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795" windowHeight="819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list'!$A$26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Položky!$A$1:$G$60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C4" i="3" l="1"/>
  <c r="BE59" i="3" l="1"/>
  <c r="BD59" i="3"/>
  <c r="BC59" i="3"/>
  <c r="BB59" i="3"/>
  <c r="G59" i="3"/>
  <c r="BA59" i="3" s="1"/>
  <c r="BE58" i="3"/>
  <c r="BD58" i="3"/>
  <c r="BC58" i="3"/>
  <c r="BB58" i="3"/>
  <c r="G58" i="3"/>
  <c r="BA58" i="3" s="1"/>
  <c r="BE57" i="3"/>
  <c r="BD57" i="3"/>
  <c r="BC57" i="3"/>
  <c r="BB57" i="3"/>
  <c r="G57" i="3"/>
  <c r="BA57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16" i="2"/>
  <c r="A16" i="2"/>
  <c r="C60" i="3"/>
  <c r="BE47" i="3"/>
  <c r="BE48" i="3" s="1"/>
  <c r="I15" i="2" s="1"/>
  <c r="BD47" i="3"/>
  <c r="BD48" i="3" s="1"/>
  <c r="H15" i="2" s="1"/>
  <c r="BC47" i="3"/>
  <c r="BC48" i="3" s="1"/>
  <c r="G15" i="2" s="1"/>
  <c r="BA47" i="3"/>
  <c r="BA48" i="3" s="1"/>
  <c r="E15" i="2" s="1"/>
  <c r="G47" i="3"/>
  <c r="G48" i="3" s="1"/>
  <c r="B15" i="2"/>
  <c r="A15" i="2"/>
  <c r="C48" i="3"/>
  <c r="BE44" i="3"/>
  <c r="BD44" i="3"/>
  <c r="BD45" i="3" s="1"/>
  <c r="H14" i="2" s="1"/>
  <c r="BC44" i="3"/>
  <c r="BB44" i="3"/>
  <c r="BB45" i="3" s="1"/>
  <c r="F14" i="2" s="1"/>
  <c r="G44" i="3"/>
  <c r="BA44" i="3" s="1"/>
  <c r="BE43" i="3"/>
  <c r="BD43" i="3"/>
  <c r="BC43" i="3"/>
  <c r="BB43" i="3"/>
  <c r="G43" i="3"/>
  <c r="BA43" i="3" s="1"/>
  <c r="B14" i="2"/>
  <c r="A14" i="2"/>
  <c r="C45" i="3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13" i="2"/>
  <c r="A13" i="2"/>
  <c r="C41" i="3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12" i="2"/>
  <c r="A12" i="2"/>
  <c r="C35" i="3"/>
  <c r="BE30" i="3"/>
  <c r="BE31" i="3" s="1"/>
  <c r="I11" i="2" s="1"/>
  <c r="BD30" i="3"/>
  <c r="BD31" i="3" s="1"/>
  <c r="H11" i="2" s="1"/>
  <c r="BC30" i="3"/>
  <c r="BC31" i="3" s="1"/>
  <c r="G11" i="2" s="1"/>
  <c r="BB30" i="3"/>
  <c r="BB31" i="3" s="1"/>
  <c r="F11" i="2" s="1"/>
  <c r="G30" i="3"/>
  <c r="BA30" i="3" s="1"/>
  <c r="BA31" i="3" s="1"/>
  <c r="E11" i="2" s="1"/>
  <c r="B11" i="2"/>
  <c r="A11" i="2"/>
  <c r="C31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10" i="2"/>
  <c r="A10" i="2"/>
  <c r="C28" i="3"/>
  <c r="BE20" i="3"/>
  <c r="BD20" i="3"/>
  <c r="BC20" i="3"/>
  <c r="BB20" i="3"/>
  <c r="G20" i="3"/>
  <c r="BA20" i="3" s="1"/>
  <c r="BE19" i="3"/>
  <c r="BD19" i="3"/>
  <c r="BC19" i="3"/>
  <c r="BB19" i="3"/>
  <c r="G19" i="3"/>
  <c r="BE18" i="3"/>
  <c r="BD18" i="3"/>
  <c r="BC18" i="3"/>
  <c r="BB18" i="3"/>
  <c r="G18" i="3"/>
  <c r="B9" i="2"/>
  <c r="A9" i="2"/>
  <c r="C21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8" i="2"/>
  <c r="A8" i="2"/>
  <c r="C16" i="3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1" i="3" s="1"/>
  <c r="G7" i="2" s="1"/>
  <c r="BB8" i="3"/>
  <c r="G8" i="3"/>
  <c r="BA8" i="3" s="1"/>
  <c r="B7" i="2"/>
  <c r="A7" i="2"/>
  <c r="C11" i="3"/>
  <c r="F3" i="3"/>
  <c r="C3" i="3"/>
  <c r="H23" i="2"/>
  <c r="I22" i="2"/>
  <c r="G21" i="1" s="1"/>
  <c r="C2" i="2"/>
  <c r="C1" i="2"/>
  <c r="F31" i="1"/>
  <c r="G8" i="1"/>
  <c r="BA19" i="3"/>
  <c r="G45" i="3" l="1"/>
  <c r="BB47" i="3"/>
  <c r="BB48" i="3" s="1"/>
  <c r="F15" i="2" s="1"/>
  <c r="BB16" i="3"/>
  <c r="F8" i="2" s="1"/>
  <c r="BD21" i="3"/>
  <c r="H9" i="2" s="1"/>
  <c r="BC28" i="3"/>
  <c r="G10" i="2" s="1"/>
  <c r="BD35" i="3"/>
  <c r="H12" i="2" s="1"/>
  <c r="BD60" i="3"/>
  <c r="H16" i="2" s="1"/>
  <c r="BB60" i="3"/>
  <c r="F16" i="2" s="1"/>
  <c r="G60" i="3"/>
  <c r="BC45" i="3"/>
  <c r="G14" i="2" s="1"/>
  <c r="G41" i="3"/>
  <c r="BB41" i="3"/>
  <c r="F13" i="2" s="1"/>
  <c r="BE35" i="3"/>
  <c r="I12" i="2" s="1"/>
  <c r="BA35" i="3"/>
  <c r="E12" i="2" s="1"/>
  <c r="BB28" i="3"/>
  <c r="F10" i="2" s="1"/>
  <c r="G28" i="3"/>
  <c r="BD28" i="3"/>
  <c r="H10" i="2" s="1"/>
  <c r="G21" i="3"/>
  <c r="BB21" i="3"/>
  <c r="F9" i="2" s="1"/>
  <c r="BD16" i="3"/>
  <c r="H8" i="2" s="1"/>
  <c r="G16" i="3"/>
  <c r="BC16" i="3"/>
  <c r="G8" i="2" s="1"/>
  <c r="G11" i="3"/>
  <c r="G31" i="3"/>
  <c r="G35" i="3"/>
  <c r="BE11" i="3"/>
  <c r="I7" i="2" s="1"/>
  <c r="BD11" i="3"/>
  <c r="H7" i="2" s="1"/>
  <c r="BC35" i="3"/>
  <c r="G12" i="2" s="1"/>
  <c r="BE41" i="3"/>
  <c r="I13" i="2" s="1"/>
  <c r="BC60" i="3"/>
  <c r="G16" i="2" s="1"/>
  <c r="BC21" i="3"/>
  <c r="G9" i="2" s="1"/>
  <c r="BE28" i="3"/>
  <c r="I10" i="2" s="1"/>
  <c r="BB35" i="3"/>
  <c r="F12" i="2" s="1"/>
  <c r="BD41" i="3"/>
  <c r="H13" i="2" s="1"/>
  <c r="BE45" i="3"/>
  <c r="I14" i="2" s="1"/>
  <c r="BE60" i="3"/>
  <c r="I16" i="2" s="1"/>
  <c r="BE16" i="3"/>
  <c r="I8" i="2" s="1"/>
  <c r="BE21" i="3"/>
  <c r="I9" i="2" s="1"/>
  <c r="BC41" i="3"/>
  <c r="G13" i="2" s="1"/>
  <c r="BA60" i="3"/>
  <c r="E16" i="2" s="1"/>
  <c r="BA41" i="3"/>
  <c r="E13" i="2" s="1"/>
  <c r="BA16" i="3"/>
  <c r="E8" i="2" s="1"/>
  <c r="BB11" i="3"/>
  <c r="F7" i="2" s="1"/>
  <c r="BA11" i="3"/>
  <c r="E7" i="2" s="1"/>
  <c r="BA28" i="3"/>
  <c r="E10" i="2" s="1"/>
  <c r="BA45" i="3"/>
  <c r="E14" i="2" s="1"/>
  <c r="BA18" i="3"/>
  <c r="BA21" i="3" s="1"/>
  <c r="E9" i="2" s="1"/>
  <c r="H17" i="2" l="1"/>
  <c r="C15" i="1" s="1"/>
  <c r="F17" i="2"/>
  <c r="C17" i="1" s="1"/>
  <c r="G17" i="2"/>
  <c r="C14" i="1" s="1"/>
  <c r="I17" i="2"/>
  <c r="C20" i="1" s="1"/>
  <c r="E17" i="2"/>
  <c r="C16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<sst xmlns="http://schemas.openxmlformats.org/spreadsheetml/2006/main" count="225" uniqueCount="156">
  <si>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</si>
  <si>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</si>
  <si>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</si>
  <si>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</si>
  <si>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</si>
  <si>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</si>
  <si>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</si>
  <si>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</si>
  <si>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</si>
  <si>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</si>
  <si>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</si>
  <si>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</si>
  <si>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</si>
  <si>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</si>
  <si>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</si>
  <si>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</si>
  <si>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</si>
  <si>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</si>
  <si>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</si>
  <si>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</si>
  <si>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</si>
  <si>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</si>
  <si>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</si>
  <si>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</si>
  <si>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</si>
  <si>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</si>
  <si>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</si>
  <si>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</si>
  <si>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</si>
  <si>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</si>
  <si>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</si>
  <si>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</si>
  <si>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objednatele</t>
  </si>
  <si>
    <t>Jméno :</t>
  </si>
  <si>
    <t>Datum :</t>
  </si>
  <si>
    <t>Základ pro DPH</t>
  </si>
  <si>
    <t>%  činí :</t>
  </si>
  <si>
    <t>DPH</t>
  </si>
  <si>
    <t>CENA ZA OBJEKT CELKEM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</si>
  <si>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</si>
  <si>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</si>
  <si>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</si>
  <si>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</si>
  <si>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</si>
  <si>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</si>
  <si>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</si>
  <si>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</si>
  <si>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</si>
  <si>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</si>
  <si>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</si>
  <si>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</si>
  <si>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</si>
  <si>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</si>
  <si>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</si>
  <si>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</si>
  <si>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</si>
  <si>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</si>
  <si>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</si>
  <si>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</si>
  <si>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</si>
  <si>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</si>
  <si>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</si>
  <si>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3</t>
  </si>
  <si>
    <t>m2</t>
  </si>
  <si>
    <t>m</t>
  </si>
  <si>
    <t>t</t>
  </si>
  <si>
    <t xml:space="preserve">Přesun hmot pro opravy a údržbu do výšky 25 m </t>
  </si>
  <si>
    <t>00</t>
  </si>
  <si>
    <t>kpl</t>
  </si>
  <si>
    <t xml:space="preserve">Lešení </t>
  </si>
  <si>
    <t>Režie dodavatele , rezerva</t>
  </si>
  <si>
    <t>Věznice Plzeň</t>
  </si>
  <si>
    <t>Odvoz suti a vybour. hmot na řízenou  skládku  Vysoká (cca 14 km)</t>
  </si>
  <si>
    <t>poplatek za skládku stavební sutě bez příměsí</t>
  </si>
  <si>
    <t>poplatek za skládku  směsný odpad  ze stavební činnosti</t>
  </si>
  <si>
    <t xml:space="preserve">položky nutno překontrolovat s dokumentací a fotopopisem </t>
  </si>
  <si>
    <t>Podpis</t>
  </si>
  <si>
    <t xml:space="preserve">Provedl kontrolu obsahu a  kompletnosti nabídky </t>
  </si>
  <si>
    <t>Jméno/datum /podpis</t>
  </si>
  <si>
    <t>Ochrana konstrukce plochých střech ve skladbě geotextilie+OSB 12 mm položení</t>
  </si>
  <si>
    <t xml:space="preserve">Zakrytí ploch oken filie přilepení </t>
  </si>
  <si>
    <t>zakrytí oken mtž</t>
  </si>
  <si>
    <t xml:space="preserve">demontáž zakrytí oken , vyčištění ,penetrace dřevěných konstrukcí +  nátěr dřevěných prvků emailem RAL 1001 slonová kost </t>
  </si>
  <si>
    <t>zakrytí dmtž   nátěr dřevěných prvků</t>
  </si>
  <si>
    <t xml:space="preserve">omytí fasádtlakovou vodou </t>
  </si>
  <si>
    <t>Omytí  fasád tlakovou vodou  celá plocha fasády včetně říms ,WAP + rotační tryska</t>
  </si>
  <si>
    <t>zákryty plochých střech</t>
  </si>
  <si>
    <t>zákryty šikmých střech</t>
  </si>
  <si>
    <t xml:space="preserve">odstranění zákrytů </t>
  </si>
  <si>
    <t>Odstranění zákrytů z geotextilií OSB desek , úklid,  odvoz  a likvidace zákrytů jako odpadu</t>
  </si>
  <si>
    <t>Omítky fasád</t>
  </si>
  <si>
    <t>1</t>
  </si>
  <si>
    <t>2</t>
  </si>
  <si>
    <t>Omítka fasády oprava ze 100% ve skladbě : 1. otluční omítek 2. hlobková penetrace 3. dvouvrstvá hladká omítka (mytí  tlakovou vodou obsaženo v jiné položce)  tl. Do 15 mm členitý povrch v různých rovinách , při opravě je nutné zaměřit nebo zachovat ty části , které určují tvar a členitost s jejich následnou opravou po provedení zbytku ploch  podklad složitost IV.</t>
  </si>
  <si>
    <t>omítka st. složitosti IV oprava 100%</t>
  </si>
  <si>
    <t>omítka st. složitosti I. Oprava 100%</t>
  </si>
  <si>
    <t>montáž lešení</t>
  </si>
  <si>
    <t>Nájem za plochu lešení a 3 měsíce , demontáž a odvoz lešení. Vč. přesunu hmot , oprava stávajících střech po dmtž lešení obsažena v jiné pložce</t>
  </si>
  <si>
    <t>nájem a demontáž</t>
  </si>
  <si>
    <t>Přípravné práce</t>
  </si>
  <si>
    <t>Ochrana střech pod lešením</t>
  </si>
  <si>
    <t>Opravy říms</t>
  </si>
  <si>
    <t>4</t>
  </si>
  <si>
    <t>Oprava horní tvarované tažené římsy se zdobnými konzolkami  ve složení : 1. otlučení uvolněných částí tažených částí 2. oškrábání a odstranění nesoudržných částí konzolek 3. doplnění tvaru tažením šablonou u linií, 4. doplnění tvaru konzolek,tvar římsy je utvořen ve zdivu z CPP, kostra římsy zachována , profil nutno obnovit z 30%, Podstřešní římsa , má horní šikmou plochu oplechovanou z plechu Cu - bude zachováno Plech bude zakryt před omítáním atikové plochy. Kompletní oškrábání starých vápenných nátěrů na zachovaných částech je v ceně.  Omytí tlakovou vodou je v jiné položceKompletní provedení.</t>
  </si>
  <si>
    <t>Hlavní římsa pod atikou báně</t>
  </si>
  <si>
    <t>Hlavní římsa pod atikou schodištového traktu</t>
  </si>
  <si>
    <t>Oprava horní tvarované tažené římsy bez zdobných konzolek  ve složení : 1. otlučení uvolněných částí tažených částí  2. doplnění tvaru tažením šablonou u linií, ,tvar římsy je utvořen ve zdivu z CPP, kostra římsy zachována , profil nutno obnovit z 50%, Římsa traktu má horní šikmou plochu oplechovanou z plechu FeZn - bude demontováno .Kompletní oškrábání starých vápenných nátěrů na zachovaných částech je v ceně.  Omytí tlakovou vodou a klempířské práce jsou v jiné položce Kompletní provedení.</t>
  </si>
  <si>
    <t>podružné římsy mezipodlažní</t>
  </si>
  <si>
    <t>Oprava  tažených říms jednoduchého tvaru ve složení : 1. otlučení uvolněných částí tažených částí  2. doplnění tvaru tažením šablonou u linií, ,tvar římsy je utvořen ve zdivu z CPP, kostra římsy zachována , profil nutno obnovit z 50%, Římsa traktu má horní šikmou plochu oplechovanou z plechu FeZn - bude demontováno . Horní šikmá plocha římsy bude opravena zednicky  - cementovým potěrem s hydrofobní úpravou.Kompletní oškrábání starých vápenných nátěrů na zachovaných částech je v ceně.  Omytí tlakovou vodou a klempířské práce jsou v jiné položce Kompletní provedení.</t>
  </si>
  <si>
    <t>dmtž klempířských prvků Fe Zn</t>
  </si>
  <si>
    <t>demontáž klepířských prvků z říms do rš. 600 mm</t>
  </si>
  <si>
    <t>oplechování nové plechem CU</t>
  </si>
  <si>
    <t>5</t>
  </si>
  <si>
    <t>6</t>
  </si>
  <si>
    <t>7</t>
  </si>
  <si>
    <t>snesení sutí a naložení sutí na kontejner</t>
  </si>
  <si>
    <t>8</t>
  </si>
  <si>
    <t>9</t>
  </si>
  <si>
    <t>Fasádní nátěr</t>
  </si>
  <si>
    <t>Fasádní nátěr omítek vč. říms a špalet WEBER HBW 63,5 OR2D , výrobce SG. Materiál specifikován přesně , nahradit jiným výrobce lze  pouze po provedení plošného vzorku a potvrzením naprosté barevné shody s požadovaným odstínem uvedeného výrobce a po doložení shodných nebo lepších fyzikálních vlastností náhrady.</t>
  </si>
  <si>
    <t>Atypické práce a režijní náklady</t>
  </si>
  <si>
    <t>atypické práce ostění kulatých oken velkých</t>
  </si>
  <si>
    <t>atypické práce ostění kulatých oken malých</t>
  </si>
  <si>
    <t xml:space="preserve">atypické práce ostění hlavních  oken </t>
  </si>
  <si>
    <t>Oprava ostění kruhového okna tažením v přesném poloměru šablonou tvar profilu oblý viz fotodokumentace. Oprava z max. 30% Ostění průměru cca 1200-1500 mm materiál obsažen v položce omítky</t>
  </si>
  <si>
    <t>Oprava ostění kruhového okna tažením v přesném poloměru šablonou tvar profilu oblý viz fotodokumentace.Oprava z max.30%  Ostění průměru cca 600-800 mm materiál obsažen v položce omítky</t>
  </si>
  <si>
    <t>atypické práce ostění schodišťových oken obdélníkových</t>
  </si>
  <si>
    <t xml:space="preserve">Oprava ostění obdélníkového schodišťového do rozm .900x1500 okna tažením v přesném tvaru šablonou tvar profilu oblý viz fotodokumentace.Oprava z max.30% materiál obsažen v položce omítky. Parapet - cementový potěr s hydrofobní úpravou </t>
  </si>
  <si>
    <t>Oplechování horní plochy hlavní římsy schodišťového traktu  a ozubů nad hlavními okny z Cu plechem rš. 600mm</t>
  </si>
  <si>
    <t>atypické práce doplňky</t>
  </si>
  <si>
    <t>vyzdívky</t>
  </si>
  <si>
    <t>zazdení oken schodišťových  zdivem 150 mm z CPP, omítka dvouvrstvá hladká (ostění zůstává , vznikne tzv. slepé okno , oprava ostění je uvedena v jiné položce)</t>
  </si>
  <si>
    <t>hromosvody</t>
  </si>
  <si>
    <t>Přesun hmot</t>
  </si>
  <si>
    <t>Sutě</t>
  </si>
  <si>
    <t>okapy</t>
  </si>
  <si>
    <t>Výměna okapových svodů Cu 120 mm vč. kotvení  a napojení</t>
  </si>
  <si>
    <t>doprava</t>
  </si>
  <si>
    <t>režie</t>
  </si>
  <si>
    <t>Omítka fasády oprava ze 100% ve skladbě : 1. otlučení omítek 2. hlobková penetrace 3. dvouvrstvá hladká omítka (mytí  tlakovou vodou obsaženo v jiné položce)  tl. Do 15 mm rovný podklad složitost I.</t>
  </si>
  <si>
    <t>oprava omítek sl. I  štuky do 30%</t>
  </si>
  <si>
    <t>Oprava omítek z max. 30 % ve složení oškrábání starých nátěrů ze 100% , oprava štuku  do 30% (mytí plochy tlakovou vodou je v jiné položce)</t>
  </si>
  <si>
    <t>Oprava ostění průčelních oken s horním klenutým nadpražím tažením šablonou  , výška okna 7m, 3 středové profily zednicky ,oprava z max. 50% materiál obsažen v položce omítky Parapet cementový potěr s hydrofobní úpravou</t>
  </si>
  <si>
    <t>trny proti ptactvu na římsách,parapetech  a s.h. kulatých oknen</t>
  </si>
  <si>
    <t>KRYCÍ LIST</t>
  </si>
  <si>
    <t>budova č. 1/11 CENTRÁLA</t>
  </si>
  <si>
    <t>Oprava fasády</t>
  </si>
  <si>
    <r>
      <t xml:space="preserve">ochrana konstrukce šikmých střech střech a světlíku ve skladbě geotextilie+OSB 12 mm položení , ukotvení zákrytu přibitím sklon 30 </t>
    </r>
    <r>
      <rPr>
        <b/>
        <vertAlign val="superscript"/>
        <sz val="10"/>
        <rFont val="Arial Narrow"/>
        <family val="2"/>
        <charset val="238"/>
      </rPr>
      <t>o</t>
    </r>
  </si>
  <si>
    <t>Režijní a kompletační náklady</t>
  </si>
  <si>
    <t>výměna a napojení svodů v Cu Drátu 8 mm vč. kotvení</t>
  </si>
  <si>
    <t>opravy</t>
  </si>
  <si>
    <r>
      <t xml:space="preserve">Atypické lešení fasády . Konstrukce bude částečně na konzolách  a částečně na střechách (resp. na obvodovém zdivu pod střechami) ve dvou polích bude vstupní lešenová věž založená na terénu u pyty objektu. Uvedena plocha lešení celkem. Dovoz a  montáž lešení, revize lešení , údržka , kotvení osatzení kce lešení na konstukci přilehlých objektů. </t>
    </r>
    <r>
      <rPr>
        <b/>
        <sz val="10"/>
        <color rgb="FFFF0000"/>
        <rFont val="Arial Narrow"/>
        <family val="2"/>
        <charset val="238"/>
      </rPr>
      <t>Způsob a typ použitého lešení stanovuje zhotovitel na základě podmínek na místě (tedy výběr zda bude použito typové rámové , atypické - trubkové  či zcela atypické tesařské lešení případně v kombinaci s výstupní/mi věžemi z typovéhpo lešení případně v kombinaci s místní opravou z plošin) Plocha určuje plochu fasády a přesahy. Cena stanovená v nabídce je konečná a vychází z průzkumu na místě a stanovení použité/ých technologií zhotovitelem</t>
    </r>
    <r>
      <rPr>
        <b/>
        <sz val="10"/>
        <rFont val="Arial Narrow"/>
        <family val="2"/>
        <charset val="238"/>
      </rPr>
      <t>.</t>
    </r>
  </si>
  <si>
    <t>Objednatel poskytuje : jednu  místnost temperovanou, venkovní plochu ohrazenou, sociální zařízení , vodu a el. energii bezplatně.</t>
  </si>
  <si>
    <t>Oprava střech přilehlých objektů dotčená činností na opravě fasády a konstrukcí lešení - doplnění pobití střech  - dle konstrukce lešení a výměna poškozených ploch živičných šablon - specifikaci rozsahu provede zhotovitel na základě sytému lešení který bude použit -viz část "lešení"</t>
  </si>
  <si>
    <t>Zhotovitel prověřil pře podáním nabídky místo prací , stav fasády a v rámci zpracování nabídky také způsob provádění prací a použité prostředky nutné k realizaci , zejména lešení , přístupové trasy, zdvíhací techniku a shozy. Též rozsah oprav a použitou technolohgii oprav. Cena je podávána za kompletní práce včetně pomocných konstrukcí a dopravy .</t>
  </si>
  <si>
    <t>stavební vrátek do v. 20 m, shoz na suť ("popelnice") po dobu  stavby, dopravní výška cca 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</si>
</sst>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3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indexed="9"/>
      <name val="Arial CE"/>
      <family val="2"/>
      <charset val="238"/>
    </font>
    <font>
      <b/>
      <sz val="8"/>
      <name val="Arial Narrow"/>
      <family val="2"/>
      <charset val="238"/>
    </font>
    <font>
      <b/>
      <u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2" tint="-0.89999084444715716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8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0" fontId="0" fillId="0" borderId="33" xfId="0" applyBorder="1"/>
    <xf numFmtId="3" fontId="0" fillId="0" borderId="34" xfId="0" applyNumberFormat="1" applyBorder="1"/>
    <xf numFmtId="0" fontId="0" fillId="0" borderId="35" xfId="0" applyBorder="1"/>
    <xf numFmtId="0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38" xfId="1" applyFont="1" applyBorder="1"/>
    <xf numFmtId="0" fontId="8" fillId="0" borderId="38" xfId="1" applyBorder="1"/>
    <xf numFmtId="0" fontId="8" fillId="0" borderId="38" xfId="1" applyBorder="1" applyAlignment="1">
      <alignment horizontal="right"/>
    </xf>
    <xf numFmtId="0" fontId="8" fillId="0" borderId="38" xfId="1" applyFont="1" applyBorder="1"/>
    <xf numFmtId="0" fontId="0" fillId="0" borderId="38" xfId="0" applyNumberFormat="1" applyBorder="1" applyAlignment="1">
      <alignment horizontal="left"/>
    </xf>
    <xf numFmtId="0" fontId="0" fillId="0" borderId="39" xfId="0" applyNumberFormat="1" applyBorder="1"/>
    <xf numFmtId="0" fontId="3" fillId="0" borderId="40" xfId="1" applyFont="1" applyBorder="1"/>
    <xf numFmtId="0" fontId="8" fillId="0" borderId="40" xfId="1" applyBorder="1"/>
    <xf numFmtId="0" fontId="8" fillId="0" borderId="40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1" xfId="0" applyFont="1" applyFill="1" applyBorder="1"/>
    <xf numFmtId="0" fontId="5" fillId="0" borderId="42" xfId="0" applyFont="1" applyFill="1" applyBorder="1"/>
    <xf numFmtId="0" fontId="5" fillId="0" borderId="43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0" fillId="0" borderId="27" xfId="0" applyFont="1" applyFill="1" applyBorder="1"/>
    <xf numFmtId="0" fontId="10" fillId="0" borderId="28" xfId="0" applyFont="1" applyFill="1" applyBorder="1"/>
    <xf numFmtId="0" fontId="0" fillId="0" borderId="44" xfId="0" applyFill="1" applyBorder="1"/>
    <xf numFmtId="0" fontId="10" fillId="0" borderId="45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center"/>
    </xf>
    <xf numFmtId="4" fontId="11" fillId="0" borderId="28" xfId="0" applyNumberFormat="1" applyFont="1" applyFill="1" applyBorder="1" applyAlignment="1">
      <alignment horizontal="right"/>
    </xf>
    <xf numFmtId="4" fontId="11" fillId="0" borderId="44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/>
    </xf>
    <xf numFmtId="166" fontId="7" fillId="0" borderId="46" xfId="0" applyNumberFormat="1" applyFont="1" applyFill="1" applyBorder="1" applyAlignment="1">
      <alignment horizontal="right"/>
    </xf>
    <xf numFmtId="3" fontId="7" fillId="0" borderId="47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0" fontId="0" fillId="0" borderId="33" xfId="0" applyFill="1" applyBorder="1"/>
    <xf numFmtId="0" fontId="5" fillId="0" borderId="34" xfId="0" applyFont="1" applyFill="1" applyBorder="1"/>
    <xf numFmtId="0" fontId="0" fillId="0" borderId="34" xfId="0" applyFill="1" applyBorder="1"/>
    <xf numFmtId="4" fontId="0" fillId="0" borderId="48" xfId="0" applyNumberForma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3" fontId="9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8" fillId="0" borderId="0" xfId="1"/>
    <xf numFmtId="0" fontId="8" fillId="0" borderId="0" xfId="1" applyNumberFormat="1"/>
    <xf numFmtId="0" fontId="12" fillId="0" borderId="0" xfId="1" applyFont="1"/>
    <xf numFmtId="3" fontId="8" fillId="0" borderId="0" xfId="1" applyNumberFormat="1"/>
    <xf numFmtId="0" fontId="8" fillId="0" borderId="0" xfId="1" applyBorder="1"/>
    <xf numFmtId="0" fontId="8" fillId="0" borderId="0" xfId="1" applyAlignment="1">
      <alignment horizontal="right"/>
    </xf>
    <xf numFmtId="0" fontId="8" fillId="0" borderId="0" xfId="1" applyBorder="1" applyAlignment="1">
      <alignment horizontal="right"/>
    </xf>
    <xf numFmtId="49" fontId="9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49" xfId="0" applyNumberFormat="1" applyFont="1" applyFill="1" applyBorder="1"/>
    <xf numFmtId="3" fontId="7" fillId="0" borderId="51" xfId="0" applyNumberFormat="1" applyFont="1" applyFill="1" applyBorder="1"/>
    <xf numFmtId="3" fontId="7" fillId="3" borderId="53" xfId="0" applyNumberFormat="1" applyFont="1" applyFill="1" applyBorder="1" applyAlignment="1">
      <alignment horizontal="right"/>
    </xf>
    <xf numFmtId="3" fontId="5" fillId="3" borderId="41" xfId="0" applyNumberFormat="1" applyFont="1" applyFill="1" applyBorder="1"/>
    <xf numFmtId="3" fontId="5" fillId="3" borderId="42" xfId="0" applyNumberFormat="1" applyFont="1" applyFill="1" applyBorder="1"/>
    <xf numFmtId="0" fontId="0" fillId="0" borderId="13" xfId="0" applyNumberFormat="1" applyBorder="1" applyAlignment="1">
      <alignment horizontal="right"/>
    </xf>
    <xf numFmtId="165" fontId="0" fillId="0" borderId="25" xfId="0" applyNumberFormat="1" applyBorder="1"/>
    <xf numFmtId="165" fontId="0" fillId="3" borderId="15" xfId="0" applyNumberFormat="1" applyFill="1" applyBorder="1"/>
    <xf numFmtId="3" fontId="0" fillId="5" borderId="52" xfId="0" applyNumberFormat="1" applyFill="1" applyBorder="1"/>
    <xf numFmtId="3" fontId="0" fillId="5" borderId="26" xfId="0" applyNumberFormat="1" applyFill="1" applyBorder="1"/>
    <xf numFmtId="165" fontId="6" fillId="5" borderId="62" xfId="0" applyNumberFormat="1" applyFont="1" applyFill="1" applyBorder="1"/>
    <xf numFmtId="0" fontId="15" fillId="0" borderId="0" xfId="1" applyFont="1" applyFill="1" applyAlignment="1">
      <alignment horizontal="centerContinuous"/>
    </xf>
    <xf numFmtId="0" fontId="16" fillId="0" borderId="38" xfId="1" applyFont="1" applyFill="1" applyBorder="1"/>
    <xf numFmtId="49" fontId="17" fillId="0" borderId="46" xfId="1" applyNumberFormat="1" applyFont="1" applyFill="1" applyBorder="1"/>
    <xf numFmtId="0" fontId="17" fillId="0" borderId="30" xfId="1" applyFont="1" applyFill="1" applyBorder="1" applyAlignment="1">
      <alignment horizontal="center"/>
    </xf>
    <xf numFmtId="0" fontId="17" fillId="0" borderId="30" xfId="1" applyNumberFormat="1" applyFont="1" applyFill="1" applyBorder="1" applyAlignment="1">
      <alignment horizontal="center"/>
    </xf>
    <xf numFmtId="0" fontId="17" fillId="0" borderId="46" xfId="1" applyFont="1" applyFill="1" applyBorder="1" applyAlignment="1">
      <alignment horizontal="center"/>
    </xf>
    <xf numFmtId="0" fontId="18" fillId="0" borderId="49" xfId="1" applyFont="1" applyFill="1" applyBorder="1" applyAlignment="1">
      <alignment horizontal="center"/>
    </xf>
    <xf numFmtId="49" fontId="18" fillId="0" borderId="49" xfId="1" applyNumberFormat="1" applyFont="1" applyFill="1" applyBorder="1" applyAlignment="1">
      <alignment horizontal="left"/>
    </xf>
    <xf numFmtId="0" fontId="18" fillId="0" borderId="0" xfId="1" applyFont="1" applyFill="1"/>
    <xf numFmtId="0" fontId="15" fillId="0" borderId="0" xfId="1" applyFont="1" applyFill="1" applyAlignment="1">
      <alignment horizontal="right"/>
    </xf>
    <xf numFmtId="0" fontId="18" fillId="0" borderId="38" xfId="1" applyFont="1" applyFill="1" applyBorder="1"/>
    <xf numFmtId="0" fontId="17" fillId="0" borderId="38" xfId="1" applyFont="1" applyFill="1" applyBorder="1" applyAlignment="1">
      <alignment horizontal="right"/>
    </xf>
    <xf numFmtId="0" fontId="18" fillId="0" borderId="38" xfId="1" applyFont="1" applyFill="1" applyBorder="1" applyAlignment="1">
      <alignment horizontal="left"/>
    </xf>
    <xf numFmtId="0" fontId="18" fillId="0" borderId="39" xfId="1" applyFont="1" applyFill="1" applyBorder="1"/>
    <xf numFmtId="0" fontId="18" fillId="0" borderId="40" xfId="1" applyFont="1" applyFill="1" applyBorder="1"/>
    <xf numFmtId="0" fontId="17" fillId="0" borderId="0" xfId="1" applyFont="1" applyFill="1"/>
    <xf numFmtId="0" fontId="18" fillId="0" borderId="0" xfId="1" applyFont="1" applyFill="1" applyAlignment="1">
      <alignment horizontal="right"/>
    </xf>
    <xf numFmtId="0" fontId="18" fillId="0" borderId="0" xfId="1" applyFont="1" applyFill="1" applyAlignment="1"/>
    <xf numFmtId="0" fontId="18" fillId="0" borderId="49" xfId="1" applyNumberFormat="1" applyFont="1" applyFill="1" applyBorder="1" applyAlignment="1">
      <alignment horizontal="right"/>
    </xf>
    <xf numFmtId="0" fontId="18" fillId="0" borderId="49" xfId="1" applyNumberFormat="1" applyFont="1" applyFill="1" applyBorder="1"/>
    <xf numFmtId="0" fontId="18" fillId="4" borderId="49" xfId="1" applyFont="1" applyFill="1" applyBorder="1" applyAlignment="1">
      <alignment horizontal="center"/>
    </xf>
    <xf numFmtId="49" fontId="13" fillId="4" borderId="49" xfId="1" applyNumberFormat="1" applyFont="1" applyFill="1" applyBorder="1" applyAlignment="1">
      <alignment horizontal="left"/>
    </xf>
    <xf numFmtId="49" fontId="13" fillId="4" borderId="49" xfId="1" applyNumberFormat="1" applyFont="1" applyFill="1" applyBorder="1" applyAlignment="1">
      <alignment horizontal="center" shrinkToFit="1"/>
    </xf>
    <xf numFmtId="4" fontId="13" fillId="4" borderId="49" xfId="1" applyNumberFormat="1" applyFont="1" applyFill="1" applyBorder="1" applyAlignment="1">
      <alignment horizontal="right"/>
    </xf>
    <xf numFmtId="4" fontId="13" fillId="4" borderId="49" xfId="1" applyNumberFormat="1" applyFont="1" applyFill="1" applyBorder="1"/>
    <xf numFmtId="49" fontId="13" fillId="0" borderId="49" xfId="1" applyNumberFormat="1" applyFont="1" applyFill="1" applyBorder="1" applyAlignment="1">
      <alignment horizontal="left"/>
    </xf>
    <xf numFmtId="49" fontId="13" fillId="0" borderId="49" xfId="1" applyNumberFormat="1" applyFont="1" applyFill="1" applyBorder="1" applyAlignment="1">
      <alignment horizontal="center" shrinkToFit="1"/>
    </xf>
    <xf numFmtId="4" fontId="13" fillId="0" borderId="49" xfId="1" applyNumberFormat="1" applyFont="1" applyFill="1" applyBorder="1" applyAlignment="1">
      <alignment horizontal="right"/>
    </xf>
    <xf numFmtId="4" fontId="13" fillId="0" borderId="49" xfId="1" applyNumberFormat="1" applyFont="1" applyFill="1" applyBorder="1"/>
    <xf numFmtId="0" fontId="18" fillId="0" borderId="50" xfId="1" applyFont="1" applyFill="1" applyBorder="1" applyAlignment="1">
      <alignment horizontal="center"/>
    </xf>
    <xf numFmtId="4" fontId="19" fillId="4" borderId="49" xfId="1" applyNumberFormat="1" applyFont="1" applyFill="1" applyBorder="1" applyAlignment="1">
      <alignment horizontal="right"/>
    </xf>
    <xf numFmtId="4" fontId="13" fillId="5" borderId="49" xfId="1" applyNumberFormat="1" applyFont="1" applyFill="1" applyBorder="1"/>
    <xf numFmtId="0" fontId="18" fillId="5" borderId="49" xfId="1" applyNumberFormat="1" applyFont="1" applyFill="1" applyBorder="1"/>
    <xf numFmtId="0" fontId="13" fillId="0" borderId="49" xfId="1" applyFont="1" applyFill="1" applyBorder="1" applyAlignment="1">
      <alignment wrapText="1"/>
    </xf>
    <xf numFmtId="0" fontId="18" fillId="0" borderId="0" xfId="1" applyFont="1"/>
    <xf numFmtId="0" fontId="18" fillId="0" borderId="0" xfId="1" applyFont="1" applyBorder="1"/>
    <xf numFmtId="0" fontId="20" fillId="0" borderId="0" xfId="1" applyFont="1" applyAlignment="1"/>
    <xf numFmtId="0" fontId="18" fillId="0" borderId="0" xfId="1" applyFont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8" fillId="0" borderId="0" xfId="1" applyFont="1" applyBorder="1" applyAlignment="1">
      <alignment horizontal="right"/>
    </xf>
    <xf numFmtId="49" fontId="13" fillId="4" borderId="49" xfId="1" applyNumberFormat="1" applyFont="1" applyFill="1" applyBorder="1" applyAlignment="1">
      <alignment horizontal="left" wrapText="1"/>
    </xf>
    <xf numFmtId="49" fontId="13" fillId="4" borderId="49" xfId="1" applyNumberFormat="1" applyFont="1" applyFill="1" applyBorder="1" applyAlignment="1">
      <alignment horizontal="center"/>
    </xf>
    <xf numFmtId="0" fontId="18" fillId="4" borderId="49" xfId="1" applyFont="1" applyFill="1" applyBorder="1" applyAlignment="1">
      <alignment wrapText="1"/>
    </xf>
    <xf numFmtId="0" fontId="18" fillId="0" borderId="49" xfId="1" applyFont="1" applyFill="1" applyBorder="1" applyAlignment="1">
      <alignment wrapText="1"/>
    </xf>
    <xf numFmtId="0" fontId="24" fillId="3" borderId="49" xfId="1" applyFont="1" applyFill="1" applyBorder="1"/>
    <xf numFmtId="0" fontId="23" fillId="3" borderId="49" xfId="1" applyFont="1" applyFill="1" applyBorder="1"/>
    <xf numFmtId="49" fontId="13" fillId="4" borderId="49" xfId="1" applyNumberFormat="1" applyFont="1" applyFill="1" applyBorder="1" applyAlignment="1">
      <alignment horizontal="center" wrapText="1"/>
    </xf>
    <xf numFmtId="49" fontId="13" fillId="0" borderId="49" xfId="1" applyNumberFormat="1" applyFont="1" applyFill="1" applyBorder="1" applyAlignment="1">
      <alignment horizontal="center" wrapText="1"/>
    </xf>
    <xf numFmtId="49" fontId="13" fillId="0" borderId="49" xfId="1" applyNumberFormat="1" applyFont="1" applyFill="1" applyBorder="1" applyAlignment="1">
      <alignment horizontal="center" vertical="center" wrapText="1"/>
    </xf>
    <xf numFmtId="49" fontId="13" fillId="4" borderId="49" xfId="1" applyNumberFormat="1" applyFont="1" applyFill="1" applyBorder="1" applyAlignment="1">
      <alignment horizontal="center" vertical="center"/>
    </xf>
    <xf numFmtId="49" fontId="13" fillId="4" borderId="49" xfId="1" applyNumberFormat="1" applyFont="1" applyFill="1" applyBorder="1" applyAlignment="1">
      <alignment horizontal="center" vertical="center" wrapText="1"/>
    </xf>
    <xf numFmtId="49" fontId="13" fillId="0" borderId="49" xfId="1" applyNumberFormat="1" applyFont="1" applyFill="1" applyBorder="1" applyAlignment="1">
      <alignment horizontal="center" vertical="center"/>
    </xf>
    <xf numFmtId="49" fontId="13" fillId="5" borderId="49" xfId="1" applyNumberFormat="1" applyFont="1" applyFill="1" applyBorder="1" applyAlignment="1">
      <alignment horizontal="center" vertical="center" wrapText="1"/>
    </xf>
    <xf numFmtId="49" fontId="13" fillId="4" borderId="49" xfId="1" applyNumberFormat="1" applyFont="1" applyFill="1" applyBorder="1" applyAlignment="1">
      <alignment horizontal="center" vertical="center" shrinkToFit="1"/>
    </xf>
    <xf numFmtId="4" fontId="13" fillId="4" borderId="49" xfId="1" applyNumberFormat="1" applyFont="1" applyFill="1" applyBorder="1" applyAlignment="1">
      <alignment horizontal="right" vertical="center"/>
    </xf>
    <xf numFmtId="4" fontId="19" fillId="4" borderId="49" xfId="1" applyNumberFormat="1" applyFont="1" applyFill="1" applyBorder="1" applyAlignment="1">
      <alignment horizontal="right" vertical="center"/>
    </xf>
    <xf numFmtId="4" fontId="13" fillId="4" borderId="49" xfId="1" applyNumberFormat="1" applyFont="1" applyFill="1" applyBorder="1" applyAlignment="1">
      <alignment vertical="center"/>
    </xf>
    <xf numFmtId="49" fontId="13" fillId="0" borderId="49" xfId="1" applyNumberFormat="1" applyFont="1" applyFill="1" applyBorder="1" applyAlignment="1">
      <alignment horizontal="center" vertical="center" shrinkToFit="1"/>
    </xf>
    <xf numFmtId="4" fontId="13" fillId="0" borderId="49" xfId="1" applyNumberFormat="1" applyFont="1" applyFill="1" applyBorder="1" applyAlignment="1">
      <alignment horizontal="right" vertical="center"/>
    </xf>
    <xf numFmtId="4" fontId="19" fillId="0" borderId="49" xfId="1" applyNumberFormat="1" applyFont="1" applyFill="1" applyBorder="1" applyAlignment="1">
      <alignment horizontal="right" vertical="center"/>
    </xf>
    <xf numFmtId="4" fontId="13" fillId="0" borderId="49" xfId="1" applyNumberFormat="1" applyFont="1" applyFill="1" applyBorder="1" applyAlignment="1">
      <alignment vertical="center"/>
    </xf>
    <xf numFmtId="0" fontId="18" fillId="4" borderId="49" xfId="1" applyFont="1" applyFill="1" applyBorder="1" applyAlignment="1">
      <alignment vertical="center" wrapText="1"/>
    </xf>
    <xf numFmtId="0" fontId="18" fillId="5" borderId="49" xfId="1" applyFont="1" applyFill="1" applyBorder="1" applyAlignment="1">
      <alignment horizontal="center" vertical="center" wrapText="1"/>
    </xf>
    <xf numFmtId="49" fontId="13" fillId="5" borderId="49" xfId="1" applyNumberFormat="1" applyFont="1" applyFill="1" applyBorder="1" applyAlignment="1">
      <alignment horizontal="center" vertical="center" shrinkToFit="1"/>
    </xf>
    <xf numFmtId="0" fontId="8" fillId="0" borderId="0" xfId="1" applyAlignment="1">
      <alignment horizontal="center" vertical="center"/>
    </xf>
    <xf numFmtId="4" fontId="13" fillId="5" borderId="49" xfId="1" applyNumberFormat="1" applyFont="1" applyFill="1" applyBorder="1" applyAlignment="1">
      <alignment horizontal="right" vertical="center"/>
    </xf>
    <xf numFmtId="4" fontId="19" fillId="5" borderId="49" xfId="1" applyNumberFormat="1" applyFont="1" applyFill="1" applyBorder="1" applyAlignment="1">
      <alignment horizontal="right" vertical="center"/>
    </xf>
    <xf numFmtId="49" fontId="13" fillId="0" borderId="49" xfId="1" applyNumberFormat="1" applyFont="1" applyFill="1" applyBorder="1" applyAlignment="1">
      <alignment horizontal="left" vertical="center" wrapText="1"/>
    </xf>
    <xf numFmtId="49" fontId="26" fillId="0" borderId="50" xfId="1" applyNumberFormat="1" applyFont="1" applyFill="1" applyBorder="1" applyAlignment="1">
      <alignment horizontal="left"/>
    </xf>
    <xf numFmtId="0" fontId="26" fillId="0" borderId="50" xfId="1" applyFont="1" applyFill="1" applyBorder="1"/>
    <xf numFmtId="0" fontId="23" fillId="0" borderId="50" xfId="1" applyFont="1" applyFill="1" applyBorder="1" applyAlignment="1">
      <alignment horizontal="center"/>
    </xf>
    <xf numFmtId="4" fontId="23" fillId="0" borderId="50" xfId="1" applyNumberFormat="1" applyFont="1" applyFill="1" applyBorder="1" applyAlignment="1">
      <alignment horizontal="right"/>
    </xf>
    <xf numFmtId="4" fontId="23" fillId="3" borderId="50" xfId="1" applyNumberFormat="1" applyFont="1" applyFill="1" applyBorder="1"/>
    <xf numFmtId="4" fontId="13" fillId="5" borderId="49" xfId="1" applyNumberFormat="1" applyFont="1" applyFill="1" applyBorder="1" applyAlignment="1">
      <alignment vertical="center"/>
    </xf>
    <xf numFmtId="4" fontId="13" fillId="4" borderId="49" xfId="1" applyNumberFormat="1" applyFont="1" applyFill="1" applyBorder="1" applyAlignment="1">
      <alignment horizontal="center" vertical="center"/>
    </xf>
    <xf numFmtId="49" fontId="19" fillId="4" borderId="49" xfId="1" applyNumberFormat="1" applyFont="1" applyFill="1" applyBorder="1" applyAlignment="1">
      <alignment horizontal="right" vertical="center" shrinkToFit="1"/>
    </xf>
    <xf numFmtId="49" fontId="26" fillId="5" borderId="50" xfId="1" applyNumberFormat="1" applyFont="1" applyFill="1" applyBorder="1" applyAlignment="1">
      <alignment horizontal="left"/>
    </xf>
    <xf numFmtId="0" fontId="26" fillId="5" borderId="50" xfId="1" applyFont="1" applyFill="1" applyBorder="1"/>
    <xf numFmtId="0" fontId="23" fillId="5" borderId="50" xfId="1" applyFont="1" applyFill="1" applyBorder="1" applyAlignment="1">
      <alignment horizontal="center"/>
    </xf>
    <xf numFmtId="4" fontId="23" fillId="5" borderId="50" xfId="1" applyNumberFormat="1" applyFont="1" applyFill="1" applyBorder="1" applyAlignment="1">
      <alignment horizontal="right"/>
    </xf>
    <xf numFmtId="0" fontId="26" fillId="6" borderId="40" xfId="1" applyFont="1" applyFill="1" applyBorder="1"/>
    <xf numFmtId="0" fontId="18" fillId="7" borderId="49" xfId="1" applyFont="1" applyFill="1" applyBorder="1" applyAlignment="1">
      <alignment horizontal="left" wrapText="1"/>
    </xf>
    <xf numFmtId="49" fontId="18" fillId="7" borderId="49" xfId="1" applyNumberFormat="1" applyFont="1" applyFill="1" applyBorder="1" applyAlignment="1">
      <alignment horizontal="center"/>
    </xf>
    <xf numFmtId="49" fontId="18" fillId="7" borderId="49" xfId="1" applyNumberFormat="1" applyFont="1" applyFill="1" applyBorder="1" applyAlignment="1">
      <alignment horizontal="center" shrinkToFit="1"/>
    </xf>
    <xf numFmtId="4" fontId="18" fillId="7" borderId="49" xfId="1" applyNumberFormat="1" applyFont="1" applyFill="1" applyBorder="1" applyAlignment="1">
      <alignment horizontal="right"/>
    </xf>
    <xf numFmtId="4" fontId="27" fillId="7" borderId="49" xfId="1" applyNumberFormat="1" applyFont="1" applyFill="1" applyBorder="1" applyAlignment="1">
      <alignment horizontal="right"/>
    </xf>
    <xf numFmtId="4" fontId="18" fillId="7" borderId="49" xfId="1" applyNumberFormat="1" applyFont="1" applyFill="1" applyBorder="1"/>
    <xf numFmtId="49" fontId="13" fillId="5" borderId="49" xfId="1" applyNumberFormat="1" applyFont="1" applyFill="1" applyBorder="1" applyAlignment="1">
      <alignment horizontal="center"/>
    </xf>
    <xf numFmtId="0" fontId="18" fillId="5" borderId="49" xfId="1" applyFont="1" applyFill="1" applyBorder="1" applyAlignment="1">
      <alignment wrapText="1"/>
    </xf>
    <xf numFmtId="49" fontId="13" fillId="5" borderId="49" xfId="1" applyNumberFormat="1" applyFont="1" applyFill="1" applyBorder="1" applyAlignment="1">
      <alignment horizontal="center" shrinkToFit="1"/>
    </xf>
    <xf numFmtId="4" fontId="13" fillId="5" borderId="49" xfId="1" applyNumberFormat="1" applyFont="1" applyFill="1" applyBorder="1" applyAlignment="1">
      <alignment horizontal="right"/>
    </xf>
    <xf numFmtId="0" fontId="28" fillId="4" borderId="49" xfId="1" applyFont="1" applyFill="1" applyBorder="1" applyAlignment="1">
      <alignment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29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55" xfId="1" applyFont="1" applyBorder="1" applyAlignment="1">
      <alignment horizontal="center"/>
    </xf>
    <xf numFmtId="0" fontId="8" fillId="0" borderId="56" xfId="1" applyFont="1" applyBorder="1" applyAlignment="1">
      <alignment horizontal="center"/>
    </xf>
    <xf numFmtId="0" fontId="8" fillId="0" borderId="57" xfId="1" applyFont="1" applyBorder="1" applyAlignment="1">
      <alignment horizontal="center"/>
    </xf>
    <xf numFmtId="0" fontId="8" fillId="0" borderId="58" xfId="1" applyFont="1" applyBorder="1" applyAlignment="1">
      <alignment horizontal="center"/>
    </xf>
    <xf numFmtId="0" fontId="8" fillId="0" borderId="40" xfId="1" applyFont="1" applyBorder="1" applyAlignment="1">
      <alignment horizontal="left"/>
    </xf>
    <xf numFmtId="0" fontId="8" fillId="0" borderId="59" xfId="1" applyFont="1" applyBorder="1" applyAlignment="1">
      <alignment horizontal="left"/>
    </xf>
    <xf numFmtId="3" fontId="5" fillId="0" borderId="34" xfId="0" applyNumberFormat="1" applyFont="1" applyFill="1" applyBorder="1" applyAlignment="1">
      <alignment horizontal="right"/>
    </xf>
    <xf numFmtId="3" fontId="5" fillId="0" borderId="48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8" fillId="0" borderId="55" xfId="1" applyFont="1" applyFill="1" applyBorder="1" applyAlignment="1">
      <alignment horizontal="center"/>
    </xf>
    <xf numFmtId="0" fontId="18" fillId="0" borderId="56" xfId="1" applyFont="1" applyFill="1" applyBorder="1" applyAlignment="1">
      <alignment horizontal="center"/>
    </xf>
    <xf numFmtId="49" fontId="18" fillId="0" borderId="57" xfId="1" applyNumberFormat="1" applyFont="1" applyFill="1" applyBorder="1" applyAlignment="1">
      <alignment horizontal="center"/>
    </xf>
    <xf numFmtId="0" fontId="18" fillId="0" borderId="58" xfId="1" applyFont="1" applyFill="1" applyBorder="1" applyAlignment="1">
      <alignment horizontal="center"/>
    </xf>
    <xf numFmtId="0" fontId="18" fillId="0" borderId="40" xfId="1" applyFont="1" applyFill="1" applyBorder="1" applyAlignment="1">
      <alignment horizontal="center" shrinkToFit="1"/>
    </xf>
    <xf numFmtId="0" fontId="18" fillId="0" borderId="59" xfId="1" applyFont="1" applyFill="1" applyBorder="1" applyAlignment="1">
      <alignment horizontal="center" shrinkToFit="1"/>
    </xf>
    <xf numFmtId="0" fontId="18" fillId="0" borderId="0" xfId="1" applyFont="1" applyAlignment="1">
      <alignment horizont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252" t="s">
        <v>144</v>
      </c>
      <c r="B1" s="252"/>
      <c r="C1" s="252"/>
      <c r="D1" s="252"/>
      <c r="E1" s="252"/>
      <c r="F1" s="252"/>
      <c r="G1" s="252"/>
    </row>
    <row r="2" spans="1:57" ht="15" customHeight="1" thickBot="1" x14ac:dyDescent="0.25"/>
    <row r="3" spans="1:57" ht="12.95" customHeight="1" x14ac:dyDescent="0.2">
      <c r="A3" s="2" t="s">
        <v>0</v>
      </c>
      <c r="B3" s="3"/>
      <c r="C3" s="4" t="s">
        <v>1</v>
      </c>
      <c r="D3" s="4"/>
      <c r="E3" s="4"/>
      <c r="F3" s="4" t="s">
        <v>2</v>
      </c>
      <c r="G3" s="5"/>
    </row>
    <row r="4" spans="1:57" ht="12.95" customHeight="1" x14ac:dyDescent="0.2">
      <c r="A4" s="6" t="s">
        <v>71</v>
      </c>
      <c r="B4" s="7"/>
      <c r="C4" s="253" t="s">
        <v>145</v>
      </c>
      <c r="D4" s="254"/>
      <c r="E4" s="254"/>
      <c r="F4" s="10"/>
      <c r="G4" s="11"/>
    </row>
    <row r="5" spans="1:57" ht="12.95" customHeight="1" x14ac:dyDescent="0.2">
      <c r="A5" s="12" t="s">
        <v>4</v>
      </c>
      <c r="B5" s="13"/>
      <c r="C5" s="14" t="s">
        <v>5</v>
      </c>
      <c r="D5" s="14"/>
      <c r="E5" s="14"/>
      <c r="F5" s="15" t="s">
        <v>6</v>
      </c>
      <c r="G5" s="16"/>
    </row>
    <row r="6" spans="1:57" ht="12.95" customHeight="1" x14ac:dyDescent="0.2">
      <c r="A6" s="6"/>
      <c r="B6" s="7"/>
      <c r="C6" s="8" t="s">
        <v>146</v>
      </c>
      <c r="D6" s="9"/>
      <c r="E6" s="9"/>
      <c r="F6" s="17"/>
      <c r="G6" s="11"/>
    </row>
    <row r="7" spans="1:57" x14ac:dyDescent="0.2">
      <c r="A7" s="12" t="s">
        <v>7</v>
      </c>
      <c r="B7" s="14"/>
      <c r="C7" s="227"/>
      <c r="D7" s="228"/>
      <c r="E7" s="18" t="s">
        <v>8</v>
      </c>
      <c r="F7" s="19"/>
      <c r="G7" s="20">
        <v>0</v>
      </c>
      <c r="H7" s="21"/>
      <c r="I7" s="21"/>
    </row>
    <row r="8" spans="1:57" x14ac:dyDescent="0.2">
      <c r="A8" s="12" t="s">
        <v>9</v>
      </c>
      <c r="B8" s="14"/>
      <c r="C8" s="227"/>
      <c r="D8" s="228"/>
      <c r="E8" s="15" t="s">
        <v>10</v>
      </c>
      <c r="F8" s="14"/>
      <c r="G8" s="22">
        <f>IF(PocetMJ=0,,ROUND((F30+F32)/PocetMJ,1))</f>
        <v>0</v>
      </c>
    </row>
    <row r="9" spans="1:57" x14ac:dyDescent="0.2">
      <c r="A9" s="23" t="s">
        <v>11</v>
      </c>
      <c r="B9" s="24"/>
      <c r="C9" s="24"/>
      <c r="D9" s="24"/>
      <c r="E9" s="25" t="s">
        <v>12</v>
      </c>
      <c r="F9" s="24"/>
      <c r="G9" s="26"/>
    </row>
    <row r="10" spans="1:57" x14ac:dyDescent="0.2">
      <c r="A10" s="27" t="s">
        <v>13</v>
      </c>
      <c r="B10" s="10"/>
      <c r="C10" s="10"/>
      <c r="D10" s="10"/>
      <c r="E10" s="28" t="s">
        <v>14</v>
      </c>
      <c r="F10" s="10"/>
      <c r="G10" s="11"/>
      <c r="BA10" s="29"/>
      <c r="BB10" s="29"/>
      <c r="BC10" s="29"/>
      <c r="BD10" s="29"/>
      <c r="BE10" s="29"/>
    </row>
    <row r="11" spans="1:57" x14ac:dyDescent="0.2">
      <c r="A11" s="27"/>
      <c r="B11" s="10"/>
      <c r="C11" s="10"/>
      <c r="D11" s="10"/>
      <c r="E11" s="229"/>
      <c r="F11" s="230"/>
      <c r="G11" s="231"/>
    </row>
    <row r="12" spans="1:57" ht="28.5" customHeight="1" thickBot="1" x14ac:dyDescent="0.25">
      <c r="A12" s="30" t="s">
        <v>15</v>
      </c>
      <c r="B12" s="31"/>
      <c r="C12" s="31"/>
      <c r="D12" s="31"/>
      <c r="E12" s="32"/>
      <c r="F12" s="32"/>
      <c r="G12" s="33"/>
    </row>
    <row r="13" spans="1:57" ht="17.25" customHeight="1" thickBot="1" x14ac:dyDescent="0.25">
      <c r="A13" s="34" t="s">
        <v>16</v>
      </c>
      <c r="B13" s="35"/>
      <c r="C13" s="36"/>
      <c r="D13" s="37" t="s">
        <v>17</v>
      </c>
      <c r="E13" s="38"/>
      <c r="F13" s="38"/>
      <c r="G13" s="36"/>
    </row>
    <row r="14" spans="1:57" ht="15.95" customHeight="1" x14ac:dyDescent="0.2">
      <c r="A14" s="39"/>
      <c r="B14" s="40" t="s">
        <v>18</v>
      </c>
      <c r="C14" s="41">
        <f>Dodavka</f>
        <v>0</v>
      </c>
      <c r="D14" s="42"/>
      <c r="E14" s="43"/>
      <c r="F14" s="44"/>
      <c r="G14" s="41"/>
    </row>
    <row r="15" spans="1:57" ht="15.95" customHeight="1" x14ac:dyDescent="0.2">
      <c r="A15" s="39" t="s">
        <v>19</v>
      </c>
      <c r="B15" s="40" t="s">
        <v>20</v>
      </c>
      <c r="C15" s="41">
        <f>Mont</f>
        <v>0</v>
      </c>
      <c r="D15" s="23"/>
      <c r="E15" s="45"/>
      <c r="F15" s="46"/>
      <c r="G15" s="41"/>
    </row>
    <row r="16" spans="1:57" ht="15.95" customHeight="1" x14ac:dyDescent="0.2">
      <c r="A16" s="39" t="s">
        <v>21</v>
      </c>
      <c r="B16" s="40" t="s">
        <v>22</v>
      </c>
      <c r="C16" s="41">
        <f>HSV</f>
        <v>0</v>
      </c>
      <c r="D16" s="23"/>
      <c r="E16" s="45"/>
      <c r="F16" s="46"/>
      <c r="G16" s="41"/>
    </row>
    <row r="17" spans="1:7" ht="15.95" customHeight="1" x14ac:dyDescent="0.2">
      <c r="A17" s="47" t="s">
        <v>23</v>
      </c>
      <c r="B17" s="40" t="s">
        <v>24</v>
      </c>
      <c r="C17" s="41">
        <f>PSV</f>
        <v>0</v>
      </c>
      <c r="D17" s="23"/>
      <c r="E17" s="45"/>
      <c r="F17" s="46"/>
      <c r="G17" s="41"/>
    </row>
    <row r="18" spans="1:7" ht="15.95" customHeight="1" x14ac:dyDescent="0.2">
      <c r="A18" s="48" t="s">
        <v>25</v>
      </c>
      <c r="B18" s="40"/>
      <c r="C18" s="41">
        <f>SUM(C14:C17)</f>
        <v>0</v>
      </c>
      <c r="D18" s="49"/>
      <c r="E18" s="45"/>
      <c r="F18" s="46"/>
      <c r="G18" s="41"/>
    </row>
    <row r="19" spans="1:7" ht="15.95" customHeight="1" x14ac:dyDescent="0.2">
      <c r="A19" s="48"/>
      <c r="B19" s="40"/>
      <c r="C19" s="41"/>
      <c r="D19" s="23"/>
      <c r="E19" s="45"/>
      <c r="F19" s="46"/>
      <c r="G19" s="41"/>
    </row>
    <row r="20" spans="1:7" ht="15.95" customHeight="1" x14ac:dyDescent="0.2">
      <c r="A20" s="48" t="s">
        <v>26</v>
      </c>
      <c r="B20" s="40"/>
      <c r="C20" s="41">
        <f>HZS</f>
        <v>0</v>
      </c>
      <c r="D20" s="23"/>
      <c r="E20" s="45"/>
      <c r="F20" s="46"/>
      <c r="G20" s="41"/>
    </row>
    <row r="21" spans="1:7" ht="15.95" customHeight="1" x14ac:dyDescent="0.2">
      <c r="A21" s="27" t="s">
        <v>27</v>
      </c>
      <c r="B21" s="10"/>
      <c r="C21" s="41">
        <f>C18+C20</f>
        <v>0</v>
      </c>
      <c r="D21" s="23" t="s">
        <v>28</v>
      </c>
      <c r="E21" s="45"/>
      <c r="F21" s="46"/>
      <c r="G21" s="41">
        <f>Rekapitulace!I22</f>
        <v>0</v>
      </c>
    </row>
    <row r="22" spans="1:7" ht="15.95" customHeight="1" thickBot="1" x14ac:dyDescent="0.25">
      <c r="A22" s="23" t="s">
        <v>29</v>
      </c>
      <c r="B22" s="24"/>
      <c r="C22" s="129">
        <f>C21+G22</f>
        <v>0</v>
      </c>
      <c r="D22" s="50" t="s">
        <v>30</v>
      </c>
      <c r="E22" s="51"/>
      <c r="F22" s="52"/>
      <c r="G22" s="130"/>
    </row>
    <row r="23" spans="1:7" x14ac:dyDescent="0.2">
      <c r="A23" s="255" t="s">
        <v>31</v>
      </c>
      <c r="B23" s="243"/>
      <c r="C23" s="243"/>
      <c r="D23" s="256"/>
      <c r="E23" s="242" t="s">
        <v>32</v>
      </c>
      <c r="F23" s="243"/>
      <c r="G23" s="244"/>
    </row>
    <row r="24" spans="1:7" x14ac:dyDescent="0.2">
      <c r="A24" s="257" t="s">
        <v>33</v>
      </c>
      <c r="B24" s="258"/>
      <c r="C24" s="245"/>
      <c r="D24" s="258"/>
      <c r="E24" s="245"/>
      <c r="F24" s="246"/>
      <c r="G24" s="247"/>
    </row>
    <row r="25" spans="1:7" ht="13.5" thickBot="1" x14ac:dyDescent="0.25">
      <c r="A25" s="238" t="s">
        <v>34</v>
      </c>
      <c r="B25" s="259"/>
      <c r="C25" s="260"/>
      <c r="D25" s="259"/>
      <c r="E25" s="248" t="s">
        <v>77</v>
      </c>
      <c r="F25" s="248"/>
      <c r="G25" s="239"/>
    </row>
    <row r="26" spans="1:7" x14ac:dyDescent="0.2">
      <c r="A26" s="234" t="s">
        <v>76</v>
      </c>
      <c r="B26" s="235"/>
      <c r="C26" s="236"/>
      <c r="D26" s="237"/>
      <c r="E26" s="248"/>
      <c r="F26" s="248"/>
      <c r="G26" s="239"/>
    </row>
    <row r="27" spans="1:7" ht="13.5" thickBot="1" x14ac:dyDescent="0.25">
      <c r="A27" s="27"/>
      <c r="B27" s="10"/>
      <c r="C27" s="238"/>
      <c r="D27" s="239"/>
      <c r="E27" s="238" t="s">
        <v>78</v>
      </c>
      <c r="F27" s="248"/>
      <c r="G27" s="239"/>
    </row>
    <row r="28" spans="1:7" ht="97.5" customHeight="1" thickBot="1" x14ac:dyDescent="0.25">
      <c r="A28" s="27"/>
      <c r="B28" s="10"/>
      <c r="C28" s="240"/>
      <c r="D28" s="241"/>
      <c r="E28" s="249"/>
      <c r="F28" s="250"/>
      <c r="G28" s="251"/>
    </row>
    <row r="29" spans="1:7" x14ac:dyDescent="0.2">
      <c r="A29" s="12" t="s">
        <v>35</v>
      </c>
      <c r="B29" s="14"/>
      <c r="C29" s="126">
        <v>0</v>
      </c>
      <c r="D29" s="10" t="s">
        <v>36</v>
      </c>
      <c r="E29" s="28"/>
      <c r="F29" s="127">
        <v>0</v>
      </c>
      <c r="G29" s="11"/>
    </row>
    <row r="30" spans="1:7" x14ac:dyDescent="0.2">
      <c r="A30" s="12" t="s">
        <v>35</v>
      </c>
      <c r="B30" s="14"/>
      <c r="C30" s="53">
        <v>15</v>
      </c>
      <c r="D30" s="14" t="s">
        <v>36</v>
      </c>
      <c r="E30" s="15"/>
      <c r="F30" s="54">
        <v>0</v>
      </c>
      <c r="G30" s="16"/>
    </row>
    <row r="31" spans="1:7" x14ac:dyDescent="0.2">
      <c r="A31" s="12" t="s">
        <v>37</v>
      </c>
      <c r="B31" s="14"/>
      <c r="C31" s="53">
        <v>15</v>
      </c>
      <c r="D31" s="14" t="s">
        <v>36</v>
      </c>
      <c r="E31" s="15"/>
      <c r="F31" s="55">
        <f>ROUND(PRODUCT(F30,C31/100),0)</f>
        <v>0</v>
      </c>
      <c r="G31" s="26"/>
    </row>
    <row r="32" spans="1:7" x14ac:dyDescent="0.2">
      <c r="A32" s="12" t="s">
        <v>35</v>
      </c>
      <c r="B32" s="14"/>
      <c r="C32" s="53">
        <v>21</v>
      </c>
      <c r="D32" s="14" t="s">
        <v>36</v>
      </c>
      <c r="E32" s="15"/>
      <c r="F32" s="128">
        <f>G21+C22</f>
        <v>0</v>
      </c>
      <c r="G32" s="16"/>
    </row>
    <row r="33" spans="1:8" ht="13.5" thickBot="1" x14ac:dyDescent="0.25">
      <c r="A33" s="12" t="s">
        <v>37</v>
      </c>
      <c r="B33" s="14"/>
      <c r="C33" s="53">
        <v>21</v>
      </c>
      <c r="D33" s="14" t="s">
        <v>36</v>
      </c>
      <c r="E33" s="15"/>
      <c r="F33" s="55">
        <f>ROUND(PRODUCT(F32,C33/100),0)</f>
        <v>0</v>
      </c>
      <c r="G33" s="26"/>
    </row>
    <row r="34" spans="1:8" s="60" customFormat="1" ht="19.5" customHeight="1" thickBot="1" x14ac:dyDescent="0.3">
      <c r="A34" s="56" t="s">
        <v>38</v>
      </c>
      <c r="B34" s="57"/>
      <c r="C34" s="57"/>
      <c r="D34" s="57"/>
      <c r="E34" s="58"/>
      <c r="F34" s="131">
        <f>ROUND(SUM(F29:F33),0)</f>
        <v>0</v>
      </c>
      <c r="G34" s="59"/>
    </row>
    <row r="36" spans="1:8" x14ac:dyDescent="0.2">
      <c r="A36" s="61"/>
      <c r="B36" s="61"/>
      <c r="C36" s="61"/>
      <c r="D36" s="61"/>
      <c r="E36" s="61"/>
      <c r="F36" s="61"/>
      <c r="G36" s="61"/>
      <c r="H36" t="s">
        <v>3</v>
      </c>
    </row>
    <row r="37" spans="1:8" ht="14.25" customHeight="1" x14ac:dyDescent="0.2">
      <c r="A37" s="61"/>
      <c r="B37" s="232" t="s">
        <v>154</v>
      </c>
      <c r="C37" s="232"/>
      <c r="D37" s="232"/>
      <c r="E37" s="232"/>
      <c r="F37" s="232"/>
      <c r="G37" s="232"/>
      <c r="H37" t="s">
        <v>3</v>
      </c>
    </row>
    <row r="38" spans="1:8" ht="12.75" customHeight="1" x14ac:dyDescent="0.2">
      <c r="A38" s="62"/>
      <c r="B38" s="232"/>
      <c r="C38" s="232"/>
      <c r="D38" s="232"/>
      <c r="E38" s="232"/>
      <c r="F38" s="232"/>
      <c r="G38" s="232"/>
      <c r="H38" t="s">
        <v>3</v>
      </c>
    </row>
    <row r="39" spans="1:8" x14ac:dyDescent="0.2">
      <c r="A39" s="62"/>
      <c r="B39" s="232"/>
      <c r="C39" s="232"/>
      <c r="D39" s="232"/>
      <c r="E39" s="232"/>
      <c r="F39" s="232"/>
      <c r="G39" s="232"/>
      <c r="H39" t="s">
        <v>3</v>
      </c>
    </row>
    <row r="40" spans="1:8" x14ac:dyDescent="0.2">
      <c r="A40" s="62"/>
      <c r="B40" s="232"/>
      <c r="C40" s="232"/>
      <c r="D40" s="232"/>
      <c r="E40" s="232"/>
      <c r="F40" s="232"/>
      <c r="G40" s="232"/>
      <c r="H40" t="s">
        <v>3</v>
      </c>
    </row>
    <row r="41" spans="1:8" x14ac:dyDescent="0.2">
      <c r="A41" s="62"/>
      <c r="B41" s="232"/>
      <c r="C41" s="232"/>
      <c r="D41" s="232"/>
      <c r="E41" s="232"/>
      <c r="F41" s="232"/>
      <c r="G41" s="232"/>
      <c r="H41" t="s">
        <v>3</v>
      </c>
    </row>
    <row r="42" spans="1:8" x14ac:dyDescent="0.2">
      <c r="A42" s="62"/>
      <c r="B42" s="232"/>
      <c r="C42" s="232"/>
      <c r="D42" s="232"/>
      <c r="E42" s="232"/>
      <c r="F42" s="232"/>
      <c r="G42" s="232"/>
      <c r="H42" t="s">
        <v>3</v>
      </c>
    </row>
    <row r="43" spans="1:8" x14ac:dyDescent="0.2">
      <c r="A43" s="62"/>
      <c r="B43" s="232"/>
      <c r="C43" s="232"/>
      <c r="D43" s="232"/>
      <c r="E43" s="232"/>
      <c r="F43" s="232"/>
      <c r="G43" s="232"/>
      <c r="H43" t="s">
        <v>3</v>
      </c>
    </row>
    <row r="44" spans="1:8" x14ac:dyDescent="0.2">
      <c r="A44" s="62"/>
      <c r="B44" s="232"/>
      <c r="C44" s="232"/>
      <c r="D44" s="232"/>
      <c r="E44" s="232"/>
      <c r="F44" s="232"/>
      <c r="G44" s="232"/>
      <c r="H44" t="s">
        <v>3</v>
      </c>
    </row>
    <row r="45" spans="1:8" ht="3" customHeight="1" x14ac:dyDescent="0.2">
      <c r="A45" s="62"/>
      <c r="B45" s="232"/>
      <c r="C45" s="232"/>
      <c r="D45" s="232"/>
      <c r="E45" s="232"/>
      <c r="F45" s="232"/>
      <c r="G45" s="232"/>
      <c r="H45" t="s">
        <v>3</v>
      </c>
    </row>
    <row r="46" spans="1:8" x14ac:dyDescent="0.2">
      <c r="B46" s="233"/>
      <c r="C46" s="233"/>
      <c r="D46" s="233"/>
      <c r="E46" s="233"/>
      <c r="F46" s="233"/>
      <c r="G46" s="233"/>
    </row>
    <row r="47" spans="1:8" x14ac:dyDescent="0.2">
      <c r="B47" s="233"/>
      <c r="C47" s="233"/>
      <c r="D47" s="233"/>
      <c r="E47" s="233"/>
      <c r="F47" s="233"/>
      <c r="G47" s="233"/>
    </row>
    <row r="48" spans="1:8" x14ac:dyDescent="0.2">
      <c r="B48" s="233"/>
      <c r="C48" s="233"/>
      <c r="D48" s="233"/>
      <c r="E48" s="233"/>
      <c r="F48" s="233"/>
      <c r="G48" s="233"/>
    </row>
    <row r="49" spans="2:7" x14ac:dyDescent="0.2">
      <c r="B49" s="233"/>
      <c r="C49" s="233"/>
      <c r="D49" s="233"/>
      <c r="E49" s="233"/>
      <c r="F49" s="233"/>
      <c r="G49" s="233"/>
    </row>
    <row r="50" spans="2:7" x14ac:dyDescent="0.2">
      <c r="B50" s="233"/>
      <c r="C50" s="233"/>
      <c r="D50" s="233"/>
      <c r="E50" s="233"/>
      <c r="F50" s="233"/>
      <c r="G50" s="233"/>
    </row>
    <row r="51" spans="2:7" x14ac:dyDescent="0.2">
      <c r="B51" s="233"/>
      <c r="C51" s="233"/>
      <c r="D51" s="233"/>
      <c r="E51" s="233"/>
      <c r="F51" s="233"/>
      <c r="G51" s="233"/>
    </row>
    <row r="52" spans="2:7" x14ac:dyDescent="0.2">
      <c r="B52" s="233"/>
      <c r="C52" s="233"/>
      <c r="D52" s="233"/>
      <c r="E52" s="233"/>
      <c r="F52" s="233"/>
      <c r="G52" s="233"/>
    </row>
    <row r="53" spans="2:7" x14ac:dyDescent="0.2">
      <c r="B53" s="233"/>
      <c r="C53" s="233"/>
      <c r="D53" s="233"/>
      <c r="E53" s="233"/>
      <c r="F53" s="233"/>
      <c r="G53" s="233"/>
    </row>
    <row r="54" spans="2:7" x14ac:dyDescent="0.2">
      <c r="B54" s="233"/>
      <c r="C54" s="233"/>
      <c r="D54" s="233"/>
      <c r="E54" s="233"/>
      <c r="F54" s="233"/>
      <c r="G54" s="233"/>
    </row>
    <row r="55" spans="2:7" x14ac:dyDescent="0.2">
      <c r="B55" s="233"/>
      <c r="C55" s="233"/>
      <c r="D55" s="233"/>
      <c r="E55" s="233"/>
      <c r="F55" s="233"/>
      <c r="G55" s="233"/>
    </row>
  </sheetData>
  <mergeCells count="28">
    <mergeCell ref="A1:G1"/>
    <mergeCell ref="C4:E4"/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A23:D23"/>
    <mergeCell ref="A24:B24"/>
    <mergeCell ref="C24:D24"/>
    <mergeCell ref="A25:B25"/>
    <mergeCell ref="C25:D25"/>
    <mergeCell ref="C7:D7"/>
    <mergeCell ref="C8:D8"/>
    <mergeCell ref="E11:G11"/>
    <mergeCell ref="B37:G45"/>
    <mergeCell ref="B46:G46"/>
    <mergeCell ref="A26:B26"/>
    <mergeCell ref="C26:D28"/>
    <mergeCell ref="E23:G23"/>
    <mergeCell ref="E24:G24"/>
    <mergeCell ref="E25:G26"/>
    <mergeCell ref="E27:G27"/>
    <mergeCell ref="E28:G2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C15" sqref="C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61" t="s">
        <v>4</v>
      </c>
      <c r="B1" s="262"/>
      <c r="C1" s="63" t="str">
        <f>CONCATENATE(cislostavby," ",nazevstavby)</f>
        <v xml:space="preserve"> Oprava fasády</v>
      </c>
      <c r="D1" s="64"/>
      <c r="E1" s="65"/>
      <c r="F1" s="64"/>
      <c r="G1" s="66"/>
      <c r="H1" s="67"/>
      <c r="I1" s="68"/>
    </row>
    <row r="2" spans="1:9" ht="13.5" thickBot="1" x14ac:dyDescent="0.25">
      <c r="A2" s="263" t="s">
        <v>0</v>
      </c>
      <c r="B2" s="264"/>
      <c r="C2" s="69" t="str">
        <f>CONCATENATE(cisloobjektu," ",nazevobjektu)</f>
        <v>Věznice Plzeň budova č. 1/11 CENTRÁLA</v>
      </c>
      <c r="D2" s="70"/>
      <c r="E2" s="71"/>
      <c r="F2" s="70"/>
      <c r="G2" s="265"/>
      <c r="H2" s="265"/>
      <c r="I2" s="266"/>
    </row>
    <row r="3" spans="1:9" ht="13.5" thickTop="1" x14ac:dyDescent="0.2">
      <c r="F3" s="10"/>
    </row>
    <row r="4" spans="1:9" ht="19.5" customHeight="1" x14ac:dyDescent="0.25">
      <c r="A4" s="72" t="s">
        <v>39</v>
      </c>
      <c r="B4" s="1"/>
      <c r="C4" s="1"/>
      <c r="D4" s="1"/>
      <c r="E4" s="73"/>
      <c r="F4" s="1"/>
      <c r="G4" s="1"/>
      <c r="H4" s="1"/>
      <c r="I4" s="1"/>
    </row>
    <row r="5" spans="1:9" ht="13.5" thickBot="1" x14ac:dyDescent="0.25"/>
    <row r="6" spans="1:9" s="10" customFormat="1" ht="13.5" thickBot="1" x14ac:dyDescent="0.25">
      <c r="A6" s="74"/>
      <c r="B6" s="75" t="s">
        <v>40</v>
      </c>
      <c r="C6" s="75"/>
      <c r="D6" s="76"/>
      <c r="E6" s="77" t="s">
        <v>41</v>
      </c>
      <c r="F6" s="78" t="s">
        <v>42</v>
      </c>
      <c r="G6" s="78" t="s">
        <v>43</v>
      </c>
      <c r="H6" s="78" t="s">
        <v>44</v>
      </c>
      <c r="I6" s="79" t="s">
        <v>26</v>
      </c>
    </row>
    <row r="7" spans="1:9" s="10" customFormat="1" x14ac:dyDescent="0.2">
      <c r="A7" s="119" t="str">
        <f>Položky!B7</f>
        <v>1</v>
      </c>
      <c r="B7" s="80" t="str">
        <f>Položky!C7</f>
        <v>Přípravné práce</v>
      </c>
      <c r="C7" s="81"/>
      <c r="D7" s="82"/>
      <c r="E7" s="120">
        <f>Položky!BA11</f>
        <v>0</v>
      </c>
      <c r="F7" s="121">
        <f>Položky!BB11</f>
        <v>0</v>
      </c>
      <c r="G7" s="121">
        <f>Položky!BC11</f>
        <v>0</v>
      </c>
      <c r="H7" s="121">
        <f>Položky!BD11</f>
        <v>0</v>
      </c>
      <c r="I7" s="122">
        <f>Položky!BE11</f>
        <v>0</v>
      </c>
    </row>
    <row r="8" spans="1:9" s="10" customFormat="1" x14ac:dyDescent="0.2">
      <c r="A8" s="119" t="str">
        <f>Položky!B12</f>
        <v>2</v>
      </c>
      <c r="B8" s="80" t="str">
        <f>Položky!C12</f>
        <v>Ochrana střech pod lešením</v>
      </c>
      <c r="C8" s="81"/>
      <c r="D8" s="82"/>
      <c r="E8" s="120">
        <f>Položky!BA16</f>
        <v>0</v>
      </c>
      <c r="F8" s="121">
        <f>Položky!BB16</f>
        <v>0</v>
      </c>
      <c r="G8" s="121">
        <f>Položky!BC16</f>
        <v>0</v>
      </c>
      <c r="H8" s="121">
        <f>Položky!BD16</f>
        <v>0</v>
      </c>
      <c r="I8" s="122">
        <f>Položky!BE16</f>
        <v>0</v>
      </c>
    </row>
    <row r="9" spans="1:9" s="10" customFormat="1" x14ac:dyDescent="0.2">
      <c r="A9" s="119" t="str">
        <f>Položky!B17</f>
        <v>3</v>
      </c>
      <c r="B9" s="80" t="str">
        <f>Položky!C17</f>
        <v>Omítky fasád</v>
      </c>
      <c r="C9" s="81"/>
      <c r="D9" s="82"/>
      <c r="E9" s="120">
        <f>Položky!BA21</f>
        <v>0</v>
      </c>
      <c r="F9" s="121">
        <f>Položky!BB21</f>
        <v>0</v>
      </c>
      <c r="G9" s="121">
        <f>Položky!BC21</f>
        <v>0</v>
      </c>
      <c r="H9" s="121">
        <f>Položky!BD21</f>
        <v>0</v>
      </c>
      <c r="I9" s="122">
        <f>Položky!BE21</f>
        <v>0</v>
      </c>
    </row>
    <row r="10" spans="1:9" s="10" customFormat="1" x14ac:dyDescent="0.2">
      <c r="A10" s="119" t="str">
        <f>Položky!B22</f>
        <v>4</v>
      </c>
      <c r="B10" s="80" t="str">
        <f>Položky!C22</f>
        <v>Opravy říms</v>
      </c>
      <c r="C10" s="81"/>
      <c r="D10" s="82"/>
      <c r="E10" s="120">
        <f>Položky!BA28</f>
        <v>0</v>
      </c>
      <c r="F10" s="121">
        <f>Položky!BB28</f>
        <v>0</v>
      </c>
      <c r="G10" s="121">
        <f>Položky!BC28</f>
        <v>0</v>
      </c>
      <c r="H10" s="121">
        <f>Položky!BD28</f>
        <v>0</v>
      </c>
      <c r="I10" s="122">
        <f>Položky!BE28</f>
        <v>0</v>
      </c>
    </row>
    <row r="11" spans="1:9" s="10" customFormat="1" x14ac:dyDescent="0.2">
      <c r="A11" s="119" t="str">
        <f>Položky!B29</f>
        <v>5</v>
      </c>
      <c r="B11" s="80" t="str">
        <f>Položky!C29</f>
        <v>vyzdívky</v>
      </c>
      <c r="C11" s="81"/>
      <c r="D11" s="82"/>
      <c r="E11" s="120">
        <f>Položky!BA31</f>
        <v>0</v>
      </c>
      <c r="F11" s="121">
        <f>Položky!BB31</f>
        <v>0</v>
      </c>
      <c r="G11" s="121">
        <f>Položky!BC31</f>
        <v>0</v>
      </c>
      <c r="H11" s="121">
        <f>Položky!BD31</f>
        <v>0</v>
      </c>
      <c r="I11" s="122">
        <f>Položky!BE31</f>
        <v>0</v>
      </c>
    </row>
    <row r="12" spans="1:9" s="10" customFormat="1" x14ac:dyDescent="0.2">
      <c r="A12" s="119" t="str">
        <f>Položky!B32</f>
        <v>6</v>
      </c>
      <c r="B12" s="80" t="str">
        <f>Položky!C32</f>
        <v xml:space="preserve">Lešení </v>
      </c>
      <c r="C12" s="81"/>
      <c r="D12" s="82"/>
      <c r="E12" s="120">
        <f>Položky!BA35</f>
        <v>0</v>
      </c>
      <c r="F12" s="121">
        <f>Položky!BB35</f>
        <v>0</v>
      </c>
      <c r="G12" s="121">
        <f>Položky!BC35</f>
        <v>0</v>
      </c>
      <c r="H12" s="121">
        <f>Položky!BD35</f>
        <v>0</v>
      </c>
      <c r="I12" s="122">
        <f>Položky!BE35</f>
        <v>0</v>
      </c>
    </row>
    <row r="13" spans="1:9" s="10" customFormat="1" x14ac:dyDescent="0.2">
      <c r="A13" s="119" t="str">
        <f>Položky!B36</f>
        <v>7</v>
      </c>
      <c r="B13" s="80" t="str">
        <f>Položky!C36</f>
        <v>Sutě</v>
      </c>
      <c r="C13" s="81"/>
      <c r="D13" s="82"/>
      <c r="E13" s="120">
        <f>Položky!BA41</f>
        <v>0</v>
      </c>
      <c r="F13" s="121">
        <f>Položky!BB41</f>
        <v>0</v>
      </c>
      <c r="G13" s="121">
        <f>Položky!BC41</f>
        <v>0</v>
      </c>
      <c r="H13" s="121">
        <f>Položky!BD41</f>
        <v>0</v>
      </c>
      <c r="I13" s="122">
        <f>Položky!BE41</f>
        <v>0</v>
      </c>
    </row>
    <row r="14" spans="1:9" s="10" customFormat="1" x14ac:dyDescent="0.2">
      <c r="A14" s="119" t="str">
        <f>Položky!B42</f>
        <v>8</v>
      </c>
      <c r="B14" s="80" t="str">
        <f>Položky!C42</f>
        <v>Přesun hmot</v>
      </c>
      <c r="C14" s="81"/>
      <c r="D14" s="82"/>
      <c r="E14" s="120">
        <f>Položky!BA45</f>
        <v>0</v>
      </c>
      <c r="F14" s="121">
        <f>Položky!BB45</f>
        <v>0</v>
      </c>
      <c r="G14" s="121">
        <f>Položky!BC45</f>
        <v>0</v>
      </c>
      <c r="H14" s="121">
        <f>Položky!BD45</f>
        <v>0</v>
      </c>
      <c r="I14" s="122">
        <f>Položky!BE45</f>
        <v>0</v>
      </c>
    </row>
    <row r="15" spans="1:9" s="10" customFormat="1" x14ac:dyDescent="0.2">
      <c r="A15" s="119" t="str">
        <f>Položky!B46</f>
        <v>9</v>
      </c>
      <c r="B15" s="80" t="str">
        <f>Položky!C46</f>
        <v>Fasádní nátěr</v>
      </c>
      <c r="C15" s="81"/>
      <c r="D15" s="82"/>
      <c r="E15" s="120">
        <f>Položky!BA48</f>
        <v>0</v>
      </c>
      <c r="F15" s="121">
        <f>Položky!BB48</f>
        <v>0</v>
      </c>
      <c r="G15" s="121">
        <f>Položky!BC48</f>
        <v>0</v>
      </c>
      <c r="H15" s="121">
        <f>Položky!BD48</f>
        <v>0</v>
      </c>
      <c r="I15" s="122">
        <f>Položky!BE48</f>
        <v>0</v>
      </c>
    </row>
    <row r="16" spans="1:9" s="10" customFormat="1" ht="13.5" thickBot="1" x14ac:dyDescent="0.25">
      <c r="A16" s="119" t="str">
        <f>Položky!B49</f>
        <v>00</v>
      </c>
      <c r="B16" s="80" t="str">
        <f>Položky!C49</f>
        <v>Atypické práce a režijní náklady</v>
      </c>
      <c r="C16" s="81"/>
      <c r="D16" s="82"/>
      <c r="E16" s="120">
        <f>Položky!BA60</f>
        <v>0</v>
      </c>
      <c r="F16" s="121">
        <f>Položky!BB60</f>
        <v>0</v>
      </c>
      <c r="G16" s="121">
        <f>Položky!BC60</f>
        <v>0</v>
      </c>
      <c r="H16" s="121">
        <f>Položky!BD60</f>
        <v>0</v>
      </c>
      <c r="I16" s="122">
        <f>Položky!BE60</f>
        <v>0</v>
      </c>
    </row>
    <row r="17" spans="1:57" s="87" customFormat="1" ht="13.5" thickBot="1" x14ac:dyDescent="0.25">
      <c r="A17" s="83"/>
      <c r="B17" s="75" t="s">
        <v>45</v>
      </c>
      <c r="C17" s="75"/>
      <c r="D17" s="84"/>
      <c r="E17" s="124">
        <f>SUM(E7:E16)</f>
        <v>0</v>
      </c>
      <c r="F17" s="125">
        <f>SUM(F7:F16)</f>
        <v>0</v>
      </c>
      <c r="G17" s="85">
        <f>SUM(G7:G16)</f>
        <v>0</v>
      </c>
      <c r="H17" s="85">
        <f>SUM(H7:H16)</f>
        <v>0</v>
      </c>
      <c r="I17" s="86">
        <f>SUM(I7:I16)</f>
        <v>0</v>
      </c>
    </row>
    <row r="18" spans="1:57" x14ac:dyDescent="0.2">
      <c r="A18" s="81"/>
      <c r="B18" s="81"/>
      <c r="C18" s="81"/>
      <c r="D18" s="81"/>
      <c r="E18" s="81"/>
      <c r="F18" s="81"/>
      <c r="G18" s="81"/>
      <c r="H18" s="81"/>
      <c r="I18" s="81"/>
    </row>
    <row r="19" spans="1:57" ht="19.5" customHeight="1" x14ac:dyDescent="0.25">
      <c r="A19" s="88" t="s">
        <v>46</v>
      </c>
      <c r="B19" s="88"/>
      <c r="C19" s="88"/>
      <c r="D19" s="88"/>
      <c r="E19" s="88"/>
      <c r="F19" s="88"/>
      <c r="G19" s="89"/>
      <c r="H19" s="88"/>
      <c r="I19" s="88"/>
      <c r="BA19" s="29"/>
      <c r="BB19" s="29"/>
      <c r="BC19" s="29"/>
      <c r="BD19" s="29"/>
      <c r="BE19" s="29"/>
    </row>
    <row r="20" spans="1:57" ht="13.5" thickBot="1" x14ac:dyDescent="0.25">
      <c r="A20" s="90"/>
      <c r="B20" s="90"/>
      <c r="C20" s="90"/>
      <c r="D20" s="90"/>
      <c r="E20" s="90"/>
      <c r="F20" s="90"/>
      <c r="G20" s="90"/>
      <c r="H20" s="90"/>
      <c r="I20" s="90"/>
    </row>
    <row r="21" spans="1:57" x14ac:dyDescent="0.2">
      <c r="A21" s="91" t="s">
        <v>47</v>
      </c>
      <c r="B21" s="92"/>
      <c r="C21" s="92"/>
      <c r="D21" s="93"/>
      <c r="E21" s="94" t="s">
        <v>48</v>
      </c>
      <c r="F21" s="95" t="s">
        <v>49</v>
      </c>
      <c r="G21" s="96" t="s">
        <v>50</v>
      </c>
      <c r="H21" s="97"/>
      <c r="I21" s="98" t="s">
        <v>48</v>
      </c>
    </row>
    <row r="22" spans="1:57" x14ac:dyDescent="0.2">
      <c r="A22" s="269" t="s">
        <v>70</v>
      </c>
      <c r="B22" s="270"/>
      <c r="C22" s="270"/>
      <c r="D22" s="271"/>
      <c r="E22" s="99"/>
      <c r="F22" s="100"/>
      <c r="G22" s="101"/>
      <c r="H22" s="102"/>
      <c r="I22" s="123">
        <f>E22+F22*G22/100</f>
        <v>0</v>
      </c>
      <c r="BA22">
        <v>8</v>
      </c>
    </row>
    <row r="23" spans="1:57" ht="13.5" thickBot="1" x14ac:dyDescent="0.25">
      <c r="A23" s="103"/>
      <c r="B23" s="104" t="s">
        <v>51</v>
      </c>
      <c r="C23" s="105"/>
      <c r="D23" s="106"/>
      <c r="E23" s="107"/>
      <c r="F23" s="108"/>
      <c r="G23" s="108"/>
      <c r="H23" s="267">
        <f>SUM(H22:H22)</f>
        <v>0</v>
      </c>
      <c r="I23" s="268"/>
      <c r="K23" s="29"/>
    </row>
    <row r="24" spans="1:57" x14ac:dyDescent="0.2">
      <c r="A24" s="90"/>
      <c r="B24" s="90"/>
      <c r="C24" s="90"/>
      <c r="D24" s="90"/>
      <c r="E24" s="90"/>
      <c r="F24" s="90"/>
      <c r="G24" s="90"/>
      <c r="H24" s="90"/>
      <c r="I24" s="90"/>
    </row>
    <row r="25" spans="1:57" x14ac:dyDescent="0.2">
      <c r="B25" s="87"/>
      <c r="F25" s="109"/>
      <c r="G25" s="110"/>
      <c r="H25" s="110"/>
      <c r="I25" s="111"/>
    </row>
    <row r="26" spans="1:57" x14ac:dyDescent="0.2">
      <c r="F26" s="109"/>
      <c r="G26" s="110"/>
      <c r="H26" s="110"/>
      <c r="I26" s="111"/>
    </row>
    <row r="27" spans="1:57" x14ac:dyDescent="0.2">
      <c r="F27" s="109"/>
      <c r="G27" s="110"/>
      <c r="H27" s="110"/>
      <c r="I27" s="111"/>
    </row>
    <row r="28" spans="1:57" x14ac:dyDescent="0.2">
      <c r="F28" s="109"/>
      <c r="G28" s="110"/>
      <c r="H28" s="110"/>
      <c r="I28" s="111"/>
    </row>
    <row r="29" spans="1:57" x14ac:dyDescent="0.2">
      <c r="F29" s="109"/>
      <c r="G29" s="110"/>
      <c r="H29" s="110"/>
      <c r="I29" s="111"/>
    </row>
    <row r="30" spans="1:57" x14ac:dyDescent="0.2">
      <c r="F30" s="109"/>
      <c r="G30" s="110"/>
      <c r="H30" s="110"/>
      <c r="I30" s="111"/>
    </row>
    <row r="31" spans="1:57" x14ac:dyDescent="0.2">
      <c r="F31" s="109"/>
      <c r="G31" s="110"/>
      <c r="H31" s="110"/>
      <c r="I31" s="111"/>
    </row>
    <row r="32" spans="1:57" x14ac:dyDescent="0.2">
      <c r="F32" s="109"/>
      <c r="G32" s="110"/>
      <c r="H32" s="110"/>
      <c r="I32" s="111"/>
    </row>
    <row r="33" spans="6:9" x14ac:dyDescent="0.2">
      <c r="F33" s="109"/>
      <c r="G33" s="110"/>
      <c r="H33" s="110"/>
      <c r="I33" s="111"/>
    </row>
    <row r="34" spans="6:9" x14ac:dyDescent="0.2">
      <c r="F34" s="109"/>
      <c r="G34" s="110"/>
      <c r="H34" s="110"/>
      <c r="I34" s="111"/>
    </row>
    <row r="35" spans="6:9" x14ac:dyDescent="0.2">
      <c r="F35" s="109"/>
      <c r="G35" s="110"/>
      <c r="H35" s="110"/>
      <c r="I35" s="111"/>
    </row>
    <row r="36" spans="6:9" x14ac:dyDescent="0.2">
      <c r="F36" s="109"/>
      <c r="G36" s="110"/>
      <c r="H36" s="110"/>
      <c r="I36" s="111"/>
    </row>
    <row r="37" spans="6:9" x14ac:dyDescent="0.2">
      <c r="F37" s="109"/>
      <c r="G37" s="110"/>
      <c r="H37" s="110"/>
      <c r="I37" s="111"/>
    </row>
    <row r="38" spans="6:9" x14ac:dyDescent="0.2">
      <c r="F38" s="109"/>
      <c r="G38" s="110"/>
      <c r="H38" s="110"/>
      <c r="I38" s="111"/>
    </row>
    <row r="39" spans="6:9" x14ac:dyDescent="0.2">
      <c r="F39" s="109"/>
      <c r="G39" s="110"/>
      <c r="H39" s="110"/>
      <c r="I39" s="111"/>
    </row>
    <row r="40" spans="6:9" x14ac:dyDescent="0.2">
      <c r="F40" s="109"/>
      <c r="G40" s="110"/>
      <c r="H40" s="110"/>
      <c r="I40" s="111"/>
    </row>
    <row r="41" spans="6:9" x14ac:dyDescent="0.2">
      <c r="F41" s="109"/>
      <c r="G41" s="110"/>
      <c r="H41" s="110"/>
      <c r="I41" s="111"/>
    </row>
    <row r="42" spans="6:9" x14ac:dyDescent="0.2">
      <c r="F42" s="109"/>
      <c r="G42" s="110"/>
      <c r="H42" s="110"/>
      <c r="I42" s="111"/>
    </row>
    <row r="43" spans="6:9" x14ac:dyDescent="0.2">
      <c r="F43" s="109"/>
      <c r="G43" s="110"/>
      <c r="H43" s="110"/>
      <c r="I43" s="111"/>
    </row>
    <row r="44" spans="6:9" x14ac:dyDescent="0.2">
      <c r="F44" s="109"/>
      <c r="G44" s="110"/>
      <c r="H44" s="110"/>
      <c r="I44" s="111"/>
    </row>
    <row r="45" spans="6:9" x14ac:dyDescent="0.2">
      <c r="F45" s="109"/>
      <c r="G45" s="110"/>
      <c r="H45" s="110"/>
      <c r="I45" s="111"/>
    </row>
    <row r="46" spans="6:9" x14ac:dyDescent="0.2">
      <c r="F46" s="109"/>
      <c r="G46" s="110"/>
      <c r="H46" s="110"/>
      <c r="I46" s="111"/>
    </row>
    <row r="47" spans="6:9" x14ac:dyDescent="0.2">
      <c r="F47" s="109"/>
      <c r="G47" s="110"/>
      <c r="H47" s="110"/>
      <c r="I47" s="111"/>
    </row>
    <row r="48" spans="6:9" x14ac:dyDescent="0.2">
      <c r="F48" s="109"/>
      <c r="G48" s="110"/>
      <c r="H48" s="110"/>
      <c r="I48" s="111"/>
    </row>
    <row r="49" spans="6:9" x14ac:dyDescent="0.2">
      <c r="F49" s="109"/>
      <c r="G49" s="110"/>
      <c r="H49" s="110"/>
      <c r="I49" s="111"/>
    </row>
    <row r="50" spans="6:9" x14ac:dyDescent="0.2">
      <c r="F50" s="109"/>
      <c r="G50" s="110"/>
      <c r="H50" s="110"/>
      <c r="I50" s="111"/>
    </row>
    <row r="51" spans="6:9" x14ac:dyDescent="0.2">
      <c r="F51" s="109"/>
      <c r="G51" s="110"/>
      <c r="H51" s="110"/>
      <c r="I51" s="111"/>
    </row>
    <row r="52" spans="6:9" x14ac:dyDescent="0.2">
      <c r="F52" s="109"/>
      <c r="G52" s="110"/>
      <c r="H52" s="110"/>
      <c r="I52" s="111"/>
    </row>
    <row r="53" spans="6:9" x14ac:dyDescent="0.2">
      <c r="F53" s="109"/>
      <c r="G53" s="110"/>
      <c r="H53" s="110"/>
      <c r="I53" s="111"/>
    </row>
    <row r="54" spans="6:9" x14ac:dyDescent="0.2">
      <c r="F54" s="109"/>
      <c r="G54" s="110"/>
      <c r="H54" s="110"/>
      <c r="I54" s="111"/>
    </row>
    <row r="55" spans="6:9" x14ac:dyDescent="0.2">
      <c r="F55" s="109"/>
      <c r="G55" s="110"/>
      <c r="H55" s="110"/>
      <c r="I55" s="111"/>
    </row>
    <row r="56" spans="6:9" x14ac:dyDescent="0.2">
      <c r="F56" s="109"/>
      <c r="G56" s="110"/>
      <c r="H56" s="110"/>
      <c r="I56" s="111"/>
    </row>
    <row r="57" spans="6:9" x14ac:dyDescent="0.2">
      <c r="F57" s="109"/>
      <c r="G57" s="110"/>
      <c r="H57" s="110"/>
      <c r="I57" s="111"/>
    </row>
    <row r="58" spans="6:9" x14ac:dyDescent="0.2">
      <c r="F58" s="109"/>
      <c r="G58" s="110"/>
      <c r="H58" s="110"/>
      <c r="I58" s="111"/>
    </row>
    <row r="59" spans="6:9" x14ac:dyDescent="0.2">
      <c r="F59" s="109"/>
      <c r="G59" s="110"/>
      <c r="H59" s="110"/>
      <c r="I59" s="111"/>
    </row>
    <row r="60" spans="6:9" x14ac:dyDescent="0.2">
      <c r="F60" s="109"/>
      <c r="G60" s="110"/>
      <c r="H60" s="110"/>
      <c r="I60" s="111"/>
    </row>
    <row r="61" spans="6:9" x14ac:dyDescent="0.2">
      <c r="F61" s="109"/>
      <c r="G61" s="110"/>
      <c r="H61" s="110"/>
      <c r="I61" s="111"/>
    </row>
    <row r="62" spans="6:9" x14ac:dyDescent="0.2">
      <c r="F62" s="109"/>
      <c r="G62" s="110"/>
      <c r="H62" s="110"/>
      <c r="I62" s="111"/>
    </row>
    <row r="63" spans="6:9" x14ac:dyDescent="0.2">
      <c r="F63" s="109"/>
      <c r="G63" s="110"/>
      <c r="H63" s="110"/>
      <c r="I63" s="111"/>
    </row>
    <row r="64" spans="6:9" x14ac:dyDescent="0.2">
      <c r="F64" s="109"/>
      <c r="G64" s="110"/>
      <c r="H64" s="110"/>
      <c r="I64" s="111"/>
    </row>
    <row r="65" spans="6:9" x14ac:dyDescent="0.2">
      <c r="F65" s="109"/>
      <c r="G65" s="110"/>
      <c r="H65" s="110"/>
      <c r="I65" s="111"/>
    </row>
    <row r="66" spans="6:9" x14ac:dyDescent="0.2">
      <c r="F66" s="109"/>
      <c r="G66" s="110"/>
      <c r="H66" s="110"/>
      <c r="I66" s="111"/>
    </row>
    <row r="67" spans="6:9" x14ac:dyDescent="0.2">
      <c r="F67" s="109"/>
      <c r="G67" s="110"/>
      <c r="H67" s="110"/>
      <c r="I67" s="111"/>
    </row>
    <row r="68" spans="6:9" x14ac:dyDescent="0.2">
      <c r="F68" s="109"/>
      <c r="G68" s="110"/>
      <c r="H68" s="110"/>
      <c r="I68" s="111"/>
    </row>
    <row r="69" spans="6:9" x14ac:dyDescent="0.2">
      <c r="F69" s="109"/>
      <c r="G69" s="110"/>
      <c r="H69" s="110"/>
      <c r="I69" s="111"/>
    </row>
    <row r="70" spans="6:9" x14ac:dyDescent="0.2">
      <c r="F70" s="109"/>
      <c r="G70" s="110"/>
      <c r="H70" s="110"/>
      <c r="I70" s="111"/>
    </row>
    <row r="71" spans="6:9" x14ac:dyDescent="0.2">
      <c r="F71" s="109"/>
      <c r="G71" s="110"/>
      <c r="H71" s="110"/>
      <c r="I71" s="111"/>
    </row>
    <row r="72" spans="6:9" x14ac:dyDescent="0.2">
      <c r="F72" s="109"/>
      <c r="G72" s="110"/>
      <c r="H72" s="110"/>
      <c r="I72" s="111"/>
    </row>
    <row r="73" spans="6:9" x14ac:dyDescent="0.2">
      <c r="F73" s="109"/>
      <c r="G73" s="110"/>
      <c r="H73" s="110"/>
      <c r="I73" s="111"/>
    </row>
    <row r="74" spans="6:9" x14ac:dyDescent="0.2">
      <c r="F74" s="109"/>
      <c r="G74" s="110"/>
      <c r="H74" s="110"/>
      <c r="I74" s="111"/>
    </row>
  </sheetData>
  <mergeCells count="5">
    <mergeCell ref="A1:B1"/>
    <mergeCell ref="A2:B2"/>
    <mergeCell ref="G2:I2"/>
    <mergeCell ref="H23:I23"/>
    <mergeCell ref="A22:D22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3"/>
  <sheetViews>
    <sheetView showGridLines="0" showZeros="0" tabSelected="1" zoomScaleNormal="100" workbookViewId="0">
      <selection activeCell="C58" sqref="C58"/>
    </sheetView>
  </sheetViews>
  <sheetFormatPr defaultRowHeight="12.75" x14ac:dyDescent="0.2"/>
  <cols>
    <col min="1" max="1" width="3.85546875" style="112" customWidth="1"/>
    <col min="2" max="2" width="13.28515625" style="112" customWidth="1"/>
    <col min="3" max="3" width="40.42578125" style="112" customWidth="1"/>
    <col min="4" max="4" width="5.5703125" style="112" customWidth="1"/>
    <col min="5" max="5" width="8.5703125" style="117" customWidth="1"/>
    <col min="6" max="6" width="9.85546875" style="112" customWidth="1"/>
    <col min="7" max="7" width="13.85546875" style="112" customWidth="1"/>
    <col min="8" max="16384" width="9.140625" style="112"/>
  </cols>
  <sheetData>
    <row r="1" spans="1:104" ht="15.75" x14ac:dyDescent="0.25">
      <c r="A1" s="273" t="s">
        <v>52</v>
      </c>
      <c r="B1" s="273"/>
      <c r="C1" s="273"/>
      <c r="D1" s="273"/>
      <c r="E1" s="273"/>
      <c r="F1" s="273"/>
      <c r="G1" s="273"/>
    </row>
    <row r="2" spans="1:104" ht="13.5" thickBot="1" x14ac:dyDescent="0.25">
      <c r="A2" s="140"/>
      <c r="B2" s="132"/>
      <c r="C2" s="132"/>
      <c r="D2" s="132"/>
      <c r="E2" s="141"/>
      <c r="F2" s="132"/>
      <c r="G2" s="132"/>
    </row>
    <row r="3" spans="1:104" ht="14.25" thickTop="1" x14ac:dyDescent="0.25">
      <c r="A3" s="274" t="s">
        <v>4</v>
      </c>
      <c r="B3" s="275"/>
      <c r="C3" s="133" t="str">
        <f>CONCATENATE(cislostavby," ",nazevstavby)</f>
        <v xml:space="preserve"> Oprava fasády</v>
      </c>
      <c r="D3" s="142"/>
      <c r="E3" s="143"/>
      <c r="F3" s="144">
        <f>Rekapitulace!H1</f>
        <v>0</v>
      </c>
      <c r="G3" s="145"/>
    </row>
    <row r="4" spans="1:104" ht="16.5" thickBot="1" x14ac:dyDescent="0.3">
      <c r="A4" s="276" t="s">
        <v>0</v>
      </c>
      <c r="B4" s="277"/>
      <c r="C4" s="215" t="str">
        <f>CONCATENATE(cisloobjektu," ",nazevobjektu)</f>
        <v>Věznice Plzeň budova č. 1/11 CENTRÁLA</v>
      </c>
      <c r="D4" s="146"/>
      <c r="E4" s="278"/>
      <c r="F4" s="278"/>
      <c r="G4" s="279"/>
    </row>
    <row r="5" spans="1:104" ht="14.25" thickTop="1" x14ac:dyDescent="0.25">
      <c r="A5" s="147"/>
      <c r="B5" s="140"/>
      <c r="C5" s="140"/>
      <c r="D5" s="140"/>
      <c r="E5" s="148"/>
      <c r="F5" s="140"/>
      <c r="G5" s="149"/>
    </row>
    <row r="6" spans="1:104" ht="13.5" x14ac:dyDescent="0.25">
      <c r="A6" s="134" t="s">
        <v>53</v>
      </c>
      <c r="B6" s="135" t="s">
        <v>54</v>
      </c>
      <c r="C6" s="135" t="s">
        <v>55</v>
      </c>
      <c r="D6" s="135" t="s">
        <v>56</v>
      </c>
      <c r="E6" s="136" t="s">
        <v>57</v>
      </c>
      <c r="F6" s="135" t="s">
        <v>58</v>
      </c>
      <c r="G6" s="137" t="s">
        <v>59</v>
      </c>
    </row>
    <row r="7" spans="1:104" ht="15.75" x14ac:dyDescent="0.25">
      <c r="A7" s="138" t="s">
        <v>60</v>
      </c>
      <c r="B7" s="139" t="s">
        <v>91</v>
      </c>
      <c r="C7" s="179" t="s">
        <v>99</v>
      </c>
      <c r="D7" s="138"/>
      <c r="E7" s="150"/>
      <c r="F7" s="150"/>
      <c r="G7" s="151"/>
      <c r="H7" s="113"/>
      <c r="I7" s="113"/>
      <c r="O7" s="114">
        <v>1</v>
      </c>
    </row>
    <row r="8" spans="1:104" ht="13.5" x14ac:dyDescent="0.25">
      <c r="A8" s="152">
        <v>1</v>
      </c>
      <c r="B8" s="153" t="s">
        <v>81</v>
      </c>
      <c r="C8" s="177" t="s">
        <v>80</v>
      </c>
      <c r="D8" s="154" t="s">
        <v>63</v>
      </c>
      <c r="E8" s="155">
        <v>56</v>
      </c>
      <c r="F8" s="155"/>
      <c r="G8" s="156">
        <f>E8*F8</f>
        <v>0</v>
      </c>
      <c r="O8" s="114">
        <v>2</v>
      </c>
      <c r="AA8" s="112">
        <v>12</v>
      </c>
      <c r="AB8" s="112">
        <v>0</v>
      </c>
      <c r="AC8" s="112">
        <v>1</v>
      </c>
      <c r="AZ8" s="112">
        <v>1</v>
      </c>
      <c r="BA8" s="112">
        <f>IF(AZ8=1,G8,0)</f>
        <v>0</v>
      </c>
      <c r="BB8" s="112">
        <f>IF(AZ8=2,G8,0)</f>
        <v>0</v>
      </c>
      <c r="BC8" s="112">
        <f>IF(AZ8=3,G8,0)</f>
        <v>0</v>
      </c>
      <c r="BD8" s="112">
        <f>IF(AZ8=4,G8,0)</f>
        <v>0</v>
      </c>
      <c r="BE8" s="112">
        <f>IF(AZ8=5,G8,0)</f>
        <v>0</v>
      </c>
      <c r="CZ8" s="112">
        <v>0.15423999999999999</v>
      </c>
    </row>
    <row r="9" spans="1:104" ht="38.25" x14ac:dyDescent="0.2">
      <c r="A9" s="138">
        <v>2</v>
      </c>
      <c r="B9" s="202" t="s">
        <v>83</v>
      </c>
      <c r="C9" s="178" t="s">
        <v>82</v>
      </c>
      <c r="D9" s="192" t="s">
        <v>63</v>
      </c>
      <c r="E9" s="193">
        <v>56</v>
      </c>
      <c r="F9" s="193"/>
      <c r="G9" s="195">
        <f>E9*F9</f>
        <v>0</v>
      </c>
      <c r="O9" s="114">
        <v>2</v>
      </c>
      <c r="AA9" s="112">
        <v>12</v>
      </c>
      <c r="AB9" s="112">
        <v>0</v>
      </c>
      <c r="AC9" s="112">
        <v>2</v>
      </c>
      <c r="AZ9" s="112">
        <v>1</v>
      </c>
      <c r="BA9" s="112">
        <f>IF(AZ9=1,G9,0)</f>
        <v>0</v>
      </c>
      <c r="BB9" s="112">
        <f>IF(AZ9=2,G9,0)</f>
        <v>0</v>
      </c>
      <c r="BC9" s="112">
        <f>IF(AZ9=3,G9,0)</f>
        <v>0</v>
      </c>
      <c r="BD9" s="112">
        <f>IF(AZ9=4,G9,0)</f>
        <v>0</v>
      </c>
      <c r="BE9" s="112">
        <f>IF(AZ9=5,G9,0)</f>
        <v>0</v>
      </c>
      <c r="CZ9" s="112">
        <v>0.28744999999999998</v>
      </c>
    </row>
    <row r="10" spans="1:104" ht="38.25" x14ac:dyDescent="0.25">
      <c r="A10" s="138">
        <v>3</v>
      </c>
      <c r="B10" s="175" t="s">
        <v>84</v>
      </c>
      <c r="C10" s="177" t="s">
        <v>85</v>
      </c>
      <c r="D10" s="188" t="s">
        <v>63</v>
      </c>
      <c r="E10" s="189">
        <v>890</v>
      </c>
      <c r="F10" s="189"/>
      <c r="G10" s="191">
        <f>E10*F10</f>
        <v>0</v>
      </c>
      <c r="O10" s="114">
        <v>2</v>
      </c>
      <c r="AA10" s="112">
        <v>12</v>
      </c>
      <c r="AB10" s="112">
        <v>0</v>
      </c>
      <c r="AC10" s="112">
        <v>3</v>
      </c>
      <c r="AZ10" s="112">
        <v>1</v>
      </c>
      <c r="BA10" s="112">
        <f>IF(AZ10=1,G10,0)</f>
        <v>0</v>
      </c>
      <c r="BB10" s="112">
        <f>IF(AZ10=2,G10,0)</f>
        <v>0</v>
      </c>
      <c r="BC10" s="112">
        <f>IF(AZ10=3,G10,0)</f>
        <v>0</v>
      </c>
      <c r="BD10" s="112">
        <f>IF(AZ10=4,G10,0)</f>
        <v>0</v>
      </c>
      <c r="BE10" s="112">
        <f>IF(AZ10=5,G10,0)</f>
        <v>0</v>
      </c>
      <c r="CZ10" s="112">
        <v>0</v>
      </c>
    </row>
    <row r="11" spans="1:104" ht="15.75" x14ac:dyDescent="0.25">
      <c r="A11" s="161"/>
      <c r="B11" s="203" t="s">
        <v>61</v>
      </c>
      <c r="C11" s="204" t="str">
        <f>CONCATENATE(B7," ",C7)</f>
        <v>1 Přípravné práce</v>
      </c>
      <c r="D11" s="205"/>
      <c r="E11" s="206"/>
      <c r="F11" s="206"/>
      <c r="G11" s="207">
        <f>SUM(G7:G10)</f>
        <v>0</v>
      </c>
      <c r="O11" s="114">
        <v>4</v>
      </c>
      <c r="BA11" s="115">
        <f>SUM(BA7:BA10)</f>
        <v>0</v>
      </c>
      <c r="BB11" s="115">
        <f>SUM(BB7:BB10)</f>
        <v>0</v>
      </c>
      <c r="BC11" s="115">
        <f>SUM(BC7:BC10)</f>
        <v>0</v>
      </c>
      <c r="BD11" s="115">
        <f>SUM(BD7:BD10)</f>
        <v>0</v>
      </c>
      <c r="BE11" s="115">
        <f>SUM(BE7:BE10)</f>
        <v>0</v>
      </c>
    </row>
    <row r="12" spans="1:104" ht="15.75" x14ac:dyDescent="0.25">
      <c r="A12" s="138" t="s">
        <v>60</v>
      </c>
      <c r="B12" s="139" t="s">
        <v>92</v>
      </c>
      <c r="C12" s="180" t="s">
        <v>100</v>
      </c>
      <c r="D12" s="138"/>
      <c r="E12" s="150"/>
      <c r="F12" s="150"/>
      <c r="G12" s="151"/>
      <c r="H12" s="113"/>
      <c r="I12" s="113"/>
      <c r="O12" s="114">
        <v>1</v>
      </c>
    </row>
    <row r="13" spans="1:104" ht="25.5" x14ac:dyDescent="0.2">
      <c r="A13" s="138">
        <v>4</v>
      </c>
      <c r="B13" s="185" t="s">
        <v>86</v>
      </c>
      <c r="C13" s="177" t="s">
        <v>79</v>
      </c>
      <c r="D13" s="188" t="s">
        <v>63</v>
      </c>
      <c r="E13" s="189">
        <v>48</v>
      </c>
      <c r="F13" s="189"/>
      <c r="G13" s="191">
        <f>E13*F13</f>
        <v>0</v>
      </c>
      <c r="O13" s="114">
        <v>2</v>
      </c>
      <c r="AA13" s="112">
        <v>12</v>
      </c>
      <c r="AB13" s="112">
        <v>0</v>
      </c>
      <c r="AC13" s="112">
        <v>4</v>
      </c>
      <c r="AZ13" s="112">
        <v>1</v>
      </c>
      <c r="BA13" s="112">
        <f>IF(AZ13=1,G13,0)</f>
        <v>0</v>
      </c>
      <c r="BB13" s="112">
        <f>IF(AZ13=2,G13,0)</f>
        <v>0</v>
      </c>
      <c r="BC13" s="112">
        <f>IF(AZ13=3,G13,0)</f>
        <v>0</v>
      </c>
      <c r="BD13" s="112">
        <f>IF(AZ13=4,G13,0)</f>
        <v>0</v>
      </c>
      <c r="BE13" s="112">
        <f>IF(AZ13=5,G13,0)</f>
        <v>0</v>
      </c>
      <c r="CZ13" s="112">
        <v>2.2499999999999998E-3</v>
      </c>
    </row>
    <row r="14" spans="1:104" ht="40.5" x14ac:dyDescent="0.2">
      <c r="A14" s="138">
        <v>5</v>
      </c>
      <c r="B14" s="183" t="s">
        <v>87</v>
      </c>
      <c r="C14" s="178" t="s">
        <v>147</v>
      </c>
      <c r="D14" s="192" t="s">
        <v>63</v>
      </c>
      <c r="E14" s="193">
        <v>144</v>
      </c>
      <c r="F14" s="193"/>
      <c r="G14" s="195">
        <f>E14*F14</f>
        <v>0</v>
      </c>
      <c r="O14" s="114">
        <v>2</v>
      </c>
      <c r="AA14" s="112">
        <v>12</v>
      </c>
      <c r="AB14" s="112">
        <v>1</v>
      </c>
      <c r="AC14" s="112">
        <v>5</v>
      </c>
      <c r="AZ14" s="112">
        <v>1</v>
      </c>
      <c r="BA14" s="112">
        <f>IF(AZ14=1,G14,0)</f>
        <v>0</v>
      </c>
      <c r="BB14" s="112">
        <f>IF(AZ14=2,G14,0)</f>
        <v>0</v>
      </c>
      <c r="BC14" s="112">
        <f>IF(AZ14=3,G14,0)</f>
        <v>0</v>
      </c>
      <c r="BD14" s="112">
        <f>IF(AZ14=4,G14,0)</f>
        <v>0</v>
      </c>
      <c r="BE14" s="112">
        <f>IF(AZ14=5,G14,0)</f>
        <v>0</v>
      </c>
      <c r="CZ14" s="112">
        <v>9.0799999999999995E-3</v>
      </c>
    </row>
    <row r="15" spans="1:104" ht="25.5" x14ac:dyDescent="0.2">
      <c r="A15" s="138">
        <v>6</v>
      </c>
      <c r="B15" s="184" t="s">
        <v>88</v>
      </c>
      <c r="C15" s="177" t="s">
        <v>89</v>
      </c>
      <c r="D15" s="188" t="s">
        <v>63</v>
      </c>
      <c r="E15" s="189">
        <v>192</v>
      </c>
      <c r="F15" s="189"/>
      <c r="G15" s="191">
        <f>E15*F15</f>
        <v>0</v>
      </c>
      <c r="O15" s="114">
        <v>2</v>
      </c>
      <c r="AA15" s="112">
        <v>12</v>
      </c>
      <c r="AB15" s="112">
        <v>1</v>
      </c>
      <c r="AC15" s="112">
        <v>6</v>
      </c>
      <c r="AZ15" s="112">
        <v>1</v>
      </c>
      <c r="BA15" s="112">
        <f>IF(AZ15=1,G15,0)</f>
        <v>0</v>
      </c>
      <c r="BB15" s="112">
        <f>IF(AZ15=2,G15,0)</f>
        <v>0</v>
      </c>
      <c r="BC15" s="112">
        <f>IF(AZ15=3,G15,0)</f>
        <v>0</v>
      </c>
      <c r="BD15" s="112">
        <f>IF(AZ15=4,G15,0)</f>
        <v>0</v>
      </c>
      <c r="BE15" s="112">
        <f>IF(AZ15=5,G15,0)</f>
        <v>0</v>
      </c>
      <c r="CZ15" s="112">
        <v>2.0000000000000001E-4</v>
      </c>
    </row>
    <row r="16" spans="1:104" ht="15.75" x14ac:dyDescent="0.25">
      <c r="A16" s="161"/>
      <c r="B16" s="203" t="s">
        <v>61</v>
      </c>
      <c r="C16" s="204" t="str">
        <f>CONCATENATE(B12," ",C12)</f>
        <v>2 Ochrana střech pod lešením</v>
      </c>
      <c r="D16" s="205"/>
      <c r="E16" s="206"/>
      <c r="F16" s="206"/>
      <c r="G16" s="207">
        <f>SUM(G12:G15)</f>
        <v>0</v>
      </c>
      <c r="O16" s="114">
        <v>4</v>
      </c>
      <c r="BA16" s="115">
        <f>SUM(BA12:BA15)</f>
        <v>0</v>
      </c>
      <c r="BB16" s="115">
        <f>SUM(BB12:BB15)</f>
        <v>0</v>
      </c>
      <c r="BC16" s="115">
        <f>SUM(BC12:BC15)</f>
        <v>0</v>
      </c>
      <c r="BD16" s="115">
        <f>SUM(BD12:BD15)</f>
        <v>0</v>
      </c>
      <c r="BE16" s="115">
        <f>SUM(BE12:BE15)</f>
        <v>0</v>
      </c>
    </row>
    <row r="17" spans="1:104" ht="15.75" x14ac:dyDescent="0.25">
      <c r="A17" s="138" t="s">
        <v>60</v>
      </c>
      <c r="B17" s="139" t="s">
        <v>62</v>
      </c>
      <c r="C17" s="180" t="s">
        <v>90</v>
      </c>
      <c r="D17" s="138"/>
      <c r="E17" s="150"/>
      <c r="F17" s="150"/>
      <c r="G17" s="151"/>
      <c r="H17" s="113"/>
      <c r="I17" s="113"/>
      <c r="O17" s="114">
        <v>1</v>
      </c>
    </row>
    <row r="18" spans="1:104" ht="64.5" x14ac:dyDescent="0.25">
      <c r="A18" s="138">
        <v>7</v>
      </c>
      <c r="B18" s="181" t="s">
        <v>95</v>
      </c>
      <c r="C18" s="177" t="s">
        <v>139</v>
      </c>
      <c r="D18" s="188" t="s">
        <v>63</v>
      </c>
      <c r="E18" s="189">
        <v>526</v>
      </c>
      <c r="F18" s="189"/>
      <c r="G18" s="191">
        <f>E18*F18</f>
        <v>0</v>
      </c>
      <c r="O18" s="114">
        <v>2</v>
      </c>
      <c r="AA18" s="112">
        <v>12</v>
      </c>
      <c r="AB18" s="112">
        <v>0</v>
      </c>
      <c r="AC18" s="112">
        <v>7</v>
      </c>
      <c r="AZ18" s="112">
        <v>1</v>
      </c>
      <c r="BA18" s="112">
        <f>IF(AZ18=1,G18,0)</f>
        <v>0</v>
      </c>
      <c r="BB18" s="112">
        <f>IF(AZ18=2,G18,0)</f>
        <v>0</v>
      </c>
      <c r="BC18" s="112">
        <f>IF(AZ18=3,G18,0)</f>
        <v>0</v>
      </c>
      <c r="BD18" s="112">
        <f>IF(AZ18=4,G18,0)</f>
        <v>0</v>
      </c>
      <c r="BE18" s="112">
        <f>IF(AZ18=5,G18,0)</f>
        <v>0</v>
      </c>
      <c r="CZ18" s="112">
        <v>3.4799999999999998E-2</v>
      </c>
    </row>
    <row r="19" spans="1:104" ht="102" x14ac:dyDescent="0.2">
      <c r="A19" s="138">
        <v>8</v>
      </c>
      <c r="B19" s="183" t="s">
        <v>94</v>
      </c>
      <c r="C19" s="178" t="s">
        <v>93</v>
      </c>
      <c r="D19" s="192" t="s">
        <v>63</v>
      </c>
      <c r="E19" s="193">
        <v>162</v>
      </c>
      <c r="F19" s="193"/>
      <c r="G19" s="195">
        <f>E19*F19</f>
        <v>0</v>
      </c>
      <c r="O19" s="114">
        <v>2</v>
      </c>
      <c r="AA19" s="112">
        <v>12</v>
      </c>
      <c r="AB19" s="112">
        <v>0</v>
      </c>
      <c r="AC19" s="112">
        <v>8</v>
      </c>
      <c r="AZ19" s="112">
        <v>1</v>
      </c>
      <c r="BA19" s="112">
        <f>IF(AZ19=1,G19,0)</f>
        <v>0</v>
      </c>
      <c r="BB19" s="112">
        <f>IF(AZ19=2,G19,0)</f>
        <v>0</v>
      </c>
      <c r="BC19" s="112">
        <f>IF(AZ19=3,G19,0)</f>
        <v>0</v>
      </c>
      <c r="BD19" s="112">
        <f>IF(AZ19=4,G19,0)</f>
        <v>0</v>
      </c>
      <c r="BE19" s="112">
        <f>IF(AZ19=5,G19,0)</f>
        <v>0</v>
      </c>
      <c r="CZ19" s="112">
        <v>4.2860000000000002E-2</v>
      </c>
    </row>
    <row r="20" spans="1:104" ht="38.25" x14ac:dyDescent="0.2">
      <c r="A20" s="138">
        <v>9</v>
      </c>
      <c r="B20" s="185" t="s">
        <v>140</v>
      </c>
      <c r="C20" s="177" t="s">
        <v>141</v>
      </c>
      <c r="D20" s="210" t="s">
        <v>63</v>
      </c>
      <c r="E20" s="190">
        <v>135</v>
      </c>
      <c r="F20" s="190"/>
      <c r="G20" s="189">
        <f>E20*F20</f>
        <v>0</v>
      </c>
      <c r="O20" s="114">
        <v>2</v>
      </c>
      <c r="AA20" s="112">
        <v>12</v>
      </c>
      <c r="AB20" s="112">
        <v>0</v>
      </c>
      <c r="AC20" s="112">
        <v>9</v>
      </c>
      <c r="AZ20" s="112">
        <v>1</v>
      </c>
      <c r="BA20" s="112">
        <f>IF(AZ20=1,G20,0)</f>
        <v>0</v>
      </c>
      <c r="BB20" s="112">
        <f>IF(AZ20=2,G20,0)</f>
        <v>0</v>
      </c>
      <c r="BC20" s="112">
        <f>IF(AZ20=3,G20,0)</f>
        <v>0</v>
      </c>
      <c r="BD20" s="112">
        <f>IF(AZ20=4,G20,0)</f>
        <v>0</v>
      </c>
      <c r="BE20" s="112">
        <f>IF(AZ20=5,G20,0)</f>
        <v>0</v>
      </c>
      <c r="CZ20" s="112">
        <v>4.82E-2</v>
      </c>
    </row>
    <row r="21" spans="1:104" ht="15.75" x14ac:dyDescent="0.25">
      <c r="A21" s="161"/>
      <c r="B21" s="203" t="s">
        <v>61</v>
      </c>
      <c r="C21" s="204" t="str">
        <f>CONCATENATE(B17," ",C17)</f>
        <v>3 Omítky fasád</v>
      </c>
      <c r="D21" s="205"/>
      <c r="E21" s="206"/>
      <c r="F21" s="206"/>
      <c r="G21" s="207">
        <f>SUM(G17:G20)</f>
        <v>0</v>
      </c>
      <c r="O21" s="114">
        <v>4</v>
      </c>
      <c r="BA21" s="115">
        <f>SUM(BA17:BA20)</f>
        <v>0</v>
      </c>
      <c r="BB21" s="115">
        <f>SUM(BB17:BB20)</f>
        <v>0</v>
      </c>
      <c r="BC21" s="115">
        <f>SUM(BC17:BC20)</f>
        <v>0</v>
      </c>
      <c r="BD21" s="115">
        <f>SUM(BD17:BD20)</f>
        <v>0</v>
      </c>
      <c r="BE21" s="115">
        <f>SUM(BE17:BE20)</f>
        <v>0</v>
      </c>
    </row>
    <row r="22" spans="1:104" ht="15.75" x14ac:dyDescent="0.25">
      <c r="A22" s="138" t="s">
        <v>60</v>
      </c>
      <c r="B22" s="139" t="s">
        <v>102</v>
      </c>
      <c r="C22" s="180" t="s">
        <v>101</v>
      </c>
      <c r="D22" s="138"/>
      <c r="E22" s="150"/>
      <c r="F22" s="150"/>
      <c r="G22" s="151"/>
      <c r="H22" s="113"/>
      <c r="I22" s="113"/>
      <c r="O22" s="114">
        <v>1</v>
      </c>
    </row>
    <row r="23" spans="1:104" ht="165.75" x14ac:dyDescent="0.2">
      <c r="A23" s="138">
        <v>10</v>
      </c>
      <c r="B23" s="183" t="s">
        <v>104</v>
      </c>
      <c r="C23" s="178" t="s">
        <v>103</v>
      </c>
      <c r="D23" s="192" t="s">
        <v>64</v>
      </c>
      <c r="E23" s="193">
        <v>59</v>
      </c>
      <c r="F23" s="193"/>
      <c r="G23" s="195">
        <f>E23*F23</f>
        <v>0</v>
      </c>
      <c r="O23" s="114">
        <v>2</v>
      </c>
      <c r="AA23" s="112">
        <v>12</v>
      </c>
      <c r="AB23" s="112">
        <v>0</v>
      </c>
      <c r="AC23" s="112">
        <v>10</v>
      </c>
      <c r="AZ23" s="112">
        <v>1</v>
      </c>
      <c r="BA23" s="112">
        <f>IF(AZ23=1,G23,0)</f>
        <v>0</v>
      </c>
      <c r="BB23" s="112">
        <f>IF(AZ23=2,G23,0)</f>
        <v>0</v>
      </c>
      <c r="BC23" s="112">
        <f>IF(AZ23=3,G23,0)</f>
        <v>0</v>
      </c>
      <c r="BD23" s="112">
        <f>IF(AZ23=4,G23,0)</f>
        <v>0</v>
      </c>
      <c r="BE23" s="112">
        <f>IF(AZ23=5,G23,0)</f>
        <v>0</v>
      </c>
      <c r="CZ23" s="112">
        <v>4.5569999999999999E-2</v>
      </c>
    </row>
    <row r="24" spans="1:104" ht="140.25" x14ac:dyDescent="0.2">
      <c r="A24" s="138">
        <v>11</v>
      </c>
      <c r="B24" s="185" t="s">
        <v>105</v>
      </c>
      <c r="C24" s="177" t="s">
        <v>106</v>
      </c>
      <c r="D24" s="188" t="s">
        <v>63</v>
      </c>
      <c r="E24" s="189">
        <v>24</v>
      </c>
      <c r="F24" s="189"/>
      <c r="G24" s="191">
        <f>E24*F24</f>
        <v>0</v>
      </c>
      <c r="O24" s="114">
        <v>2</v>
      </c>
      <c r="AA24" s="112">
        <v>12</v>
      </c>
      <c r="AB24" s="112">
        <v>0</v>
      </c>
      <c r="AC24" s="112">
        <v>11</v>
      </c>
      <c r="AZ24" s="112">
        <v>1</v>
      </c>
      <c r="BA24" s="112">
        <f>IF(AZ24=1,G24,0)</f>
        <v>0</v>
      </c>
      <c r="BB24" s="112">
        <f>IF(AZ24=2,G24,0)</f>
        <v>0</v>
      </c>
      <c r="BC24" s="112">
        <f>IF(AZ24=3,G24,0)</f>
        <v>0</v>
      </c>
      <c r="BD24" s="112">
        <f>IF(AZ24=4,G24,0)</f>
        <v>0</v>
      </c>
      <c r="BE24" s="112">
        <f>IF(AZ24=5,G24,0)</f>
        <v>0</v>
      </c>
      <c r="CZ24" s="112">
        <v>4.2439999999999999E-2</v>
      </c>
    </row>
    <row r="25" spans="1:104" ht="165.75" x14ac:dyDescent="0.2">
      <c r="A25" s="138">
        <v>12</v>
      </c>
      <c r="B25" s="183" t="s">
        <v>107</v>
      </c>
      <c r="C25" s="178" t="s">
        <v>108</v>
      </c>
      <c r="D25" s="192" t="s">
        <v>63</v>
      </c>
      <c r="E25" s="193">
        <v>52</v>
      </c>
      <c r="F25" s="193"/>
      <c r="G25" s="193">
        <f>E25*F25</f>
        <v>0</v>
      </c>
      <c r="O25" s="114">
        <v>2</v>
      </c>
      <c r="AA25" s="112">
        <v>12</v>
      </c>
      <c r="AB25" s="112">
        <v>0</v>
      </c>
      <c r="AC25" s="112">
        <v>12</v>
      </c>
      <c r="AZ25" s="112">
        <v>1</v>
      </c>
      <c r="BA25" s="112">
        <f>IF(AZ25=1,G25,0)</f>
        <v>0</v>
      </c>
      <c r="BB25" s="112">
        <f>IF(AZ25=2,G25,0)</f>
        <v>0</v>
      </c>
      <c r="BC25" s="112">
        <f>IF(AZ25=3,G25,0)</f>
        <v>0</v>
      </c>
      <c r="BD25" s="112">
        <f>IF(AZ25=4,G25,0)</f>
        <v>0</v>
      </c>
      <c r="BE25" s="112">
        <f>IF(AZ25=5,G25,0)</f>
        <v>0</v>
      </c>
      <c r="CZ25" s="112">
        <v>8.2570000000000005E-2</v>
      </c>
    </row>
    <row r="26" spans="1:104" ht="38.25" x14ac:dyDescent="0.2">
      <c r="A26" s="138">
        <v>13</v>
      </c>
      <c r="B26" s="185" t="s">
        <v>109</v>
      </c>
      <c r="C26" s="177" t="s">
        <v>110</v>
      </c>
      <c r="D26" s="188" t="s">
        <v>64</v>
      </c>
      <c r="E26" s="189">
        <v>46</v>
      </c>
      <c r="F26" s="189"/>
      <c r="G26" s="191">
        <f>E26*F26</f>
        <v>0</v>
      </c>
      <c r="O26" s="114">
        <v>2</v>
      </c>
      <c r="AA26" s="112">
        <v>12</v>
      </c>
      <c r="AB26" s="112">
        <v>0</v>
      </c>
      <c r="AC26" s="112">
        <v>13</v>
      </c>
      <c r="AZ26" s="112">
        <v>1</v>
      </c>
      <c r="BA26" s="112">
        <f>IF(AZ26=1,G26,0)</f>
        <v>0</v>
      </c>
      <c r="BB26" s="112">
        <f>IF(AZ26=2,G26,0)</f>
        <v>0</v>
      </c>
      <c r="BC26" s="112">
        <f>IF(AZ26=3,G26,0)</f>
        <v>0</v>
      </c>
      <c r="BD26" s="112">
        <f>IF(AZ26=4,G26,0)</f>
        <v>0</v>
      </c>
      <c r="BE26" s="112">
        <f>IF(AZ26=5,G26,0)</f>
        <v>0</v>
      </c>
      <c r="CZ26" s="112">
        <v>9.3000000000000005E-4</v>
      </c>
    </row>
    <row r="27" spans="1:104" ht="39" x14ac:dyDescent="0.25">
      <c r="A27" s="138">
        <v>14</v>
      </c>
      <c r="B27" s="182" t="s">
        <v>111</v>
      </c>
      <c r="C27" s="178" t="s">
        <v>128</v>
      </c>
      <c r="D27" s="192" t="s">
        <v>64</v>
      </c>
      <c r="E27" s="193">
        <v>38</v>
      </c>
      <c r="F27" s="193"/>
      <c r="G27" s="208">
        <f>E27*F27</f>
        <v>0</v>
      </c>
      <c r="O27" s="114">
        <v>2</v>
      </c>
      <c r="AA27" s="112">
        <v>12</v>
      </c>
      <c r="AB27" s="112">
        <v>0</v>
      </c>
      <c r="AC27" s="112">
        <v>14</v>
      </c>
      <c r="AZ27" s="112">
        <v>1</v>
      </c>
      <c r="BA27" s="112">
        <f>IF(AZ27=1,G27,0)</f>
        <v>0</v>
      </c>
      <c r="BB27" s="112">
        <f>IF(AZ27=2,G27,0)</f>
        <v>0</v>
      </c>
      <c r="BC27" s="112">
        <f>IF(AZ27=3,G27,0)</f>
        <v>0</v>
      </c>
      <c r="BD27" s="112">
        <f>IF(AZ27=4,G27,0)</f>
        <v>0</v>
      </c>
      <c r="BE27" s="112">
        <f>IF(AZ27=5,G27,0)</f>
        <v>0</v>
      </c>
      <c r="CZ27" s="112">
        <v>1.08E-3</v>
      </c>
    </row>
    <row r="28" spans="1:104" ht="15.75" x14ac:dyDescent="0.25">
      <c r="A28" s="161"/>
      <c r="B28" s="203" t="s">
        <v>61</v>
      </c>
      <c r="C28" s="204" t="str">
        <f>CONCATENATE(B22," ",C22)</f>
        <v>4 Opravy říms</v>
      </c>
      <c r="D28" s="205"/>
      <c r="E28" s="206"/>
      <c r="F28" s="206"/>
      <c r="G28" s="207">
        <f>SUM(G22:G27)</f>
        <v>0</v>
      </c>
      <c r="O28" s="114">
        <v>4</v>
      </c>
      <c r="BA28" s="115">
        <f>SUM(BA22:BA27)</f>
        <v>0</v>
      </c>
      <c r="BB28" s="115">
        <f>SUM(BB22:BB27)</f>
        <v>0</v>
      </c>
      <c r="BC28" s="115">
        <f>SUM(BC22:BC27)</f>
        <v>0</v>
      </c>
      <c r="BD28" s="115">
        <f>SUM(BD22:BD27)</f>
        <v>0</v>
      </c>
      <c r="BE28" s="115">
        <f>SUM(BE22:BE27)</f>
        <v>0</v>
      </c>
    </row>
    <row r="29" spans="1:104" ht="15.75" x14ac:dyDescent="0.25">
      <c r="A29" s="138" t="s">
        <v>60</v>
      </c>
      <c r="B29" s="139" t="s">
        <v>112</v>
      </c>
      <c r="C29" s="180" t="s">
        <v>130</v>
      </c>
      <c r="D29" s="138"/>
      <c r="E29" s="150"/>
      <c r="F29" s="150"/>
      <c r="G29" s="164"/>
      <c r="H29" s="113"/>
      <c r="I29" s="113"/>
      <c r="O29" s="114">
        <v>1</v>
      </c>
    </row>
    <row r="30" spans="1:104" ht="51.75" x14ac:dyDescent="0.25">
      <c r="A30" s="138">
        <v>15</v>
      </c>
      <c r="B30" s="153"/>
      <c r="C30" s="177" t="s">
        <v>131</v>
      </c>
      <c r="D30" s="188" t="s">
        <v>63</v>
      </c>
      <c r="E30" s="209">
        <v>6</v>
      </c>
      <c r="F30" s="209"/>
      <c r="G30" s="209">
        <f>E30*F30</f>
        <v>0</v>
      </c>
      <c r="O30" s="114">
        <v>2</v>
      </c>
      <c r="AA30" s="112">
        <v>12</v>
      </c>
      <c r="AB30" s="112">
        <v>0</v>
      </c>
      <c r="AC30" s="112">
        <v>15</v>
      </c>
      <c r="AZ30" s="112">
        <v>1</v>
      </c>
      <c r="BA30" s="112">
        <f>IF(AZ30=1,G30,0)</f>
        <v>0</v>
      </c>
      <c r="BB30" s="112">
        <f>IF(AZ30=2,G30,0)</f>
        <v>0</v>
      </c>
      <c r="BC30" s="112">
        <f>IF(AZ30=3,G30,0)</f>
        <v>0</v>
      </c>
      <c r="BD30" s="112">
        <f>IF(AZ30=4,G30,0)</f>
        <v>0</v>
      </c>
      <c r="BE30" s="112">
        <f>IF(AZ30=5,G30,0)</f>
        <v>0</v>
      </c>
      <c r="CZ30" s="112">
        <v>4.9840000000000002E-2</v>
      </c>
    </row>
    <row r="31" spans="1:104" ht="15.75" x14ac:dyDescent="0.25">
      <c r="A31" s="161"/>
      <c r="B31" s="203" t="s">
        <v>61</v>
      </c>
      <c r="C31" s="204" t="str">
        <f>CONCATENATE(B29," ",C29)</f>
        <v>5 vyzdívky</v>
      </c>
      <c r="D31" s="205"/>
      <c r="E31" s="206"/>
      <c r="F31" s="206"/>
      <c r="G31" s="207">
        <f>SUM(G29:G30)</f>
        <v>0</v>
      </c>
      <c r="O31" s="114">
        <v>4</v>
      </c>
      <c r="BA31" s="115">
        <f>SUM(BA29:BA30)</f>
        <v>0</v>
      </c>
      <c r="BB31" s="115">
        <f>SUM(BB29:BB30)</f>
        <v>0</v>
      </c>
      <c r="BC31" s="115">
        <f>SUM(BC29:BC30)</f>
        <v>0</v>
      </c>
      <c r="BD31" s="115">
        <f>SUM(BD29:BD30)</f>
        <v>0</v>
      </c>
      <c r="BE31" s="115">
        <f>SUM(BE29:BE30)</f>
        <v>0</v>
      </c>
    </row>
    <row r="32" spans="1:104" ht="15.75" x14ac:dyDescent="0.25">
      <c r="A32" s="138" t="s">
        <v>60</v>
      </c>
      <c r="B32" s="139" t="s">
        <v>113</v>
      </c>
      <c r="C32" s="180" t="s">
        <v>69</v>
      </c>
      <c r="D32" s="138"/>
      <c r="E32" s="150"/>
      <c r="F32" s="150"/>
      <c r="G32" s="164"/>
      <c r="H32" s="113"/>
      <c r="I32" s="113"/>
      <c r="O32" s="114">
        <v>1</v>
      </c>
    </row>
    <row r="33" spans="1:104" ht="216.75" x14ac:dyDescent="0.2">
      <c r="A33" s="138">
        <v>16</v>
      </c>
      <c r="B33" s="186" t="s">
        <v>96</v>
      </c>
      <c r="C33" s="178" t="s">
        <v>151</v>
      </c>
      <c r="D33" s="192" t="s">
        <v>63</v>
      </c>
      <c r="E33" s="193">
        <v>950</v>
      </c>
      <c r="F33" s="193"/>
      <c r="G33" s="208">
        <f>E33*F33</f>
        <v>0</v>
      </c>
      <c r="O33" s="114">
        <v>2</v>
      </c>
      <c r="AA33" s="112">
        <v>12</v>
      </c>
      <c r="AB33" s="112">
        <v>0</v>
      </c>
      <c r="AC33" s="112">
        <v>16</v>
      </c>
      <c r="AZ33" s="112">
        <v>1</v>
      </c>
      <c r="BA33" s="112">
        <f>IF(AZ33=1,G33,0)</f>
        <v>0</v>
      </c>
      <c r="BB33" s="112">
        <f>IF(AZ33=2,G33,0)</f>
        <v>0</v>
      </c>
      <c r="BC33" s="112">
        <f>IF(AZ33=3,G33,0)</f>
        <v>0</v>
      </c>
      <c r="BD33" s="112">
        <f>IF(AZ33=4,G33,0)</f>
        <v>0</v>
      </c>
      <c r="BE33" s="112">
        <f>IF(AZ33=5,G33,0)</f>
        <v>0</v>
      </c>
      <c r="CZ33" s="112">
        <v>1.8380000000000001E-2</v>
      </c>
    </row>
    <row r="34" spans="1:104" ht="38.25" x14ac:dyDescent="0.2">
      <c r="A34" s="138">
        <v>17</v>
      </c>
      <c r="B34" s="185" t="s">
        <v>98</v>
      </c>
      <c r="C34" s="177" t="s">
        <v>97</v>
      </c>
      <c r="D34" s="188" t="s">
        <v>63</v>
      </c>
      <c r="E34" s="189">
        <v>950</v>
      </c>
      <c r="F34" s="189"/>
      <c r="G34" s="191">
        <f>E34*F34</f>
        <v>0</v>
      </c>
      <c r="O34" s="114">
        <v>2</v>
      </c>
      <c r="AA34" s="112">
        <v>12</v>
      </c>
      <c r="AB34" s="112">
        <v>0</v>
      </c>
      <c r="AC34" s="112">
        <v>17</v>
      </c>
      <c r="AZ34" s="112">
        <v>1</v>
      </c>
      <c r="BA34" s="112">
        <f>IF(AZ34=1,G34,0)</f>
        <v>0</v>
      </c>
      <c r="BB34" s="112">
        <f>IF(AZ34=2,G34,0)</f>
        <v>0</v>
      </c>
      <c r="BC34" s="112">
        <f>IF(AZ34=3,G34,0)</f>
        <v>0</v>
      </c>
      <c r="BD34" s="112">
        <f>IF(AZ34=4,G34,0)</f>
        <v>0</v>
      </c>
      <c r="BE34" s="112">
        <f>IF(AZ34=5,G34,0)</f>
        <v>0</v>
      </c>
      <c r="CZ34" s="112">
        <v>0</v>
      </c>
    </row>
    <row r="35" spans="1:104" ht="15.75" x14ac:dyDescent="0.25">
      <c r="A35" s="161"/>
      <c r="B35" s="211" t="s">
        <v>61</v>
      </c>
      <c r="C35" s="212" t="str">
        <f>CONCATENATE(B32," ",C32)</f>
        <v xml:space="preserve">6 Lešení </v>
      </c>
      <c r="D35" s="213"/>
      <c r="E35" s="214"/>
      <c r="F35" s="214"/>
      <c r="G35" s="207">
        <f>SUM(G32:G34)</f>
        <v>0</v>
      </c>
      <c r="O35" s="114">
        <v>4</v>
      </c>
      <c r="BA35" s="115">
        <f>SUM(BA32:BA34)</f>
        <v>0</v>
      </c>
      <c r="BB35" s="115">
        <f>SUM(BB32:BB34)</f>
        <v>0</v>
      </c>
      <c r="BC35" s="115">
        <f>SUM(BC32:BC34)</f>
        <v>0</v>
      </c>
      <c r="BD35" s="115">
        <f>SUM(BD32:BD34)</f>
        <v>0</v>
      </c>
      <c r="BE35" s="115">
        <f>SUM(BE32:BE34)</f>
        <v>0</v>
      </c>
    </row>
    <row r="36" spans="1:104" ht="15.75" x14ac:dyDescent="0.25">
      <c r="A36" s="138" t="s">
        <v>60</v>
      </c>
      <c r="B36" s="139" t="s">
        <v>114</v>
      </c>
      <c r="C36" s="180" t="s">
        <v>134</v>
      </c>
      <c r="D36" s="138"/>
      <c r="E36" s="150"/>
      <c r="F36" s="150"/>
      <c r="G36" s="151"/>
      <c r="H36" s="113"/>
      <c r="I36" s="113"/>
      <c r="O36" s="114">
        <v>1</v>
      </c>
    </row>
    <row r="37" spans="1:104" ht="13.5" x14ac:dyDescent="0.25">
      <c r="A37" s="138">
        <v>18</v>
      </c>
      <c r="B37" s="153"/>
      <c r="C37" s="177" t="s">
        <v>115</v>
      </c>
      <c r="D37" s="154" t="s">
        <v>65</v>
      </c>
      <c r="E37" s="155">
        <v>32</v>
      </c>
      <c r="F37" s="155"/>
      <c r="G37" s="156">
        <f>E37*F37</f>
        <v>0</v>
      </c>
      <c r="O37" s="114">
        <v>2</v>
      </c>
      <c r="AA37" s="112">
        <v>12</v>
      </c>
      <c r="AB37" s="112">
        <v>0</v>
      </c>
      <c r="AC37" s="112">
        <v>18</v>
      </c>
      <c r="AZ37" s="112">
        <v>1</v>
      </c>
      <c r="BA37" s="112">
        <f>IF(AZ37=1,G37,0)</f>
        <v>0</v>
      </c>
      <c r="BB37" s="112">
        <f>IF(AZ37=2,G37,0)</f>
        <v>0</v>
      </c>
      <c r="BC37" s="112">
        <f>IF(AZ37=3,G37,0)</f>
        <v>0</v>
      </c>
      <c r="BD37" s="112">
        <f>IF(AZ37=4,G37,0)</f>
        <v>0</v>
      </c>
      <c r="BE37" s="112">
        <f>IF(AZ37=5,G37,0)</f>
        <v>0</v>
      </c>
      <c r="CZ37" s="112">
        <v>0</v>
      </c>
    </row>
    <row r="38" spans="1:104" ht="26.25" x14ac:dyDescent="0.25">
      <c r="A38" s="138">
        <v>19</v>
      </c>
      <c r="B38" s="157"/>
      <c r="C38" s="178" t="s">
        <v>72</v>
      </c>
      <c r="D38" s="158" t="s">
        <v>65</v>
      </c>
      <c r="E38" s="159">
        <v>32</v>
      </c>
      <c r="F38" s="159"/>
      <c r="G38" s="160">
        <f>E38*F38</f>
        <v>0</v>
      </c>
      <c r="O38" s="114">
        <v>2</v>
      </c>
      <c r="AA38" s="112">
        <v>12</v>
      </c>
      <c r="AB38" s="112">
        <v>0</v>
      </c>
      <c r="AC38" s="112">
        <v>19</v>
      </c>
      <c r="AZ38" s="112">
        <v>1</v>
      </c>
      <c r="BA38" s="112">
        <f>IF(AZ38=1,G38,0)</f>
        <v>0</v>
      </c>
      <c r="BB38" s="112">
        <f>IF(AZ38=2,G38,0)</f>
        <v>0</v>
      </c>
      <c r="BC38" s="112">
        <f>IF(AZ38=3,G38,0)</f>
        <v>0</v>
      </c>
      <c r="BD38" s="112">
        <f>IF(AZ38=4,G38,0)</f>
        <v>0</v>
      </c>
      <c r="BE38" s="112">
        <f>IF(AZ38=5,G38,0)</f>
        <v>0</v>
      </c>
      <c r="CZ38" s="112">
        <v>0</v>
      </c>
    </row>
    <row r="39" spans="1:104" ht="13.5" x14ac:dyDescent="0.25">
      <c r="A39" s="138">
        <v>20</v>
      </c>
      <c r="B39" s="153"/>
      <c r="C39" s="177" t="s">
        <v>73</v>
      </c>
      <c r="D39" s="154" t="s">
        <v>65</v>
      </c>
      <c r="E39" s="155">
        <v>32</v>
      </c>
      <c r="F39" s="155"/>
      <c r="G39" s="156">
        <f>E39*F39</f>
        <v>0</v>
      </c>
      <c r="O39" s="114">
        <v>2</v>
      </c>
      <c r="AA39" s="112">
        <v>12</v>
      </c>
      <c r="AB39" s="112">
        <v>0</v>
      </c>
      <c r="AC39" s="112">
        <v>20</v>
      </c>
      <c r="AZ39" s="112">
        <v>1</v>
      </c>
      <c r="BA39" s="112">
        <f>IF(AZ39=1,G39,0)</f>
        <v>0</v>
      </c>
      <c r="BB39" s="112">
        <f>IF(AZ39=2,G39,0)</f>
        <v>0</v>
      </c>
      <c r="BC39" s="112">
        <f>IF(AZ39=3,G39,0)</f>
        <v>0</v>
      </c>
      <c r="BD39" s="112">
        <f>IF(AZ39=4,G39,0)</f>
        <v>0</v>
      </c>
      <c r="BE39" s="112">
        <f>IF(AZ39=5,G39,0)</f>
        <v>0</v>
      </c>
      <c r="CZ39" s="112">
        <v>0</v>
      </c>
    </row>
    <row r="40" spans="1:104" ht="26.25" x14ac:dyDescent="0.25">
      <c r="A40" s="138">
        <v>21</v>
      </c>
      <c r="B40" s="157"/>
      <c r="C40" s="178" t="s">
        <v>74</v>
      </c>
      <c r="D40" s="158" t="s">
        <v>65</v>
      </c>
      <c r="E40" s="159">
        <v>2</v>
      </c>
      <c r="F40" s="159"/>
      <c r="G40" s="160">
        <f>E40*F40</f>
        <v>0</v>
      </c>
      <c r="O40" s="114">
        <v>2</v>
      </c>
      <c r="AA40" s="112">
        <v>12</v>
      </c>
      <c r="AB40" s="112">
        <v>0</v>
      </c>
      <c r="AC40" s="112">
        <v>21</v>
      </c>
      <c r="AZ40" s="112">
        <v>1</v>
      </c>
      <c r="BA40" s="112">
        <f>IF(AZ40=1,G40,0)</f>
        <v>0</v>
      </c>
      <c r="BB40" s="112">
        <f>IF(AZ40=2,G40,0)</f>
        <v>0</v>
      </c>
      <c r="BC40" s="112">
        <f>IF(AZ40=3,G40,0)</f>
        <v>0</v>
      </c>
      <c r="BD40" s="112">
        <f>IF(AZ40=4,G40,0)</f>
        <v>0</v>
      </c>
      <c r="BE40" s="112">
        <f>IF(AZ40=5,G40,0)</f>
        <v>0</v>
      </c>
      <c r="CZ40" s="112">
        <v>0</v>
      </c>
    </row>
    <row r="41" spans="1:104" ht="15.75" x14ac:dyDescent="0.25">
      <c r="A41" s="161"/>
      <c r="B41" s="203" t="s">
        <v>61</v>
      </c>
      <c r="C41" s="204" t="str">
        <f>CONCATENATE(B36," ",C36)</f>
        <v>7 Sutě</v>
      </c>
      <c r="D41" s="205"/>
      <c r="E41" s="206"/>
      <c r="F41" s="206"/>
      <c r="G41" s="207">
        <f>SUM(G36:G40)</f>
        <v>0</v>
      </c>
      <c r="O41" s="114">
        <v>4</v>
      </c>
      <c r="BA41" s="115">
        <f>SUM(BA36:BA40)</f>
        <v>0</v>
      </c>
      <c r="BB41" s="115">
        <f>SUM(BB36:BB40)</f>
        <v>0</v>
      </c>
      <c r="BC41" s="115">
        <f>SUM(BC36:BC40)</f>
        <v>0</v>
      </c>
      <c r="BD41" s="115">
        <f>SUM(BD36:BD40)</f>
        <v>0</v>
      </c>
      <c r="BE41" s="115">
        <f>SUM(BE36:BE40)</f>
        <v>0</v>
      </c>
    </row>
    <row r="42" spans="1:104" ht="15.75" x14ac:dyDescent="0.25">
      <c r="A42" s="138" t="s">
        <v>60</v>
      </c>
      <c r="B42" s="139" t="s">
        <v>116</v>
      </c>
      <c r="C42" s="180" t="s">
        <v>133</v>
      </c>
      <c r="D42" s="138"/>
      <c r="E42" s="150"/>
      <c r="F42" s="150"/>
      <c r="G42" s="151"/>
      <c r="H42" s="113"/>
      <c r="I42" s="113"/>
      <c r="O42" s="114">
        <v>1</v>
      </c>
    </row>
    <row r="43" spans="1:104" ht="13.5" hidden="1" x14ac:dyDescent="0.25">
      <c r="A43" s="138">
        <v>22</v>
      </c>
      <c r="B43" s="157"/>
      <c r="C43" s="165"/>
      <c r="D43" s="158"/>
      <c r="E43" s="159"/>
      <c r="F43" s="159"/>
      <c r="G43" s="160">
        <f>E43*F43</f>
        <v>0</v>
      </c>
      <c r="O43" s="114">
        <v>2</v>
      </c>
      <c r="AA43" s="112">
        <v>12</v>
      </c>
      <c r="AB43" s="112">
        <v>0</v>
      </c>
      <c r="AC43" s="112">
        <v>22</v>
      </c>
      <c r="AZ43" s="112">
        <v>1</v>
      </c>
      <c r="BA43" s="112">
        <f>IF(AZ43=1,G43,0)</f>
        <v>0</v>
      </c>
      <c r="BB43" s="112">
        <f>IF(AZ43=2,G43,0)</f>
        <v>0</v>
      </c>
      <c r="BC43" s="112">
        <f>IF(AZ43=3,G43,0)</f>
        <v>0</v>
      </c>
      <c r="BD43" s="112">
        <f>IF(AZ43=4,G43,0)</f>
        <v>0</v>
      </c>
      <c r="BE43" s="112">
        <f>IF(AZ43=5,G43,0)</f>
        <v>0</v>
      </c>
      <c r="CZ43" s="112">
        <v>0</v>
      </c>
    </row>
    <row r="44" spans="1:104" ht="13.5" x14ac:dyDescent="0.25">
      <c r="A44" s="138">
        <v>23</v>
      </c>
      <c r="B44" s="157"/>
      <c r="C44" s="178" t="s">
        <v>66</v>
      </c>
      <c r="D44" s="158" t="s">
        <v>65</v>
      </c>
      <c r="E44" s="159">
        <v>45</v>
      </c>
      <c r="F44" s="159"/>
      <c r="G44" s="160">
        <f>E44*F44</f>
        <v>0</v>
      </c>
      <c r="O44" s="114">
        <v>2</v>
      </c>
      <c r="AA44" s="112">
        <v>12</v>
      </c>
      <c r="AB44" s="112">
        <v>0</v>
      </c>
      <c r="AC44" s="112">
        <v>23</v>
      </c>
      <c r="AZ44" s="112">
        <v>1</v>
      </c>
      <c r="BA44" s="112">
        <f>IF(AZ44=1,G44,0)</f>
        <v>0</v>
      </c>
      <c r="BB44" s="112">
        <f>IF(AZ44=2,G44,0)</f>
        <v>0</v>
      </c>
      <c r="BC44" s="112">
        <f>IF(AZ44=3,G44,0)</f>
        <v>0</v>
      </c>
      <c r="BD44" s="112">
        <f>IF(AZ44=4,G44,0)</f>
        <v>0</v>
      </c>
      <c r="BE44" s="112">
        <f>IF(AZ44=5,G44,0)</f>
        <v>0</v>
      </c>
      <c r="CZ44" s="112">
        <v>0</v>
      </c>
    </row>
    <row r="45" spans="1:104" ht="15.75" x14ac:dyDescent="0.25">
      <c r="A45" s="161"/>
      <c r="B45" s="203" t="s">
        <v>61</v>
      </c>
      <c r="C45" s="204" t="str">
        <f>CONCATENATE(B42," ",C42)</f>
        <v>8 Přesun hmot</v>
      </c>
      <c r="D45" s="205"/>
      <c r="E45" s="206"/>
      <c r="F45" s="206"/>
      <c r="G45" s="207">
        <f>SUM(G42:G44)</f>
        <v>0</v>
      </c>
      <c r="O45" s="114">
        <v>4</v>
      </c>
      <c r="BA45" s="115">
        <f>SUM(BA42:BA44)</f>
        <v>0</v>
      </c>
      <c r="BB45" s="115">
        <f>SUM(BB42:BB44)</f>
        <v>0</v>
      </c>
      <c r="BC45" s="115">
        <f>SUM(BC42:BC44)</f>
        <v>0</v>
      </c>
      <c r="BD45" s="115">
        <f>SUM(BD42:BD44)</f>
        <v>0</v>
      </c>
      <c r="BE45" s="115">
        <f>SUM(BE42:BE44)</f>
        <v>0</v>
      </c>
    </row>
    <row r="46" spans="1:104" ht="15.75" x14ac:dyDescent="0.25">
      <c r="A46" s="138" t="s">
        <v>60</v>
      </c>
      <c r="B46" s="139" t="s">
        <v>117</v>
      </c>
      <c r="C46" s="180" t="s">
        <v>118</v>
      </c>
      <c r="D46" s="138"/>
      <c r="E46" s="150"/>
      <c r="F46" s="150"/>
      <c r="G46" s="151"/>
      <c r="H46" s="113"/>
      <c r="I46" s="113"/>
      <c r="O46" s="114">
        <v>1</v>
      </c>
    </row>
    <row r="47" spans="1:104" ht="90" x14ac:dyDescent="0.25">
      <c r="A47" s="138">
        <v>24</v>
      </c>
      <c r="B47" s="153"/>
      <c r="C47" s="177" t="s">
        <v>119</v>
      </c>
      <c r="D47" s="188" t="s">
        <v>63</v>
      </c>
      <c r="E47" s="189">
        <v>890</v>
      </c>
      <c r="F47" s="189"/>
      <c r="G47" s="191">
        <f>E47*F47</f>
        <v>0</v>
      </c>
      <c r="O47" s="114">
        <v>2</v>
      </c>
      <c r="AA47" s="112">
        <v>12</v>
      </c>
      <c r="AB47" s="112">
        <v>0</v>
      </c>
      <c r="AC47" s="112">
        <v>24</v>
      </c>
      <c r="AZ47" s="112">
        <v>2</v>
      </c>
      <c r="BA47" s="112">
        <f>IF(AZ47=1,G47,0)</f>
        <v>0</v>
      </c>
      <c r="BB47" s="112">
        <f>IF(AZ47=2,G47,0)</f>
        <v>0</v>
      </c>
      <c r="BC47" s="112">
        <f>IF(AZ47=3,G47,0)</f>
        <v>0</v>
      </c>
      <c r="BD47" s="112">
        <f>IF(AZ47=4,G47,0)</f>
        <v>0</v>
      </c>
      <c r="BE47" s="112">
        <f>IF(AZ47=5,G47,0)</f>
        <v>0</v>
      </c>
      <c r="CZ47" s="112">
        <v>6.0999999999999997E-4</v>
      </c>
    </row>
    <row r="48" spans="1:104" ht="15.75" x14ac:dyDescent="0.25">
      <c r="A48" s="161"/>
      <c r="B48" s="203" t="s">
        <v>61</v>
      </c>
      <c r="C48" s="204" t="str">
        <f>CONCATENATE(B46," ",C46)</f>
        <v>9 Fasádní nátěr</v>
      </c>
      <c r="D48" s="205"/>
      <c r="E48" s="206"/>
      <c r="F48" s="206"/>
      <c r="G48" s="207">
        <f>SUM(G46:G47)</f>
        <v>0</v>
      </c>
      <c r="O48" s="114">
        <v>4</v>
      </c>
      <c r="BA48" s="115">
        <f>SUM(BA46:BA47)</f>
        <v>0</v>
      </c>
      <c r="BB48" s="115">
        <f>SUM(BB46:BB47)</f>
        <v>0</v>
      </c>
      <c r="BC48" s="115">
        <f>SUM(BC46:BC47)</f>
        <v>0</v>
      </c>
      <c r="BD48" s="115">
        <f>SUM(BD46:BD47)</f>
        <v>0</v>
      </c>
      <c r="BE48" s="115">
        <f>SUM(BE46:BE47)</f>
        <v>0</v>
      </c>
    </row>
    <row r="49" spans="1:104" ht="15.75" x14ac:dyDescent="0.25">
      <c r="A49" s="138" t="s">
        <v>60</v>
      </c>
      <c r="B49" s="139" t="s">
        <v>67</v>
      </c>
      <c r="C49" s="180" t="s">
        <v>120</v>
      </c>
      <c r="D49" s="138"/>
      <c r="E49" s="150"/>
      <c r="F49" s="150"/>
      <c r="G49" s="151"/>
      <c r="H49" s="113"/>
      <c r="I49" s="113"/>
      <c r="O49" s="114">
        <v>1</v>
      </c>
    </row>
    <row r="50" spans="1:104" ht="63.75" x14ac:dyDescent="0.2">
      <c r="A50" s="138">
        <v>25</v>
      </c>
      <c r="B50" s="183" t="s">
        <v>121</v>
      </c>
      <c r="C50" s="178" t="s">
        <v>124</v>
      </c>
      <c r="D50" s="192" t="s">
        <v>68</v>
      </c>
      <c r="E50" s="193">
        <v>7</v>
      </c>
      <c r="F50" s="194"/>
      <c r="G50" s="195">
        <f t="shared" ref="G50:G59" si="0">E50*F50</f>
        <v>0</v>
      </c>
      <c r="O50" s="114">
        <v>2</v>
      </c>
      <c r="AA50" s="112">
        <v>12</v>
      </c>
      <c r="AB50" s="112">
        <v>0</v>
      </c>
      <c r="AC50" s="112">
        <v>25</v>
      </c>
      <c r="AZ50" s="112">
        <v>1</v>
      </c>
      <c r="BA50" s="112">
        <f t="shared" ref="BA50:BA59" si="1">IF(AZ50=1,G50,0)</f>
        <v>0</v>
      </c>
      <c r="BB50" s="112">
        <f t="shared" ref="BB50:BB59" si="2">IF(AZ50=2,G50,0)</f>
        <v>0</v>
      </c>
      <c r="BC50" s="112">
        <f t="shared" ref="BC50:BC59" si="3">IF(AZ50=3,G50,0)</f>
        <v>0</v>
      </c>
      <c r="BD50" s="112">
        <f t="shared" ref="BD50:BD59" si="4">IF(AZ50=4,G50,0)</f>
        <v>0</v>
      </c>
      <c r="BE50" s="112">
        <f t="shared" ref="BE50:BE59" si="5">IF(AZ50=5,G50,0)</f>
        <v>0</v>
      </c>
      <c r="CZ50" s="112">
        <v>0</v>
      </c>
    </row>
    <row r="51" spans="1:104" ht="63.75" x14ac:dyDescent="0.2">
      <c r="A51" s="152">
        <v>26</v>
      </c>
      <c r="B51" s="185" t="s">
        <v>122</v>
      </c>
      <c r="C51" s="177" t="s">
        <v>125</v>
      </c>
      <c r="D51" s="188" t="s">
        <v>68</v>
      </c>
      <c r="E51" s="189">
        <v>14</v>
      </c>
      <c r="F51" s="190"/>
      <c r="G51" s="191">
        <f t="shared" si="0"/>
        <v>0</v>
      </c>
      <c r="O51" s="114">
        <v>2</v>
      </c>
      <c r="AA51" s="112">
        <v>12</v>
      </c>
      <c r="AB51" s="112">
        <v>0</v>
      </c>
      <c r="AC51" s="112">
        <v>26</v>
      </c>
      <c r="AZ51" s="112">
        <v>1</v>
      </c>
      <c r="BA51" s="112">
        <f t="shared" si="1"/>
        <v>0</v>
      </c>
      <c r="BB51" s="112">
        <f t="shared" si="2"/>
        <v>0</v>
      </c>
      <c r="BC51" s="112">
        <f t="shared" si="3"/>
        <v>0</v>
      </c>
      <c r="BD51" s="112">
        <f t="shared" si="4"/>
        <v>0</v>
      </c>
      <c r="BE51" s="112">
        <f t="shared" si="5"/>
        <v>0</v>
      </c>
      <c r="CZ51" s="112">
        <v>0</v>
      </c>
    </row>
    <row r="52" spans="1:104" ht="76.5" x14ac:dyDescent="0.2">
      <c r="A52" s="138">
        <v>27</v>
      </c>
      <c r="B52" s="183" t="s">
        <v>126</v>
      </c>
      <c r="C52" s="178" t="s">
        <v>127</v>
      </c>
      <c r="D52" s="192" t="s">
        <v>68</v>
      </c>
      <c r="E52" s="193">
        <v>20</v>
      </c>
      <c r="F52" s="194"/>
      <c r="G52" s="195">
        <f t="shared" si="0"/>
        <v>0</v>
      </c>
      <c r="O52" s="114">
        <v>2</v>
      </c>
      <c r="AA52" s="112">
        <v>12</v>
      </c>
      <c r="AB52" s="112">
        <v>0</v>
      </c>
      <c r="AC52" s="112">
        <v>27</v>
      </c>
      <c r="AZ52" s="112">
        <v>1</v>
      </c>
      <c r="BA52" s="112">
        <f t="shared" si="1"/>
        <v>0</v>
      </c>
      <c r="BB52" s="112">
        <f t="shared" si="2"/>
        <v>0</v>
      </c>
      <c r="BC52" s="112">
        <f t="shared" si="3"/>
        <v>0</v>
      </c>
      <c r="BD52" s="112">
        <f t="shared" si="4"/>
        <v>0</v>
      </c>
      <c r="BE52" s="112">
        <f t="shared" si="5"/>
        <v>0</v>
      </c>
      <c r="CZ52" s="112">
        <v>0</v>
      </c>
    </row>
    <row r="53" spans="1:104" ht="63.75" x14ac:dyDescent="0.2">
      <c r="A53" s="152">
        <v>28</v>
      </c>
      <c r="B53" s="185" t="s">
        <v>123</v>
      </c>
      <c r="C53" s="196" t="s">
        <v>142</v>
      </c>
      <c r="D53" s="188" t="s">
        <v>68</v>
      </c>
      <c r="E53" s="189">
        <v>2</v>
      </c>
      <c r="F53" s="190"/>
      <c r="G53" s="191">
        <f t="shared" si="0"/>
        <v>0</v>
      </c>
      <c r="O53" s="114">
        <v>2</v>
      </c>
      <c r="AA53" s="112">
        <v>12</v>
      </c>
      <c r="AB53" s="112">
        <v>0</v>
      </c>
      <c r="AC53" s="112">
        <v>28</v>
      </c>
      <c r="AZ53" s="112">
        <v>1</v>
      </c>
      <c r="BA53" s="112">
        <f t="shared" si="1"/>
        <v>0</v>
      </c>
      <c r="BB53" s="112">
        <f t="shared" si="2"/>
        <v>0</v>
      </c>
      <c r="BC53" s="112">
        <f t="shared" si="3"/>
        <v>0</v>
      </c>
      <c r="BD53" s="112">
        <f t="shared" si="4"/>
        <v>0</v>
      </c>
      <c r="BE53" s="112">
        <f t="shared" si="5"/>
        <v>0</v>
      </c>
      <c r="CZ53" s="112">
        <v>0</v>
      </c>
    </row>
    <row r="54" spans="1:104" ht="25.5" x14ac:dyDescent="0.2">
      <c r="A54" s="138">
        <v>29</v>
      </c>
      <c r="B54" s="187" t="s">
        <v>129</v>
      </c>
      <c r="C54" s="197" t="s">
        <v>143</v>
      </c>
      <c r="D54" s="198" t="s">
        <v>64</v>
      </c>
      <c r="E54" s="200">
        <v>62</v>
      </c>
      <c r="F54" s="201"/>
      <c r="G54" s="200">
        <f t="shared" si="0"/>
        <v>0</v>
      </c>
      <c r="H54" s="199"/>
      <c r="O54" s="114">
        <v>2</v>
      </c>
      <c r="AA54" s="112">
        <v>12</v>
      </c>
      <c r="AB54" s="112">
        <v>0</v>
      </c>
      <c r="AC54" s="112">
        <v>29</v>
      </c>
      <c r="AZ54" s="112">
        <v>1</v>
      </c>
      <c r="BA54" s="112">
        <f t="shared" si="1"/>
        <v>0</v>
      </c>
      <c r="BB54" s="112">
        <f t="shared" si="2"/>
        <v>0</v>
      </c>
      <c r="BC54" s="112">
        <f t="shared" si="3"/>
        <v>0</v>
      </c>
      <c r="BD54" s="112">
        <f t="shared" si="4"/>
        <v>0</v>
      </c>
      <c r="BE54" s="112">
        <f t="shared" si="5"/>
        <v>0</v>
      </c>
      <c r="CZ54" s="112">
        <v>0</v>
      </c>
    </row>
    <row r="55" spans="1:104" ht="25.5" x14ac:dyDescent="0.2">
      <c r="A55" s="152">
        <v>30</v>
      </c>
      <c r="B55" s="184" t="s">
        <v>132</v>
      </c>
      <c r="C55" s="177" t="s">
        <v>149</v>
      </c>
      <c r="D55" s="188" t="s">
        <v>64</v>
      </c>
      <c r="E55" s="189">
        <v>88</v>
      </c>
      <c r="F55" s="190"/>
      <c r="G55" s="191">
        <f t="shared" si="0"/>
        <v>0</v>
      </c>
      <c r="O55" s="114">
        <v>2</v>
      </c>
      <c r="AA55" s="112">
        <v>12</v>
      </c>
      <c r="AB55" s="112">
        <v>0</v>
      </c>
      <c r="AC55" s="112">
        <v>30</v>
      </c>
      <c r="AZ55" s="112">
        <v>1</v>
      </c>
      <c r="BA55" s="112">
        <f t="shared" si="1"/>
        <v>0</v>
      </c>
      <c r="BB55" s="112">
        <f t="shared" si="2"/>
        <v>0</v>
      </c>
      <c r="BC55" s="112">
        <f t="shared" si="3"/>
        <v>0</v>
      </c>
      <c r="BD55" s="112">
        <f t="shared" si="4"/>
        <v>0</v>
      </c>
      <c r="BE55" s="112">
        <f t="shared" si="5"/>
        <v>0</v>
      </c>
      <c r="CZ55" s="112">
        <v>0</v>
      </c>
    </row>
    <row r="56" spans="1:104" ht="26.25" x14ac:dyDescent="0.25">
      <c r="A56" s="138">
        <v>31</v>
      </c>
      <c r="B56" s="222" t="s">
        <v>135</v>
      </c>
      <c r="C56" s="223" t="s">
        <v>136</v>
      </c>
      <c r="D56" s="198" t="s">
        <v>64</v>
      </c>
      <c r="E56" s="200">
        <v>36</v>
      </c>
      <c r="F56" s="201"/>
      <c r="G56" s="208">
        <f t="shared" si="0"/>
        <v>0</v>
      </c>
      <c r="O56" s="114">
        <v>2</v>
      </c>
      <c r="AA56" s="112">
        <v>12</v>
      </c>
      <c r="AB56" s="112">
        <v>0</v>
      </c>
      <c r="AC56" s="112">
        <v>31</v>
      </c>
      <c r="AZ56" s="112">
        <v>1</v>
      </c>
      <c r="BA56" s="112">
        <f t="shared" si="1"/>
        <v>0</v>
      </c>
      <c r="BB56" s="112">
        <f t="shared" si="2"/>
        <v>0</v>
      </c>
      <c r="BC56" s="112">
        <f t="shared" si="3"/>
        <v>0</v>
      </c>
      <c r="BD56" s="112">
        <f t="shared" si="4"/>
        <v>0</v>
      </c>
      <c r="BE56" s="112">
        <f t="shared" si="5"/>
        <v>0</v>
      </c>
      <c r="CZ56" s="112">
        <v>0</v>
      </c>
    </row>
    <row r="57" spans="1:104" ht="77.25" x14ac:dyDescent="0.25">
      <c r="A57" s="138">
        <v>32</v>
      </c>
      <c r="B57" s="176" t="s">
        <v>150</v>
      </c>
      <c r="C57" s="226" t="s">
        <v>153</v>
      </c>
      <c r="D57" s="154" t="s">
        <v>68</v>
      </c>
      <c r="E57" s="155">
        <v>1</v>
      </c>
      <c r="F57" s="162"/>
      <c r="G57" s="156">
        <f t="shared" si="0"/>
        <v>0</v>
      </c>
      <c r="O57" s="114">
        <v>2</v>
      </c>
      <c r="AA57" s="112">
        <v>12</v>
      </c>
      <c r="AB57" s="112">
        <v>0</v>
      </c>
      <c r="AC57" s="112">
        <v>32</v>
      </c>
      <c r="AZ57" s="112">
        <v>1</v>
      </c>
      <c r="BA57" s="112">
        <f t="shared" si="1"/>
        <v>0</v>
      </c>
      <c r="BB57" s="112">
        <f t="shared" si="2"/>
        <v>0</v>
      </c>
      <c r="BC57" s="112">
        <f t="shared" si="3"/>
        <v>0</v>
      </c>
      <c r="BD57" s="112">
        <f t="shared" si="4"/>
        <v>0</v>
      </c>
      <c r="BE57" s="112">
        <f t="shared" si="5"/>
        <v>0</v>
      </c>
      <c r="CZ57" s="112">
        <v>0</v>
      </c>
    </row>
    <row r="58" spans="1:104" ht="39" x14ac:dyDescent="0.25">
      <c r="A58" s="138">
        <v>33</v>
      </c>
      <c r="B58" s="222" t="s">
        <v>137</v>
      </c>
      <c r="C58" s="223" t="s">
        <v>155</v>
      </c>
      <c r="D58" s="224" t="s">
        <v>68</v>
      </c>
      <c r="E58" s="225">
        <v>1</v>
      </c>
      <c r="F58" s="225"/>
      <c r="G58" s="163">
        <f t="shared" si="0"/>
        <v>0</v>
      </c>
      <c r="O58" s="114">
        <v>2</v>
      </c>
      <c r="AA58" s="112">
        <v>12</v>
      </c>
      <c r="AB58" s="112">
        <v>0</v>
      </c>
      <c r="AC58" s="112">
        <v>33</v>
      </c>
      <c r="AZ58" s="112">
        <v>1</v>
      </c>
      <c r="BA58" s="112">
        <f t="shared" si="1"/>
        <v>0</v>
      </c>
      <c r="BB58" s="112">
        <f t="shared" si="2"/>
        <v>0</v>
      </c>
      <c r="BC58" s="112">
        <f t="shared" si="3"/>
        <v>0</v>
      </c>
      <c r="BD58" s="112">
        <f t="shared" si="4"/>
        <v>0</v>
      </c>
      <c r="BE58" s="112">
        <f t="shared" si="5"/>
        <v>0</v>
      </c>
      <c r="CZ58" s="112">
        <v>0</v>
      </c>
    </row>
    <row r="59" spans="1:104" x14ac:dyDescent="0.2">
      <c r="A59" s="138">
        <v>34</v>
      </c>
      <c r="B59" s="217" t="s">
        <v>138</v>
      </c>
      <c r="C59" s="216" t="s">
        <v>148</v>
      </c>
      <c r="D59" s="218" t="s">
        <v>68</v>
      </c>
      <c r="E59" s="219">
        <v>1</v>
      </c>
      <c r="F59" s="220"/>
      <c r="G59" s="221">
        <f t="shared" si="0"/>
        <v>0</v>
      </c>
      <c r="O59" s="114">
        <v>2</v>
      </c>
      <c r="AA59" s="112">
        <v>12</v>
      </c>
      <c r="AB59" s="112">
        <v>0</v>
      </c>
      <c r="AC59" s="112">
        <v>34</v>
      </c>
      <c r="AZ59" s="112">
        <v>1</v>
      </c>
      <c r="BA59" s="112">
        <f t="shared" si="1"/>
        <v>0</v>
      </c>
      <c r="BB59" s="112">
        <f t="shared" si="2"/>
        <v>0</v>
      </c>
      <c r="BC59" s="112">
        <f t="shared" si="3"/>
        <v>0</v>
      </c>
      <c r="BD59" s="112">
        <f t="shared" si="4"/>
        <v>0</v>
      </c>
      <c r="BE59" s="112">
        <f t="shared" si="5"/>
        <v>0</v>
      </c>
      <c r="CZ59" s="112">
        <v>0</v>
      </c>
    </row>
    <row r="60" spans="1:104" ht="15.75" x14ac:dyDescent="0.25">
      <c r="A60" s="161"/>
      <c r="B60" s="203" t="s">
        <v>61</v>
      </c>
      <c r="C60" s="204" t="str">
        <f>CONCATENATE(B49," ",C49)</f>
        <v>00 Atypické práce a režijní náklady</v>
      </c>
      <c r="D60" s="205"/>
      <c r="E60" s="206"/>
      <c r="F60" s="206"/>
      <c r="G60" s="207">
        <f>SUM(G49:G59)</f>
        <v>0</v>
      </c>
      <c r="O60" s="114">
        <v>4</v>
      </c>
      <c r="BA60" s="115">
        <f>SUM(BA49:BA59)</f>
        <v>0</v>
      </c>
      <c r="BB60" s="115">
        <f>SUM(BB49:BB59)</f>
        <v>0</v>
      </c>
      <c r="BC60" s="115">
        <f>SUM(BC49:BC59)</f>
        <v>0</v>
      </c>
      <c r="BD60" s="115">
        <f>SUM(BD49:BD59)</f>
        <v>0</v>
      </c>
      <c r="BE60" s="115">
        <f>SUM(BE49:BE59)</f>
        <v>0</v>
      </c>
    </row>
    <row r="61" spans="1:104" x14ac:dyDescent="0.2">
      <c r="A61" s="140"/>
      <c r="B61" s="140"/>
      <c r="C61" s="140"/>
      <c r="D61" s="140"/>
      <c r="E61" s="140"/>
      <c r="F61" s="140"/>
      <c r="G61" s="140"/>
    </row>
    <row r="62" spans="1:104" x14ac:dyDescent="0.2">
      <c r="A62" s="280" t="s">
        <v>152</v>
      </c>
      <c r="B62" s="280"/>
      <c r="C62" s="280"/>
      <c r="D62" s="280"/>
      <c r="E62" s="280"/>
      <c r="F62" s="280"/>
      <c r="G62" s="280"/>
    </row>
    <row r="63" spans="1:104" ht="18" x14ac:dyDescent="0.25">
      <c r="A63" s="272" t="s">
        <v>75</v>
      </c>
      <c r="B63" s="272"/>
      <c r="C63" s="272"/>
      <c r="D63" s="272"/>
      <c r="E63" s="272"/>
      <c r="F63" s="272"/>
      <c r="G63" s="272"/>
    </row>
    <row r="64" spans="1:104" x14ac:dyDescent="0.2">
      <c r="A64" s="166"/>
      <c r="B64" s="166"/>
      <c r="C64" s="166"/>
      <c r="D64" s="166"/>
      <c r="E64" s="166"/>
      <c r="F64" s="166"/>
      <c r="G64" s="166"/>
    </row>
    <row r="65" spans="1:7" x14ac:dyDescent="0.2">
      <c r="A65" s="166"/>
      <c r="B65" s="166"/>
      <c r="C65" s="166"/>
      <c r="D65" s="166"/>
      <c r="E65" s="166"/>
      <c r="F65" s="166"/>
      <c r="G65" s="166"/>
    </row>
    <row r="66" spans="1:7" x14ac:dyDescent="0.2">
      <c r="A66" s="166"/>
      <c r="B66" s="166"/>
      <c r="C66" s="166"/>
      <c r="D66" s="166"/>
      <c r="E66" s="166"/>
      <c r="F66" s="166"/>
      <c r="G66" s="166"/>
    </row>
    <row r="67" spans="1:7" x14ac:dyDescent="0.2">
      <c r="A67" s="166"/>
      <c r="B67" s="166"/>
      <c r="C67" s="166"/>
      <c r="D67" s="166"/>
      <c r="E67" s="166"/>
      <c r="F67" s="166"/>
      <c r="G67" s="166"/>
    </row>
    <row r="68" spans="1:7" x14ac:dyDescent="0.2">
      <c r="A68" s="166"/>
      <c r="B68" s="166"/>
      <c r="C68" s="166"/>
      <c r="D68" s="166"/>
      <c r="E68" s="166"/>
      <c r="F68" s="166"/>
      <c r="G68" s="166"/>
    </row>
    <row r="69" spans="1:7" x14ac:dyDescent="0.2">
      <c r="A69" s="166"/>
      <c r="B69" s="166"/>
      <c r="C69" s="166"/>
      <c r="D69" s="166"/>
      <c r="E69" s="166"/>
      <c r="F69" s="166"/>
      <c r="G69" s="166"/>
    </row>
    <row r="70" spans="1:7" x14ac:dyDescent="0.2">
      <c r="A70" s="166"/>
      <c r="B70" s="166"/>
      <c r="C70" s="166"/>
      <c r="D70" s="166"/>
      <c r="E70" s="166"/>
      <c r="F70" s="166"/>
      <c r="G70" s="166"/>
    </row>
    <row r="71" spans="1:7" x14ac:dyDescent="0.2">
      <c r="A71" s="166"/>
      <c r="B71" s="166"/>
      <c r="C71" s="166"/>
      <c r="D71" s="166"/>
      <c r="E71" s="166"/>
      <c r="F71" s="166"/>
      <c r="G71" s="166"/>
    </row>
    <row r="72" spans="1:7" x14ac:dyDescent="0.2">
      <c r="A72" s="166"/>
      <c r="B72" s="166"/>
      <c r="C72" s="166"/>
      <c r="D72" s="166"/>
      <c r="E72" s="166"/>
      <c r="F72" s="166"/>
      <c r="G72" s="166"/>
    </row>
    <row r="73" spans="1:7" x14ac:dyDescent="0.2">
      <c r="A73" s="166"/>
      <c r="B73" s="166"/>
      <c r="C73" s="166"/>
      <c r="D73" s="166"/>
      <c r="E73" s="166"/>
      <c r="F73" s="166"/>
      <c r="G73" s="166"/>
    </row>
    <row r="74" spans="1:7" x14ac:dyDescent="0.2">
      <c r="A74" s="166"/>
      <c r="B74" s="166"/>
      <c r="C74" s="166"/>
      <c r="D74" s="166"/>
      <c r="E74" s="166"/>
      <c r="F74" s="166"/>
      <c r="G74" s="166"/>
    </row>
    <row r="75" spans="1:7" x14ac:dyDescent="0.2">
      <c r="A75" s="166"/>
      <c r="B75" s="166"/>
      <c r="C75" s="166"/>
      <c r="D75" s="166"/>
      <c r="E75" s="166"/>
      <c r="F75" s="166"/>
      <c r="G75" s="166"/>
    </row>
    <row r="76" spans="1:7" x14ac:dyDescent="0.2">
      <c r="A76" s="166"/>
      <c r="B76" s="166"/>
      <c r="C76" s="166"/>
      <c r="D76" s="166"/>
      <c r="E76" s="166"/>
      <c r="F76" s="166"/>
      <c r="G76" s="166"/>
    </row>
    <row r="77" spans="1:7" x14ac:dyDescent="0.2">
      <c r="A77" s="166"/>
      <c r="B77" s="166"/>
      <c r="C77" s="166"/>
      <c r="D77" s="166"/>
      <c r="E77" s="166"/>
      <c r="F77" s="166"/>
      <c r="G77" s="166"/>
    </row>
    <row r="78" spans="1:7" x14ac:dyDescent="0.2">
      <c r="A78" s="166"/>
      <c r="B78" s="166"/>
      <c r="C78" s="166"/>
      <c r="D78" s="166"/>
      <c r="E78" s="166"/>
      <c r="F78" s="166"/>
      <c r="G78" s="166"/>
    </row>
    <row r="79" spans="1:7" x14ac:dyDescent="0.2">
      <c r="A79" s="166"/>
      <c r="B79" s="166"/>
      <c r="C79" s="166"/>
      <c r="D79" s="166"/>
      <c r="E79" s="166"/>
      <c r="F79" s="166"/>
      <c r="G79" s="166"/>
    </row>
    <row r="80" spans="1:7" x14ac:dyDescent="0.2">
      <c r="A80" s="166"/>
      <c r="B80" s="166"/>
      <c r="C80" s="166"/>
      <c r="D80" s="166"/>
      <c r="E80" s="166"/>
      <c r="F80" s="166"/>
      <c r="G80" s="166"/>
    </row>
    <row r="81" spans="1:7" x14ac:dyDescent="0.2">
      <c r="A81" s="166"/>
      <c r="B81" s="166"/>
      <c r="C81" s="166"/>
      <c r="D81" s="166"/>
      <c r="E81" s="166"/>
      <c r="F81" s="166"/>
      <c r="G81" s="166"/>
    </row>
    <row r="82" spans="1:7" x14ac:dyDescent="0.2">
      <c r="A82" s="166"/>
      <c r="B82" s="166"/>
      <c r="C82" s="166"/>
      <c r="D82" s="166"/>
      <c r="E82" s="166"/>
      <c r="F82" s="166"/>
      <c r="G82" s="166"/>
    </row>
    <row r="83" spans="1:7" x14ac:dyDescent="0.2">
      <c r="A83" s="166"/>
      <c r="B83" s="166"/>
      <c r="C83" s="166"/>
      <c r="D83" s="166"/>
      <c r="E83" s="166"/>
      <c r="F83" s="166"/>
      <c r="G83" s="166"/>
    </row>
    <row r="84" spans="1:7" x14ac:dyDescent="0.2">
      <c r="A84" s="167"/>
      <c r="B84" s="167"/>
      <c r="C84" s="167"/>
      <c r="D84" s="167"/>
      <c r="E84" s="167"/>
      <c r="F84" s="167"/>
      <c r="G84" s="167"/>
    </row>
    <row r="85" spans="1:7" x14ac:dyDescent="0.2">
      <c r="A85" s="167"/>
      <c r="B85" s="167"/>
      <c r="C85" s="167"/>
      <c r="D85" s="167"/>
      <c r="E85" s="167"/>
      <c r="F85" s="167"/>
      <c r="G85" s="167"/>
    </row>
    <row r="86" spans="1:7" x14ac:dyDescent="0.2">
      <c r="A86" s="167"/>
      <c r="B86" s="167"/>
      <c r="C86" s="167"/>
      <c r="D86" s="167"/>
      <c r="E86" s="167"/>
      <c r="F86" s="167"/>
      <c r="G86" s="167"/>
    </row>
    <row r="87" spans="1:7" x14ac:dyDescent="0.2">
      <c r="A87" s="167"/>
      <c r="B87" s="167"/>
      <c r="C87" s="167"/>
      <c r="D87" s="167"/>
      <c r="E87" s="167"/>
      <c r="F87" s="167"/>
      <c r="G87" s="167"/>
    </row>
    <row r="88" spans="1:7" x14ac:dyDescent="0.2">
      <c r="A88" s="166"/>
      <c r="B88" s="166"/>
      <c r="C88" s="166"/>
      <c r="D88" s="166"/>
      <c r="E88" s="166"/>
      <c r="F88" s="166"/>
      <c r="G88" s="166"/>
    </row>
    <row r="89" spans="1:7" x14ac:dyDescent="0.2">
      <c r="A89" s="166"/>
      <c r="B89" s="166"/>
      <c r="C89" s="166"/>
      <c r="D89" s="166"/>
      <c r="E89" s="166"/>
      <c r="F89" s="166"/>
      <c r="G89" s="166"/>
    </row>
    <row r="90" spans="1:7" x14ac:dyDescent="0.2">
      <c r="A90" s="166"/>
      <c r="B90" s="166"/>
      <c r="C90" s="166"/>
      <c r="D90" s="166"/>
      <c r="E90" s="166"/>
      <c r="F90" s="166"/>
      <c r="G90" s="166"/>
    </row>
    <row r="91" spans="1:7" x14ac:dyDescent="0.2">
      <c r="A91" s="166"/>
      <c r="B91" s="166"/>
      <c r="C91" s="166"/>
      <c r="D91" s="166"/>
      <c r="E91" s="166"/>
      <c r="F91" s="166"/>
      <c r="G91" s="166"/>
    </row>
    <row r="92" spans="1:7" x14ac:dyDescent="0.2">
      <c r="A92" s="166"/>
      <c r="B92" s="166"/>
      <c r="C92" s="166"/>
      <c r="D92" s="166"/>
      <c r="E92" s="166"/>
      <c r="F92" s="166"/>
      <c r="G92" s="166"/>
    </row>
    <row r="93" spans="1:7" x14ac:dyDescent="0.2">
      <c r="A93" s="166"/>
      <c r="B93" s="166"/>
      <c r="C93" s="166"/>
      <c r="D93" s="166"/>
      <c r="E93" s="166"/>
      <c r="F93" s="166"/>
      <c r="G93" s="166"/>
    </row>
    <row r="94" spans="1:7" x14ac:dyDescent="0.2">
      <c r="A94" s="166"/>
      <c r="B94" s="166"/>
      <c r="C94" s="166"/>
      <c r="D94" s="166"/>
      <c r="E94" s="166"/>
      <c r="F94" s="166"/>
      <c r="G94" s="166"/>
    </row>
    <row r="95" spans="1:7" x14ac:dyDescent="0.2">
      <c r="A95" s="166"/>
      <c r="B95" s="166"/>
      <c r="C95" s="166"/>
      <c r="D95" s="166"/>
      <c r="E95" s="166"/>
      <c r="F95" s="166"/>
      <c r="G95" s="166"/>
    </row>
    <row r="96" spans="1:7" x14ac:dyDescent="0.2">
      <c r="A96" s="166"/>
      <c r="B96" s="166"/>
      <c r="C96" s="166"/>
      <c r="D96" s="166"/>
      <c r="E96" s="166"/>
      <c r="F96" s="166"/>
      <c r="G96" s="166"/>
    </row>
    <row r="97" spans="1:7" x14ac:dyDescent="0.2">
      <c r="A97" s="166"/>
      <c r="B97" s="166"/>
      <c r="C97" s="166"/>
      <c r="D97" s="166"/>
      <c r="E97" s="166"/>
      <c r="F97" s="166"/>
      <c r="G97" s="166"/>
    </row>
    <row r="98" spans="1:7" x14ac:dyDescent="0.2">
      <c r="A98" s="166"/>
      <c r="B98" s="166"/>
      <c r="C98" s="166"/>
      <c r="D98" s="166"/>
      <c r="E98" s="166"/>
      <c r="F98" s="166"/>
      <c r="G98" s="166"/>
    </row>
    <row r="99" spans="1:7" x14ac:dyDescent="0.2">
      <c r="A99" s="166"/>
      <c r="B99" s="166"/>
      <c r="C99" s="166"/>
      <c r="D99" s="166"/>
      <c r="E99" s="166"/>
      <c r="F99" s="166"/>
      <c r="G99" s="166"/>
    </row>
    <row r="100" spans="1:7" x14ac:dyDescent="0.2">
      <c r="A100" s="166"/>
      <c r="B100" s="166"/>
      <c r="C100" s="166"/>
      <c r="D100" s="166"/>
      <c r="E100" s="166"/>
      <c r="F100" s="166"/>
      <c r="G100" s="166"/>
    </row>
    <row r="101" spans="1:7" x14ac:dyDescent="0.2">
      <c r="A101" s="166"/>
      <c r="B101" s="166"/>
      <c r="C101" s="166"/>
      <c r="D101" s="166"/>
      <c r="E101" s="166"/>
      <c r="F101" s="166"/>
      <c r="G101" s="166"/>
    </row>
    <row r="102" spans="1:7" x14ac:dyDescent="0.2">
      <c r="A102" s="166"/>
      <c r="B102" s="166"/>
      <c r="C102" s="166"/>
      <c r="D102" s="166"/>
      <c r="E102" s="166"/>
      <c r="F102" s="166"/>
      <c r="G102" s="166"/>
    </row>
    <row r="103" spans="1:7" x14ac:dyDescent="0.2">
      <c r="A103" s="166"/>
      <c r="B103" s="166"/>
      <c r="C103" s="166"/>
      <c r="D103" s="166"/>
      <c r="E103" s="166"/>
      <c r="F103" s="166"/>
      <c r="G103" s="166"/>
    </row>
    <row r="104" spans="1:7" x14ac:dyDescent="0.2">
      <c r="A104" s="166"/>
      <c r="B104" s="166"/>
      <c r="C104" s="166"/>
      <c r="D104" s="166"/>
      <c r="E104" s="166"/>
      <c r="F104" s="166"/>
      <c r="G104" s="166"/>
    </row>
    <row r="105" spans="1:7" x14ac:dyDescent="0.2">
      <c r="A105" s="166"/>
      <c r="B105" s="166"/>
      <c r="C105" s="166"/>
      <c r="D105" s="166"/>
      <c r="E105" s="166"/>
      <c r="F105" s="166"/>
      <c r="G105" s="166"/>
    </row>
    <row r="106" spans="1:7" x14ac:dyDescent="0.2">
      <c r="A106" s="166"/>
      <c r="B106" s="166"/>
      <c r="C106" s="166"/>
      <c r="D106" s="166"/>
      <c r="E106" s="166"/>
      <c r="F106" s="166"/>
      <c r="G106" s="166"/>
    </row>
    <row r="107" spans="1:7" x14ac:dyDescent="0.2">
      <c r="A107" s="166"/>
      <c r="B107" s="166"/>
      <c r="C107" s="166"/>
      <c r="D107" s="166"/>
      <c r="E107" s="166"/>
      <c r="F107" s="166"/>
      <c r="G107" s="166"/>
    </row>
    <row r="108" spans="1:7" x14ac:dyDescent="0.2">
      <c r="A108" s="166"/>
      <c r="B108" s="166"/>
      <c r="C108" s="166"/>
      <c r="D108" s="166"/>
      <c r="E108" s="166"/>
      <c r="F108" s="166"/>
      <c r="G108" s="166"/>
    </row>
    <row r="109" spans="1:7" x14ac:dyDescent="0.2">
      <c r="A109" s="166"/>
      <c r="B109" s="166"/>
      <c r="C109" s="166"/>
      <c r="D109" s="166"/>
      <c r="E109" s="166"/>
      <c r="F109" s="166"/>
      <c r="G109" s="166"/>
    </row>
    <row r="110" spans="1:7" x14ac:dyDescent="0.2">
      <c r="A110" s="166"/>
      <c r="B110" s="166"/>
      <c r="C110" s="166"/>
      <c r="D110" s="166"/>
      <c r="E110" s="166"/>
      <c r="F110" s="166"/>
      <c r="G110" s="166"/>
    </row>
    <row r="111" spans="1:7" x14ac:dyDescent="0.2">
      <c r="A111" s="166"/>
      <c r="B111" s="166"/>
      <c r="C111" s="166"/>
      <c r="D111" s="166"/>
      <c r="E111" s="166"/>
      <c r="F111" s="166"/>
      <c r="G111" s="166"/>
    </row>
    <row r="112" spans="1:7" x14ac:dyDescent="0.2">
      <c r="A112" s="166"/>
      <c r="B112" s="166"/>
      <c r="C112" s="166"/>
      <c r="D112" s="166"/>
      <c r="E112" s="166"/>
      <c r="F112" s="166"/>
      <c r="G112" s="166"/>
    </row>
    <row r="113" spans="1:7" x14ac:dyDescent="0.2">
      <c r="A113" s="166"/>
      <c r="B113" s="166"/>
      <c r="C113" s="166"/>
      <c r="D113" s="166"/>
      <c r="E113" s="166"/>
      <c r="F113" s="166"/>
      <c r="G113" s="166"/>
    </row>
    <row r="114" spans="1:7" x14ac:dyDescent="0.2">
      <c r="A114" s="166"/>
      <c r="B114" s="166"/>
      <c r="C114" s="166"/>
      <c r="D114" s="166"/>
      <c r="E114" s="166"/>
      <c r="F114" s="166"/>
      <c r="G114" s="166"/>
    </row>
    <row r="115" spans="1:7" x14ac:dyDescent="0.2">
      <c r="A115" s="166"/>
      <c r="B115" s="166"/>
      <c r="C115" s="166"/>
      <c r="D115" s="166"/>
      <c r="E115" s="166"/>
      <c r="F115" s="166"/>
      <c r="G115" s="166"/>
    </row>
    <row r="116" spans="1:7" x14ac:dyDescent="0.2">
      <c r="A116" s="166"/>
      <c r="B116" s="166"/>
      <c r="C116" s="166"/>
      <c r="D116" s="166"/>
      <c r="E116" s="166"/>
      <c r="F116" s="166"/>
      <c r="G116" s="166"/>
    </row>
    <row r="117" spans="1:7" x14ac:dyDescent="0.2">
      <c r="A117" s="166"/>
      <c r="B117" s="166"/>
      <c r="C117" s="166"/>
      <c r="D117" s="166"/>
      <c r="E117" s="166"/>
      <c r="F117" s="166"/>
      <c r="G117" s="166"/>
    </row>
    <row r="118" spans="1:7" x14ac:dyDescent="0.2">
      <c r="A118" s="166"/>
      <c r="B118" s="166"/>
      <c r="C118" s="166"/>
      <c r="D118" s="166"/>
      <c r="E118" s="166"/>
      <c r="F118" s="166"/>
      <c r="G118" s="166"/>
    </row>
    <row r="119" spans="1:7" ht="13.5" x14ac:dyDescent="0.25">
      <c r="A119" s="168"/>
      <c r="B119" s="168"/>
      <c r="C119" s="166"/>
      <c r="D119" s="166"/>
      <c r="E119" s="169"/>
      <c r="F119" s="166"/>
      <c r="G119" s="166"/>
    </row>
    <row r="120" spans="1:7" ht="13.5" x14ac:dyDescent="0.25">
      <c r="A120" s="167"/>
      <c r="B120" s="167"/>
      <c r="C120" s="170"/>
      <c r="D120" s="170"/>
      <c r="E120" s="171"/>
      <c r="F120" s="170"/>
      <c r="G120" s="172"/>
    </row>
    <row r="121" spans="1:7" ht="13.5" x14ac:dyDescent="0.25">
      <c r="A121" s="173"/>
      <c r="B121" s="173"/>
      <c r="C121" s="167"/>
      <c r="D121" s="167"/>
      <c r="E121" s="174"/>
      <c r="F121" s="167"/>
      <c r="G121" s="167"/>
    </row>
    <row r="122" spans="1:7" x14ac:dyDescent="0.2">
      <c r="A122" s="167"/>
      <c r="B122" s="167"/>
      <c r="C122" s="167"/>
      <c r="D122" s="167"/>
      <c r="E122" s="174"/>
      <c r="F122" s="167"/>
      <c r="G122" s="167"/>
    </row>
    <row r="123" spans="1:7" x14ac:dyDescent="0.2">
      <c r="A123" s="167"/>
      <c r="B123" s="167"/>
      <c r="C123" s="167"/>
      <c r="D123" s="167"/>
      <c r="E123" s="174"/>
      <c r="F123" s="167"/>
      <c r="G123" s="167"/>
    </row>
    <row r="124" spans="1:7" x14ac:dyDescent="0.2">
      <c r="A124" s="167"/>
      <c r="B124" s="167"/>
      <c r="C124" s="167"/>
      <c r="D124" s="167"/>
      <c r="E124" s="174"/>
      <c r="F124" s="167"/>
      <c r="G124" s="167"/>
    </row>
    <row r="125" spans="1:7" x14ac:dyDescent="0.2">
      <c r="A125" s="167"/>
      <c r="B125" s="167"/>
      <c r="C125" s="167"/>
      <c r="D125" s="167"/>
      <c r="E125" s="174"/>
      <c r="F125" s="167"/>
      <c r="G125" s="167"/>
    </row>
    <row r="126" spans="1:7" x14ac:dyDescent="0.2">
      <c r="A126" s="167"/>
      <c r="B126" s="167"/>
      <c r="C126" s="167"/>
      <c r="D126" s="167"/>
      <c r="E126" s="174"/>
      <c r="F126" s="167"/>
      <c r="G126" s="167"/>
    </row>
    <row r="127" spans="1:7" x14ac:dyDescent="0.2">
      <c r="A127" s="167"/>
      <c r="B127" s="167"/>
      <c r="C127" s="167"/>
      <c r="D127" s="167"/>
      <c r="E127" s="174"/>
      <c r="F127" s="167"/>
      <c r="G127" s="167"/>
    </row>
    <row r="128" spans="1:7" x14ac:dyDescent="0.2">
      <c r="A128" s="116"/>
      <c r="B128" s="116"/>
      <c r="C128" s="116"/>
      <c r="D128" s="116"/>
      <c r="E128" s="118"/>
      <c r="F128" s="116"/>
      <c r="G128" s="116"/>
    </row>
    <row r="129" spans="1:7" x14ac:dyDescent="0.2">
      <c r="A129" s="116"/>
      <c r="B129" s="116"/>
      <c r="C129" s="116"/>
      <c r="D129" s="116"/>
      <c r="E129" s="118"/>
      <c r="F129" s="116"/>
      <c r="G129" s="116"/>
    </row>
    <row r="130" spans="1:7" x14ac:dyDescent="0.2">
      <c r="A130" s="116"/>
      <c r="B130" s="116"/>
      <c r="C130" s="116"/>
      <c r="D130" s="116"/>
      <c r="E130" s="118"/>
      <c r="F130" s="116"/>
      <c r="G130" s="116"/>
    </row>
    <row r="131" spans="1:7" x14ac:dyDescent="0.2">
      <c r="A131" s="116"/>
      <c r="B131" s="116"/>
      <c r="C131" s="116"/>
      <c r="D131" s="116"/>
      <c r="E131" s="118"/>
      <c r="F131" s="116"/>
      <c r="G131" s="116"/>
    </row>
    <row r="132" spans="1:7" x14ac:dyDescent="0.2">
      <c r="A132" s="116"/>
      <c r="B132" s="116"/>
      <c r="C132" s="116"/>
      <c r="D132" s="116"/>
      <c r="E132" s="118"/>
      <c r="F132" s="116"/>
      <c r="G132" s="116"/>
    </row>
    <row r="133" spans="1:7" x14ac:dyDescent="0.2">
      <c r="A133" s="116"/>
      <c r="B133" s="116"/>
      <c r="C133" s="116"/>
      <c r="D133" s="116"/>
      <c r="E133" s="118"/>
      <c r="F133" s="116"/>
      <c r="G133" s="116"/>
    </row>
  </sheetData>
  <mergeCells count="6">
    <mergeCell ref="A63:G63"/>
    <mergeCell ref="A1:G1"/>
    <mergeCell ref="A3:B3"/>
    <mergeCell ref="A4:B4"/>
    <mergeCell ref="E4:G4"/>
    <mergeCell ref="A62:G62"/>
  </mergeCells>
  <printOptions gridLinesSet="0"/>
  <pageMargins left="0.39370078740157483" right="0.39370078740157483" top="0.19685039370078741" bottom="0.19685039370078741" header="0" footer="0.19685039370078741"/>
  <pageSetup paperSize="9" scale="9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Dynaspol</dc:creator>
  <cp:lastModifiedBy>Pošta Luděk</cp:lastModifiedBy>
  <cp:lastPrinted>2018-02-01T10:45:12Z</cp:lastPrinted>
  <dcterms:created xsi:type="dcterms:W3CDTF">2016-03-29T20:37:10Z</dcterms:created>
  <dcterms:modified xsi:type="dcterms:W3CDTF">2018-02-14T12:14:45Z</dcterms:modified>
</cp:coreProperties>
</file>