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95" windowWidth="20775" windowHeight="12720"/>
  </bookViews>
  <sheets>
    <sheet name="Rekapitulace stavby" sheetId="1" r:id="rId1"/>
    <sheet name="stav - Stavební část" sheetId="2" r:id="rId2"/>
    <sheet name="ZTI - ZTI-3 -ZDRAVOTNÍ  T..." sheetId="3" r:id="rId3"/>
    <sheet name="ut - D.1.4 - UT - VYTÁPĚNÍ" sheetId="4" r:id="rId4"/>
    <sheet name="el - Elektroinstalace" sheetId="5" r:id="rId5"/>
    <sheet name="IT - SKFO - Optická trasa..." sheetId="6" r:id="rId6"/>
    <sheet name="TECH - FOMT - Metalické a..." sheetId="7" r:id="rId7"/>
    <sheet name="CCTV - CCTV" sheetId="8" r:id="rId8"/>
    <sheet name="CS - CS - celová signalizace" sheetId="9" r:id="rId9"/>
    <sheet name="DSPS - Dveřní signalizace..." sheetId="10" r:id="rId10"/>
    <sheet name="DZ - Dorozumívací zařízení" sheetId="11" r:id="rId11"/>
    <sheet name="STA - STA - Společná tele..." sheetId="12" r:id="rId12"/>
    <sheet name="TEL - Telefonní rozvody" sheetId="13" r:id="rId13"/>
    <sheet name="TRASY - TRASY" sheetId="14" r:id="rId14"/>
    <sheet name="DETEKTORY - DETEKTORY" sheetId="15" r:id="rId15"/>
    <sheet name="vzd - Vzduchotechnika" sheetId="16" r:id="rId16"/>
    <sheet name="VK-2 - D.1.4  VENKOVNÍ VO..." sheetId="17" r:id="rId17"/>
    <sheet name="plochy - Zpevněné plochy" sheetId="18" r:id="rId18"/>
    <sheet name="IT - DDHM - IT - Drobný d..." sheetId="19" r:id="rId19"/>
    <sheet name="vyb - Vnitřní vybavení a ..." sheetId="20" r:id="rId20"/>
    <sheet name="vrn - Vedlejší a ostatní ..." sheetId="21" r:id="rId21"/>
    <sheet name="Pokyny pro vyplnění" sheetId="22" r:id="rId22"/>
  </sheets>
  <definedNames>
    <definedName name="_xlnm._FilterDatabase" localSheetId="7" hidden="1">'CCTV - CCTV'!$C$91:$K$200</definedName>
    <definedName name="_xlnm._FilterDatabase" localSheetId="8" hidden="1">'CS - CS - celová signalizace'!$C$91:$K$190</definedName>
    <definedName name="_xlnm._FilterDatabase" localSheetId="14" hidden="1">'DETEKTORY - DETEKTORY'!$C$88:$K$94</definedName>
    <definedName name="_xlnm._FilterDatabase" localSheetId="9" hidden="1">'DSPS - Dveřní signalizace...'!$C$91:$K$180</definedName>
    <definedName name="_xlnm._FilterDatabase" localSheetId="10" hidden="1">'DZ - Dorozumívací zařízení'!$C$91:$K$202</definedName>
    <definedName name="_xlnm._FilterDatabase" localSheetId="4" hidden="1">'el - Elektroinstalace'!$C$85:$K$355</definedName>
    <definedName name="_xlnm._FilterDatabase" localSheetId="18" hidden="1">'IT - DDHM - IT - Drobný d...'!$C$88:$K$106</definedName>
    <definedName name="_xlnm._FilterDatabase" localSheetId="5" hidden="1">'IT - SKFO - Optická trasa...'!$C$92:$K$174</definedName>
    <definedName name="_xlnm._FilterDatabase" localSheetId="17" hidden="1">'plochy - Zpevněné plochy'!$C$87:$K$161</definedName>
    <definedName name="_xlnm._FilterDatabase" localSheetId="11" hidden="1">'STA - STA - Společná tele...'!$C$90:$K$170</definedName>
    <definedName name="_xlnm._FilterDatabase" localSheetId="1" hidden="1">'stav - Stavební část'!$C$109:$K$1692</definedName>
    <definedName name="_xlnm._FilterDatabase" localSheetId="6" hidden="1">'TECH - FOMT - Metalické a...'!$C$101:$K$266</definedName>
    <definedName name="_xlnm._FilterDatabase" localSheetId="12" hidden="1">'TEL - Telefonní rozvody'!$C$91:$K$136</definedName>
    <definedName name="_xlnm._FilterDatabase" localSheetId="13" hidden="1">'TRASY - TRASY'!$C$89:$K$168</definedName>
    <definedName name="_xlnm._FilterDatabase" localSheetId="3" hidden="1">'ut - D.1.4 - UT - VYTÁPĚNÍ'!$C$89:$K$313</definedName>
    <definedName name="_xlnm._FilterDatabase" localSheetId="16" hidden="1">'VK-2 - D.1.4  VENKOVNÍ VO...'!$C$98:$K$286</definedName>
    <definedName name="_xlnm._FilterDatabase" localSheetId="20" hidden="1">'vrn - Vedlejší a ostatní ...'!$C$81:$K$106</definedName>
    <definedName name="_xlnm._FilterDatabase" localSheetId="19" hidden="1">'vyb - Vnitřní vybavení a ...'!$C$82:$K$158</definedName>
    <definedName name="_xlnm._FilterDatabase" localSheetId="15" hidden="1">'vzd - Vzduchotechnika'!$C$90:$K$412</definedName>
    <definedName name="_xlnm._FilterDatabase" localSheetId="2" hidden="1">'ZTI - ZTI-3 -ZDRAVOTNÍ  T...'!$C$98:$K$640</definedName>
    <definedName name="_xlnm.Print_Titles" localSheetId="7">'CCTV - CCTV'!$91:$91</definedName>
    <definedName name="_xlnm.Print_Titles" localSheetId="8">'CS - CS - celová signalizace'!$91:$91</definedName>
    <definedName name="_xlnm.Print_Titles" localSheetId="14">'DETEKTORY - DETEKTORY'!$88:$88</definedName>
    <definedName name="_xlnm.Print_Titles" localSheetId="9">'DSPS - Dveřní signalizace...'!$91:$91</definedName>
    <definedName name="_xlnm.Print_Titles" localSheetId="10">'DZ - Dorozumívací zařízení'!$91:$91</definedName>
    <definedName name="_xlnm.Print_Titles" localSheetId="4">'el - Elektroinstalace'!$85:$85</definedName>
    <definedName name="_xlnm.Print_Titles" localSheetId="18">'IT - DDHM - IT - Drobný d...'!$88:$88</definedName>
    <definedName name="_xlnm.Print_Titles" localSheetId="5">'IT - SKFO - Optická trasa...'!$92:$92</definedName>
    <definedName name="_xlnm.Print_Titles" localSheetId="17">'plochy - Zpevněné plochy'!$87:$87</definedName>
    <definedName name="_xlnm.Print_Titles" localSheetId="0">'Rekapitulace stavby'!$49:$49</definedName>
    <definedName name="_xlnm.Print_Titles" localSheetId="11">'STA - STA - Společná tele...'!$90:$90</definedName>
    <definedName name="_xlnm.Print_Titles" localSheetId="1">'stav - Stavební část'!$109:$109</definedName>
    <definedName name="_xlnm.Print_Titles" localSheetId="6">'TECH - FOMT - Metalické a...'!$101:$101</definedName>
    <definedName name="_xlnm.Print_Titles" localSheetId="12">'TEL - Telefonní rozvody'!$91:$91</definedName>
    <definedName name="_xlnm.Print_Titles" localSheetId="13">'TRASY - TRASY'!$89:$89</definedName>
    <definedName name="_xlnm.Print_Titles" localSheetId="3">'ut - D.1.4 - UT - VYTÁPĚNÍ'!$89:$89</definedName>
    <definedName name="_xlnm.Print_Titles" localSheetId="16">'VK-2 - D.1.4  VENKOVNÍ VO...'!$98:$98</definedName>
    <definedName name="_xlnm.Print_Titles" localSheetId="20">'vrn - Vedlejší a ostatní ...'!$81:$81</definedName>
    <definedName name="_xlnm.Print_Titles" localSheetId="19">'vyb - Vnitřní vybavení a ...'!$82:$82</definedName>
    <definedName name="_xlnm.Print_Titles" localSheetId="15">'vzd - Vzduchotechnika'!$90:$90</definedName>
    <definedName name="_xlnm.Print_Titles" localSheetId="2">'ZTI - ZTI-3 -ZDRAVOTNÍ  T...'!$98:$98</definedName>
    <definedName name="_xlnm.Print_Area" localSheetId="7">'CCTV - CCTV'!$C$4:$J$40,'CCTV - CCTV'!$C$46:$J$69,'CCTV - CCTV'!$C$75:$K$200</definedName>
    <definedName name="_xlnm.Print_Area" localSheetId="8">'CS - CS - celová signalizace'!$C$4:$J$40,'CS - CS - celová signalizace'!$C$46:$J$69,'CS - CS - celová signalizace'!$C$75:$K$190</definedName>
    <definedName name="_xlnm.Print_Area" localSheetId="14">'DETEKTORY - DETEKTORY'!$C$4:$J$40,'DETEKTORY - DETEKTORY'!$C$46:$J$66,'DETEKTORY - DETEKTORY'!$C$72:$K$94</definedName>
    <definedName name="_xlnm.Print_Area" localSheetId="9">'DSPS - Dveřní signalizace...'!$C$4:$J$40,'DSPS - Dveřní signalizace...'!$C$46:$J$69,'DSPS - Dveřní signalizace...'!$C$75:$K$180</definedName>
    <definedName name="_xlnm.Print_Area" localSheetId="10">'DZ - Dorozumívací zařízení'!$C$4:$J$40,'DZ - Dorozumívací zařízení'!$C$46:$J$69,'DZ - Dorozumívací zařízení'!$C$75:$K$202</definedName>
    <definedName name="_xlnm.Print_Area" localSheetId="4">'el - Elektroinstalace'!$C$4:$J$38,'el - Elektroinstalace'!$C$44:$J$65,'el - Elektroinstalace'!$C$71:$K$355</definedName>
    <definedName name="_xlnm.Print_Area" localSheetId="18">'IT - DDHM - IT - Drobný d...'!$C$4:$J$40,'IT - DDHM - IT - Drobný d...'!$C$46:$J$66,'IT - DDHM - IT - Drobný d...'!$C$72:$K$106</definedName>
    <definedName name="_xlnm.Print_Area" localSheetId="5">'IT - SKFO - Optická trasa...'!$C$4:$J$40,'IT - SKFO - Optická trasa...'!$C$46:$J$70,'IT - SKFO - Optická trasa...'!$C$76:$K$174</definedName>
    <definedName name="_xlnm.Print_Area" localSheetId="17">'plochy - Zpevněné plochy'!$C$4:$J$38,'plochy - Zpevněné plochy'!$C$44:$J$67,'plochy - Zpevněné plochy'!$C$73:$K$161</definedName>
    <definedName name="_xlnm.Print_Area" localSheetId="2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stavby'!$C$39:$AQ$77</definedName>
    <definedName name="_xlnm.Print_Area" localSheetId="11">'STA - STA - Společná tele...'!$C$4:$J$40,'STA - STA - Společná tele...'!$C$46:$J$68,'STA - STA - Společná tele...'!$C$74:$K$170</definedName>
    <definedName name="_xlnm.Print_Area" localSheetId="1">'stav - Stavební část'!$C$4:$J$38,'stav - Stavební část'!$C$44:$J$89,'stav - Stavební část'!$C$95:$K$1692</definedName>
    <definedName name="_xlnm.Print_Area" localSheetId="6">'TECH - FOMT - Metalické a...'!$C$4:$J$40,'TECH - FOMT - Metalické a...'!$C$46:$J$79,'TECH - FOMT - Metalické a...'!$C$85:$K$266</definedName>
    <definedName name="_xlnm.Print_Area" localSheetId="12">'TEL - Telefonní rozvody'!$C$4:$J$40,'TEL - Telefonní rozvody'!$C$46:$J$69,'TEL - Telefonní rozvody'!$C$75:$K$136</definedName>
    <definedName name="_xlnm.Print_Area" localSheetId="13">'TRASY - TRASY'!$C$4:$J$40,'TRASY - TRASY'!$C$46:$J$67,'TRASY - TRASY'!$C$73:$K$168</definedName>
    <definedName name="_xlnm.Print_Area" localSheetId="3">'ut - D.1.4 - UT - VYTÁPĚNÍ'!$C$4:$J$38,'ut - D.1.4 - UT - VYTÁPĚNÍ'!$C$44:$J$69,'ut - D.1.4 - UT - VYTÁPĚNÍ'!$C$75:$K$313</definedName>
    <definedName name="_xlnm.Print_Area" localSheetId="16">'VK-2 - D.1.4  VENKOVNÍ VO...'!$C$4:$J$40,'VK-2 - D.1.4  VENKOVNÍ VO...'!$C$46:$J$76,'VK-2 - D.1.4  VENKOVNÍ VO...'!$C$82:$K$286</definedName>
    <definedName name="_xlnm.Print_Area" localSheetId="20">'vrn - Vedlejší a ostatní ...'!$C$4:$J$36,'vrn - Vedlejší a ostatní ...'!$C$42:$J$63,'vrn - Vedlejší a ostatní ...'!$C$69:$K$106</definedName>
    <definedName name="_xlnm.Print_Area" localSheetId="19">'vyb - Vnitřní vybavení a ...'!$C$4:$J$38,'vyb - Vnitřní vybavení a ...'!$C$44:$J$62,'vyb - Vnitřní vybavení a ...'!$C$68:$K$158</definedName>
    <definedName name="_xlnm.Print_Area" localSheetId="15">'vzd - Vzduchotechnika'!$C$4:$J$38,'vzd - Vzduchotechnika'!$C$44:$J$70,'vzd - Vzduchotechnika'!$C$76:$K$412</definedName>
    <definedName name="_xlnm.Print_Area" localSheetId="2">'ZTI - ZTI-3 -ZDRAVOTNÍ  T...'!$C$4:$J$38,'ZTI - ZTI-3 -ZDRAVOTNÍ  T...'!$C$44:$J$78,'ZTI - ZTI-3 -ZDRAVOTNÍ  T...'!$C$84:$K$640</definedName>
  </definedNames>
  <calcPr calcId="124519"/>
</workbook>
</file>

<file path=xl/calcChain.xml><?xml version="1.0" encoding="utf-8"?>
<calcChain xmlns="http://schemas.openxmlformats.org/spreadsheetml/2006/main">
  <c r="AY76" i="1"/>
  <c r="AX76"/>
  <c r="BI106" i="21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3"/>
  <c r="BH103"/>
  <c r="BG103"/>
  <c r="BF103"/>
  <c r="BE103"/>
  <c r="T103"/>
  <c r="T102" s="1"/>
  <c r="R103"/>
  <c r="R102" s="1"/>
  <c r="P103"/>
  <c r="P102" s="1"/>
  <c r="BK103"/>
  <c r="BK102" s="1"/>
  <c r="J102" s="1"/>
  <c r="J62" s="1"/>
  <c r="J103"/>
  <c r="BI100"/>
  <c r="BH100"/>
  <c r="BG100"/>
  <c r="BF100"/>
  <c r="T100"/>
  <c r="T99" s="1"/>
  <c r="R100"/>
  <c r="R99" s="1"/>
  <c r="P100"/>
  <c r="P99" s="1"/>
  <c r="BK100"/>
  <c r="BK99" s="1"/>
  <c r="J99" s="1"/>
  <c r="J61" s="1"/>
  <c r="J100"/>
  <c r="BE100" s="1"/>
  <c r="BI97"/>
  <c r="BH97"/>
  <c r="BG97"/>
  <c r="BF97"/>
  <c r="BE97"/>
  <c r="T97"/>
  <c r="T96" s="1"/>
  <c r="R97"/>
  <c r="R96" s="1"/>
  <c r="P97"/>
  <c r="P96" s="1"/>
  <c r="BK97"/>
  <c r="BK96" s="1"/>
  <c r="J96" s="1"/>
  <c r="J60" s="1"/>
  <c r="J97"/>
  <c r="BI94"/>
  <c r="BH94"/>
  <c r="BG94"/>
  <c r="BF94"/>
  <c r="T94"/>
  <c r="T93" s="1"/>
  <c r="R94"/>
  <c r="R93" s="1"/>
  <c r="P94"/>
  <c r="P93" s="1"/>
  <c r="BK94"/>
  <c r="BK93" s="1"/>
  <c r="J93" s="1"/>
  <c r="J59" s="1"/>
  <c r="J94"/>
  <c r="BE94" s="1"/>
  <c r="BI91"/>
  <c r="BH91"/>
  <c r="BG91"/>
  <c r="BF91"/>
  <c r="BE91"/>
  <c r="T91"/>
  <c r="R91"/>
  <c r="P91"/>
  <c r="BK91"/>
  <c r="J91"/>
  <c r="BI89"/>
  <c r="BH89"/>
  <c r="BG89"/>
  <c r="BF89"/>
  <c r="BE89"/>
  <c r="T89"/>
  <c r="R89"/>
  <c r="P89"/>
  <c r="BK89"/>
  <c r="J89"/>
  <c r="BI87"/>
  <c r="BH87"/>
  <c r="BG87"/>
  <c r="BF87"/>
  <c r="BE87"/>
  <c r="T87"/>
  <c r="R87"/>
  <c r="P87"/>
  <c r="BK87"/>
  <c r="J87"/>
  <c r="BI85"/>
  <c r="F34" s="1"/>
  <c r="BD76" i="1" s="1"/>
  <c r="BH85" i="21"/>
  <c r="F33" s="1"/>
  <c r="BC76" i="1" s="1"/>
  <c r="BG85" i="21"/>
  <c r="F32" s="1"/>
  <c r="BB76" i="1" s="1"/>
  <c r="BF85" i="21"/>
  <c r="J31" s="1"/>
  <c r="AW76" i="1" s="1"/>
  <c r="BE85" i="21"/>
  <c r="T85"/>
  <c r="T84" s="1"/>
  <c r="T83" s="1"/>
  <c r="T82" s="1"/>
  <c r="R85"/>
  <c r="R84" s="1"/>
  <c r="R83" s="1"/>
  <c r="R82" s="1"/>
  <c r="P85"/>
  <c r="P84" s="1"/>
  <c r="P83" s="1"/>
  <c r="P82" s="1"/>
  <c r="AU76" i="1" s="1"/>
  <c r="BK85" i="21"/>
  <c r="BK84" s="1"/>
  <c r="J85"/>
  <c r="F76"/>
  <c r="E74"/>
  <c r="F49"/>
  <c r="E47"/>
  <c r="J21"/>
  <c r="E21"/>
  <c r="J78" s="1"/>
  <c r="J20"/>
  <c r="J18"/>
  <c r="E18"/>
  <c r="F79" s="1"/>
  <c r="J17"/>
  <c r="J15"/>
  <c r="E15"/>
  <c r="F78" s="1"/>
  <c r="J14"/>
  <c r="J12"/>
  <c r="J49" s="1"/>
  <c r="E7"/>
  <c r="E72" s="1"/>
  <c r="AY75" i="1"/>
  <c r="AX75"/>
  <c r="BI157" i="20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BH89"/>
  <c r="BG89"/>
  <c r="BF89"/>
  <c r="BE89"/>
  <c r="T89"/>
  <c r="R89"/>
  <c r="P89"/>
  <c r="BK89"/>
  <c r="J89"/>
  <c r="BI87"/>
  <c r="BH87"/>
  <c r="BG87"/>
  <c r="BF87"/>
  <c r="BE87"/>
  <c r="T87"/>
  <c r="R87"/>
  <c r="P87"/>
  <c r="BK87"/>
  <c r="J87"/>
  <c r="BI85"/>
  <c r="F36" s="1"/>
  <c r="BD75" i="1" s="1"/>
  <c r="BH85" i="20"/>
  <c r="F35" s="1"/>
  <c r="BC75" i="1" s="1"/>
  <c r="BG85" i="20"/>
  <c r="F34" s="1"/>
  <c r="BB75" i="1" s="1"/>
  <c r="BF85" i="20"/>
  <c r="F33" s="1"/>
  <c r="BA75" i="1" s="1"/>
  <c r="BE85" i="20"/>
  <c r="J32" s="1"/>
  <c r="AV75" i="1" s="1"/>
  <c r="T85" i="20"/>
  <c r="T84" s="1"/>
  <c r="T83" s="1"/>
  <c r="R85"/>
  <c r="R84" s="1"/>
  <c r="R83" s="1"/>
  <c r="P85"/>
  <c r="P84" s="1"/>
  <c r="P83" s="1"/>
  <c r="AU75" i="1" s="1"/>
  <c r="BK85" i="20"/>
  <c r="BK84" s="1"/>
  <c r="J85"/>
  <c r="J79"/>
  <c r="J77"/>
  <c r="F77"/>
  <c r="E75"/>
  <c r="F55"/>
  <c r="F53"/>
  <c r="E51"/>
  <c r="J23"/>
  <c r="E23"/>
  <c r="J55" s="1"/>
  <c r="J22"/>
  <c r="J20"/>
  <c r="E20"/>
  <c r="F56" s="1"/>
  <c r="J19"/>
  <c r="J17"/>
  <c r="E17"/>
  <c r="F79" s="1"/>
  <c r="J16"/>
  <c r="J14"/>
  <c r="J53" s="1"/>
  <c r="E7"/>
  <c r="E71" s="1"/>
  <c r="R90" i="19"/>
  <c r="R89" s="1"/>
  <c r="AY74" i="1"/>
  <c r="AX74"/>
  <c r="F38" i="19"/>
  <c r="BD74" i="1" s="1"/>
  <c r="F36" i="19"/>
  <c r="BB74" i="1" s="1"/>
  <c r="BI105" i="19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 s="1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1"/>
  <c r="BH91"/>
  <c r="F37" s="1"/>
  <c r="BC74" i="1" s="1"/>
  <c r="BG91" i="19"/>
  <c r="BF91"/>
  <c r="F35" s="1"/>
  <c r="BA74" i="1" s="1"/>
  <c r="T91" i="19"/>
  <c r="T90" s="1"/>
  <c r="T89" s="1"/>
  <c r="R91"/>
  <c r="P91"/>
  <c r="P90" s="1"/>
  <c r="P89" s="1"/>
  <c r="AU74" i="1" s="1"/>
  <c r="BK91" i="19"/>
  <c r="BK90" s="1"/>
  <c r="J91"/>
  <c r="BE91" s="1"/>
  <c r="F86"/>
  <c r="F83"/>
  <c r="E81"/>
  <c r="E75"/>
  <c r="F57"/>
  <c r="E55"/>
  <c r="J25"/>
  <c r="E25"/>
  <c r="J85" s="1"/>
  <c r="J24"/>
  <c r="J22"/>
  <c r="E22"/>
  <c r="F60" s="1"/>
  <c r="J21"/>
  <c r="J19"/>
  <c r="E19"/>
  <c r="F85" s="1"/>
  <c r="J18"/>
  <c r="J16"/>
  <c r="J57" s="1"/>
  <c r="E7"/>
  <c r="E49" s="1"/>
  <c r="BK159" i="18"/>
  <c r="J159" s="1"/>
  <c r="J66" s="1"/>
  <c r="BK143"/>
  <c r="J143" s="1"/>
  <c r="J64" s="1"/>
  <c r="AY71" i="1"/>
  <c r="AX71"/>
  <c r="BI160" i="18"/>
  <c r="BH160"/>
  <c r="BG160"/>
  <c r="BF160"/>
  <c r="T160"/>
  <c r="T159" s="1"/>
  <c r="R160"/>
  <c r="R159" s="1"/>
  <c r="P160"/>
  <c r="P159" s="1"/>
  <c r="BK160"/>
  <c r="J160"/>
  <c r="BE160" s="1"/>
  <c r="BI157"/>
  <c r="BH157"/>
  <c r="BG157"/>
  <c r="BF157"/>
  <c r="BE157"/>
  <c r="T157"/>
  <c r="R157"/>
  <c r="P157"/>
  <c r="BK157"/>
  <c r="J157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0"/>
  <c r="BH150"/>
  <c r="BG150"/>
  <c r="BF150"/>
  <c r="BE150"/>
  <c r="T150"/>
  <c r="T149" s="1"/>
  <c r="R150"/>
  <c r="R149" s="1"/>
  <c r="P150"/>
  <c r="P149" s="1"/>
  <c r="BK150"/>
  <c r="BK149" s="1"/>
  <c r="J149" s="1"/>
  <c r="J65" s="1"/>
  <c r="J150"/>
  <c r="BI146"/>
  <c r="BH146"/>
  <c r="BG146"/>
  <c r="BF146"/>
  <c r="T146"/>
  <c r="R146"/>
  <c r="P146"/>
  <c r="BK146"/>
  <c r="J146"/>
  <c r="BE146" s="1"/>
  <c r="BI144"/>
  <c r="BH144"/>
  <c r="BG144"/>
  <c r="BF144"/>
  <c r="T144"/>
  <c r="T143" s="1"/>
  <c r="R144"/>
  <c r="R143" s="1"/>
  <c r="P144"/>
  <c r="P143" s="1"/>
  <c r="BK144"/>
  <c r="J144"/>
  <c r="BE144" s="1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T109" s="1"/>
  <c r="R110"/>
  <c r="R109" s="1"/>
  <c r="P110"/>
  <c r="P109" s="1"/>
  <c r="BK110"/>
  <c r="BK109" s="1"/>
  <c r="J109" s="1"/>
  <c r="J63" s="1"/>
  <c r="J110"/>
  <c r="BI106"/>
  <c r="BH106"/>
  <c r="BG106"/>
  <c r="BF106"/>
  <c r="T106"/>
  <c r="R106"/>
  <c r="P106"/>
  <c r="BK106"/>
  <c r="J106"/>
  <c r="BE106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BH94"/>
  <c r="BG94"/>
  <c r="BF94"/>
  <c r="T94"/>
  <c r="R94"/>
  <c r="P94"/>
  <c r="BK94"/>
  <c r="J94"/>
  <c r="BE94" s="1"/>
  <c r="BI91"/>
  <c r="F36" s="1"/>
  <c r="BD71" i="1" s="1"/>
  <c r="BH91" i="18"/>
  <c r="F35" s="1"/>
  <c r="BC71" i="1" s="1"/>
  <c r="BG91" i="18"/>
  <c r="F34" s="1"/>
  <c r="BB71" i="1" s="1"/>
  <c r="BF91" i="18"/>
  <c r="F33" s="1"/>
  <c r="BA71" i="1" s="1"/>
  <c r="T91" i="18"/>
  <c r="T90" s="1"/>
  <c r="T89" s="1"/>
  <c r="T88" s="1"/>
  <c r="R91"/>
  <c r="R90" s="1"/>
  <c r="R89" s="1"/>
  <c r="R88" s="1"/>
  <c r="P91"/>
  <c r="P90" s="1"/>
  <c r="P89" s="1"/>
  <c r="P88" s="1"/>
  <c r="AU71" i="1" s="1"/>
  <c r="BK91" i="18"/>
  <c r="BK90" s="1"/>
  <c r="J91"/>
  <c r="BE91" s="1"/>
  <c r="J84"/>
  <c r="J82"/>
  <c r="F82"/>
  <c r="E80"/>
  <c r="F55"/>
  <c r="F53"/>
  <c r="E51"/>
  <c r="J23"/>
  <c r="E23"/>
  <c r="J55" s="1"/>
  <c r="J22"/>
  <c r="J20"/>
  <c r="E20"/>
  <c r="F85" s="1"/>
  <c r="J19"/>
  <c r="J17"/>
  <c r="E17"/>
  <c r="F84" s="1"/>
  <c r="J16"/>
  <c r="J14"/>
  <c r="J53" s="1"/>
  <c r="E7"/>
  <c r="E47" s="1"/>
  <c r="R284" i="17"/>
  <c r="R283" s="1"/>
  <c r="R276"/>
  <c r="T274"/>
  <c r="P274"/>
  <c r="R267"/>
  <c r="AY70" i="1"/>
  <c r="AX70"/>
  <c r="BI285" i="17"/>
  <c r="BH285"/>
  <c r="BG285"/>
  <c r="BF285"/>
  <c r="T285"/>
  <c r="T284" s="1"/>
  <c r="T283" s="1"/>
  <c r="R285"/>
  <c r="P285"/>
  <c r="P284" s="1"/>
  <c r="P283" s="1"/>
  <c r="BK285"/>
  <c r="BK284" s="1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8"/>
  <c r="BH278"/>
  <c r="BG278"/>
  <c r="BF278"/>
  <c r="T278"/>
  <c r="R278"/>
  <c r="P278"/>
  <c r="BK278"/>
  <c r="J278"/>
  <c r="BE278" s="1"/>
  <c r="BI277"/>
  <c r="BH277"/>
  <c r="BG277"/>
  <c r="BF277"/>
  <c r="T277"/>
  <c r="T276" s="1"/>
  <c r="R277"/>
  <c r="P277"/>
  <c r="P276" s="1"/>
  <c r="BK277"/>
  <c r="BK276" s="1"/>
  <c r="J276" s="1"/>
  <c r="J73" s="1"/>
  <c r="J277"/>
  <c r="BE277" s="1"/>
  <c r="BI275"/>
  <c r="BH275"/>
  <c r="BG275"/>
  <c r="BF275"/>
  <c r="BE275"/>
  <c r="T275"/>
  <c r="R275"/>
  <c r="R274" s="1"/>
  <c r="P275"/>
  <c r="BK275"/>
  <c r="BK274" s="1"/>
  <c r="J274" s="1"/>
  <c r="J72" s="1"/>
  <c r="J275"/>
  <c r="BI273"/>
  <c r="BH273"/>
  <c r="BG273"/>
  <c r="BF273"/>
  <c r="T273"/>
  <c r="R273"/>
  <c r="P273"/>
  <c r="BK273"/>
  <c r="J273"/>
  <c r="BE273" s="1"/>
  <c r="BI272"/>
  <c r="BH272"/>
  <c r="BG272"/>
  <c r="BF272"/>
  <c r="T272"/>
  <c r="R272"/>
  <c r="P272"/>
  <c r="BK272"/>
  <c r="J272"/>
  <c r="BE272" s="1"/>
  <c r="BI268"/>
  <c r="BH268"/>
  <c r="BG268"/>
  <c r="BF268"/>
  <c r="T268"/>
  <c r="T267" s="1"/>
  <c r="R268"/>
  <c r="P268"/>
  <c r="P267" s="1"/>
  <c r="BK268"/>
  <c r="BK267" s="1"/>
  <c r="J267" s="1"/>
  <c r="J71" s="1"/>
  <c r="J268"/>
  <c r="BE268" s="1"/>
  <c r="BI266"/>
  <c r="BH266"/>
  <c r="BG266"/>
  <c r="BF266"/>
  <c r="BE266"/>
  <c r="T266"/>
  <c r="R266"/>
  <c r="P266"/>
  <c r="BK266"/>
  <c r="J266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7"/>
  <c r="BH257"/>
  <c r="BG257"/>
  <c r="BF257"/>
  <c r="BE257"/>
  <c r="T257"/>
  <c r="R257"/>
  <c r="P257"/>
  <c r="BK257"/>
  <c r="J257"/>
  <c r="BI256"/>
  <c r="BH256"/>
  <c r="BG256"/>
  <c r="BF256"/>
  <c r="BE256"/>
  <c r="T256"/>
  <c r="R256"/>
  <c r="P256"/>
  <c r="BK256"/>
  <c r="J256"/>
  <c r="BI255"/>
  <c r="BH255"/>
  <c r="BG255"/>
  <c r="BF255"/>
  <c r="BE255"/>
  <c r="T255"/>
  <c r="R255"/>
  <c r="P255"/>
  <c r="BK255"/>
  <c r="J255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50"/>
  <c r="BH250"/>
  <c r="BG250"/>
  <c r="BF250"/>
  <c r="BE250"/>
  <c r="T250"/>
  <c r="R250"/>
  <c r="P250"/>
  <c r="BK250"/>
  <c r="J250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4"/>
  <c r="BH204"/>
  <c r="BG204"/>
  <c r="BF204"/>
  <c r="BE204"/>
  <c r="T204"/>
  <c r="R204"/>
  <c r="P204"/>
  <c r="BK204"/>
  <c r="J204"/>
  <c r="BI201"/>
  <c r="BH201"/>
  <c r="BG201"/>
  <c r="BF201"/>
  <c r="BE201"/>
  <c r="T201"/>
  <c r="R201"/>
  <c r="P201"/>
  <c r="BK201"/>
  <c r="J201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6"/>
  <c r="BH186"/>
  <c r="BG186"/>
  <c r="BF186"/>
  <c r="BE186"/>
  <c r="T186"/>
  <c r="T185" s="1"/>
  <c r="R186"/>
  <c r="R185" s="1"/>
  <c r="P186"/>
  <c r="P185" s="1"/>
  <c r="BK186"/>
  <c r="BK185" s="1"/>
  <c r="J185" s="1"/>
  <c r="J70" s="1"/>
  <c r="J186"/>
  <c r="BI184"/>
  <c r="BH184"/>
  <c r="BG184"/>
  <c r="BF184"/>
  <c r="T184"/>
  <c r="R184"/>
  <c r="P184"/>
  <c r="BK184"/>
  <c r="J184"/>
  <c r="BE184" s="1"/>
  <c r="BI180"/>
  <c r="BH180"/>
  <c r="BG180"/>
  <c r="BF180"/>
  <c r="T180"/>
  <c r="T179" s="1"/>
  <c r="R180"/>
  <c r="R179" s="1"/>
  <c r="P180"/>
  <c r="P179" s="1"/>
  <c r="BK180"/>
  <c r="BK179" s="1"/>
  <c r="J179" s="1"/>
  <c r="J69" s="1"/>
  <c r="J180"/>
  <c r="BE180" s="1"/>
  <c r="BI174"/>
  <c r="BH174"/>
  <c r="BG174"/>
  <c r="BF174"/>
  <c r="BE174"/>
  <c r="T174"/>
  <c r="R174"/>
  <c r="P174"/>
  <c r="BK174"/>
  <c r="J174"/>
  <c r="BI170"/>
  <c r="BH170"/>
  <c r="BG170"/>
  <c r="BF170"/>
  <c r="BE170"/>
  <c r="T170"/>
  <c r="T169" s="1"/>
  <c r="R170"/>
  <c r="R169" s="1"/>
  <c r="P170"/>
  <c r="P169" s="1"/>
  <c r="BK170"/>
  <c r="BK169" s="1"/>
  <c r="J169" s="1"/>
  <c r="J68" s="1"/>
  <c r="J170"/>
  <c r="BI167"/>
  <c r="BH167"/>
  <c r="BG167"/>
  <c r="BF167"/>
  <c r="T167"/>
  <c r="T166" s="1"/>
  <c r="R167"/>
  <c r="R166" s="1"/>
  <c r="P167"/>
  <c r="P166" s="1"/>
  <c r="BK167"/>
  <c r="BK166" s="1"/>
  <c r="J166" s="1"/>
  <c r="J67" s="1"/>
  <c r="J167"/>
  <c r="BE167" s="1"/>
  <c r="BI164"/>
  <c r="BH164"/>
  <c r="BG164"/>
  <c r="BF164"/>
  <c r="BE164"/>
  <c r="T164"/>
  <c r="R164"/>
  <c r="P164"/>
  <c r="BK164"/>
  <c r="J164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2"/>
  <c r="F38" s="1"/>
  <c r="BD70" i="1" s="1"/>
  <c r="BH102" i="17"/>
  <c r="F37" s="1"/>
  <c r="BC70" i="1" s="1"/>
  <c r="BG102" i="17"/>
  <c r="F36" s="1"/>
  <c r="BB70" i="1" s="1"/>
  <c r="BF102" i="17"/>
  <c r="F35" s="1"/>
  <c r="BA70" i="1" s="1"/>
  <c r="BE102" i="17"/>
  <c r="F34" s="1"/>
  <c r="AZ70" i="1" s="1"/>
  <c r="T102" i="17"/>
  <c r="T101" s="1"/>
  <c r="R102"/>
  <c r="R101" s="1"/>
  <c r="P102"/>
  <c r="P101" s="1"/>
  <c r="BK102"/>
  <c r="BK101" s="1"/>
  <c r="J102"/>
  <c r="F96"/>
  <c r="F93"/>
  <c r="E91"/>
  <c r="E85"/>
  <c r="J57"/>
  <c r="F57"/>
  <c r="E55"/>
  <c r="J25"/>
  <c r="E25"/>
  <c r="J59" s="1"/>
  <c r="J24"/>
  <c r="J22"/>
  <c r="E22"/>
  <c r="F60" s="1"/>
  <c r="J21"/>
  <c r="J19"/>
  <c r="E19"/>
  <c r="F95" s="1"/>
  <c r="J18"/>
  <c r="J16"/>
  <c r="J93" s="1"/>
  <c r="E7"/>
  <c r="E49" s="1"/>
  <c r="T408" i="16"/>
  <c r="P408"/>
  <c r="R399"/>
  <c r="T346"/>
  <c r="P346"/>
  <c r="R333"/>
  <c r="T316"/>
  <c r="P316"/>
  <c r="AY68" i="1"/>
  <c r="AX68"/>
  <c r="BI411" i="16"/>
  <c r="BH411"/>
  <c r="BG411"/>
  <c r="BF411"/>
  <c r="BE411"/>
  <c r="T411"/>
  <c r="R411"/>
  <c r="P411"/>
  <c r="BK411"/>
  <c r="J411"/>
  <c r="BI409"/>
  <c r="BH409"/>
  <c r="BG409"/>
  <c r="BF409"/>
  <c r="BE409"/>
  <c r="T409"/>
  <c r="R409"/>
  <c r="R408" s="1"/>
  <c r="P409"/>
  <c r="BK409"/>
  <c r="BK408" s="1"/>
  <c r="J408" s="1"/>
  <c r="J69" s="1"/>
  <c r="J409"/>
  <c r="BI406"/>
  <c r="BH406"/>
  <c r="BG406"/>
  <c r="BF406"/>
  <c r="T406"/>
  <c r="R406"/>
  <c r="P406"/>
  <c r="BK406"/>
  <c r="J406"/>
  <c r="BE406" s="1"/>
  <c r="BI404"/>
  <c r="BH404"/>
  <c r="BG404"/>
  <c r="BF404"/>
  <c r="T404"/>
  <c r="R404"/>
  <c r="P404"/>
  <c r="BK404"/>
  <c r="J404"/>
  <c r="BE404" s="1"/>
  <c r="BI402"/>
  <c r="BH402"/>
  <c r="BG402"/>
  <c r="BF402"/>
  <c r="T402"/>
  <c r="R402"/>
  <c r="P402"/>
  <c r="BK402"/>
  <c r="J402"/>
  <c r="BE402" s="1"/>
  <c r="BI400"/>
  <c r="BH400"/>
  <c r="BG400"/>
  <c r="BF400"/>
  <c r="T400"/>
  <c r="T399" s="1"/>
  <c r="R400"/>
  <c r="P400"/>
  <c r="P399" s="1"/>
  <c r="BK400"/>
  <c r="BK399" s="1"/>
  <c r="J399" s="1"/>
  <c r="J68" s="1"/>
  <c r="J400"/>
  <c r="BE400" s="1"/>
  <c r="BI397"/>
  <c r="BH397"/>
  <c r="BG397"/>
  <c r="BF397"/>
  <c r="BE397"/>
  <c r="T397"/>
  <c r="R397"/>
  <c r="P397"/>
  <c r="BK397"/>
  <c r="J397"/>
  <c r="BI395"/>
  <c r="BH395"/>
  <c r="BG395"/>
  <c r="BF395"/>
  <c r="BE395"/>
  <c r="T395"/>
  <c r="R395"/>
  <c r="P395"/>
  <c r="BK395"/>
  <c r="J395"/>
  <c r="BI393"/>
  <c r="BH393"/>
  <c r="BG393"/>
  <c r="BF393"/>
  <c r="BE393"/>
  <c r="T393"/>
  <c r="R393"/>
  <c r="P393"/>
  <c r="BK393"/>
  <c r="J393"/>
  <c r="BI391"/>
  <c r="BH391"/>
  <c r="BG391"/>
  <c r="BF391"/>
  <c r="BE391"/>
  <c r="T391"/>
  <c r="R391"/>
  <c r="P391"/>
  <c r="BK391"/>
  <c r="J391"/>
  <c r="BI389"/>
  <c r="BH389"/>
  <c r="BG389"/>
  <c r="BF389"/>
  <c r="BE389"/>
  <c r="T389"/>
  <c r="R389"/>
  <c r="P389"/>
  <c r="BK389"/>
  <c r="J389"/>
  <c r="BI387"/>
  <c r="BH387"/>
  <c r="BG387"/>
  <c r="BF387"/>
  <c r="BE387"/>
  <c r="T387"/>
  <c r="R387"/>
  <c r="P387"/>
  <c r="BK387"/>
  <c r="J387"/>
  <c r="BI385"/>
  <c r="BH385"/>
  <c r="BG385"/>
  <c r="BF385"/>
  <c r="BE385"/>
  <c r="T385"/>
  <c r="R385"/>
  <c r="P385"/>
  <c r="BK385"/>
  <c r="J385"/>
  <c r="BI383"/>
  <c r="BH383"/>
  <c r="BG383"/>
  <c r="BF383"/>
  <c r="BE383"/>
  <c r="T383"/>
  <c r="R383"/>
  <c r="P383"/>
  <c r="BK383"/>
  <c r="J383"/>
  <c r="BI381"/>
  <c r="BH381"/>
  <c r="BG381"/>
  <c r="BF381"/>
  <c r="BE381"/>
  <c r="T381"/>
  <c r="R381"/>
  <c r="P381"/>
  <c r="BK381"/>
  <c r="J381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75"/>
  <c r="BH375"/>
  <c r="BG375"/>
  <c r="BF375"/>
  <c r="BE375"/>
  <c r="T375"/>
  <c r="R375"/>
  <c r="P375"/>
  <c r="BK375"/>
  <c r="J375"/>
  <c r="BI373"/>
  <c r="BH373"/>
  <c r="BG373"/>
  <c r="BF373"/>
  <c r="BE373"/>
  <c r="T373"/>
  <c r="R373"/>
  <c r="P373"/>
  <c r="BK373"/>
  <c r="J373"/>
  <c r="BI371"/>
  <c r="BH371"/>
  <c r="BG371"/>
  <c r="BF371"/>
  <c r="BE371"/>
  <c r="T371"/>
  <c r="R371"/>
  <c r="P371"/>
  <c r="BK371"/>
  <c r="J371"/>
  <c r="BI369"/>
  <c r="BH369"/>
  <c r="BG369"/>
  <c r="BF369"/>
  <c r="BE369"/>
  <c r="T369"/>
  <c r="R369"/>
  <c r="P369"/>
  <c r="BK369"/>
  <c r="J369"/>
  <c r="BI367"/>
  <c r="BH367"/>
  <c r="BG367"/>
  <c r="BF367"/>
  <c r="BE367"/>
  <c r="T367"/>
  <c r="R367"/>
  <c r="P367"/>
  <c r="BK367"/>
  <c r="J367"/>
  <c r="BI365"/>
  <c r="BH365"/>
  <c r="BG365"/>
  <c r="BF365"/>
  <c r="BE365"/>
  <c r="T365"/>
  <c r="R365"/>
  <c r="P365"/>
  <c r="BK365"/>
  <c r="J365"/>
  <c r="BI363"/>
  <c r="BH363"/>
  <c r="BG363"/>
  <c r="BF363"/>
  <c r="BE363"/>
  <c r="T363"/>
  <c r="R363"/>
  <c r="P363"/>
  <c r="BK363"/>
  <c r="J363"/>
  <c r="BI361"/>
  <c r="BH361"/>
  <c r="BG361"/>
  <c r="BF361"/>
  <c r="BE361"/>
  <c r="T361"/>
  <c r="R361"/>
  <c r="P361"/>
  <c r="BK361"/>
  <c r="J361"/>
  <c r="BI359"/>
  <c r="BH359"/>
  <c r="BG359"/>
  <c r="BF359"/>
  <c r="BE359"/>
  <c r="T359"/>
  <c r="R359"/>
  <c r="P359"/>
  <c r="BK359"/>
  <c r="J359"/>
  <c r="BI357"/>
  <c r="BH357"/>
  <c r="BG357"/>
  <c r="BF357"/>
  <c r="BE357"/>
  <c r="T357"/>
  <c r="R357"/>
  <c r="P357"/>
  <c r="BK357"/>
  <c r="J357"/>
  <c r="BI355"/>
  <c r="BH355"/>
  <c r="BG355"/>
  <c r="BF355"/>
  <c r="BE355"/>
  <c r="T355"/>
  <c r="R355"/>
  <c r="P355"/>
  <c r="BK355"/>
  <c r="J355"/>
  <c r="BI353"/>
  <c r="BH353"/>
  <c r="BG353"/>
  <c r="BF353"/>
  <c r="BE353"/>
  <c r="T353"/>
  <c r="R353"/>
  <c r="P353"/>
  <c r="BK353"/>
  <c r="J353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R347"/>
  <c r="R346" s="1"/>
  <c r="P347"/>
  <c r="BK347"/>
  <c r="BK346" s="1"/>
  <c r="J346" s="1"/>
  <c r="J67" s="1"/>
  <c r="J347"/>
  <c r="BI344"/>
  <c r="BH344"/>
  <c r="BG344"/>
  <c r="BF344"/>
  <c r="T344"/>
  <c r="R344"/>
  <c r="P344"/>
  <c r="BK344"/>
  <c r="J344"/>
  <c r="BE344" s="1"/>
  <c r="BI342"/>
  <c r="BH342"/>
  <c r="BG342"/>
  <c r="BF342"/>
  <c r="T342"/>
  <c r="R342"/>
  <c r="P342"/>
  <c r="BK342"/>
  <c r="J342"/>
  <c r="BE342" s="1"/>
  <c r="BI340"/>
  <c r="BH340"/>
  <c r="BG340"/>
  <c r="BF340"/>
  <c r="T340"/>
  <c r="R340"/>
  <c r="P340"/>
  <c r="BK340"/>
  <c r="J340"/>
  <c r="BE340" s="1"/>
  <c r="BI338"/>
  <c r="BH338"/>
  <c r="BG338"/>
  <c r="BF338"/>
  <c r="T338"/>
  <c r="R338"/>
  <c r="P338"/>
  <c r="BK338"/>
  <c r="J338"/>
  <c r="BE338" s="1"/>
  <c r="BI336"/>
  <c r="BH336"/>
  <c r="BG336"/>
  <c r="BF336"/>
  <c r="T336"/>
  <c r="R336"/>
  <c r="P336"/>
  <c r="BK336"/>
  <c r="J336"/>
  <c r="BE336" s="1"/>
  <c r="BI334"/>
  <c r="BH334"/>
  <c r="BG334"/>
  <c r="BF334"/>
  <c r="T334"/>
  <c r="T333" s="1"/>
  <c r="R334"/>
  <c r="P334"/>
  <c r="P333" s="1"/>
  <c r="BK334"/>
  <c r="BK333" s="1"/>
  <c r="J333" s="1"/>
  <c r="J66" s="1"/>
  <c r="J334"/>
  <c r="BE334" s="1"/>
  <c r="BI331"/>
  <c r="BH331"/>
  <c r="BG331"/>
  <c r="BF331"/>
  <c r="BE331"/>
  <c r="T331"/>
  <c r="R331"/>
  <c r="P331"/>
  <c r="BK331"/>
  <c r="J331"/>
  <c r="BI329"/>
  <c r="BH329"/>
  <c r="BG329"/>
  <c r="BF329"/>
  <c r="BE329"/>
  <c r="T329"/>
  <c r="R329"/>
  <c r="P329"/>
  <c r="BK329"/>
  <c r="J329"/>
  <c r="BI327"/>
  <c r="BH327"/>
  <c r="BG327"/>
  <c r="BF327"/>
  <c r="BE327"/>
  <c r="T327"/>
  <c r="R327"/>
  <c r="P327"/>
  <c r="BK327"/>
  <c r="J327"/>
  <c r="BI325"/>
  <c r="BH325"/>
  <c r="BG325"/>
  <c r="BF325"/>
  <c r="BE325"/>
  <c r="T325"/>
  <c r="R325"/>
  <c r="P325"/>
  <c r="BK325"/>
  <c r="J325"/>
  <c r="BI323"/>
  <c r="BH323"/>
  <c r="BG323"/>
  <c r="BF323"/>
  <c r="BE323"/>
  <c r="T323"/>
  <c r="R323"/>
  <c r="P323"/>
  <c r="BK323"/>
  <c r="J323"/>
  <c r="BI321"/>
  <c r="BH321"/>
  <c r="BG321"/>
  <c r="BF321"/>
  <c r="BE321"/>
  <c r="T321"/>
  <c r="R321"/>
  <c r="P321"/>
  <c r="BK321"/>
  <c r="J321"/>
  <c r="BI319"/>
  <c r="BH319"/>
  <c r="BG319"/>
  <c r="BF319"/>
  <c r="BE319"/>
  <c r="T319"/>
  <c r="R319"/>
  <c r="P319"/>
  <c r="BK319"/>
  <c r="J319"/>
  <c r="BI317"/>
  <c r="BH317"/>
  <c r="BG317"/>
  <c r="BF317"/>
  <c r="BE317"/>
  <c r="T317"/>
  <c r="R317"/>
  <c r="R316" s="1"/>
  <c r="P317"/>
  <c r="BK317"/>
  <c r="BK316" s="1"/>
  <c r="J316" s="1"/>
  <c r="J65" s="1"/>
  <c r="J317"/>
  <c r="BI314"/>
  <c r="BH314"/>
  <c r="BG314"/>
  <c r="BF314"/>
  <c r="T314"/>
  <c r="R314"/>
  <c r="P314"/>
  <c r="BK314"/>
  <c r="J314"/>
  <c r="BE314" s="1"/>
  <c r="BI312"/>
  <c r="BH312"/>
  <c r="BG312"/>
  <c r="BF312"/>
  <c r="T312"/>
  <c r="R312"/>
  <c r="P312"/>
  <c r="BK312"/>
  <c r="J312"/>
  <c r="BE312" s="1"/>
  <c r="BI310"/>
  <c r="BH310"/>
  <c r="BG310"/>
  <c r="BF310"/>
  <c r="T310"/>
  <c r="R310"/>
  <c r="P310"/>
  <c r="BK310"/>
  <c r="J310"/>
  <c r="BE310" s="1"/>
  <c r="BI308"/>
  <c r="BH308"/>
  <c r="BG308"/>
  <c r="BF308"/>
  <c r="T308"/>
  <c r="R308"/>
  <c r="P308"/>
  <c r="BK308"/>
  <c r="J308"/>
  <c r="BE308" s="1"/>
  <c r="BI306"/>
  <c r="BH306"/>
  <c r="BG306"/>
  <c r="BF306"/>
  <c r="T306"/>
  <c r="R306"/>
  <c r="P306"/>
  <c r="BK306"/>
  <c r="J306"/>
  <c r="BE306" s="1"/>
  <c r="BI304"/>
  <c r="BH304"/>
  <c r="BG304"/>
  <c r="BF304"/>
  <c r="T304"/>
  <c r="R304"/>
  <c r="P304"/>
  <c r="BK304"/>
  <c r="J304"/>
  <c r="BE304" s="1"/>
  <c r="BI302"/>
  <c r="BH302"/>
  <c r="BG302"/>
  <c r="BF302"/>
  <c r="T302"/>
  <c r="R302"/>
  <c r="P302"/>
  <c r="BK302"/>
  <c r="J302"/>
  <c r="BE302" s="1"/>
  <c r="BI300"/>
  <c r="BH300"/>
  <c r="BG300"/>
  <c r="BF300"/>
  <c r="T300"/>
  <c r="R300"/>
  <c r="P300"/>
  <c r="BK300"/>
  <c r="J300"/>
  <c r="BE300" s="1"/>
  <c r="BI298"/>
  <c r="BH298"/>
  <c r="BG298"/>
  <c r="BF298"/>
  <c r="T298"/>
  <c r="R298"/>
  <c r="P298"/>
  <c r="BK298"/>
  <c r="J298"/>
  <c r="BE298" s="1"/>
  <c r="BI296"/>
  <c r="BH296"/>
  <c r="BG296"/>
  <c r="BF296"/>
  <c r="T296"/>
  <c r="R296"/>
  <c r="P296"/>
  <c r="BK296"/>
  <c r="J296"/>
  <c r="BE296" s="1"/>
  <c r="BI294"/>
  <c r="BH294"/>
  <c r="BG294"/>
  <c r="BF294"/>
  <c r="T294"/>
  <c r="R294"/>
  <c r="P294"/>
  <c r="BK294"/>
  <c r="J294"/>
  <c r="BE294" s="1"/>
  <c r="BI292"/>
  <c r="BH292"/>
  <c r="BG292"/>
  <c r="BF292"/>
  <c r="T292"/>
  <c r="R292"/>
  <c r="P292"/>
  <c r="BK292"/>
  <c r="J292"/>
  <c r="BE292" s="1"/>
  <c r="BI290"/>
  <c r="BH290"/>
  <c r="BG290"/>
  <c r="BF290"/>
  <c r="T290"/>
  <c r="R290"/>
  <c r="P290"/>
  <c r="BK290"/>
  <c r="J290"/>
  <c r="BE290" s="1"/>
  <c r="BI288"/>
  <c r="BH288"/>
  <c r="BG288"/>
  <c r="BF288"/>
  <c r="T288"/>
  <c r="R288"/>
  <c r="P288"/>
  <c r="BK288"/>
  <c r="J288"/>
  <c r="BE288" s="1"/>
  <c r="BI286"/>
  <c r="BH286"/>
  <c r="BG286"/>
  <c r="BF286"/>
  <c r="T286"/>
  <c r="R286"/>
  <c r="P286"/>
  <c r="BK286"/>
  <c r="J286"/>
  <c r="BE286" s="1"/>
  <c r="BI284"/>
  <c r="BH284"/>
  <c r="BG284"/>
  <c r="BF284"/>
  <c r="T284"/>
  <c r="R284"/>
  <c r="P284"/>
  <c r="BK284"/>
  <c r="J284"/>
  <c r="BE284" s="1"/>
  <c r="BI282"/>
  <c r="BH282"/>
  <c r="BG282"/>
  <c r="BF282"/>
  <c r="T282"/>
  <c r="R282"/>
  <c r="P282"/>
  <c r="BK282"/>
  <c r="J282"/>
  <c r="BE282" s="1"/>
  <c r="BI280"/>
  <c r="BH280"/>
  <c r="BG280"/>
  <c r="BF280"/>
  <c r="T280"/>
  <c r="R280"/>
  <c r="P280"/>
  <c r="BK280"/>
  <c r="J280"/>
  <c r="BE280" s="1"/>
  <c r="BI278"/>
  <c r="BH278"/>
  <c r="BG278"/>
  <c r="BF278"/>
  <c r="T278"/>
  <c r="R278"/>
  <c r="P278"/>
  <c r="BK278"/>
  <c r="J278"/>
  <c r="BE278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2"/>
  <c r="BH272"/>
  <c r="BG272"/>
  <c r="BF272"/>
  <c r="T272"/>
  <c r="R272"/>
  <c r="P272"/>
  <c r="BK272"/>
  <c r="J272"/>
  <c r="BE272" s="1"/>
  <c r="BI270"/>
  <c r="BH270"/>
  <c r="BG270"/>
  <c r="BF270"/>
  <c r="T270"/>
  <c r="R270"/>
  <c r="P270"/>
  <c r="BK270"/>
  <c r="J270"/>
  <c r="BE270" s="1"/>
  <c r="BI268"/>
  <c r="BH268"/>
  <c r="BG268"/>
  <c r="BF268"/>
  <c r="T268"/>
  <c r="R268"/>
  <c r="P268"/>
  <c r="BK268"/>
  <c r="J268"/>
  <c r="BE268" s="1"/>
  <c r="BI266"/>
  <c r="BH266"/>
  <c r="BG266"/>
  <c r="BF266"/>
  <c r="T266"/>
  <c r="T265" s="1"/>
  <c r="R266"/>
  <c r="R265" s="1"/>
  <c r="P266"/>
  <c r="P265" s="1"/>
  <c r="BK266"/>
  <c r="BK265" s="1"/>
  <c r="J265" s="1"/>
  <c r="J64" s="1"/>
  <c r="J266"/>
  <c r="BE266" s="1"/>
  <c r="BI263"/>
  <c r="BH263"/>
  <c r="BG263"/>
  <c r="BF263"/>
  <c r="BE263"/>
  <c r="T263"/>
  <c r="R263"/>
  <c r="P263"/>
  <c r="BK263"/>
  <c r="J263"/>
  <c r="BI261"/>
  <c r="BH261"/>
  <c r="BG261"/>
  <c r="BF261"/>
  <c r="BE261"/>
  <c r="T261"/>
  <c r="R261"/>
  <c r="P261"/>
  <c r="BK261"/>
  <c r="J261"/>
  <c r="BI259"/>
  <c r="BH259"/>
  <c r="BG259"/>
  <c r="BF259"/>
  <c r="BE259"/>
  <c r="T259"/>
  <c r="R259"/>
  <c r="P259"/>
  <c r="BK259"/>
  <c r="J259"/>
  <c r="BI257"/>
  <c r="BH257"/>
  <c r="BG257"/>
  <c r="BF257"/>
  <c r="BE257"/>
  <c r="T257"/>
  <c r="R257"/>
  <c r="P257"/>
  <c r="BK257"/>
  <c r="J257"/>
  <c r="BI255"/>
  <c r="BH255"/>
  <c r="BG255"/>
  <c r="BF255"/>
  <c r="BE255"/>
  <c r="T255"/>
  <c r="R255"/>
  <c r="P255"/>
  <c r="BK255"/>
  <c r="J255"/>
  <c r="BI253"/>
  <c r="BH253"/>
  <c r="BG253"/>
  <c r="BF253"/>
  <c r="BE253"/>
  <c r="T253"/>
  <c r="R253"/>
  <c r="P253"/>
  <c r="BK253"/>
  <c r="J253"/>
  <c r="BI251"/>
  <c r="BH251"/>
  <c r="BG251"/>
  <c r="BF251"/>
  <c r="BE251"/>
  <c r="T251"/>
  <c r="R251"/>
  <c r="P251"/>
  <c r="BK251"/>
  <c r="J251"/>
  <c r="BI249"/>
  <c r="BH249"/>
  <c r="BG249"/>
  <c r="BF249"/>
  <c r="BE249"/>
  <c r="T249"/>
  <c r="R249"/>
  <c r="P249"/>
  <c r="BK249"/>
  <c r="J249"/>
  <c r="BI247"/>
  <c r="BH247"/>
  <c r="BG247"/>
  <c r="BF247"/>
  <c r="BE247"/>
  <c r="T247"/>
  <c r="R247"/>
  <c r="P247"/>
  <c r="BK247"/>
  <c r="J247"/>
  <c r="BI245"/>
  <c r="BH245"/>
  <c r="BG245"/>
  <c r="BF245"/>
  <c r="BE245"/>
  <c r="T245"/>
  <c r="R245"/>
  <c r="P245"/>
  <c r="BK245"/>
  <c r="J245"/>
  <c r="BI243"/>
  <c r="BH243"/>
  <c r="BG243"/>
  <c r="BF243"/>
  <c r="BE243"/>
  <c r="T243"/>
  <c r="T242" s="1"/>
  <c r="R243"/>
  <c r="R242" s="1"/>
  <c r="P243"/>
  <c r="P242" s="1"/>
  <c r="BK243"/>
  <c r="BK242" s="1"/>
  <c r="J242" s="1"/>
  <c r="J63" s="1"/>
  <c r="J243"/>
  <c r="BI240"/>
  <c r="BH240"/>
  <c r="BG240"/>
  <c r="BF240"/>
  <c r="T240"/>
  <c r="R240"/>
  <c r="P240"/>
  <c r="BK240"/>
  <c r="J240"/>
  <c r="BE240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 s="1"/>
  <c r="BI232"/>
  <c r="BH232"/>
  <c r="BG232"/>
  <c r="BF232"/>
  <c r="T232"/>
  <c r="R232"/>
  <c r="P232"/>
  <c r="BK232"/>
  <c r="J232"/>
  <c r="BE232" s="1"/>
  <c r="BI230"/>
  <c r="BH230"/>
  <c r="BG230"/>
  <c r="BF230"/>
  <c r="T230"/>
  <c r="R230"/>
  <c r="P230"/>
  <c r="BK230"/>
  <c r="J230"/>
  <c r="BE230" s="1"/>
  <c r="BI228"/>
  <c r="BH228"/>
  <c r="BG228"/>
  <c r="BF228"/>
  <c r="T228"/>
  <c r="R228"/>
  <c r="P228"/>
  <c r="BK228"/>
  <c r="J228"/>
  <c r="BE228" s="1"/>
  <c r="BI226"/>
  <c r="BH226"/>
  <c r="BG226"/>
  <c r="BF226"/>
  <c r="T226"/>
  <c r="R226"/>
  <c r="P226"/>
  <c r="BK226"/>
  <c r="J226"/>
  <c r="BE226" s="1"/>
  <c r="BI224"/>
  <c r="BH224"/>
  <c r="BG224"/>
  <c r="BF224"/>
  <c r="T224"/>
  <c r="R224"/>
  <c r="P224"/>
  <c r="BK224"/>
  <c r="J224"/>
  <c r="BE224" s="1"/>
  <c r="BI222"/>
  <c r="BH222"/>
  <c r="BG222"/>
  <c r="BF222"/>
  <c r="T222"/>
  <c r="R222"/>
  <c r="P222"/>
  <c r="BK222"/>
  <c r="J222"/>
  <c r="BE222" s="1"/>
  <c r="BI220"/>
  <c r="BH220"/>
  <c r="BG220"/>
  <c r="BF220"/>
  <c r="T220"/>
  <c r="R220"/>
  <c r="P220"/>
  <c r="BK220"/>
  <c r="J220"/>
  <c r="BE220" s="1"/>
  <c r="BI218"/>
  <c r="BH218"/>
  <c r="BG218"/>
  <c r="BF218"/>
  <c r="T218"/>
  <c r="R218"/>
  <c r="P218"/>
  <c r="BK218"/>
  <c r="J218"/>
  <c r="BE218" s="1"/>
  <c r="BI216"/>
  <c r="BH216"/>
  <c r="BG216"/>
  <c r="BF216"/>
  <c r="T216"/>
  <c r="R216"/>
  <c r="P216"/>
  <c r="BK216"/>
  <c r="J216"/>
  <c r="BE216" s="1"/>
  <c r="BI214"/>
  <c r="BH214"/>
  <c r="BG214"/>
  <c r="BF214"/>
  <c r="T214"/>
  <c r="R214"/>
  <c r="P214"/>
  <c r="BK214"/>
  <c r="J214"/>
  <c r="BE214" s="1"/>
  <c r="BI212"/>
  <c r="BH212"/>
  <c r="BG212"/>
  <c r="BF212"/>
  <c r="T212"/>
  <c r="R212"/>
  <c r="P212"/>
  <c r="BK212"/>
  <c r="J212"/>
  <c r="BE212" s="1"/>
  <c r="BI210"/>
  <c r="BH210"/>
  <c r="BG210"/>
  <c r="BF210"/>
  <c r="T210"/>
  <c r="R210"/>
  <c r="P210"/>
  <c r="BK210"/>
  <c r="J210"/>
  <c r="BE210" s="1"/>
  <c r="BI208"/>
  <c r="BH208"/>
  <c r="BG208"/>
  <c r="BF208"/>
  <c r="T208"/>
  <c r="R208"/>
  <c r="P208"/>
  <c r="BK208"/>
  <c r="J208"/>
  <c r="BE208" s="1"/>
  <c r="BI206"/>
  <c r="BH206"/>
  <c r="BG206"/>
  <c r="BF206"/>
  <c r="T206"/>
  <c r="R206"/>
  <c r="P206"/>
  <c r="BK206"/>
  <c r="J206"/>
  <c r="BE206" s="1"/>
  <c r="BI204"/>
  <c r="BH204"/>
  <c r="BG204"/>
  <c r="BF204"/>
  <c r="T204"/>
  <c r="R204"/>
  <c r="P204"/>
  <c r="BK204"/>
  <c r="J204"/>
  <c r="BE204" s="1"/>
  <c r="BI202"/>
  <c r="BH202"/>
  <c r="BG202"/>
  <c r="BF202"/>
  <c r="T202"/>
  <c r="R202"/>
  <c r="P202"/>
  <c r="BK202"/>
  <c r="J202"/>
  <c r="BE202" s="1"/>
  <c r="BI200"/>
  <c r="BH200"/>
  <c r="BG200"/>
  <c r="BF200"/>
  <c r="T200"/>
  <c r="R200"/>
  <c r="P200"/>
  <c r="BK200"/>
  <c r="J200"/>
  <c r="BE200" s="1"/>
  <c r="BI198"/>
  <c r="BH198"/>
  <c r="BG198"/>
  <c r="BF198"/>
  <c r="T198"/>
  <c r="R198"/>
  <c r="P198"/>
  <c r="BK198"/>
  <c r="J198"/>
  <c r="BE198" s="1"/>
  <c r="BI196"/>
  <c r="BH196"/>
  <c r="BG196"/>
  <c r="BF196"/>
  <c r="T196"/>
  <c r="R196"/>
  <c r="P196"/>
  <c r="BK196"/>
  <c r="J196"/>
  <c r="BE196" s="1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90"/>
  <c r="BH190"/>
  <c r="BG190"/>
  <c r="BF190"/>
  <c r="T190"/>
  <c r="R190"/>
  <c r="P190"/>
  <c r="BK190"/>
  <c r="J190"/>
  <c r="BE190" s="1"/>
  <c r="BI188"/>
  <c r="BH188"/>
  <c r="BG188"/>
  <c r="BF188"/>
  <c r="T188"/>
  <c r="T187" s="1"/>
  <c r="R188"/>
  <c r="R187" s="1"/>
  <c r="P188"/>
  <c r="P187" s="1"/>
  <c r="BK188"/>
  <c r="BK187" s="1"/>
  <c r="J187" s="1"/>
  <c r="J62" s="1"/>
  <c r="J188"/>
  <c r="BE188" s="1"/>
  <c r="BI185"/>
  <c r="BH185"/>
  <c r="BG185"/>
  <c r="BF185"/>
  <c r="BE185"/>
  <c r="T185"/>
  <c r="R185"/>
  <c r="P185"/>
  <c r="BK185"/>
  <c r="J185"/>
  <c r="BI183"/>
  <c r="BH183"/>
  <c r="BG183"/>
  <c r="BF183"/>
  <c r="BE183"/>
  <c r="T183"/>
  <c r="R183"/>
  <c r="P183"/>
  <c r="BK183"/>
  <c r="J183"/>
  <c r="BI181"/>
  <c r="BH181"/>
  <c r="BG181"/>
  <c r="BF181"/>
  <c r="BE181"/>
  <c r="T181"/>
  <c r="R181"/>
  <c r="P181"/>
  <c r="BK181"/>
  <c r="J181"/>
  <c r="BI179"/>
  <c r="BH179"/>
  <c r="BG179"/>
  <c r="BF179"/>
  <c r="BE179"/>
  <c r="T179"/>
  <c r="R179"/>
  <c r="P179"/>
  <c r="BK179"/>
  <c r="J179"/>
  <c r="BI177"/>
  <c r="BH177"/>
  <c r="BG177"/>
  <c r="BF177"/>
  <c r="BE177"/>
  <c r="T177"/>
  <c r="R177"/>
  <c r="P177"/>
  <c r="BK177"/>
  <c r="J177"/>
  <c r="BI175"/>
  <c r="BH175"/>
  <c r="BG175"/>
  <c r="BF175"/>
  <c r="BE175"/>
  <c r="T175"/>
  <c r="R175"/>
  <c r="P175"/>
  <c r="BK175"/>
  <c r="J175"/>
  <c r="BI173"/>
  <c r="BH173"/>
  <c r="BG173"/>
  <c r="BF173"/>
  <c r="BE173"/>
  <c r="T173"/>
  <c r="R173"/>
  <c r="P173"/>
  <c r="BK173"/>
  <c r="J173"/>
  <c r="BI171"/>
  <c r="BH171"/>
  <c r="BG171"/>
  <c r="BF171"/>
  <c r="BE171"/>
  <c r="T171"/>
  <c r="R171"/>
  <c r="P171"/>
  <c r="BK171"/>
  <c r="J171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F36" s="1"/>
  <c r="BD68" i="1" s="1"/>
  <c r="BH93" i="16"/>
  <c r="F35" s="1"/>
  <c r="BC68" i="1" s="1"/>
  <c r="BG93" i="16"/>
  <c r="F34" s="1"/>
  <c r="BB68" i="1" s="1"/>
  <c r="BF93" i="16"/>
  <c r="J33" s="1"/>
  <c r="AW68" i="1" s="1"/>
  <c r="BE93" i="16"/>
  <c r="T93"/>
  <c r="T92" s="1"/>
  <c r="T91" s="1"/>
  <c r="R93"/>
  <c r="R92" s="1"/>
  <c r="R91" s="1"/>
  <c r="P93"/>
  <c r="P92" s="1"/>
  <c r="P91" s="1"/>
  <c r="AU68" i="1" s="1"/>
  <c r="BK93" i="16"/>
  <c r="BK92" s="1"/>
  <c r="J93"/>
  <c r="J87"/>
  <c r="J85"/>
  <c r="F85"/>
  <c r="E83"/>
  <c r="F55"/>
  <c r="F53"/>
  <c r="E51"/>
  <c r="J23"/>
  <c r="E23"/>
  <c r="J55" s="1"/>
  <c r="J22"/>
  <c r="J20"/>
  <c r="E20"/>
  <c r="F56" s="1"/>
  <c r="J19"/>
  <c r="J17"/>
  <c r="E17"/>
  <c r="F87" s="1"/>
  <c r="J16"/>
  <c r="J14"/>
  <c r="J53" s="1"/>
  <c r="E7"/>
  <c r="E79" s="1"/>
  <c r="R90" i="15"/>
  <c r="R89" s="1"/>
  <c r="AY67" i="1"/>
  <c r="AX67"/>
  <c r="F38" i="15"/>
  <c r="BD67" i="1" s="1"/>
  <c r="F36" i="15"/>
  <c r="BB67" i="1" s="1"/>
  <c r="BI93" i="15"/>
  <c r="BH93"/>
  <c r="BG93"/>
  <c r="BF93"/>
  <c r="T93"/>
  <c r="R93"/>
  <c r="P93"/>
  <c r="BK93"/>
  <c r="J93"/>
  <c r="BE93" s="1"/>
  <c r="BI91"/>
  <c r="BH91"/>
  <c r="F37" s="1"/>
  <c r="BC67" i="1" s="1"/>
  <c r="BG91" i="15"/>
  <c r="BF91"/>
  <c r="F35" s="1"/>
  <c r="BA67" i="1" s="1"/>
  <c r="T91" i="15"/>
  <c r="T90" s="1"/>
  <c r="T89" s="1"/>
  <c r="R91"/>
  <c r="P91"/>
  <c r="P90" s="1"/>
  <c r="P89" s="1"/>
  <c r="AU67" i="1" s="1"/>
  <c r="BK91" i="15"/>
  <c r="BK90" s="1"/>
  <c r="J91"/>
  <c r="BE91" s="1"/>
  <c r="F86"/>
  <c r="F83"/>
  <c r="E81"/>
  <c r="E75"/>
  <c r="F57"/>
  <c r="E55"/>
  <c r="J25"/>
  <c r="E25"/>
  <c r="J85" s="1"/>
  <c r="J24"/>
  <c r="J22"/>
  <c r="E22"/>
  <c r="F60" s="1"/>
  <c r="J21"/>
  <c r="J19"/>
  <c r="E19"/>
  <c r="F85" s="1"/>
  <c r="J18"/>
  <c r="J16"/>
  <c r="J57" s="1"/>
  <c r="E7"/>
  <c r="E49" s="1"/>
  <c r="BK148" i="14"/>
  <c r="J148" s="1"/>
  <c r="J66" s="1"/>
  <c r="AY66" i="1"/>
  <c r="AX66"/>
  <c r="BI167" i="14"/>
  <c r="BH167"/>
  <c r="BG167"/>
  <c r="BF167"/>
  <c r="T167"/>
  <c r="R167"/>
  <c r="P167"/>
  <c r="BK167"/>
  <c r="J167"/>
  <c r="BE167" s="1"/>
  <c r="BI165"/>
  <c r="BH165"/>
  <c r="BG165"/>
  <c r="BF165"/>
  <c r="T165"/>
  <c r="R165"/>
  <c r="P165"/>
  <c r="BK165"/>
  <c r="J165"/>
  <c r="BE165" s="1"/>
  <c r="BI163"/>
  <c r="BH163"/>
  <c r="BG163"/>
  <c r="BF163"/>
  <c r="T163"/>
  <c r="R163"/>
  <c r="P163"/>
  <c r="BK163"/>
  <c r="J163"/>
  <c r="BE163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7"/>
  <c r="BH157"/>
  <c r="BG157"/>
  <c r="BF157"/>
  <c r="T157"/>
  <c r="R157"/>
  <c r="P157"/>
  <c r="BK157"/>
  <c r="J157"/>
  <c r="BE157" s="1"/>
  <c r="BI155"/>
  <c r="BH155"/>
  <c r="BG155"/>
  <c r="BF155"/>
  <c r="T155"/>
  <c r="R155"/>
  <c r="P155"/>
  <c r="BK155"/>
  <c r="J155"/>
  <c r="BE155" s="1"/>
  <c r="BI153"/>
  <c r="BH153"/>
  <c r="BG153"/>
  <c r="BF153"/>
  <c r="T153"/>
  <c r="R153"/>
  <c r="P153"/>
  <c r="BK153"/>
  <c r="J153"/>
  <c r="BE153" s="1"/>
  <c r="BI151"/>
  <c r="BH151"/>
  <c r="BG151"/>
  <c r="BF151"/>
  <c r="T151"/>
  <c r="R151"/>
  <c r="P151"/>
  <c r="BK151"/>
  <c r="J151"/>
  <c r="BE151" s="1"/>
  <c r="BI149"/>
  <c r="BH149"/>
  <c r="BG149"/>
  <c r="BF149"/>
  <c r="F35" s="1"/>
  <c r="BA66" i="1" s="1"/>
  <c r="T149" i="14"/>
  <c r="T148" s="1"/>
  <c r="R149"/>
  <c r="R148" s="1"/>
  <c r="P149"/>
  <c r="P148" s="1"/>
  <c r="BK149"/>
  <c r="J149"/>
  <c r="BE149" s="1"/>
  <c r="BI146"/>
  <c r="BH146"/>
  <c r="BG146"/>
  <c r="BF146"/>
  <c r="BE146"/>
  <c r="T146"/>
  <c r="R146"/>
  <c r="P146"/>
  <c r="BK146"/>
  <c r="J146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20"/>
  <c r="BH120"/>
  <c r="BG120"/>
  <c r="BF120"/>
  <c r="BE120"/>
  <c r="T120"/>
  <c r="R120"/>
  <c r="P120"/>
  <c r="BK120"/>
  <c r="J120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F38" s="1"/>
  <c r="BD66" i="1" s="1"/>
  <c r="BH92" i="14"/>
  <c r="F37" s="1"/>
  <c r="BC66" i="1" s="1"/>
  <c r="BG92" i="14"/>
  <c r="F36" s="1"/>
  <c r="BB66" i="1" s="1"/>
  <c r="BF92" i="14"/>
  <c r="J35" s="1"/>
  <c r="AW66" i="1" s="1"/>
  <c r="BE92" i="14"/>
  <c r="T92"/>
  <c r="T91" s="1"/>
  <c r="T90" s="1"/>
  <c r="R92"/>
  <c r="R91" s="1"/>
  <c r="R90" s="1"/>
  <c r="P92"/>
  <c r="P91" s="1"/>
  <c r="P90" s="1"/>
  <c r="AU66" i="1" s="1"/>
  <c r="BK92" i="14"/>
  <c r="BK91" s="1"/>
  <c r="J92"/>
  <c r="J86"/>
  <c r="J84"/>
  <c r="F84"/>
  <c r="E82"/>
  <c r="F59"/>
  <c r="F57"/>
  <c r="E55"/>
  <c r="J25"/>
  <c r="E25"/>
  <c r="J59" s="1"/>
  <c r="J24"/>
  <c r="J22"/>
  <c r="E22"/>
  <c r="F60" s="1"/>
  <c r="J21"/>
  <c r="J19"/>
  <c r="E19"/>
  <c r="F86" s="1"/>
  <c r="J18"/>
  <c r="J16"/>
  <c r="J57" s="1"/>
  <c r="E7"/>
  <c r="E76" s="1"/>
  <c r="BK105" i="13"/>
  <c r="J105" s="1"/>
  <c r="J67" s="1"/>
  <c r="BK93"/>
  <c r="AY65" i="1"/>
  <c r="AX65"/>
  <c r="BI135" i="13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BH115"/>
  <c r="BG115"/>
  <c r="BF115"/>
  <c r="BE115"/>
  <c r="T115"/>
  <c r="T114" s="1"/>
  <c r="R115"/>
  <c r="R114" s="1"/>
  <c r="P115"/>
  <c r="P114" s="1"/>
  <c r="BK115"/>
  <c r="BK114" s="1"/>
  <c r="J114" s="1"/>
  <c r="J68" s="1"/>
  <c r="J115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6"/>
  <c r="BH106"/>
  <c r="BG106"/>
  <c r="BF106"/>
  <c r="T106"/>
  <c r="T105" s="1"/>
  <c r="R106"/>
  <c r="R105" s="1"/>
  <c r="P106"/>
  <c r="P105" s="1"/>
  <c r="BK106"/>
  <c r="J106"/>
  <c r="BE106" s="1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T98" s="1"/>
  <c r="R99"/>
  <c r="R98" s="1"/>
  <c r="P99"/>
  <c r="P98" s="1"/>
  <c r="BK99"/>
  <c r="BK98" s="1"/>
  <c r="J98" s="1"/>
  <c r="J66" s="1"/>
  <c r="J99"/>
  <c r="BI96"/>
  <c r="BH96"/>
  <c r="BG96"/>
  <c r="BF96"/>
  <c r="T96"/>
  <c r="R96"/>
  <c r="P96"/>
  <c r="BK96"/>
  <c r="J96"/>
  <c r="BE96" s="1"/>
  <c r="BI94"/>
  <c r="F38" s="1"/>
  <c r="BD65" i="1" s="1"/>
  <c r="BH94" i="13"/>
  <c r="F37" s="1"/>
  <c r="BC65" i="1" s="1"/>
  <c r="BG94" i="13"/>
  <c r="F36" s="1"/>
  <c r="BB65" i="1" s="1"/>
  <c r="BF94" i="13"/>
  <c r="J35" s="1"/>
  <c r="AW65" i="1" s="1"/>
  <c r="T94" i="13"/>
  <c r="T93" s="1"/>
  <c r="R94"/>
  <c r="R93" s="1"/>
  <c r="R92" s="1"/>
  <c r="P94"/>
  <c r="P93" s="1"/>
  <c r="P92" s="1"/>
  <c r="AU65" i="1" s="1"/>
  <c r="BK94" i="13"/>
  <c r="J94"/>
  <c r="BE94" s="1"/>
  <c r="F89"/>
  <c r="F86"/>
  <c r="E84"/>
  <c r="E78"/>
  <c r="F57"/>
  <c r="E55"/>
  <c r="J25"/>
  <c r="E25"/>
  <c r="J59" s="1"/>
  <c r="J24"/>
  <c r="J22"/>
  <c r="E22"/>
  <c r="F60" s="1"/>
  <c r="J21"/>
  <c r="J19"/>
  <c r="E19"/>
  <c r="F88" s="1"/>
  <c r="J18"/>
  <c r="J16"/>
  <c r="J86" s="1"/>
  <c r="E7"/>
  <c r="E49" s="1"/>
  <c r="T148" i="12"/>
  <c r="P148"/>
  <c r="R127"/>
  <c r="T92"/>
  <c r="P92"/>
  <c r="AY64" i="1"/>
  <c r="AX64"/>
  <c r="BI169" i="12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R148" s="1"/>
  <c r="P149"/>
  <c r="BK149"/>
  <c r="BK148" s="1"/>
  <c r="J148" s="1"/>
  <c r="J67" s="1"/>
  <c r="J149"/>
  <c r="BI146"/>
  <c r="BH146"/>
  <c r="BG146"/>
  <c r="BF146"/>
  <c r="T146"/>
  <c r="R146"/>
  <c r="P146"/>
  <c r="BK146"/>
  <c r="J146"/>
  <c r="BE146" s="1"/>
  <c r="BI144"/>
  <c r="BH144"/>
  <c r="BG144"/>
  <c r="BF144"/>
  <c r="T144"/>
  <c r="R144"/>
  <c r="P144"/>
  <c r="BK144"/>
  <c r="J144"/>
  <c r="BE144" s="1"/>
  <c r="BI142"/>
  <c r="BH142"/>
  <c r="BG142"/>
  <c r="BF142"/>
  <c r="T142"/>
  <c r="R142"/>
  <c r="P142"/>
  <c r="BK142"/>
  <c r="J142"/>
  <c r="BE142" s="1"/>
  <c r="BI140"/>
  <c r="BH140"/>
  <c r="BG140"/>
  <c r="BF140"/>
  <c r="T140"/>
  <c r="R140"/>
  <c r="P140"/>
  <c r="BK140"/>
  <c r="J140"/>
  <c r="BE140" s="1"/>
  <c r="BI138"/>
  <c r="BH138"/>
  <c r="BG138"/>
  <c r="BF138"/>
  <c r="T138"/>
  <c r="R138"/>
  <c r="P138"/>
  <c r="BK138"/>
  <c r="J138"/>
  <c r="BE138" s="1"/>
  <c r="BI136"/>
  <c r="BH136"/>
  <c r="BG136"/>
  <c r="BF136"/>
  <c r="T136"/>
  <c r="R136"/>
  <c r="P136"/>
  <c r="BK136"/>
  <c r="J136"/>
  <c r="BE136" s="1"/>
  <c r="BI13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 s="1"/>
  <c r="BI130"/>
  <c r="BH130"/>
  <c r="BG130"/>
  <c r="BF130"/>
  <c r="T130"/>
  <c r="R130"/>
  <c r="P130"/>
  <c r="BK130"/>
  <c r="J130"/>
  <c r="BE130" s="1"/>
  <c r="BI128"/>
  <c r="BH128"/>
  <c r="F37" s="1"/>
  <c r="BC64" i="1" s="1"/>
  <c r="BG128" i="12"/>
  <c r="BF128"/>
  <c r="J35" s="1"/>
  <c r="AW64" i="1" s="1"/>
  <c r="T128" i="12"/>
  <c r="T127" s="1"/>
  <c r="R128"/>
  <c r="P128"/>
  <c r="P127" s="1"/>
  <c r="BK128"/>
  <c r="BK127" s="1"/>
  <c r="J127" s="1"/>
  <c r="J66" s="1"/>
  <c r="J128"/>
  <c r="BE128" s="1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F38" s="1"/>
  <c r="BD64" i="1" s="1"/>
  <c r="BH93" i="12"/>
  <c r="BG93"/>
  <c r="F36" s="1"/>
  <c r="BB64" i="1" s="1"/>
  <c r="BF93" i="12"/>
  <c r="F35" s="1"/>
  <c r="BA64" i="1" s="1"/>
  <c r="BE93" i="12"/>
  <c r="T93"/>
  <c r="R93"/>
  <c r="R92" s="1"/>
  <c r="R91" s="1"/>
  <c r="P93"/>
  <c r="BK93"/>
  <c r="BK92" s="1"/>
  <c r="J93"/>
  <c r="J87"/>
  <c r="J85"/>
  <c r="F85"/>
  <c r="E83"/>
  <c r="F59"/>
  <c r="F57"/>
  <c r="E55"/>
  <c r="J25"/>
  <c r="E25"/>
  <c r="J59" s="1"/>
  <c r="J24"/>
  <c r="J22"/>
  <c r="E22"/>
  <c r="F88" s="1"/>
  <c r="J21"/>
  <c r="J19"/>
  <c r="E19"/>
  <c r="F87" s="1"/>
  <c r="J18"/>
  <c r="J16"/>
  <c r="J57" s="1"/>
  <c r="E7"/>
  <c r="E77" s="1"/>
  <c r="BK167" i="11"/>
  <c r="J167" s="1"/>
  <c r="J67" s="1"/>
  <c r="BK93"/>
  <c r="AY63" i="1"/>
  <c r="AX63"/>
  <c r="BI201" i="11"/>
  <c r="BH201"/>
  <c r="BG201"/>
  <c r="BF201"/>
  <c r="BE201"/>
  <c r="T201"/>
  <c r="R201"/>
  <c r="P201"/>
  <c r="BK201"/>
  <c r="J201"/>
  <c r="BI199"/>
  <c r="BH199"/>
  <c r="BG199"/>
  <c r="BF199"/>
  <c r="BE199"/>
  <c r="T199"/>
  <c r="R199"/>
  <c r="P199"/>
  <c r="BK199"/>
  <c r="J199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5"/>
  <c r="BH185"/>
  <c r="BG185"/>
  <c r="BF185"/>
  <c r="BE185"/>
  <c r="T185"/>
  <c r="R185"/>
  <c r="P185"/>
  <c r="BK185"/>
  <c r="J185"/>
  <c r="BI183"/>
  <c r="BH183"/>
  <c r="BG183"/>
  <c r="BF183"/>
  <c r="BE183"/>
  <c r="T183"/>
  <c r="R183"/>
  <c r="P183"/>
  <c r="BK183"/>
  <c r="J183"/>
  <c r="BI181"/>
  <c r="BH181"/>
  <c r="BG181"/>
  <c r="BF181"/>
  <c r="BE181"/>
  <c r="T181"/>
  <c r="T180" s="1"/>
  <c r="R181"/>
  <c r="R180" s="1"/>
  <c r="P181"/>
  <c r="P180" s="1"/>
  <c r="BK181"/>
  <c r="BK180" s="1"/>
  <c r="J180" s="1"/>
  <c r="J68" s="1"/>
  <c r="J18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74"/>
  <c r="BH174"/>
  <c r="BG174"/>
  <c r="BF174"/>
  <c r="T174"/>
  <c r="R174"/>
  <c r="P174"/>
  <c r="BK174"/>
  <c r="J174"/>
  <c r="BE174" s="1"/>
  <c r="BI172"/>
  <c r="BH172"/>
  <c r="BG172"/>
  <c r="BF172"/>
  <c r="T172"/>
  <c r="R172"/>
  <c r="P172"/>
  <c r="BK172"/>
  <c r="J172"/>
  <c r="BE172" s="1"/>
  <c r="BI170"/>
  <c r="BH170"/>
  <c r="BG170"/>
  <c r="BF170"/>
  <c r="T170"/>
  <c r="R170"/>
  <c r="P170"/>
  <c r="BK170"/>
  <c r="J170"/>
  <c r="BE170" s="1"/>
  <c r="BI168"/>
  <c r="BH168"/>
  <c r="BG168"/>
  <c r="BF168"/>
  <c r="T168"/>
  <c r="T167" s="1"/>
  <c r="R168"/>
  <c r="R167" s="1"/>
  <c r="P168"/>
  <c r="P167" s="1"/>
  <c r="BK168"/>
  <c r="J168"/>
  <c r="BE168" s="1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T122" s="1"/>
  <c r="R123"/>
  <c r="R122" s="1"/>
  <c r="P123"/>
  <c r="P122" s="1"/>
  <c r="BK123"/>
  <c r="BK122" s="1"/>
  <c r="J122" s="1"/>
  <c r="J66" s="1"/>
  <c r="J123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 s="1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BK96"/>
  <c r="J96"/>
  <c r="BE96" s="1"/>
  <c r="BI94"/>
  <c r="F38" s="1"/>
  <c r="BD63" i="1" s="1"/>
  <c r="BH94" i="11"/>
  <c r="F37" s="1"/>
  <c r="BC63" i="1" s="1"/>
  <c r="BG94" i="11"/>
  <c r="F36" s="1"/>
  <c r="BB63" i="1" s="1"/>
  <c r="BF94" i="11"/>
  <c r="F35" s="1"/>
  <c r="BA63" i="1" s="1"/>
  <c r="T94" i="11"/>
  <c r="T93" s="1"/>
  <c r="T92" s="1"/>
  <c r="R94"/>
  <c r="R93" s="1"/>
  <c r="P94"/>
  <c r="P93" s="1"/>
  <c r="P92" s="1"/>
  <c r="AU63" i="1" s="1"/>
  <c r="BK94" i="11"/>
  <c r="J94"/>
  <c r="BE94" s="1"/>
  <c r="F34" s="1"/>
  <c r="AZ63" i="1" s="1"/>
  <c r="F89" i="11"/>
  <c r="F86"/>
  <c r="E84"/>
  <c r="E78"/>
  <c r="F57"/>
  <c r="E55"/>
  <c r="J25"/>
  <c r="E25"/>
  <c r="J88" s="1"/>
  <c r="J24"/>
  <c r="J22"/>
  <c r="E22"/>
  <c r="F60" s="1"/>
  <c r="J21"/>
  <c r="J19"/>
  <c r="E19"/>
  <c r="F59" s="1"/>
  <c r="J18"/>
  <c r="J16"/>
  <c r="J86" s="1"/>
  <c r="E7"/>
  <c r="E49" s="1"/>
  <c r="AY62" i="1"/>
  <c r="AX62"/>
  <c r="BI179" i="10"/>
  <c r="BH179"/>
  <c r="BG179"/>
  <c r="BF179"/>
  <c r="T179"/>
  <c r="R179"/>
  <c r="P179"/>
  <c r="BK179"/>
  <c r="J179"/>
  <c r="BE179" s="1"/>
  <c r="BI177"/>
  <c r="BH177"/>
  <c r="BG177"/>
  <c r="BF177"/>
  <c r="T177"/>
  <c r="R177"/>
  <c r="P177"/>
  <c r="BK177"/>
  <c r="J177"/>
  <c r="BE177" s="1"/>
  <c r="BI175"/>
  <c r="BH175"/>
  <c r="BG175"/>
  <c r="BF175"/>
  <c r="T175"/>
  <c r="R175"/>
  <c r="P175"/>
  <c r="BK175"/>
  <c r="J175"/>
  <c r="BE175" s="1"/>
  <c r="BI173"/>
  <c r="BH173"/>
  <c r="BG173"/>
  <c r="BF173"/>
  <c r="T173"/>
  <c r="R173"/>
  <c r="P173"/>
  <c r="BK173"/>
  <c r="J173"/>
  <c r="BE173" s="1"/>
  <c r="BI171"/>
  <c r="BH171"/>
  <c r="BG171"/>
  <c r="BF171"/>
  <c r="T171"/>
  <c r="R171"/>
  <c r="P171"/>
  <c r="BK171"/>
  <c r="J171"/>
  <c r="BE171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5"/>
  <c r="BH165"/>
  <c r="BG165"/>
  <c r="BF165"/>
  <c r="T165"/>
  <c r="R165"/>
  <c r="P165"/>
  <c r="BK165"/>
  <c r="J165"/>
  <c r="BE165" s="1"/>
  <c r="BI163"/>
  <c r="BH163"/>
  <c r="BG163"/>
  <c r="BF163"/>
  <c r="T163"/>
  <c r="R163"/>
  <c r="P163"/>
  <c r="BK163"/>
  <c r="J163"/>
  <c r="BE163" s="1"/>
  <c r="BI161"/>
  <c r="BH161"/>
  <c r="BG161"/>
  <c r="BF161"/>
  <c r="T161"/>
  <c r="R161"/>
  <c r="P161"/>
  <c r="BK161"/>
  <c r="J161"/>
  <c r="BE161" s="1"/>
  <c r="BI159"/>
  <c r="BH159"/>
  <c r="BG159"/>
  <c r="BF159"/>
  <c r="BE159"/>
  <c r="T159"/>
  <c r="T158" s="1"/>
  <c r="R159"/>
  <c r="R158" s="1"/>
  <c r="P159"/>
  <c r="P158" s="1"/>
  <c r="BK159"/>
  <c r="BK158" s="1"/>
  <c r="J158" s="1"/>
  <c r="J68" s="1"/>
  <c r="J159"/>
  <c r="BI156"/>
  <c r="BH156"/>
  <c r="BG156"/>
  <c r="BF156"/>
  <c r="T156"/>
  <c r="R156"/>
  <c r="P156"/>
  <c r="BK156"/>
  <c r="J156"/>
  <c r="BE156" s="1"/>
  <c r="BI154"/>
  <c r="BH154"/>
  <c r="BG154"/>
  <c r="BF154"/>
  <c r="BE154"/>
  <c r="T154"/>
  <c r="R154"/>
  <c r="P154"/>
  <c r="BK154"/>
  <c r="J154"/>
  <c r="BI152"/>
  <c r="BH152"/>
  <c r="BG152"/>
  <c r="BF152"/>
  <c r="T152"/>
  <c r="R152"/>
  <c r="P152"/>
  <c r="BK152"/>
  <c r="J152"/>
  <c r="BE152" s="1"/>
  <c r="BI150"/>
  <c r="BH150"/>
  <c r="BG150"/>
  <c r="BF150"/>
  <c r="BE150"/>
  <c r="T150"/>
  <c r="R150"/>
  <c r="R149" s="1"/>
  <c r="P150"/>
  <c r="P149" s="1"/>
  <c r="BK150"/>
  <c r="BK149" s="1"/>
  <c r="J149" s="1"/>
  <c r="J67" s="1"/>
  <c r="J150"/>
  <c r="BI147"/>
  <c r="BH147"/>
  <c r="BG147"/>
  <c r="BF147"/>
  <c r="BE147"/>
  <c r="T147"/>
  <c r="R147"/>
  <c r="P147"/>
  <c r="BK147"/>
  <c r="J147"/>
  <c r="BI145"/>
  <c r="BH145"/>
  <c r="BG145"/>
  <c r="BF145"/>
  <c r="T145"/>
  <c r="R145"/>
  <c r="P145"/>
  <c r="BK145"/>
  <c r="J145"/>
  <c r="BE145" s="1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T116" s="1"/>
  <c r="R117"/>
  <c r="R116" s="1"/>
  <c r="P117"/>
  <c r="P116" s="1"/>
  <c r="BK117"/>
  <c r="BK116" s="1"/>
  <c r="J116" s="1"/>
  <c r="J66" s="1"/>
  <c r="J117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BK96"/>
  <c r="J96"/>
  <c r="BE96" s="1"/>
  <c r="BI94"/>
  <c r="F38" s="1"/>
  <c r="BD62" i="1" s="1"/>
  <c r="BH94" i="10"/>
  <c r="F37" s="1"/>
  <c r="BC62" i="1" s="1"/>
  <c r="BG94" i="10"/>
  <c r="F36" s="1"/>
  <c r="BB62" i="1" s="1"/>
  <c r="BF94" i="10"/>
  <c r="J35" s="1"/>
  <c r="AW62" i="1" s="1"/>
  <c r="T94" i="10"/>
  <c r="T93" s="1"/>
  <c r="R94"/>
  <c r="R93" s="1"/>
  <c r="R92" s="1"/>
  <c r="P94"/>
  <c r="P93" s="1"/>
  <c r="P92" s="1"/>
  <c r="AU62" i="1" s="1"/>
  <c r="BK94" i="10"/>
  <c r="BK93" s="1"/>
  <c r="J94"/>
  <c r="BE94" s="1"/>
  <c r="F89"/>
  <c r="F86"/>
  <c r="E84"/>
  <c r="E78"/>
  <c r="F57"/>
  <c r="E55"/>
  <c r="J25"/>
  <c r="E25"/>
  <c r="J88" s="1"/>
  <c r="J24"/>
  <c r="J22"/>
  <c r="E22"/>
  <c r="F60" s="1"/>
  <c r="J21"/>
  <c r="J19"/>
  <c r="E19"/>
  <c r="F88" s="1"/>
  <c r="J18"/>
  <c r="J16"/>
  <c r="J57" s="1"/>
  <c r="E7"/>
  <c r="E49" s="1"/>
  <c r="AY61" i="1"/>
  <c r="AX61"/>
  <c r="BI189" i="9"/>
  <c r="BH189"/>
  <c r="BG189"/>
  <c r="BF189"/>
  <c r="T189"/>
  <c r="R189"/>
  <c r="P189"/>
  <c r="BK189"/>
  <c r="J189"/>
  <c r="BE189" s="1"/>
  <c r="BI187"/>
  <c r="BH187"/>
  <c r="BG187"/>
  <c r="BF187"/>
  <c r="T187"/>
  <c r="R187"/>
  <c r="P187"/>
  <c r="BK187"/>
  <c r="J187"/>
  <c r="BE187" s="1"/>
  <c r="BI185"/>
  <c r="BH185"/>
  <c r="BG185"/>
  <c r="BF185"/>
  <c r="T185"/>
  <c r="R185"/>
  <c r="P185"/>
  <c r="BK185"/>
  <c r="J185"/>
  <c r="BE185" s="1"/>
  <c r="BI183"/>
  <c r="BH183"/>
  <c r="BG183"/>
  <c r="BF183"/>
  <c r="T183"/>
  <c r="R183"/>
  <c r="P183"/>
  <c r="BK183"/>
  <c r="J183"/>
  <c r="BE183" s="1"/>
  <c r="BI181"/>
  <c r="BH181"/>
  <c r="BG181"/>
  <c r="BF181"/>
  <c r="T181"/>
  <c r="R181"/>
  <c r="P181"/>
  <c r="BK181"/>
  <c r="J181"/>
  <c r="BE181" s="1"/>
  <c r="BI179"/>
  <c r="BH179"/>
  <c r="BG179"/>
  <c r="BF179"/>
  <c r="T179"/>
  <c r="R179"/>
  <c r="P179"/>
  <c r="BK179"/>
  <c r="J179"/>
  <c r="BE179" s="1"/>
  <c r="BI177"/>
  <c r="BH177"/>
  <c r="BG177"/>
  <c r="BF177"/>
  <c r="BE177"/>
  <c r="T177"/>
  <c r="R177"/>
  <c r="P177"/>
  <c r="BK177"/>
  <c r="J177"/>
  <c r="BI175"/>
  <c r="BH175"/>
  <c r="BG175"/>
  <c r="BF175"/>
  <c r="BE175"/>
  <c r="T175"/>
  <c r="R175"/>
  <c r="P175"/>
  <c r="BK175"/>
  <c r="J175"/>
  <c r="BI173"/>
  <c r="BH173"/>
  <c r="BG173"/>
  <c r="BF173"/>
  <c r="BE173"/>
  <c r="T173"/>
  <c r="R173"/>
  <c r="P173"/>
  <c r="BK173"/>
  <c r="J173"/>
  <c r="BI171"/>
  <c r="BH171"/>
  <c r="BG171"/>
  <c r="BF171"/>
  <c r="BE171"/>
  <c r="T171"/>
  <c r="R171"/>
  <c r="P171"/>
  <c r="BK171"/>
  <c r="J171"/>
  <c r="BI169"/>
  <c r="BH169"/>
  <c r="BG169"/>
  <c r="BF169"/>
  <c r="BE169"/>
  <c r="T169"/>
  <c r="R169"/>
  <c r="P169"/>
  <c r="BK169"/>
  <c r="J169"/>
  <c r="BI167"/>
  <c r="BH167"/>
  <c r="BG167"/>
  <c r="BF167"/>
  <c r="BE167"/>
  <c r="T167"/>
  <c r="T166" s="1"/>
  <c r="R167"/>
  <c r="R166" s="1"/>
  <c r="P167"/>
  <c r="P166" s="1"/>
  <c r="BK167"/>
  <c r="BK166" s="1"/>
  <c r="J166" s="1"/>
  <c r="J68" s="1"/>
  <c r="J167"/>
  <c r="BI164"/>
  <c r="BH164"/>
  <c r="BG164"/>
  <c r="BF164"/>
  <c r="T164"/>
  <c r="R164"/>
  <c r="P164"/>
  <c r="BK164"/>
  <c r="J164"/>
  <c r="BE164" s="1"/>
  <c r="BI162"/>
  <c r="BH162"/>
  <c r="BG162"/>
  <c r="BF162"/>
  <c r="T162"/>
  <c r="R162"/>
  <c r="P162"/>
  <c r="BK162"/>
  <c r="J162"/>
  <c r="BE162" s="1"/>
  <c r="BI160"/>
  <c r="BH160"/>
  <c r="BG160"/>
  <c r="BF160"/>
  <c r="T160"/>
  <c r="R160"/>
  <c r="P160"/>
  <c r="BK160"/>
  <c r="J160"/>
  <c r="BE160" s="1"/>
  <c r="BI158"/>
  <c r="BH158"/>
  <c r="BG158"/>
  <c r="BF158"/>
  <c r="T158"/>
  <c r="R158"/>
  <c r="P158"/>
  <c r="BK158"/>
  <c r="J158"/>
  <c r="BE158" s="1"/>
  <c r="BI156"/>
  <c r="BH156"/>
  <c r="BG156"/>
  <c r="BF156"/>
  <c r="T156"/>
  <c r="R156"/>
  <c r="P156"/>
  <c r="BK156"/>
  <c r="J156"/>
  <c r="BE156" s="1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0"/>
  <c r="BH150"/>
  <c r="BG150"/>
  <c r="BF150"/>
  <c r="BE150"/>
  <c r="T150"/>
  <c r="R150"/>
  <c r="P150"/>
  <c r="BK150"/>
  <c r="J150"/>
  <c r="BI148"/>
  <c r="BH148"/>
  <c r="BG148"/>
  <c r="BF148"/>
  <c r="BE148"/>
  <c r="T148"/>
  <c r="T147" s="1"/>
  <c r="R148"/>
  <c r="R147" s="1"/>
  <c r="P148"/>
  <c r="P147" s="1"/>
  <c r="BK148"/>
  <c r="BK147" s="1"/>
  <c r="J147" s="1"/>
  <c r="J67" s="1"/>
  <c r="J148"/>
  <c r="BI145"/>
  <c r="BH145"/>
  <c r="BG145"/>
  <c r="BF145"/>
  <c r="T145"/>
  <c r="R145"/>
  <c r="P145"/>
  <c r="BK145"/>
  <c r="J145"/>
  <c r="BE145" s="1"/>
  <c r="BI143"/>
  <c r="BH143"/>
  <c r="BG143"/>
  <c r="BF143"/>
  <c r="T143"/>
  <c r="R143"/>
  <c r="P143"/>
  <c r="BK143"/>
  <c r="J143"/>
  <c r="BE143" s="1"/>
  <c r="BI141"/>
  <c r="BH141"/>
  <c r="BG141"/>
  <c r="BF141"/>
  <c r="T141"/>
  <c r="R141"/>
  <c r="P141"/>
  <c r="BK141"/>
  <c r="J141"/>
  <c r="BE141" s="1"/>
  <c r="BI139"/>
  <c r="BH139"/>
  <c r="BG139"/>
  <c r="BF139"/>
  <c r="T139"/>
  <c r="R139"/>
  <c r="P139"/>
  <c r="BK139"/>
  <c r="J139"/>
  <c r="BE139" s="1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T116" s="1"/>
  <c r="R117"/>
  <c r="R116" s="1"/>
  <c r="P117"/>
  <c r="P116" s="1"/>
  <c r="BK117"/>
  <c r="BK116" s="1"/>
  <c r="J116" s="1"/>
  <c r="J66" s="1"/>
  <c r="J117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6"/>
  <c r="BH96"/>
  <c r="BG96"/>
  <c r="BF96"/>
  <c r="BE96"/>
  <c r="T96"/>
  <c r="R96"/>
  <c r="P96"/>
  <c r="BK96"/>
  <c r="J96"/>
  <c r="BI94"/>
  <c r="F38" s="1"/>
  <c r="BD61" i="1" s="1"/>
  <c r="BH94" i="9"/>
  <c r="F37" s="1"/>
  <c r="BC61" i="1" s="1"/>
  <c r="BG94" i="9"/>
  <c r="F36" s="1"/>
  <c r="BB61" i="1" s="1"/>
  <c r="BF94" i="9"/>
  <c r="F35" s="1"/>
  <c r="BA61" i="1" s="1"/>
  <c r="BE94" i="9"/>
  <c r="F34" s="1"/>
  <c r="AZ61" i="1" s="1"/>
  <c r="T94" i="9"/>
  <c r="T93" s="1"/>
  <c r="R94"/>
  <c r="R93" s="1"/>
  <c r="R92" s="1"/>
  <c r="P94"/>
  <c r="P93" s="1"/>
  <c r="BK94"/>
  <c r="BK93" s="1"/>
  <c r="J94"/>
  <c r="F86"/>
  <c r="E84"/>
  <c r="F57"/>
  <c r="E55"/>
  <c r="J25"/>
  <c r="E25"/>
  <c r="J88" s="1"/>
  <c r="J24"/>
  <c r="J22"/>
  <c r="E22"/>
  <c r="F89" s="1"/>
  <c r="J21"/>
  <c r="J19"/>
  <c r="E19"/>
  <c r="F59" s="1"/>
  <c r="J18"/>
  <c r="J16"/>
  <c r="J86" s="1"/>
  <c r="E7"/>
  <c r="E49" s="1"/>
  <c r="AY60" i="1"/>
  <c r="AX60"/>
  <c r="BI199" i="8"/>
  <c r="BH199"/>
  <c r="BG199"/>
  <c r="BF199"/>
  <c r="T199"/>
  <c r="R199"/>
  <c r="P199"/>
  <c r="BK199"/>
  <c r="J199"/>
  <c r="BE199" s="1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5"/>
  <c r="BH185"/>
  <c r="BG185"/>
  <c r="BF185"/>
  <c r="BE185"/>
  <c r="T185"/>
  <c r="R185"/>
  <c r="P185"/>
  <c r="BK185"/>
  <c r="J185"/>
  <c r="BI183"/>
  <c r="BH183"/>
  <c r="BG183"/>
  <c r="BF183"/>
  <c r="BE183"/>
  <c r="T183"/>
  <c r="R183"/>
  <c r="P183"/>
  <c r="BK183"/>
  <c r="J183"/>
  <c r="BI181"/>
  <c r="BH181"/>
  <c r="BG181"/>
  <c r="BF181"/>
  <c r="BE181"/>
  <c r="T181"/>
  <c r="R181"/>
  <c r="P181"/>
  <c r="BK181"/>
  <c r="J181"/>
  <c r="BI179"/>
  <c r="BH179"/>
  <c r="BG179"/>
  <c r="BF179"/>
  <c r="BE179"/>
  <c r="T179"/>
  <c r="T178" s="1"/>
  <c r="R179"/>
  <c r="R178" s="1"/>
  <c r="P179"/>
  <c r="P178" s="1"/>
  <c r="BK179"/>
  <c r="BK178" s="1"/>
  <c r="J178" s="1"/>
  <c r="J68" s="1"/>
  <c r="J179"/>
  <c r="BI176"/>
  <c r="BH176"/>
  <c r="BG176"/>
  <c r="BF176"/>
  <c r="T176"/>
  <c r="R176"/>
  <c r="P176"/>
  <c r="BK176"/>
  <c r="J176"/>
  <c r="BE176" s="1"/>
  <c r="BI174"/>
  <c r="BH174"/>
  <c r="BG174"/>
  <c r="BF174"/>
  <c r="T174"/>
  <c r="R174"/>
  <c r="P174"/>
  <c r="BK174"/>
  <c r="J174"/>
  <c r="BE174" s="1"/>
  <c r="BI172"/>
  <c r="BH172"/>
  <c r="BG172"/>
  <c r="BF172"/>
  <c r="T172"/>
  <c r="R172"/>
  <c r="P172"/>
  <c r="BK172"/>
  <c r="J172"/>
  <c r="BE172" s="1"/>
  <c r="BI170"/>
  <c r="BH170"/>
  <c r="BG170"/>
  <c r="BF170"/>
  <c r="T170"/>
  <c r="R170"/>
  <c r="P170"/>
  <c r="BK170"/>
  <c r="J170"/>
  <c r="BE170" s="1"/>
  <c r="BI168"/>
  <c r="BH168"/>
  <c r="BG168"/>
  <c r="BF168"/>
  <c r="T168"/>
  <c r="R168"/>
  <c r="P168"/>
  <c r="BK168"/>
  <c r="J168"/>
  <c r="BE168" s="1"/>
  <c r="BI166"/>
  <c r="BH166"/>
  <c r="BG166"/>
  <c r="BF166"/>
  <c r="T166"/>
  <c r="T165" s="1"/>
  <c r="R166"/>
  <c r="R165" s="1"/>
  <c r="P166"/>
  <c r="P165" s="1"/>
  <c r="BK166"/>
  <c r="BK165" s="1"/>
  <c r="J165" s="1"/>
  <c r="J67" s="1"/>
  <c r="J166"/>
  <c r="BE166" s="1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T132" s="1"/>
  <c r="R133"/>
  <c r="R132" s="1"/>
  <c r="P133"/>
  <c r="P132" s="1"/>
  <c r="BK133"/>
  <c r="BK132" s="1"/>
  <c r="J132" s="1"/>
  <c r="J66" s="1"/>
  <c r="J133"/>
  <c r="BI130"/>
  <c r="BH130"/>
  <c r="BG130"/>
  <c r="BF130"/>
  <c r="T130"/>
  <c r="R130"/>
  <c r="P130"/>
  <c r="BK130"/>
  <c r="J130"/>
  <c r="BE130" s="1"/>
  <c r="BI128"/>
  <c r="BH128"/>
  <c r="BG128"/>
  <c r="BF128"/>
  <c r="T128"/>
  <c r="R128"/>
  <c r="P128"/>
  <c r="BK128"/>
  <c r="J128"/>
  <c r="BE128" s="1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 s="1"/>
  <c r="BI122"/>
  <c r="BH122"/>
  <c r="BG122"/>
  <c r="BF122"/>
  <c r="T122"/>
  <c r="R122"/>
  <c r="P122"/>
  <c r="BK122"/>
  <c r="J122"/>
  <c r="BE122" s="1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 s="1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F38" s="1"/>
  <c r="BD60" i="1" s="1"/>
  <c r="BH94" i="8"/>
  <c r="F37" s="1"/>
  <c r="BC60" i="1" s="1"/>
  <c r="BC57" s="1"/>
  <c r="AY57" s="1"/>
  <c r="BG94" i="8"/>
  <c r="F36" s="1"/>
  <c r="BB60" i="1" s="1"/>
  <c r="BF94" i="8"/>
  <c r="F35" s="1"/>
  <c r="BA60" i="1" s="1"/>
  <c r="BE94" i="8"/>
  <c r="T94"/>
  <c r="T93" s="1"/>
  <c r="T92" s="1"/>
  <c r="R94"/>
  <c r="R93" s="1"/>
  <c r="P94"/>
  <c r="P93" s="1"/>
  <c r="P92" s="1"/>
  <c r="AU60" i="1" s="1"/>
  <c r="BK94" i="8"/>
  <c r="BK93" s="1"/>
  <c r="J94"/>
  <c r="F86"/>
  <c r="E84"/>
  <c r="F57"/>
  <c r="E55"/>
  <c r="J25"/>
  <c r="E25"/>
  <c r="J88" s="1"/>
  <c r="J24"/>
  <c r="J22"/>
  <c r="E22"/>
  <c r="F89" s="1"/>
  <c r="J21"/>
  <c r="J19"/>
  <c r="E19"/>
  <c r="F88" s="1"/>
  <c r="J18"/>
  <c r="J16"/>
  <c r="J57" s="1"/>
  <c r="E7"/>
  <c r="E78" s="1"/>
  <c r="AY59" i="1"/>
  <c r="AX59"/>
  <c r="BI265" i="7"/>
  <c r="BH265"/>
  <c r="BG265"/>
  <c r="BF265"/>
  <c r="BE265"/>
  <c r="T265"/>
  <c r="R265"/>
  <c r="P265"/>
  <c r="BK265"/>
  <c r="J265"/>
  <c r="BI263"/>
  <c r="BH263"/>
  <c r="BG263"/>
  <c r="BF263"/>
  <c r="BE263"/>
  <c r="T263"/>
  <c r="R263"/>
  <c r="P263"/>
  <c r="BK263"/>
  <c r="J263"/>
  <c r="BI261"/>
  <c r="BH261"/>
  <c r="BG261"/>
  <c r="BF261"/>
  <c r="BE261"/>
  <c r="T261"/>
  <c r="R261"/>
  <c r="P261"/>
  <c r="BK261"/>
  <c r="J261"/>
  <c r="BI259"/>
  <c r="BH259"/>
  <c r="BG259"/>
  <c r="BF259"/>
  <c r="BE259"/>
  <c r="T259"/>
  <c r="R259"/>
  <c r="P259"/>
  <c r="BK259"/>
  <c r="J259"/>
  <c r="BI257"/>
  <c r="BH257"/>
  <c r="BG257"/>
  <c r="BF257"/>
  <c r="BE257"/>
  <c r="T257"/>
  <c r="R257"/>
  <c r="P257"/>
  <c r="BK257"/>
  <c r="J257"/>
  <c r="BI255"/>
  <c r="BH255"/>
  <c r="BG255"/>
  <c r="BF255"/>
  <c r="BE255"/>
  <c r="T255"/>
  <c r="R255"/>
  <c r="P255"/>
  <c r="BK255"/>
  <c r="J255"/>
  <c r="BI253"/>
  <c r="BH253"/>
  <c r="BG253"/>
  <c r="BF253"/>
  <c r="BE253"/>
  <c r="T253"/>
  <c r="R253"/>
  <c r="P253"/>
  <c r="BK253"/>
  <c r="J253"/>
  <c r="BI251"/>
  <c r="BH251"/>
  <c r="BG251"/>
  <c r="BF251"/>
  <c r="BE251"/>
  <c r="T251"/>
  <c r="R251"/>
  <c r="P251"/>
  <c r="BK251"/>
  <c r="J251"/>
  <c r="BI249"/>
  <c r="BH249"/>
  <c r="BG249"/>
  <c r="BF249"/>
  <c r="BE249"/>
  <c r="T249"/>
  <c r="R249"/>
  <c r="P249"/>
  <c r="BK249"/>
  <c r="J249"/>
  <c r="BI247"/>
  <c r="BH247"/>
  <c r="BG247"/>
  <c r="BF247"/>
  <c r="BE247"/>
  <c r="T247"/>
  <c r="T246" s="1"/>
  <c r="R247"/>
  <c r="R246" s="1"/>
  <c r="P247"/>
  <c r="P246" s="1"/>
  <c r="BK247"/>
  <c r="BK246" s="1"/>
  <c r="J246" s="1"/>
  <c r="J78" s="1"/>
  <c r="J247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40"/>
  <c r="BH240"/>
  <c r="BG240"/>
  <c r="BF240"/>
  <c r="T240"/>
  <c r="T239" s="1"/>
  <c r="R240"/>
  <c r="R239" s="1"/>
  <c r="P240"/>
  <c r="P239" s="1"/>
  <c r="BK240"/>
  <c r="BK239" s="1"/>
  <c r="J239" s="1"/>
  <c r="J77" s="1"/>
  <c r="J240"/>
  <c r="BE240" s="1"/>
  <c r="BI237"/>
  <c r="BH237"/>
  <c r="BG237"/>
  <c r="BF237"/>
  <c r="BE237"/>
  <c r="T237"/>
  <c r="R237"/>
  <c r="P237"/>
  <c r="BK237"/>
  <c r="J237"/>
  <c r="BI235"/>
  <c r="BH235"/>
  <c r="BG235"/>
  <c r="BF235"/>
  <c r="BE235"/>
  <c r="T235"/>
  <c r="R235"/>
  <c r="P235"/>
  <c r="BK235"/>
  <c r="J235"/>
  <c r="BI233"/>
  <c r="BH233"/>
  <c r="BG233"/>
  <c r="BF233"/>
  <c r="BE233"/>
  <c r="T233"/>
  <c r="R233"/>
  <c r="P233"/>
  <c r="BK233"/>
  <c r="J233"/>
  <c r="BI231"/>
  <c r="BH231"/>
  <c r="BG231"/>
  <c r="BF231"/>
  <c r="BE231"/>
  <c r="T231"/>
  <c r="R231"/>
  <c r="P231"/>
  <c r="BK231"/>
  <c r="J231"/>
  <c r="BI229"/>
  <c r="BH229"/>
  <c r="BG229"/>
  <c r="BF229"/>
  <c r="BE229"/>
  <c r="T229"/>
  <c r="R229"/>
  <c r="P229"/>
  <c r="BK229"/>
  <c r="J229"/>
  <c r="BI227"/>
  <c r="BH227"/>
  <c r="BG227"/>
  <c r="BF227"/>
  <c r="BE227"/>
  <c r="T227"/>
  <c r="R227"/>
  <c r="P227"/>
  <c r="BK227"/>
  <c r="J227"/>
  <c r="BI225"/>
  <c r="BH225"/>
  <c r="BG225"/>
  <c r="BF225"/>
  <c r="BE225"/>
  <c r="T225"/>
  <c r="R225"/>
  <c r="P225"/>
  <c r="BK225"/>
  <c r="J225"/>
  <c r="BI223"/>
  <c r="BH223"/>
  <c r="BG223"/>
  <c r="BF223"/>
  <c r="BE223"/>
  <c r="T223"/>
  <c r="R223"/>
  <c r="P223"/>
  <c r="BK223"/>
  <c r="J223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9"/>
  <c r="BH209"/>
  <c r="BG209"/>
  <c r="BF209"/>
  <c r="BE209"/>
  <c r="T209"/>
  <c r="T208" s="1"/>
  <c r="R209"/>
  <c r="R208" s="1"/>
  <c r="P209"/>
  <c r="P208" s="1"/>
  <c r="BK209"/>
  <c r="BK208" s="1"/>
  <c r="J208" s="1"/>
  <c r="J76" s="1"/>
  <c r="J209"/>
  <c r="BI206"/>
  <c r="BH206"/>
  <c r="BG206"/>
  <c r="BF206"/>
  <c r="T206"/>
  <c r="R206"/>
  <c r="P206"/>
  <c r="BK206"/>
  <c r="J206"/>
  <c r="BE206" s="1"/>
  <c r="BI204"/>
  <c r="BH204"/>
  <c r="BG204"/>
  <c r="BF204"/>
  <c r="T204"/>
  <c r="R204"/>
  <c r="P204"/>
  <c r="BK204"/>
  <c r="J204"/>
  <c r="BE204" s="1"/>
  <c r="BI202"/>
  <c r="BH202"/>
  <c r="BG202"/>
  <c r="BF202"/>
  <c r="T202"/>
  <c r="R202"/>
  <c r="P202"/>
  <c r="BK202"/>
  <c r="J202"/>
  <c r="BE202" s="1"/>
  <c r="BI200"/>
  <c r="BH200"/>
  <c r="BG200"/>
  <c r="BF200"/>
  <c r="T200"/>
  <c r="R200"/>
  <c r="P200"/>
  <c r="BK200"/>
  <c r="J200"/>
  <c r="BE200" s="1"/>
  <c r="BI198"/>
  <c r="BH198"/>
  <c r="BG198"/>
  <c r="BF198"/>
  <c r="T198"/>
  <c r="R198"/>
  <c r="P198"/>
  <c r="BK198"/>
  <c r="J198"/>
  <c r="BE198" s="1"/>
  <c r="BI196"/>
  <c r="BH196"/>
  <c r="BG196"/>
  <c r="BF196"/>
  <c r="T196"/>
  <c r="R196"/>
  <c r="P196"/>
  <c r="BK196"/>
  <c r="J196"/>
  <c r="BE196" s="1"/>
  <c r="BI194"/>
  <c r="BH194"/>
  <c r="BG194"/>
  <c r="BF194"/>
  <c r="T194"/>
  <c r="R194"/>
  <c r="P194"/>
  <c r="BK194"/>
  <c r="J194"/>
  <c r="BE194" s="1"/>
  <c r="BI192"/>
  <c r="BH192"/>
  <c r="BG192"/>
  <c r="BF192"/>
  <c r="T192"/>
  <c r="T191" s="1"/>
  <c r="R192"/>
  <c r="R191" s="1"/>
  <c r="R190" s="1"/>
  <c r="P192"/>
  <c r="P191" s="1"/>
  <c r="P190" s="1"/>
  <c r="BK192"/>
  <c r="BK191" s="1"/>
  <c r="J192"/>
  <c r="BE192" s="1"/>
  <c r="BI188"/>
  <c r="BH188"/>
  <c r="BG188"/>
  <c r="BF188"/>
  <c r="T188"/>
  <c r="R188"/>
  <c r="P188"/>
  <c r="BK188"/>
  <c r="J188"/>
  <c r="BE188" s="1"/>
  <c r="BI186"/>
  <c r="BH186"/>
  <c r="BG186"/>
  <c r="BF186"/>
  <c r="T186"/>
  <c r="R186"/>
  <c r="P186"/>
  <c r="BK186"/>
  <c r="J186"/>
  <c r="BE186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 s="1"/>
  <c r="BI180"/>
  <c r="BH180"/>
  <c r="BG180"/>
  <c r="BF180"/>
  <c r="T180"/>
  <c r="R180"/>
  <c r="P180"/>
  <c r="BK180"/>
  <c r="J180"/>
  <c r="BE180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74"/>
  <c r="BH174"/>
  <c r="BG174"/>
  <c r="BF174"/>
  <c r="T174"/>
  <c r="R174"/>
  <c r="P174"/>
  <c r="BK174"/>
  <c r="J174"/>
  <c r="BE174" s="1"/>
  <c r="BI172"/>
  <c r="BH172"/>
  <c r="BG172"/>
  <c r="BF172"/>
  <c r="T172"/>
  <c r="R172"/>
  <c r="P172"/>
  <c r="BK172"/>
  <c r="J172"/>
  <c r="BE172" s="1"/>
  <c r="BI170"/>
  <c r="BH170"/>
  <c r="BG170"/>
  <c r="BF170"/>
  <c r="BE170"/>
  <c r="T170"/>
  <c r="R170"/>
  <c r="P170"/>
  <c r="BK170"/>
  <c r="J170"/>
  <c r="BI168"/>
  <c r="BH168"/>
  <c r="BG168"/>
  <c r="BF168"/>
  <c r="BE168"/>
  <c r="T168"/>
  <c r="T167" s="1"/>
  <c r="T166" s="1"/>
  <c r="R168"/>
  <c r="R167" s="1"/>
  <c r="R166" s="1"/>
  <c r="P168"/>
  <c r="P167" s="1"/>
  <c r="P166" s="1"/>
  <c r="BK168"/>
  <c r="BK167" s="1"/>
  <c r="J168"/>
  <c r="BI164"/>
  <c r="BH164"/>
  <c r="BG164"/>
  <c r="BF164"/>
  <c r="BE164"/>
  <c r="T164"/>
  <c r="R164"/>
  <c r="P164"/>
  <c r="BK164"/>
  <c r="J164"/>
  <c r="BI162"/>
  <c r="BH162"/>
  <c r="BG162"/>
  <c r="BF162"/>
  <c r="BE162"/>
  <c r="T162"/>
  <c r="R162"/>
  <c r="P162"/>
  <c r="BK162"/>
  <c r="J162"/>
  <c r="BI160"/>
  <c r="BH160"/>
  <c r="BG160"/>
  <c r="BF160"/>
  <c r="BE160"/>
  <c r="T160"/>
  <c r="T159" s="1"/>
  <c r="R160"/>
  <c r="R159" s="1"/>
  <c r="P160"/>
  <c r="P159" s="1"/>
  <c r="BK160"/>
  <c r="BK159" s="1"/>
  <c r="J159" s="1"/>
  <c r="J71" s="1"/>
  <c r="J160"/>
  <c r="BI157"/>
  <c r="BH157"/>
  <c r="BG157"/>
  <c r="BF157"/>
  <c r="T157"/>
  <c r="R157"/>
  <c r="P157"/>
  <c r="BK157"/>
  <c r="J157"/>
  <c r="BE157" s="1"/>
  <c r="BI155"/>
  <c r="BH155"/>
  <c r="BG155"/>
  <c r="BF155"/>
  <c r="T155"/>
  <c r="R155"/>
  <c r="P155"/>
  <c r="BK155"/>
  <c r="J155"/>
  <c r="BE155" s="1"/>
  <c r="BI153"/>
  <c r="BH153"/>
  <c r="BG153"/>
  <c r="BF153"/>
  <c r="T153"/>
  <c r="T152" s="1"/>
  <c r="R153"/>
  <c r="R152" s="1"/>
  <c r="P153"/>
  <c r="P152" s="1"/>
  <c r="BK153"/>
  <c r="BK152" s="1"/>
  <c r="J152" s="1"/>
  <c r="J70" s="1"/>
  <c r="J153"/>
  <c r="BE153" s="1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6"/>
  <c r="BH146"/>
  <c r="BG146"/>
  <c r="BF146"/>
  <c r="BE146"/>
  <c r="T146"/>
  <c r="R146"/>
  <c r="P146"/>
  <c r="BK146"/>
  <c r="J146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0"/>
  <c r="BH140"/>
  <c r="BG140"/>
  <c r="BF140"/>
  <c r="BE140"/>
  <c r="T140"/>
  <c r="R140"/>
  <c r="P140"/>
  <c r="BK140"/>
  <c r="J140"/>
  <c r="BI138"/>
  <c r="BH138"/>
  <c r="BG138"/>
  <c r="BF138"/>
  <c r="BE138"/>
  <c r="T138"/>
  <c r="T137" s="1"/>
  <c r="R138"/>
  <c r="R137" s="1"/>
  <c r="P138"/>
  <c r="P137" s="1"/>
  <c r="BK138"/>
  <c r="BK137" s="1"/>
  <c r="J137" s="1"/>
  <c r="J69" s="1"/>
  <c r="J138"/>
  <c r="BI135"/>
  <c r="BH135"/>
  <c r="BG135"/>
  <c r="BF135"/>
  <c r="T135"/>
  <c r="R135"/>
  <c r="P135"/>
  <c r="BK135"/>
  <c r="J135"/>
  <c r="BE135" s="1"/>
  <c r="BI133"/>
  <c r="BH133"/>
  <c r="BG133"/>
  <c r="BF133"/>
  <c r="T133"/>
  <c r="R133"/>
  <c r="P133"/>
  <c r="BK133"/>
  <c r="J133"/>
  <c r="BE133" s="1"/>
  <c r="BI131"/>
  <c r="BH131"/>
  <c r="BG131"/>
  <c r="BF131"/>
  <c r="T131"/>
  <c r="R131"/>
  <c r="P131"/>
  <c r="BK131"/>
  <c r="J131"/>
  <c r="BE131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5"/>
  <c r="BH125"/>
  <c r="BG125"/>
  <c r="BF125"/>
  <c r="T125"/>
  <c r="R125"/>
  <c r="P125"/>
  <c r="BK125"/>
  <c r="J125"/>
  <c r="BE125" s="1"/>
  <c r="BI123"/>
  <c r="BH123"/>
  <c r="BG123"/>
  <c r="BF123"/>
  <c r="T123"/>
  <c r="T122" s="1"/>
  <c r="R123"/>
  <c r="R122" s="1"/>
  <c r="P123"/>
  <c r="P122" s="1"/>
  <c r="BK123"/>
  <c r="BK122" s="1"/>
  <c r="J122" s="1"/>
  <c r="J68" s="1"/>
  <c r="J123"/>
  <c r="BE123" s="1"/>
  <c r="BI120"/>
  <c r="BH120"/>
  <c r="BG120"/>
  <c r="BF120"/>
  <c r="BE120"/>
  <c r="T120"/>
  <c r="R120"/>
  <c r="P120"/>
  <c r="BK120"/>
  <c r="J120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2"/>
  <c r="BH112"/>
  <c r="BG112"/>
  <c r="BF112"/>
  <c r="BE112"/>
  <c r="T112"/>
  <c r="T111" s="1"/>
  <c r="R112"/>
  <c r="R111" s="1"/>
  <c r="P112"/>
  <c r="P111" s="1"/>
  <c r="BK112"/>
  <c r="BK111" s="1"/>
  <c r="J111" s="1"/>
  <c r="J67" s="1"/>
  <c r="J112"/>
  <c r="BI109"/>
  <c r="BH109"/>
  <c r="BG109"/>
  <c r="BF109"/>
  <c r="T109"/>
  <c r="R109"/>
  <c r="P109"/>
  <c r="BK109"/>
  <c r="J109"/>
  <c r="BE109" s="1"/>
  <c r="BI107"/>
  <c r="BH107"/>
  <c r="BG107"/>
  <c r="BF107"/>
  <c r="T107"/>
  <c r="R107"/>
  <c r="P107"/>
  <c r="BK107"/>
  <c r="J107"/>
  <c r="BE107" s="1"/>
  <c r="BI105"/>
  <c r="F38" s="1"/>
  <c r="BD59" i="1" s="1"/>
  <c r="BH105" i="7"/>
  <c r="F37" s="1"/>
  <c r="BC59" i="1" s="1"/>
  <c r="BG105" i="7"/>
  <c r="F36" s="1"/>
  <c r="BB59" i="1" s="1"/>
  <c r="BB57" s="1"/>
  <c r="AX57" s="1"/>
  <c r="BF105" i="7"/>
  <c r="F35" s="1"/>
  <c r="BA59" i="1" s="1"/>
  <c r="T105" i="7"/>
  <c r="T104" s="1"/>
  <c r="R105"/>
  <c r="R104" s="1"/>
  <c r="P105"/>
  <c r="P104" s="1"/>
  <c r="P103" s="1"/>
  <c r="P102" s="1"/>
  <c r="AU59" i="1" s="1"/>
  <c r="BK105" i="7"/>
  <c r="BK104" s="1"/>
  <c r="J105"/>
  <c r="BE105" s="1"/>
  <c r="F96"/>
  <c r="E94"/>
  <c r="F57"/>
  <c r="E55"/>
  <c r="J25"/>
  <c r="E25"/>
  <c r="J98" s="1"/>
  <c r="J24"/>
  <c r="J22"/>
  <c r="E22"/>
  <c r="F99" s="1"/>
  <c r="J21"/>
  <c r="J19"/>
  <c r="E19"/>
  <c r="F59" s="1"/>
  <c r="J18"/>
  <c r="J16"/>
  <c r="J96" s="1"/>
  <c r="E7"/>
  <c r="E49" s="1"/>
  <c r="AY58" i="1"/>
  <c r="AX58"/>
  <c r="BI173" i="6"/>
  <c r="BH173"/>
  <c r="BG173"/>
  <c r="BF173"/>
  <c r="BE173"/>
  <c r="T173"/>
  <c r="R173"/>
  <c r="P173"/>
  <c r="BK173"/>
  <c r="J173"/>
  <c r="BI171"/>
  <c r="BH171"/>
  <c r="BG171"/>
  <c r="BF171"/>
  <c r="BE171"/>
  <c r="T171"/>
  <c r="R171"/>
  <c r="P171"/>
  <c r="BK171"/>
  <c r="J171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BE153"/>
  <c r="T153"/>
  <c r="T152" s="1"/>
  <c r="R153"/>
  <c r="R152" s="1"/>
  <c r="P153"/>
  <c r="P152" s="1"/>
  <c r="BK153"/>
  <c r="BK152" s="1"/>
  <c r="J152" s="1"/>
  <c r="J69" s="1"/>
  <c r="J153"/>
  <c r="BI150"/>
  <c r="BH150"/>
  <c r="BG150"/>
  <c r="BF150"/>
  <c r="T150"/>
  <c r="R150"/>
  <c r="P150"/>
  <c r="BK150"/>
  <c r="J150"/>
  <c r="BE150" s="1"/>
  <c r="BI148"/>
  <c r="BH148"/>
  <c r="BG148"/>
  <c r="BF148"/>
  <c r="T148"/>
  <c r="T147" s="1"/>
  <c r="R148"/>
  <c r="R147" s="1"/>
  <c r="P148"/>
  <c r="P147" s="1"/>
  <c r="BK148"/>
  <c r="BK147" s="1"/>
  <c r="J147" s="1"/>
  <c r="J68" s="1"/>
  <c r="J148"/>
  <c r="BE148" s="1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T132" s="1"/>
  <c r="R133"/>
  <c r="R132" s="1"/>
  <c r="P133"/>
  <c r="P132" s="1"/>
  <c r="BK133"/>
  <c r="BK132" s="1"/>
  <c r="J132" s="1"/>
  <c r="J67" s="1"/>
  <c r="J133"/>
  <c r="BI130"/>
  <c r="BH130"/>
  <c r="BG130"/>
  <c r="BF130"/>
  <c r="T130"/>
  <c r="R130"/>
  <c r="P130"/>
  <c r="BK130"/>
  <c r="J130"/>
  <c r="BE130" s="1"/>
  <c r="BI128"/>
  <c r="BH128"/>
  <c r="BG128"/>
  <c r="BF128"/>
  <c r="T128"/>
  <c r="R128"/>
  <c r="P128"/>
  <c r="BK128"/>
  <c r="J128"/>
  <c r="BE128" s="1"/>
  <c r="BI126"/>
  <c r="BH126"/>
  <c r="BG126"/>
  <c r="BF126"/>
  <c r="T126"/>
  <c r="R126"/>
  <c r="P126"/>
  <c r="BK126"/>
  <c r="J126"/>
  <c r="BE126" s="1"/>
  <c r="BI124"/>
  <c r="BH124"/>
  <c r="BG124"/>
  <c r="BF124"/>
  <c r="T124"/>
  <c r="T123" s="1"/>
  <c r="R124"/>
  <c r="R123" s="1"/>
  <c r="P124"/>
  <c r="P123" s="1"/>
  <c r="BK124"/>
  <c r="BK123" s="1"/>
  <c r="J123" s="1"/>
  <c r="J66" s="1"/>
  <c r="J124"/>
  <c r="BE124" s="1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F38" s="1"/>
  <c r="BD58" i="1" s="1"/>
  <c r="BD57" s="1"/>
  <c r="BH95" i="6"/>
  <c r="F37" s="1"/>
  <c r="BC58" i="1" s="1"/>
  <c r="BG95" i="6"/>
  <c r="F36" s="1"/>
  <c r="BB58" i="1" s="1"/>
  <c r="BF95" i="6"/>
  <c r="F35" s="1"/>
  <c r="BA58" i="1" s="1"/>
  <c r="BE95" i="6"/>
  <c r="F34" s="1"/>
  <c r="AZ58" i="1" s="1"/>
  <c r="T95" i="6"/>
  <c r="T94" s="1"/>
  <c r="T93" s="1"/>
  <c r="R95"/>
  <c r="R94" s="1"/>
  <c r="P95"/>
  <c r="P94" s="1"/>
  <c r="P93" s="1"/>
  <c r="AU58" i="1" s="1"/>
  <c r="BK95" i="6"/>
  <c r="BK94" s="1"/>
  <c r="J95"/>
  <c r="J89"/>
  <c r="J87"/>
  <c r="F87"/>
  <c r="E85"/>
  <c r="F59"/>
  <c r="F57"/>
  <c r="E55"/>
  <c r="J25"/>
  <c r="E25"/>
  <c r="J59" s="1"/>
  <c r="J24"/>
  <c r="J22"/>
  <c r="E22"/>
  <c r="F90" s="1"/>
  <c r="J21"/>
  <c r="J19"/>
  <c r="E19"/>
  <c r="F89" s="1"/>
  <c r="J18"/>
  <c r="J16"/>
  <c r="J57" s="1"/>
  <c r="E7"/>
  <c r="E79" s="1"/>
  <c r="BK339" i="5"/>
  <c r="J339" s="1"/>
  <c r="J63" s="1"/>
  <c r="AY56" i="1"/>
  <c r="AX56"/>
  <c r="BI355" i="5"/>
  <c r="BH355"/>
  <c r="BG355"/>
  <c r="BF355"/>
  <c r="BE355"/>
  <c r="T355"/>
  <c r="R355"/>
  <c r="P355"/>
  <c r="BK355"/>
  <c r="J355"/>
  <c r="BI353"/>
  <c r="BH353"/>
  <c r="BG353"/>
  <c r="BF353"/>
  <c r="BE353"/>
  <c r="T353"/>
  <c r="R353"/>
  <c r="P353"/>
  <c r="BK353"/>
  <c r="J353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T346" s="1"/>
  <c r="R347"/>
  <c r="R346" s="1"/>
  <c r="P347"/>
  <c r="P346" s="1"/>
  <c r="BK347"/>
  <c r="BK346" s="1"/>
  <c r="J346" s="1"/>
  <c r="J64" s="1"/>
  <c r="J347"/>
  <c r="BI344"/>
  <c r="BH344"/>
  <c r="BG344"/>
  <c r="BF344"/>
  <c r="T344"/>
  <c r="R344"/>
  <c r="P344"/>
  <c r="BK344"/>
  <c r="J344"/>
  <c r="BE344" s="1"/>
  <c r="BI342"/>
  <c r="BH342"/>
  <c r="BG342"/>
  <c r="BF342"/>
  <c r="T342"/>
  <c r="R342"/>
  <c r="P342"/>
  <c r="BK342"/>
  <c r="J342"/>
  <c r="BE342" s="1"/>
  <c r="BI340"/>
  <c r="BH340"/>
  <c r="BG340"/>
  <c r="BF340"/>
  <c r="T340"/>
  <c r="T339" s="1"/>
  <c r="R340"/>
  <c r="R339" s="1"/>
  <c r="P340"/>
  <c r="P339" s="1"/>
  <c r="BK340"/>
  <c r="J340"/>
  <c r="BE340" s="1"/>
  <c r="BI337"/>
  <c r="BH337"/>
  <c r="BG337"/>
  <c r="BF337"/>
  <c r="BE337"/>
  <c r="T337"/>
  <c r="R337"/>
  <c r="P337"/>
  <c r="BK337"/>
  <c r="J337"/>
  <c r="BI335"/>
  <c r="BH335"/>
  <c r="BG335"/>
  <c r="BF335"/>
  <c r="BE335"/>
  <c r="T335"/>
  <c r="R335"/>
  <c r="P335"/>
  <c r="BK335"/>
  <c r="J335"/>
  <c r="BI333"/>
  <c r="BH333"/>
  <c r="BG333"/>
  <c r="BF333"/>
  <c r="BE333"/>
  <c r="T333"/>
  <c r="R333"/>
  <c r="P333"/>
  <c r="BK333"/>
  <c r="J333"/>
  <c r="BI331"/>
  <c r="BH331"/>
  <c r="BG331"/>
  <c r="BF331"/>
  <c r="BE331"/>
  <c r="T331"/>
  <c r="R331"/>
  <c r="P331"/>
  <c r="BK331"/>
  <c r="J331"/>
  <c r="BI329"/>
  <c r="BH329"/>
  <c r="BG329"/>
  <c r="BF329"/>
  <c r="BE329"/>
  <c r="T329"/>
  <c r="R329"/>
  <c r="P329"/>
  <c r="BK329"/>
  <c r="J329"/>
  <c r="BI327"/>
  <c r="BH327"/>
  <c r="BG327"/>
  <c r="BF327"/>
  <c r="BE327"/>
  <c r="T327"/>
  <c r="R327"/>
  <c r="P327"/>
  <c r="BK327"/>
  <c r="J327"/>
  <c r="BI325"/>
  <c r="BH325"/>
  <c r="BG325"/>
  <c r="BF325"/>
  <c r="BE325"/>
  <c r="T325"/>
  <c r="R325"/>
  <c r="P325"/>
  <c r="BK325"/>
  <c r="J325"/>
  <c r="BI323"/>
  <c r="BH323"/>
  <c r="BG323"/>
  <c r="BF323"/>
  <c r="BE323"/>
  <c r="T323"/>
  <c r="R323"/>
  <c r="P323"/>
  <c r="BK323"/>
  <c r="J323"/>
  <c r="BI321"/>
  <c r="BH321"/>
  <c r="BG321"/>
  <c r="BF321"/>
  <c r="BE321"/>
  <c r="T321"/>
  <c r="R321"/>
  <c r="P321"/>
  <c r="BK321"/>
  <c r="J321"/>
  <c r="BI319"/>
  <c r="BH319"/>
  <c r="BG319"/>
  <c r="BF319"/>
  <c r="BE319"/>
  <c r="T319"/>
  <c r="R319"/>
  <c r="P319"/>
  <c r="BK319"/>
  <c r="J319"/>
  <c r="BI317"/>
  <c r="BH317"/>
  <c r="BG317"/>
  <c r="BF317"/>
  <c r="BE317"/>
  <c r="T317"/>
  <c r="R317"/>
  <c r="P317"/>
  <c r="BK317"/>
  <c r="J317"/>
  <c r="BI315"/>
  <c r="BH315"/>
  <c r="BG315"/>
  <c r="BF315"/>
  <c r="BE315"/>
  <c r="T315"/>
  <c r="R315"/>
  <c r="P315"/>
  <c r="BK315"/>
  <c r="J315"/>
  <c r="BI313"/>
  <c r="BH313"/>
  <c r="BG313"/>
  <c r="BF313"/>
  <c r="BE313"/>
  <c r="T313"/>
  <c r="R313"/>
  <c r="P313"/>
  <c r="BK313"/>
  <c r="J313"/>
  <c r="BI311"/>
  <c r="BH311"/>
  <c r="BG311"/>
  <c r="BF311"/>
  <c r="BE311"/>
  <c r="T311"/>
  <c r="R311"/>
  <c r="P311"/>
  <c r="BK311"/>
  <c r="J311"/>
  <c r="BI309"/>
  <c r="BH309"/>
  <c r="BG309"/>
  <c r="BF309"/>
  <c r="BE309"/>
  <c r="T309"/>
  <c r="R309"/>
  <c r="P309"/>
  <c r="BK309"/>
  <c r="J309"/>
  <c r="BI307"/>
  <c r="BH307"/>
  <c r="BG307"/>
  <c r="BF307"/>
  <c r="BE307"/>
  <c r="T307"/>
  <c r="R307"/>
  <c r="P307"/>
  <c r="BK307"/>
  <c r="J307"/>
  <c r="BI305"/>
  <c r="BH305"/>
  <c r="BG305"/>
  <c r="BF305"/>
  <c r="BE305"/>
  <c r="T305"/>
  <c r="R305"/>
  <c r="P305"/>
  <c r="BK305"/>
  <c r="J305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1"/>
  <c r="BH291"/>
  <c r="BG291"/>
  <c r="BF291"/>
  <c r="BE291"/>
  <c r="T291"/>
  <c r="R291"/>
  <c r="P291"/>
  <c r="BK291"/>
  <c r="J291"/>
  <c r="BI289"/>
  <c r="BH289"/>
  <c r="BG289"/>
  <c r="BF289"/>
  <c r="BE289"/>
  <c r="T289"/>
  <c r="R289"/>
  <c r="P289"/>
  <c r="BK289"/>
  <c r="J289"/>
  <c r="BI287"/>
  <c r="BH287"/>
  <c r="BG287"/>
  <c r="BF287"/>
  <c r="BE287"/>
  <c r="T287"/>
  <c r="R287"/>
  <c r="P287"/>
  <c r="BK287"/>
  <c r="J287"/>
  <c r="BI285"/>
  <c r="BH285"/>
  <c r="BG285"/>
  <c r="BF285"/>
  <c r="BE285"/>
  <c r="T285"/>
  <c r="R285"/>
  <c r="P285"/>
  <c r="BK285"/>
  <c r="J285"/>
  <c r="BI283"/>
  <c r="BH283"/>
  <c r="BG283"/>
  <c r="BF283"/>
  <c r="BE283"/>
  <c r="T283"/>
  <c r="R283"/>
  <c r="P283"/>
  <c r="BK283"/>
  <c r="J283"/>
  <c r="BI281"/>
  <c r="BH281"/>
  <c r="BG281"/>
  <c r="BF281"/>
  <c r="BE281"/>
  <c r="T281"/>
  <c r="R281"/>
  <c r="P281"/>
  <c r="BK281"/>
  <c r="J281"/>
  <c r="BI279"/>
  <c r="BH279"/>
  <c r="BG279"/>
  <c r="BF279"/>
  <c r="BE279"/>
  <c r="T279"/>
  <c r="R279"/>
  <c r="P279"/>
  <c r="BK279"/>
  <c r="J279"/>
  <c r="BI277"/>
  <c r="BH277"/>
  <c r="BG277"/>
  <c r="BF277"/>
  <c r="BE277"/>
  <c r="T277"/>
  <c r="R277"/>
  <c r="P277"/>
  <c r="BK277"/>
  <c r="J277"/>
  <c r="BI275"/>
  <c r="BH275"/>
  <c r="BG275"/>
  <c r="BF275"/>
  <c r="BE275"/>
  <c r="T275"/>
  <c r="R275"/>
  <c r="P275"/>
  <c r="BK275"/>
  <c r="J275"/>
  <c r="BI273"/>
  <c r="BH273"/>
  <c r="BG273"/>
  <c r="BF273"/>
  <c r="BE273"/>
  <c r="T273"/>
  <c r="R273"/>
  <c r="P273"/>
  <c r="BK273"/>
  <c r="J273"/>
  <c r="BI271"/>
  <c r="BH271"/>
  <c r="BG271"/>
  <c r="BF271"/>
  <c r="BE271"/>
  <c r="T271"/>
  <c r="R271"/>
  <c r="P271"/>
  <c r="BK271"/>
  <c r="J271"/>
  <c r="BI269"/>
  <c r="BH269"/>
  <c r="BG269"/>
  <c r="BF269"/>
  <c r="BE269"/>
  <c r="T269"/>
  <c r="R269"/>
  <c r="P269"/>
  <c r="BK269"/>
  <c r="J269"/>
  <c r="BI267"/>
  <c r="BH267"/>
  <c r="BG267"/>
  <c r="BF267"/>
  <c r="BE267"/>
  <c r="T267"/>
  <c r="R267"/>
  <c r="P267"/>
  <c r="BK267"/>
  <c r="J267"/>
  <c r="BI265"/>
  <c r="BH265"/>
  <c r="BG265"/>
  <c r="BF265"/>
  <c r="BE265"/>
  <c r="T265"/>
  <c r="R265"/>
  <c r="P265"/>
  <c r="BK265"/>
  <c r="J265"/>
  <c r="BI263"/>
  <c r="BH263"/>
  <c r="BG263"/>
  <c r="BF263"/>
  <c r="BE263"/>
  <c r="T263"/>
  <c r="R263"/>
  <c r="P263"/>
  <c r="BK263"/>
  <c r="J263"/>
  <c r="BI261"/>
  <c r="BH261"/>
  <c r="BG261"/>
  <c r="BF261"/>
  <c r="BE261"/>
  <c r="T261"/>
  <c r="R261"/>
  <c r="P261"/>
  <c r="BK261"/>
  <c r="J261"/>
  <c r="BI259"/>
  <c r="BH259"/>
  <c r="BG259"/>
  <c r="BF259"/>
  <c r="BE259"/>
  <c r="T259"/>
  <c r="R259"/>
  <c r="P259"/>
  <c r="BK259"/>
  <c r="J259"/>
  <c r="BI257"/>
  <c r="BH257"/>
  <c r="BG257"/>
  <c r="BF257"/>
  <c r="BE257"/>
  <c r="T257"/>
  <c r="R257"/>
  <c r="P257"/>
  <c r="BK257"/>
  <c r="J257"/>
  <c r="BI255"/>
  <c r="BH255"/>
  <c r="BG255"/>
  <c r="BF255"/>
  <c r="BE255"/>
  <c r="T255"/>
  <c r="R255"/>
  <c r="P255"/>
  <c r="BK255"/>
  <c r="J255"/>
  <c r="BI253"/>
  <c r="BH253"/>
  <c r="BG253"/>
  <c r="BF253"/>
  <c r="BE253"/>
  <c r="T253"/>
  <c r="R253"/>
  <c r="P253"/>
  <c r="BK253"/>
  <c r="J253"/>
  <c r="BI251"/>
  <c r="BH251"/>
  <c r="BG251"/>
  <c r="BF251"/>
  <c r="BE251"/>
  <c r="T251"/>
  <c r="R251"/>
  <c r="P251"/>
  <c r="BK251"/>
  <c r="J251"/>
  <c r="BI249"/>
  <c r="BH249"/>
  <c r="BG249"/>
  <c r="BF249"/>
  <c r="BE249"/>
  <c r="T249"/>
  <c r="R249"/>
  <c r="P249"/>
  <c r="BK249"/>
  <c r="J249"/>
  <c r="BI247"/>
  <c r="BH247"/>
  <c r="BG247"/>
  <c r="BF247"/>
  <c r="BE247"/>
  <c r="T247"/>
  <c r="R247"/>
  <c r="P247"/>
  <c r="BK247"/>
  <c r="J247"/>
  <c r="BI245"/>
  <c r="BH245"/>
  <c r="BG245"/>
  <c r="BF245"/>
  <c r="BE245"/>
  <c r="T245"/>
  <c r="R245"/>
  <c r="P245"/>
  <c r="BK245"/>
  <c r="J245"/>
  <c r="BI243"/>
  <c r="BH243"/>
  <c r="BG243"/>
  <c r="BF243"/>
  <c r="BE243"/>
  <c r="T243"/>
  <c r="R243"/>
  <c r="P243"/>
  <c r="BK243"/>
  <c r="J243"/>
  <c r="BI241"/>
  <c r="BH241"/>
  <c r="BG241"/>
  <c r="BF241"/>
  <c r="BE241"/>
  <c r="T241"/>
  <c r="R241"/>
  <c r="P241"/>
  <c r="BK241"/>
  <c r="J241"/>
  <c r="BI239"/>
  <c r="BH239"/>
  <c r="BG239"/>
  <c r="BF239"/>
  <c r="BE239"/>
  <c r="T239"/>
  <c r="R239"/>
  <c r="P239"/>
  <c r="BK239"/>
  <c r="J239"/>
  <c r="BI237"/>
  <c r="BH237"/>
  <c r="BG237"/>
  <c r="BF237"/>
  <c r="BE237"/>
  <c r="T237"/>
  <c r="R237"/>
  <c r="P237"/>
  <c r="BK237"/>
  <c r="J237"/>
  <c r="BI235"/>
  <c r="BH235"/>
  <c r="BG235"/>
  <c r="BF235"/>
  <c r="BE235"/>
  <c r="T235"/>
  <c r="R235"/>
  <c r="P235"/>
  <c r="BK235"/>
  <c r="J235"/>
  <c r="BI233"/>
  <c r="BH233"/>
  <c r="BG233"/>
  <c r="BF233"/>
  <c r="BE233"/>
  <c r="T233"/>
  <c r="R233"/>
  <c r="P233"/>
  <c r="BK233"/>
  <c r="J233"/>
  <c r="BI231"/>
  <c r="BH231"/>
  <c r="BG231"/>
  <c r="BF231"/>
  <c r="BE231"/>
  <c r="T231"/>
  <c r="R231"/>
  <c r="P231"/>
  <c r="BK231"/>
  <c r="J231"/>
  <c r="BI229"/>
  <c r="BH229"/>
  <c r="BG229"/>
  <c r="BF229"/>
  <c r="BE229"/>
  <c r="T229"/>
  <c r="R229"/>
  <c r="P229"/>
  <c r="BK229"/>
  <c r="J229"/>
  <c r="BI227"/>
  <c r="BH227"/>
  <c r="BG227"/>
  <c r="BF227"/>
  <c r="BE227"/>
  <c r="T227"/>
  <c r="R227"/>
  <c r="P227"/>
  <c r="BK227"/>
  <c r="J227"/>
  <c r="BI225"/>
  <c r="BH225"/>
  <c r="BG225"/>
  <c r="BF225"/>
  <c r="BE225"/>
  <c r="T225"/>
  <c r="R225"/>
  <c r="P225"/>
  <c r="BK225"/>
  <c r="J225"/>
  <c r="BI223"/>
  <c r="BH223"/>
  <c r="BG223"/>
  <c r="BF223"/>
  <c r="BE223"/>
  <c r="T223"/>
  <c r="R223"/>
  <c r="P223"/>
  <c r="BK223"/>
  <c r="J223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9"/>
  <c r="BH209"/>
  <c r="BG209"/>
  <c r="BF209"/>
  <c r="BE209"/>
  <c r="T209"/>
  <c r="R209"/>
  <c r="P209"/>
  <c r="BK209"/>
  <c r="J209"/>
  <c r="BI207"/>
  <c r="BH207"/>
  <c r="BG207"/>
  <c r="BF207"/>
  <c r="BE207"/>
  <c r="T207"/>
  <c r="R207"/>
  <c r="P207"/>
  <c r="BK207"/>
  <c r="J207"/>
  <c r="BI205"/>
  <c r="BH205"/>
  <c r="BG205"/>
  <c r="BF205"/>
  <c r="BE205"/>
  <c r="T205"/>
  <c r="R205"/>
  <c r="P205"/>
  <c r="BK205"/>
  <c r="J205"/>
  <c r="BI203"/>
  <c r="BH203"/>
  <c r="BG203"/>
  <c r="BF203"/>
  <c r="BE203"/>
  <c r="T203"/>
  <c r="R203"/>
  <c r="P203"/>
  <c r="BK203"/>
  <c r="J203"/>
  <c r="BI201"/>
  <c r="BH201"/>
  <c r="BG201"/>
  <c r="BF201"/>
  <c r="BE201"/>
  <c r="T201"/>
  <c r="R201"/>
  <c r="P201"/>
  <c r="BK201"/>
  <c r="J201"/>
  <c r="BI199"/>
  <c r="BH199"/>
  <c r="BG199"/>
  <c r="BF199"/>
  <c r="BE199"/>
  <c r="T199"/>
  <c r="R199"/>
  <c r="P199"/>
  <c r="BK199"/>
  <c r="J199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5"/>
  <c r="BH185"/>
  <c r="BG185"/>
  <c r="BF185"/>
  <c r="BE185"/>
  <c r="T185"/>
  <c r="R185"/>
  <c r="P185"/>
  <c r="BK185"/>
  <c r="J185"/>
  <c r="BI183"/>
  <c r="BH183"/>
  <c r="BG183"/>
  <c r="BF183"/>
  <c r="BE183"/>
  <c r="T183"/>
  <c r="R183"/>
  <c r="P183"/>
  <c r="BK183"/>
  <c r="J183"/>
  <c r="BI181"/>
  <c r="BH181"/>
  <c r="BG181"/>
  <c r="BF181"/>
  <c r="BE181"/>
  <c r="T181"/>
  <c r="R181"/>
  <c r="P181"/>
  <c r="BK181"/>
  <c r="J181"/>
  <c r="BI179"/>
  <c r="BH179"/>
  <c r="BG179"/>
  <c r="BF179"/>
  <c r="BE179"/>
  <c r="T179"/>
  <c r="R179"/>
  <c r="P179"/>
  <c r="BK179"/>
  <c r="J179"/>
  <c r="BI177"/>
  <c r="BH177"/>
  <c r="BG177"/>
  <c r="BF177"/>
  <c r="BE177"/>
  <c r="T177"/>
  <c r="R177"/>
  <c r="P177"/>
  <c r="BK177"/>
  <c r="J177"/>
  <c r="BI175"/>
  <c r="BH175"/>
  <c r="BG175"/>
  <c r="BF175"/>
  <c r="BE175"/>
  <c r="T175"/>
  <c r="R175"/>
  <c r="P175"/>
  <c r="BK175"/>
  <c r="J175"/>
  <c r="BI173"/>
  <c r="BH173"/>
  <c r="BG173"/>
  <c r="BF173"/>
  <c r="BE173"/>
  <c r="T173"/>
  <c r="R173"/>
  <c r="P173"/>
  <c r="BK173"/>
  <c r="J173"/>
  <c r="BI171"/>
  <c r="BH171"/>
  <c r="BG171"/>
  <c r="BF171"/>
  <c r="BE171"/>
  <c r="T171"/>
  <c r="R171"/>
  <c r="P171"/>
  <c r="BK171"/>
  <c r="J171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T110" s="1"/>
  <c r="R111"/>
  <c r="R110" s="1"/>
  <c r="P111"/>
  <c r="P110" s="1"/>
  <c r="BK111"/>
  <c r="BK110" s="1"/>
  <c r="J110" s="1"/>
  <c r="J62" s="1"/>
  <c r="J111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BK96"/>
  <c r="J96"/>
  <c r="BE96" s="1"/>
  <c r="BI94"/>
  <c r="BH94"/>
  <c r="BG94"/>
  <c r="BF94"/>
  <c r="T94"/>
  <c r="R94"/>
  <c r="P94"/>
  <c r="BK94"/>
  <c r="J94"/>
  <c r="BE94" s="1"/>
  <c r="BI92"/>
  <c r="BH92"/>
  <c r="BG92"/>
  <c r="BF92"/>
  <c r="T92"/>
  <c r="R92"/>
  <c r="P92"/>
  <c r="BK92"/>
  <c r="J92"/>
  <c r="BE92" s="1"/>
  <c r="BI90"/>
  <c r="BH90"/>
  <c r="BG90"/>
  <c r="BF90"/>
  <c r="T90"/>
  <c r="R90"/>
  <c r="P90"/>
  <c r="BK90"/>
  <c r="J90"/>
  <c r="BE90" s="1"/>
  <c r="BI88"/>
  <c r="F36" s="1"/>
  <c r="BD56" i="1" s="1"/>
  <c r="BH88" i="5"/>
  <c r="F35" s="1"/>
  <c r="BC56" i="1" s="1"/>
  <c r="BG88" i="5"/>
  <c r="F34" s="1"/>
  <c r="BB56" i="1" s="1"/>
  <c r="BF88" i="5"/>
  <c r="F33" s="1"/>
  <c r="BA56" i="1" s="1"/>
  <c r="T88" i="5"/>
  <c r="T87" s="1"/>
  <c r="R88"/>
  <c r="R87" s="1"/>
  <c r="P88"/>
  <c r="P87" s="1"/>
  <c r="P86" s="1"/>
  <c r="AU56" i="1" s="1"/>
  <c r="BK88" i="5"/>
  <c r="BK87" s="1"/>
  <c r="J88"/>
  <c r="BE88" s="1"/>
  <c r="F83"/>
  <c r="F80"/>
  <c r="E78"/>
  <c r="E74"/>
  <c r="F53"/>
  <c r="E51"/>
  <c r="J23"/>
  <c r="E23"/>
  <c r="J82" s="1"/>
  <c r="J22"/>
  <c r="J20"/>
  <c r="E20"/>
  <c r="F56" s="1"/>
  <c r="J19"/>
  <c r="J17"/>
  <c r="E17"/>
  <c r="F82" s="1"/>
  <c r="J16"/>
  <c r="J14"/>
  <c r="J80" s="1"/>
  <c r="E7"/>
  <c r="E47" s="1"/>
  <c r="BK310" i="4"/>
  <c r="J310" s="1"/>
  <c r="J68" s="1"/>
  <c r="BK280"/>
  <c r="J280" s="1"/>
  <c r="J66" s="1"/>
  <c r="AY55" i="1"/>
  <c r="AX55"/>
  <c r="BI311" i="4"/>
  <c r="BH311"/>
  <c r="BG311"/>
  <c r="BF311"/>
  <c r="T311"/>
  <c r="T310" s="1"/>
  <c r="R311"/>
  <c r="R310" s="1"/>
  <c r="P311"/>
  <c r="P310" s="1"/>
  <c r="BK311"/>
  <c r="J311"/>
  <c r="BE311" s="1"/>
  <c r="BI308"/>
  <c r="BH308"/>
  <c r="BG308"/>
  <c r="BF308"/>
  <c r="BE308"/>
  <c r="T308"/>
  <c r="R308"/>
  <c r="P308"/>
  <c r="BK308"/>
  <c r="J308"/>
  <c r="BI306"/>
  <c r="BH306"/>
  <c r="BG306"/>
  <c r="BF306"/>
  <c r="BE306"/>
  <c r="T306"/>
  <c r="R306"/>
  <c r="P306"/>
  <c r="BK306"/>
  <c r="J306"/>
  <c r="BI304"/>
  <c r="BH304"/>
  <c r="BG304"/>
  <c r="BF304"/>
  <c r="BE304"/>
  <c r="T304"/>
  <c r="R304"/>
  <c r="P304"/>
  <c r="BK304"/>
  <c r="J304"/>
  <c r="BI302"/>
  <c r="BH302"/>
  <c r="BG302"/>
  <c r="BF302"/>
  <c r="BE302"/>
  <c r="T302"/>
  <c r="T301" s="1"/>
  <c r="R302"/>
  <c r="R301" s="1"/>
  <c r="P302"/>
  <c r="P301" s="1"/>
  <c r="BK302"/>
  <c r="BK301" s="1"/>
  <c r="J301" s="1"/>
  <c r="J67" s="1"/>
  <c r="J302"/>
  <c r="BI299"/>
  <c r="BH299"/>
  <c r="BG299"/>
  <c r="BF299"/>
  <c r="T299"/>
  <c r="R299"/>
  <c r="P299"/>
  <c r="BK299"/>
  <c r="J299"/>
  <c r="BE299" s="1"/>
  <c r="BI297"/>
  <c r="BH297"/>
  <c r="BG297"/>
  <c r="BF297"/>
  <c r="T297"/>
  <c r="R297"/>
  <c r="P297"/>
  <c r="BK297"/>
  <c r="J297"/>
  <c r="BE297" s="1"/>
  <c r="BI295"/>
  <c r="BH295"/>
  <c r="BG295"/>
  <c r="BF295"/>
  <c r="T295"/>
  <c r="R295"/>
  <c r="P295"/>
  <c r="BK295"/>
  <c r="J295"/>
  <c r="BE295" s="1"/>
  <c r="BI291"/>
  <c r="BH291"/>
  <c r="BG291"/>
  <c r="BF291"/>
  <c r="T291"/>
  <c r="R291"/>
  <c r="P291"/>
  <c r="BK291"/>
  <c r="J291"/>
  <c r="BE291" s="1"/>
  <c r="BI289"/>
  <c r="BH289"/>
  <c r="BG289"/>
  <c r="BF289"/>
  <c r="T289"/>
  <c r="R289"/>
  <c r="P289"/>
  <c r="BK289"/>
  <c r="J289"/>
  <c r="BE289" s="1"/>
  <c r="BI287"/>
  <c r="BH287"/>
  <c r="BG287"/>
  <c r="BF287"/>
  <c r="T287"/>
  <c r="R287"/>
  <c r="P287"/>
  <c r="BK287"/>
  <c r="J287"/>
  <c r="BE287" s="1"/>
  <c r="BI285"/>
  <c r="BH285"/>
  <c r="BG285"/>
  <c r="BF285"/>
  <c r="T285"/>
  <c r="R285"/>
  <c r="P285"/>
  <c r="BK285"/>
  <c r="J285"/>
  <c r="BE285" s="1"/>
  <c r="BI283"/>
  <c r="BH283"/>
  <c r="BG283"/>
  <c r="BF283"/>
  <c r="T283"/>
  <c r="R283"/>
  <c r="P283"/>
  <c r="BK283"/>
  <c r="J283"/>
  <c r="BE283" s="1"/>
  <c r="BI281"/>
  <c r="BH281"/>
  <c r="BG281"/>
  <c r="BF281"/>
  <c r="T281"/>
  <c r="T280" s="1"/>
  <c r="R281"/>
  <c r="R280" s="1"/>
  <c r="P281"/>
  <c r="P280" s="1"/>
  <c r="BK281"/>
  <c r="J281"/>
  <c r="BE281" s="1"/>
  <c r="BI278"/>
  <c r="BH278"/>
  <c r="BG278"/>
  <c r="BF278"/>
  <c r="BE278"/>
  <c r="T278"/>
  <c r="R278"/>
  <c r="P278"/>
  <c r="BK278"/>
  <c r="J278"/>
  <c r="BI276"/>
  <c r="BH276"/>
  <c r="BG276"/>
  <c r="BF276"/>
  <c r="BE276"/>
  <c r="T276"/>
  <c r="R276"/>
  <c r="P276"/>
  <c r="BK276"/>
  <c r="J276"/>
  <c r="BI274"/>
  <c r="BH274"/>
  <c r="BG274"/>
  <c r="BF274"/>
  <c r="BE274"/>
  <c r="T274"/>
  <c r="R274"/>
  <c r="P274"/>
  <c r="BK274"/>
  <c r="J274"/>
  <c r="BI272"/>
  <c r="BH272"/>
  <c r="BG272"/>
  <c r="BF272"/>
  <c r="BE272"/>
  <c r="T272"/>
  <c r="R272"/>
  <c r="P272"/>
  <c r="BK272"/>
  <c r="J272"/>
  <c r="BI270"/>
  <c r="BH270"/>
  <c r="BG270"/>
  <c r="BF270"/>
  <c r="BE270"/>
  <c r="T270"/>
  <c r="R270"/>
  <c r="P270"/>
  <c r="BK270"/>
  <c r="J270"/>
  <c r="BI268"/>
  <c r="BH268"/>
  <c r="BG268"/>
  <c r="BF268"/>
  <c r="BE268"/>
  <c r="T268"/>
  <c r="R268"/>
  <c r="P268"/>
  <c r="BK268"/>
  <c r="J268"/>
  <c r="BI266"/>
  <c r="BH266"/>
  <c r="BG266"/>
  <c r="BF266"/>
  <c r="BE266"/>
  <c r="T266"/>
  <c r="R266"/>
  <c r="P266"/>
  <c r="BK266"/>
  <c r="J266"/>
  <c r="BI264"/>
  <c r="BH264"/>
  <c r="BG264"/>
  <c r="BF264"/>
  <c r="BE264"/>
  <c r="T264"/>
  <c r="R264"/>
  <c r="P264"/>
  <c r="BK264"/>
  <c r="J264"/>
  <c r="BI262"/>
  <c r="BH262"/>
  <c r="BG262"/>
  <c r="BF262"/>
  <c r="BE262"/>
  <c r="T262"/>
  <c r="R262"/>
  <c r="P262"/>
  <c r="BK262"/>
  <c r="J262"/>
  <c r="BI260"/>
  <c r="BH260"/>
  <c r="BG260"/>
  <c r="BF260"/>
  <c r="BE260"/>
  <c r="T260"/>
  <c r="R260"/>
  <c r="P260"/>
  <c r="BK260"/>
  <c r="J260"/>
  <c r="BI258"/>
  <c r="BH258"/>
  <c r="BG258"/>
  <c r="BF258"/>
  <c r="BE258"/>
  <c r="T258"/>
  <c r="R258"/>
  <c r="P258"/>
  <c r="BK258"/>
  <c r="J258"/>
  <c r="BI256"/>
  <c r="BH256"/>
  <c r="BG256"/>
  <c r="BF256"/>
  <c r="BE256"/>
  <c r="T256"/>
  <c r="R256"/>
  <c r="P256"/>
  <c r="BK256"/>
  <c r="J256"/>
  <c r="BI254"/>
  <c r="BH254"/>
  <c r="BG254"/>
  <c r="BF254"/>
  <c r="BE254"/>
  <c r="T254"/>
  <c r="R254"/>
  <c r="P254"/>
  <c r="BK254"/>
  <c r="J254"/>
  <c r="BI252"/>
  <c r="BH252"/>
  <c r="BG252"/>
  <c r="BF252"/>
  <c r="BE252"/>
  <c r="T252"/>
  <c r="R252"/>
  <c r="P252"/>
  <c r="BK252"/>
  <c r="J252"/>
  <c r="BI250"/>
  <c r="BH250"/>
  <c r="BG250"/>
  <c r="BF250"/>
  <c r="BE250"/>
  <c r="T250"/>
  <c r="R250"/>
  <c r="P250"/>
  <c r="BK250"/>
  <c r="J250"/>
  <c r="BI248"/>
  <c r="BH248"/>
  <c r="BG248"/>
  <c r="BF248"/>
  <c r="BE248"/>
  <c r="T248"/>
  <c r="R248"/>
  <c r="P248"/>
  <c r="BK248"/>
  <c r="J248"/>
  <c r="BI246"/>
  <c r="BH246"/>
  <c r="BG246"/>
  <c r="BF246"/>
  <c r="BE246"/>
  <c r="T246"/>
  <c r="R246"/>
  <c r="P246"/>
  <c r="BK246"/>
  <c r="J246"/>
  <c r="BI244"/>
  <c r="BH244"/>
  <c r="BG244"/>
  <c r="BF244"/>
  <c r="BE244"/>
  <c r="T244"/>
  <c r="R244"/>
  <c r="P244"/>
  <c r="BK244"/>
  <c r="J244"/>
  <c r="BI242"/>
  <c r="BH242"/>
  <c r="BG242"/>
  <c r="BF242"/>
  <c r="BE242"/>
  <c r="T242"/>
  <c r="R242"/>
  <c r="P242"/>
  <c r="BK242"/>
  <c r="J242"/>
  <c r="BI240"/>
  <c r="BH240"/>
  <c r="BG240"/>
  <c r="BF240"/>
  <c r="BE240"/>
  <c r="T240"/>
  <c r="R240"/>
  <c r="P240"/>
  <c r="BK240"/>
  <c r="J240"/>
  <c r="BI238"/>
  <c r="BH238"/>
  <c r="BG238"/>
  <c r="BF238"/>
  <c r="BE238"/>
  <c r="T238"/>
  <c r="R238"/>
  <c r="P238"/>
  <c r="BK238"/>
  <c r="J238"/>
  <c r="BI236"/>
  <c r="BH236"/>
  <c r="BG236"/>
  <c r="BF236"/>
  <c r="BE236"/>
  <c r="T236"/>
  <c r="R236"/>
  <c r="P236"/>
  <c r="BK236"/>
  <c r="J236"/>
  <c r="BI234"/>
  <c r="BH234"/>
  <c r="BG234"/>
  <c r="BF234"/>
  <c r="BE234"/>
  <c r="T234"/>
  <c r="R234"/>
  <c r="P234"/>
  <c r="BK234"/>
  <c r="J234"/>
  <c r="BI232"/>
  <c r="BH232"/>
  <c r="BG232"/>
  <c r="BF232"/>
  <c r="BE232"/>
  <c r="T232"/>
  <c r="R232"/>
  <c r="P232"/>
  <c r="BK232"/>
  <c r="J232"/>
  <c r="BI230"/>
  <c r="BH230"/>
  <c r="BG230"/>
  <c r="BF230"/>
  <c r="BE230"/>
  <c r="T230"/>
  <c r="R230"/>
  <c r="P230"/>
  <c r="BK230"/>
  <c r="J230"/>
  <c r="BI228"/>
  <c r="BH228"/>
  <c r="BG228"/>
  <c r="BF228"/>
  <c r="BE228"/>
  <c r="T228"/>
  <c r="R228"/>
  <c r="P228"/>
  <c r="BK228"/>
  <c r="J228"/>
  <c r="BI226"/>
  <c r="BH226"/>
  <c r="BG226"/>
  <c r="BF226"/>
  <c r="BE226"/>
  <c r="T226"/>
  <c r="R226"/>
  <c r="P226"/>
  <c r="BK226"/>
  <c r="J226"/>
  <c r="BI224"/>
  <c r="BH224"/>
  <c r="BG224"/>
  <c r="BF224"/>
  <c r="BE224"/>
  <c r="T224"/>
  <c r="R224"/>
  <c r="P224"/>
  <c r="BK224"/>
  <c r="J224"/>
  <c r="BI222"/>
  <c r="BH222"/>
  <c r="BG222"/>
  <c r="BF222"/>
  <c r="BE222"/>
  <c r="T222"/>
  <c r="R222"/>
  <c r="P222"/>
  <c r="BK222"/>
  <c r="J222"/>
  <c r="BI220"/>
  <c r="BH220"/>
  <c r="BG220"/>
  <c r="BF220"/>
  <c r="BE220"/>
  <c r="T220"/>
  <c r="R220"/>
  <c r="P220"/>
  <c r="BK220"/>
  <c r="J220"/>
  <c r="BI218"/>
  <c r="BH218"/>
  <c r="BG218"/>
  <c r="BF218"/>
  <c r="BE218"/>
  <c r="T218"/>
  <c r="R218"/>
  <c r="P218"/>
  <c r="BK218"/>
  <c r="J218"/>
  <c r="BI216"/>
  <c r="BH216"/>
  <c r="BG216"/>
  <c r="BF216"/>
  <c r="BE216"/>
  <c r="T216"/>
  <c r="R216"/>
  <c r="P216"/>
  <c r="BK216"/>
  <c r="J216"/>
  <c r="BI214"/>
  <c r="BH214"/>
  <c r="BG214"/>
  <c r="BF214"/>
  <c r="BE214"/>
  <c r="T214"/>
  <c r="R214"/>
  <c r="P214"/>
  <c r="BK214"/>
  <c r="J214"/>
  <c r="BI212"/>
  <c r="BH212"/>
  <c r="BG212"/>
  <c r="BF212"/>
  <c r="BE212"/>
  <c r="T212"/>
  <c r="R212"/>
  <c r="P212"/>
  <c r="BK212"/>
  <c r="J212"/>
  <c r="BI210"/>
  <c r="BH210"/>
  <c r="BG210"/>
  <c r="BF210"/>
  <c r="BE210"/>
  <c r="T210"/>
  <c r="R210"/>
  <c r="P210"/>
  <c r="BK210"/>
  <c r="J210"/>
  <c r="BI208"/>
  <c r="BH208"/>
  <c r="BG208"/>
  <c r="BF208"/>
  <c r="BE208"/>
  <c r="T208"/>
  <c r="R208"/>
  <c r="P208"/>
  <c r="BK208"/>
  <c r="J208"/>
  <c r="BI206"/>
  <c r="BH206"/>
  <c r="BG206"/>
  <c r="BF206"/>
  <c r="BE206"/>
  <c r="T206"/>
  <c r="R206"/>
  <c r="P206"/>
  <c r="BK206"/>
  <c r="J206"/>
  <c r="BI204"/>
  <c r="BH204"/>
  <c r="BG204"/>
  <c r="BF204"/>
  <c r="BE204"/>
  <c r="T204"/>
  <c r="R204"/>
  <c r="P204"/>
  <c r="BK204"/>
  <c r="J204"/>
  <c r="BI202"/>
  <c r="BH202"/>
  <c r="BG202"/>
  <c r="BF202"/>
  <c r="BE202"/>
  <c r="T202"/>
  <c r="R202"/>
  <c r="P202"/>
  <c r="BK202"/>
  <c r="J202"/>
  <c r="BI200"/>
  <c r="BH200"/>
  <c r="BG200"/>
  <c r="BF200"/>
  <c r="BE200"/>
  <c r="T200"/>
  <c r="R200"/>
  <c r="P200"/>
  <c r="BK200"/>
  <c r="J200"/>
  <c r="BI198"/>
  <c r="BH198"/>
  <c r="BG198"/>
  <c r="BF198"/>
  <c r="BE198"/>
  <c r="T198"/>
  <c r="T197" s="1"/>
  <c r="R198"/>
  <c r="R197" s="1"/>
  <c r="P198"/>
  <c r="P197" s="1"/>
  <c r="BK198"/>
  <c r="BK197" s="1"/>
  <c r="J197" s="1"/>
  <c r="J65" s="1"/>
  <c r="J198"/>
  <c r="BI195"/>
  <c r="BH195"/>
  <c r="BG195"/>
  <c r="BF195"/>
  <c r="T195"/>
  <c r="R195"/>
  <c r="P195"/>
  <c r="BK195"/>
  <c r="J195"/>
  <c r="BE195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7"/>
  <c r="BH187"/>
  <c r="BG187"/>
  <c r="BF187"/>
  <c r="T187"/>
  <c r="R187"/>
  <c r="P187"/>
  <c r="BK187"/>
  <c r="J187"/>
  <c r="BE187" s="1"/>
  <c r="BI185"/>
  <c r="BH185"/>
  <c r="BG185"/>
  <c r="BF185"/>
  <c r="T185"/>
  <c r="R185"/>
  <c r="P185"/>
  <c r="BK185"/>
  <c r="J185"/>
  <c r="BE185" s="1"/>
  <c r="BI183"/>
  <c r="BH183"/>
  <c r="BG183"/>
  <c r="BF183"/>
  <c r="T183"/>
  <c r="R183"/>
  <c r="P183"/>
  <c r="BK183"/>
  <c r="J183"/>
  <c r="BE183" s="1"/>
  <c r="BI181"/>
  <c r="BH181"/>
  <c r="BG181"/>
  <c r="BF181"/>
  <c r="T181"/>
  <c r="R181"/>
  <c r="P181"/>
  <c r="BK181"/>
  <c r="J181"/>
  <c r="BE181" s="1"/>
  <c r="BI179"/>
  <c r="BH179"/>
  <c r="BG179"/>
  <c r="BF179"/>
  <c r="T179"/>
  <c r="R179"/>
  <c r="P179"/>
  <c r="BK179"/>
  <c r="J179"/>
  <c r="BE179" s="1"/>
  <c r="BI177"/>
  <c r="BH177"/>
  <c r="BG177"/>
  <c r="BF177"/>
  <c r="T177"/>
  <c r="R177"/>
  <c r="P177"/>
  <c r="BK177"/>
  <c r="J177"/>
  <c r="BE177" s="1"/>
  <c r="BI173"/>
  <c r="BH173"/>
  <c r="BG173"/>
  <c r="BF173"/>
  <c r="T173"/>
  <c r="R173"/>
  <c r="P173"/>
  <c r="BK173"/>
  <c r="J173"/>
  <c r="BE173" s="1"/>
  <c r="BI171"/>
  <c r="BH171"/>
  <c r="BG171"/>
  <c r="BF171"/>
  <c r="T171"/>
  <c r="R171"/>
  <c r="P171"/>
  <c r="BK171"/>
  <c r="J171"/>
  <c r="BE171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5"/>
  <c r="BH165"/>
  <c r="BG165"/>
  <c r="BF165"/>
  <c r="T165"/>
  <c r="R165"/>
  <c r="P165"/>
  <c r="BK165"/>
  <c r="J165"/>
  <c r="BE165" s="1"/>
  <c r="BI163"/>
  <c r="BH163"/>
  <c r="BG163"/>
  <c r="BF163"/>
  <c r="T163"/>
  <c r="R163"/>
  <c r="P163"/>
  <c r="BK163"/>
  <c r="J163"/>
  <c r="BE163" s="1"/>
  <c r="BI161"/>
  <c r="BH161"/>
  <c r="BG161"/>
  <c r="BF161"/>
  <c r="T161"/>
  <c r="R161"/>
  <c r="P161"/>
  <c r="BK161"/>
  <c r="J161"/>
  <c r="BE161" s="1"/>
  <c r="BI157"/>
  <c r="BH157"/>
  <c r="BG157"/>
  <c r="BF157"/>
  <c r="T157"/>
  <c r="R157"/>
  <c r="P157"/>
  <c r="BK157"/>
  <c r="J157"/>
  <c r="BE157" s="1"/>
  <c r="BI155"/>
  <c r="BH155"/>
  <c r="BG155"/>
  <c r="BF155"/>
  <c r="T155"/>
  <c r="R155"/>
  <c r="P155"/>
  <c r="BK155"/>
  <c r="J155"/>
  <c r="BE155" s="1"/>
  <c r="BI153"/>
  <c r="BH153"/>
  <c r="BG153"/>
  <c r="BF153"/>
  <c r="T153"/>
  <c r="T152" s="1"/>
  <c r="R153"/>
  <c r="R152" s="1"/>
  <c r="P153"/>
  <c r="P152" s="1"/>
  <c r="BK153"/>
  <c r="BK152" s="1"/>
  <c r="J152" s="1"/>
  <c r="J64" s="1"/>
  <c r="J153"/>
  <c r="BE153" s="1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6"/>
  <c r="BH146"/>
  <c r="BG146"/>
  <c r="BF146"/>
  <c r="BE146"/>
  <c r="T146"/>
  <c r="R146"/>
  <c r="P146"/>
  <c r="BK146"/>
  <c r="J146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20"/>
  <c r="BH120"/>
  <c r="BG120"/>
  <c r="BF120"/>
  <c r="BE120"/>
  <c r="T120"/>
  <c r="T119" s="1"/>
  <c r="R120"/>
  <c r="R119" s="1"/>
  <c r="P120"/>
  <c r="P119" s="1"/>
  <c r="BK120"/>
  <c r="BK119" s="1"/>
  <c r="J119" s="1"/>
  <c r="J63" s="1"/>
  <c r="J120"/>
  <c r="BI117"/>
  <c r="BH117"/>
  <c r="BG117"/>
  <c r="BF117"/>
  <c r="T117"/>
  <c r="R117"/>
  <c r="P117"/>
  <c r="BK117"/>
  <c r="J117"/>
  <c r="BE117" s="1"/>
  <c r="BI115"/>
  <c r="BH115"/>
  <c r="BG115"/>
  <c r="BF115"/>
  <c r="T115"/>
  <c r="R115"/>
  <c r="P115"/>
  <c r="BK115"/>
  <c r="J115"/>
  <c r="BE115" s="1"/>
  <c r="BI113"/>
  <c r="BH113"/>
  <c r="BG113"/>
  <c r="BF113"/>
  <c r="T113"/>
  <c r="R113"/>
  <c r="P113"/>
  <c r="BK113"/>
  <c r="J113"/>
  <c r="BE113" s="1"/>
  <c r="BI111"/>
  <c r="BH111"/>
  <c r="BG111"/>
  <c r="BF111"/>
  <c r="T111"/>
  <c r="R111"/>
  <c r="P111"/>
  <c r="BK111"/>
  <c r="J111"/>
  <c r="BE111" s="1"/>
  <c r="BI109"/>
  <c r="BH109"/>
  <c r="BG109"/>
  <c r="BF109"/>
  <c r="T109"/>
  <c r="R109"/>
  <c r="P109"/>
  <c r="BK109"/>
  <c r="J109"/>
  <c r="BE109" s="1"/>
  <c r="BI107"/>
  <c r="BH107"/>
  <c r="BG107"/>
  <c r="BF107"/>
  <c r="T107"/>
  <c r="R107"/>
  <c r="P107"/>
  <c r="BK107"/>
  <c r="J107"/>
  <c r="BE107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 s="1"/>
  <c r="BI97"/>
  <c r="BH97"/>
  <c r="BG97"/>
  <c r="BF97"/>
  <c r="T97"/>
  <c r="R97"/>
  <c r="P97"/>
  <c r="BK97"/>
  <c r="J97"/>
  <c r="BE97" s="1"/>
  <c r="BI93"/>
  <c r="F36" s="1"/>
  <c r="BD55" i="1" s="1"/>
  <c r="BH93" i="4"/>
  <c r="F35" s="1"/>
  <c r="BC55" i="1" s="1"/>
  <c r="BG93" i="4"/>
  <c r="F34" s="1"/>
  <c r="BB55" i="1" s="1"/>
  <c r="BF93" i="4"/>
  <c r="J33" s="1"/>
  <c r="AW55" i="1" s="1"/>
  <c r="T93" i="4"/>
  <c r="T92" s="1"/>
  <c r="R93"/>
  <c r="R92" s="1"/>
  <c r="R91" s="1"/>
  <c r="R90" s="1"/>
  <c r="P93"/>
  <c r="P92" s="1"/>
  <c r="P91" s="1"/>
  <c r="P90" s="1"/>
  <c r="AU55" i="1" s="1"/>
  <c r="BK93" i="4"/>
  <c r="BK92" s="1"/>
  <c r="J93"/>
  <c r="BE93" s="1"/>
  <c r="J86"/>
  <c r="J84"/>
  <c r="F84"/>
  <c r="E82"/>
  <c r="F55"/>
  <c r="F53"/>
  <c r="E51"/>
  <c r="J23"/>
  <c r="E23"/>
  <c r="J55" s="1"/>
  <c r="J22"/>
  <c r="J20"/>
  <c r="E20"/>
  <c r="F87" s="1"/>
  <c r="J19"/>
  <c r="J17"/>
  <c r="E17"/>
  <c r="F86" s="1"/>
  <c r="J16"/>
  <c r="J14"/>
  <c r="J53" s="1"/>
  <c r="E7"/>
  <c r="E78" s="1"/>
  <c r="R638" i="3"/>
  <c r="T631"/>
  <c r="P631"/>
  <c r="R626"/>
  <c r="T501"/>
  <c r="P501"/>
  <c r="AY54" i="1"/>
  <c r="AX54"/>
  <c r="BI639" i="3"/>
  <c r="BH639"/>
  <c r="BG639"/>
  <c r="BF639"/>
  <c r="T639"/>
  <c r="T638" s="1"/>
  <c r="R639"/>
  <c r="P639"/>
  <c r="P638" s="1"/>
  <c r="BK639"/>
  <c r="BK638" s="1"/>
  <c r="J638" s="1"/>
  <c r="J77" s="1"/>
  <c r="J639"/>
  <c r="BE639" s="1"/>
  <c r="BI636"/>
  <c r="BH636"/>
  <c r="BG636"/>
  <c r="BF636"/>
  <c r="BE636"/>
  <c r="T636"/>
  <c r="R636"/>
  <c r="P636"/>
  <c r="BK636"/>
  <c r="J636"/>
  <c r="BI632"/>
  <c r="BH632"/>
  <c r="BG632"/>
  <c r="BF632"/>
  <c r="BE632"/>
  <c r="T632"/>
  <c r="R632"/>
  <c r="R631" s="1"/>
  <c r="P632"/>
  <c r="BK632"/>
  <c r="BK631" s="1"/>
  <c r="J631" s="1"/>
  <c r="J76" s="1"/>
  <c r="J632"/>
  <c r="BI629"/>
  <c r="BH629"/>
  <c r="BG629"/>
  <c r="BF629"/>
  <c r="T629"/>
  <c r="R629"/>
  <c r="P629"/>
  <c r="BK629"/>
  <c r="J629"/>
  <c r="BE629" s="1"/>
  <c r="BI627"/>
  <c r="BH627"/>
  <c r="BG627"/>
  <c r="BF627"/>
  <c r="T627"/>
  <c r="T626" s="1"/>
  <c r="R627"/>
  <c r="P627"/>
  <c r="P626" s="1"/>
  <c r="BK627"/>
  <c r="BK626" s="1"/>
  <c r="J626" s="1"/>
  <c r="J75" s="1"/>
  <c r="J627"/>
  <c r="BE627" s="1"/>
  <c r="BI624"/>
  <c r="BH624"/>
  <c r="BG624"/>
  <c r="BF624"/>
  <c r="BE624"/>
  <c r="T624"/>
  <c r="R624"/>
  <c r="P624"/>
  <c r="BK624"/>
  <c r="J624"/>
  <c r="BI620"/>
  <c r="BH620"/>
  <c r="BG620"/>
  <c r="BF620"/>
  <c r="BE620"/>
  <c r="T620"/>
  <c r="R620"/>
  <c r="P620"/>
  <c r="BK620"/>
  <c r="J620"/>
  <c r="BI618"/>
  <c r="BH618"/>
  <c r="BG618"/>
  <c r="BF618"/>
  <c r="BE618"/>
  <c r="T618"/>
  <c r="R618"/>
  <c r="P618"/>
  <c r="BK618"/>
  <c r="J618"/>
  <c r="BI616"/>
  <c r="BH616"/>
  <c r="BG616"/>
  <c r="BF616"/>
  <c r="BE616"/>
  <c r="T616"/>
  <c r="R616"/>
  <c r="P616"/>
  <c r="BK616"/>
  <c r="J616"/>
  <c r="BI612"/>
  <c r="BH612"/>
  <c r="BG612"/>
  <c r="BF612"/>
  <c r="BE612"/>
  <c r="T612"/>
  <c r="R612"/>
  <c r="P612"/>
  <c r="BK612"/>
  <c r="J612"/>
  <c r="BI610"/>
  <c r="BH610"/>
  <c r="BG610"/>
  <c r="BF610"/>
  <c r="BE610"/>
  <c r="T610"/>
  <c r="R610"/>
  <c r="P610"/>
  <c r="BK610"/>
  <c r="J610"/>
  <c r="BI606"/>
  <c r="BH606"/>
  <c r="BG606"/>
  <c r="BF606"/>
  <c r="BE606"/>
  <c r="T606"/>
  <c r="R606"/>
  <c r="P606"/>
  <c r="BK606"/>
  <c r="J606"/>
  <c r="BI604"/>
  <c r="BH604"/>
  <c r="BG604"/>
  <c r="BF604"/>
  <c r="BE604"/>
  <c r="T604"/>
  <c r="R604"/>
  <c r="P604"/>
  <c r="BK604"/>
  <c r="J604"/>
  <c r="BI600"/>
  <c r="BH600"/>
  <c r="BG600"/>
  <c r="BF600"/>
  <c r="BE600"/>
  <c r="T600"/>
  <c r="R600"/>
  <c r="P600"/>
  <c r="BK600"/>
  <c r="J600"/>
  <c r="BI598"/>
  <c r="BH598"/>
  <c r="BG598"/>
  <c r="BF598"/>
  <c r="BE598"/>
  <c r="T598"/>
  <c r="R598"/>
  <c r="P598"/>
  <c r="BK598"/>
  <c r="J598"/>
  <c r="BI594"/>
  <c r="BH594"/>
  <c r="BG594"/>
  <c r="BF594"/>
  <c r="BE594"/>
  <c r="T594"/>
  <c r="R594"/>
  <c r="P594"/>
  <c r="BK594"/>
  <c r="J594"/>
  <c r="BI592"/>
  <c r="BH592"/>
  <c r="BG592"/>
  <c r="BF592"/>
  <c r="BE592"/>
  <c r="T592"/>
  <c r="R592"/>
  <c r="P592"/>
  <c r="BK592"/>
  <c r="J592"/>
  <c r="BI588"/>
  <c r="BH588"/>
  <c r="BG588"/>
  <c r="BF588"/>
  <c r="BE588"/>
  <c r="T588"/>
  <c r="R588"/>
  <c r="P588"/>
  <c r="BK588"/>
  <c r="J588"/>
  <c r="BI586"/>
  <c r="BH586"/>
  <c r="BG586"/>
  <c r="BF586"/>
  <c r="BE586"/>
  <c r="T586"/>
  <c r="R586"/>
  <c r="P586"/>
  <c r="BK586"/>
  <c r="J586"/>
  <c r="BI582"/>
  <c r="BH582"/>
  <c r="BG582"/>
  <c r="BF582"/>
  <c r="BE582"/>
  <c r="T582"/>
  <c r="R582"/>
  <c r="P582"/>
  <c r="BK582"/>
  <c r="J582"/>
  <c r="BI580"/>
  <c r="BH580"/>
  <c r="BG580"/>
  <c r="BF580"/>
  <c r="BE580"/>
  <c r="T580"/>
  <c r="R580"/>
  <c r="P580"/>
  <c r="BK580"/>
  <c r="J580"/>
  <c r="BI576"/>
  <c r="BH576"/>
  <c r="BG576"/>
  <c r="BF576"/>
  <c r="BE576"/>
  <c r="T576"/>
  <c r="R576"/>
  <c r="P576"/>
  <c r="BK576"/>
  <c r="J576"/>
  <c r="BI574"/>
  <c r="BH574"/>
  <c r="BG574"/>
  <c r="BF574"/>
  <c r="BE574"/>
  <c r="T574"/>
  <c r="R574"/>
  <c r="P574"/>
  <c r="BK574"/>
  <c r="J574"/>
  <c r="BI570"/>
  <c r="BH570"/>
  <c r="BG570"/>
  <c r="BF570"/>
  <c r="BE570"/>
  <c r="T570"/>
  <c r="R570"/>
  <c r="P570"/>
  <c r="BK570"/>
  <c r="J570"/>
  <c r="BI568"/>
  <c r="BH568"/>
  <c r="BG568"/>
  <c r="BF568"/>
  <c r="BE568"/>
  <c r="T568"/>
  <c r="R568"/>
  <c r="P568"/>
  <c r="BK568"/>
  <c r="J568"/>
  <c r="BI564"/>
  <c r="BH564"/>
  <c r="BG564"/>
  <c r="BF564"/>
  <c r="BE564"/>
  <c r="T564"/>
  <c r="R564"/>
  <c r="P564"/>
  <c r="BK564"/>
  <c r="J564"/>
  <c r="BI562"/>
  <c r="BH562"/>
  <c r="BG562"/>
  <c r="BF562"/>
  <c r="BE562"/>
  <c r="T562"/>
  <c r="R562"/>
  <c r="P562"/>
  <c r="BK562"/>
  <c r="J562"/>
  <c r="BI558"/>
  <c r="BH558"/>
  <c r="BG558"/>
  <c r="BF558"/>
  <c r="BE558"/>
  <c r="T558"/>
  <c r="R558"/>
  <c r="P558"/>
  <c r="BK558"/>
  <c r="J558"/>
  <c r="BI556"/>
  <c r="BH556"/>
  <c r="BG556"/>
  <c r="BF556"/>
  <c r="BE556"/>
  <c r="T556"/>
  <c r="R556"/>
  <c r="P556"/>
  <c r="BK556"/>
  <c r="J556"/>
  <c r="BI552"/>
  <c r="BH552"/>
  <c r="BG552"/>
  <c r="BF552"/>
  <c r="BE552"/>
  <c r="T552"/>
  <c r="R552"/>
  <c r="P552"/>
  <c r="BK552"/>
  <c r="J552"/>
  <c r="BI550"/>
  <c r="BH550"/>
  <c r="BG550"/>
  <c r="BF550"/>
  <c r="BE550"/>
  <c r="T550"/>
  <c r="R550"/>
  <c r="P550"/>
  <c r="BK550"/>
  <c r="J550"/>
  <c r="BI546"/>
  <c r="BH546"/>
  <c r="BG546"/>
  <c r="BF546"/>
  <c r="BE546"/>
  <c r="T546"/>
  <c r="R546"/>
  <c r="P546"/>
  <c r="BK546"/>
  <c r="J546"/>
  <c r="BI544"/>
  <c r="BH544"/>
  <c r="BG544"/>
  <c r="BF544"/>
  <c r="BE544"/>
  <c r="T544"/>
  <c r="R544"/>
  <c r="P544"/>
  <c r="BK544"/>
  <c r="J544"/>
  <c r="BI540"/>
  <c r="BH540"/>
  <c r="BG540"/>
  <c r="BF540"/>
  <c r="BE540"/>
  <c r="T540"/>
  <c r="R540"/>
  <c r="P540"/>
  <c r="BK540"/>
  <c r="J540"/>
  <c r="BI538"/>
  <c r="BH538"/>
  <c r="BG538"/>
  <c r="BF538"/>
  <c r="BE538"/>
  <c r="T538"/>
  <c r="R538"/>
  <c r="P538"/>
  <c r="BK538"/>
  <c r="J538"/>
  <c r="BI534"/>
  <c r="BH534"/>
  <c r="BG534"/>
  <c r="BF534"/>
  <c r="BE534"/>
  <c r="T534"/>
  <c r="R534"/>
  <c r="P534"/>
  <c r="BK534"/>
  <c r="J534"/>
  <c r="BI532"/>
  <c r="BH532"/>
  <c r="BG532"/>
  <c r="BF532"/>
  <c r="BE532"/>
  <c r="T532"/>
  <c r="R532"/>
  <c r="P532"/>
  <c r="BK532"/>
  <c r="J532"/>
  <c r="BI528"/>
  <c r="BH528"/>
  <c r="BG528"/>
  <c r="BF528"/>
  <c r="BE528"/>
  <c r="T528"/>
  <c r="R528"/>
  <c r="P528"/>
  <c r="BK528"/>
  <c r="J528"/>
  <c r="BI526"/>
  <c r="BH526"/>
  <c r="BG526"/>
  <c r="BF526"/>
  <c r="BE526"/>
  <c r="T526"/>
  <c r="R526"/>
  <c r="P526"/>
  <c r="BK526"/>
  <c r="J526"/>
  <c r="BI522"/>
  <c r="BH522"/>
  <c r="BG522"/>
  <c r="BF522"/>
  <c r="BE522"/>
  <c r="T522"/>
  <c r="R522"/>
  <c r="P522"/>
  <c r="BK522"/>
  <c r="J522"/>
  <c r="BI520"/>
  <c r="BH520"/>
  <c r="BG520"/>
  <c r="BF520"/>
  <c r="BE520"/>
  <c r="T520"/>
  <c r="R520"/>
  <c r="P520"/>
  <c r="BK520"/>
  <c r="J520"/>
  <c r="BI516"/>
  <c r="BH516"/>
  <c r="BG516"/>
  <c r="BF516"/>
  <c r="BE516"/>
  <c r="T516"/>
  <c r="R516"/>
  <c r="P516"/>
  <c r="BK516"/>
  <c r="J516"/>
  <c r="BI514"/>
  <c r="BH514"/>
  <c r="BG514"/>
  <c r="BF514"/>
  <c r="BE514"/>
  <c r="T514"/>
  <c r="R514"/>
  <c r="P514"/>
  <c r="BK514"/>
  <c r="J514"/>
  <c r="BI510"/>
  <c r="BH510"/>
  <c r="BG510"/>
  <c r="BF510"/>
  <c r="BE510"/>
  <c r="T510"/>
  <c r="R510"/>
  <c r="P510"/>
  <c r="BK510"/>
  <c r="J510"/>
  <c r="BI508"/>
  <c r="BH508"/>
  <c r="BG508"/>
  <c r="BF508"/>
  <c r="BE508"/>
  <c r="T508"/>
  <c r="R508"/>
  <c r="P508"/>
  <c r="BK508"/>
  <c r="J508"/>
  <c r="BI504"/>
  <c r="BH504"/>
  <c r="BG504"/>
  <c r="BF504"/>
  <c r="BE504"/>
  <c r="T504"/>
  <c r="R504"/>
  <c r="P504"/>
  <c r="BK504"/>
  <c r="J504"/>
  <c r="BI502"/>
  <c r="BH502"/>
  <c r="BG502"/>
  <c r="BF502"/>
  <c r="BE502"/>
  <c r="T502"/>
  <c r="R502"/>
  <c r="R501" s="1"/>
  <c r="P502"/>
  <c r="BK502"/>
  <c r="BK501" s="1"/>
  <c r="J501" s="1"/>
  <c r="J74" s="1"/>
  <c r="J502"/>
  <c r="BI499"/>
  <c r="BH499"/>
  <c r="BG499"/>
  <c r="BF499"/>
  <c r="T499"/>
  <c r="R499"/>
  <c r="P499"/>
  <c r="BK499"/>
  <c r="J499"/>
  <c r="BE499" s="1"/>
  <c r="BI495"/>
  <c r="BH495"/>
  <c r="BG495"/>
  <c r="BF495"/>
  <c r="T495"/>
  <c r="R495"/>
  <c r="P495"/>
  <c r="BK495"/>
  <c r="J495"/>
  <c r="BE495" s="1"/>
  <c r="BI493"/>
  <c r="BH493"/>
  <c r="BG493"/>
  <c r="BF493"/>
  <c r="T493"/>
  <c r="R493"/>
  <c r="P493"/>
  <c r="BK493"/>
  <c r="J493"/>
  <c r="BE493" s="1"/>
  <c r="BI489"/>
  <c r="BH489"/>
  <c r="BG489"/>
  <c r="BF489"/>
  <c r="T489"/>
  <c r="R489"/>
  <c r="P489"/>
  <c r="BK489"/>
  <c r="J489"/>
  <c r="BE489" s="1"/>
  <c r="BI487"/>
  <c r="BH487"/>
  <c r="BG487"/>
  <c r="BF487"/>
  <c r="T487"/>
  <c r="R487"/>
  <c r="P487"/>
  <c r="BK487"/>
  <c r="J487"/>
  <c r="BE487" s="1"/>
  <c r="BI483"/>
  <c r="BH483"/>
  <c r="BG483"/>
  <c r="BF483"/>
  <c r="T483"/>
  <c r="R483"/>
  <c r="P483"/>
  <c r="BK483"/>
  <c r="J483"/>
  <c r="BE483" s="1"/>
  <c r="BI481"/>
  <c r="BH481"/>
  <c r="BG481"/>
  <c r="BF481"/>
  <c r="T481"/>
  <c r="R481"/>
  <c r="P481"/>
  <c r="BK481"/>
  <c r="J481"/>
  <c r="BE481" s="1"/>
  <c r="BI479"/>
  <c r="BH479"/>
  <c r="BG479"/>
  <c r="BF479"/>
  <c r="T479"/>
  <c r="R479"/>
  <c r="P479"/>
  <c r="BK479"/>
  <c r="J479"/>
  <c r="BE479" s="1"/>
  <c r="BI475"/>
  <c r="BH475"/>
  <c r="BG475"/>
  <c r="BF475"/>
  <c r="T475"/>
  <c r="T474" s="1"/>
  <c r="R475"/>
  <c r="R474" s="1"/>
  <c r="P475"/>
  <c r="P474" s="1"/>
  <c r="BK475"/>
  <c r="BK474" s="1"/>
  <c r="J474" s="1"/>
  <c r="J73" s="1"/>
  <c r="J475"/>
  <c r="BE475" s="1"/>
  <c r="BI472"/>
  <c r="BH472"/>
  <c r="BG472"/>
  <c r="BF472"/>
  <c r="BE472"/>
  <c r="T472"/>
  <c r="R472"/>
  <c r="P472"/>
  <c r="BK472"/>
  <c r="J472"/>
  <c r="BI470"/>
  <c r="BH470"/>
  <c r="BG470"/>
  <c r="BF470"/>
  <c r="BE470"/>
  <c r="T470"/>
  <c r="R470"/>
  <c r="P470"/>
  <c r="BK470"/>
  <c r="J470"/>
  <c r="BI468"/>
  <c r="BH468"/>
  <c r="BG468"/>
  <c r="BF468"/>
  <c r="BE468"/>
  <c r="T468"/>
  <c r="R468"/>
  <c r="P468"/>
  <c r="BK468"/>
  <c r="J468"/>
  <c r="BI464"/>
  <c r="BH464"/>
  <c r="BG464"/>
  <c r="BF464"/>
  <c r="BE464"/>
  <c r="T464"/>
  <c r="R464"/>
  <c r="P464"/>
  <c r="BK464"/>
  <c r="J464"/>
  <c r="BI462"/>
  <c r="BH462"/>
  <c r="BG462"/>
  <c r="BF462"/>
  <c r="BE462"/>
  <c r="T462"/>
  <c r="R462"/>
  <c r="P462"/>
  <c r="BK462"/>
  <c r="J462"/>
  <c r="BI458"/>
  <c r="BH458"/>
  <c r="BG458"/>
  <c r="BF458"/>
  <c r="BE458"/>
  <c r="T458"/>
  <c r="R458"/>
  <c r="P458"/>
  <c r="BK458"/>
  <c r="J458"/>
  <c r="BI456"/>
  <c r="BH456"/>
  <c r="BG456"/>
  <c r="BF456"/>
  <c r="BE456"/>
  <c r="T456"/>
  <c r="R456"/>
  <c r="P456"/>
  <c r="BK456"/>
  <c r="J456"/>
  <c r="BI454"/>
  <c r="BH454"/>
  <c r="BG454"/>
  <c r="BF454"/>
  <c r="BE454"/>
  <c r="T454"/>
  <c r="R454"/>
  <c r="P454"/>
  <c r="BK454"/>
  <c r="J454"/>
  <c r="BI450"/>
  <c r="BH450"/>
  <c r="BG450"/>
  <c r="BF450"/>
  <c r="BE450"/>
  <c r="T450"/>
  <c r="R450"/>
  <c r="P450"/>
  <c r="BK450"/>
  <c r="J450"/>
  <c r="BI448"/>
  <c r="BH448"/>
  <c r="BG448"/>
  <c r="BF448"/>
  <c r="BE448"/>
  <c r="T448"/>
  <c r="R448"/>
  <c r="P448"/>
  <c r="BK448"/>
  <c r="J448"/>
  <c r="BI446"/>
  <c r="BH446"/>
  <c r="BG446"/>
  <c r="BF446"/>
  <c r="BE446"/>
  <c r="T446"/>
  <c r="R446"/>
  <c r="P446"/>
  <c r="BK446"/>
  <c r="J446"/>
  <c r="BI444"/>
  <c r="BH444"/>
  <c r="BG444"/>
  <c r="BF444"/>
  <c r="BE444"/>
  <c r="T444"/>
  <c r="R444"/>
  <c r="P444"/>
  <c r="BK444"/>
  <c r="J444"/>
  <c r="BI440"/>
  <c r="BH440"/>
  <c r="BG440"/>
  <c r="BF440"/>
  <c r="BE440"/>
  <c r="T440"/>
  <c r="R440"/>
  <c r="P440"/>
  <c r="BK440"/>
  <c r="J440"/>
  <c r="BI438"/>
  <c r="BH438"/>
  <c r="BG438"/>
  <c r="BF438"/>
  <c r="BE438"/>
  <c r="T438"/>
  <c r="R438"/>
  <c r="P438"/>
  <c r="BK438"/>
  <c r="J438"/>
  <c r="BI434"/>
  <c r="BH434"/>
  <c r="BG434"/>
  <c r="BF434"/>
  <c r="BE434"/>
  <c r="T434"/>
  <c r="R434"/>
  <c r="P434"/>
  <c r="BK434"/>
  <c r="J434"/>
  <c r="BI432"/>
  <c r="BH432"/>
  <c r="BG432"/>
  <c r="BF432"/>
  <c r="BE432"/>
  <c r="T432"/>
  <c r="R432"/>
  <c r="P432"/>
  <c r="BK432"/>
  <c r="J432"/>
  <c r="BI428"/>
  <c r="BH428"/>
  <c r="BG428"/>
  <c r="BF428"/>
  <c r="BE428"/>
  <c r="T428"/>
  <c r="R428"/>
  <c r="P428"/>
  <c r="BK428"/>
  <c r="J428"/>
  <c r="BI426"/>
  <c r="BH426"/>
  <c r="BG426"/>
  <c r="BF426"/>
  <c r="BE426"/>
  <c r="T426"/>
  <c r="R426"/>
  <c r="P426"/>
  <c r="BK426"/>
  <c r="J426"/>
  <c r="BI422"/>
  <c r="BH422"/>
  <c r="BG422"/>
  <c r="BF422"/>
  <c r="BE422"/>
  <c r="T422"/>
  <c r="R422"/>
  <c r="P422"/>
  <c r="BK422"/>
  <c r="J422"/>
  <c r="BI420"/>
  <c r="BH420"/>
  <c r="BG420"/>
  <c r="BF420"/>
  <c r="BE420"/>
  <c r="T420"/>
  <c r="R420"/>
  <c r="P420"/>
  <c r="BK420"/>
  <c r="J420"/>
  <c r="BI416"/>
  <c r="BH416"/>
  <c r="BG416"/>
  <c r="BF416"/>
  <c r="BE416"/>
  <c r="T416"/>
  <c r="R416"/>
  <c r="P416"/>
  <c r="BK416"/>
  <c r="J416"/>
  <c r="BI414"/>
  <c r="BH414"/>
  <c r="BG414"/>
  <c r="BF414"/>
  <c r="BE414"/>
  <c r="T414"/>
  <c r="R414"/>
  <c r="P414"/>
  <c r="BK414"/>
  <c r="J414"/>
  <c r="BI410"/>
  <c r="BH410"/>
  <c r="BG410"/>
  <c r="BF410"/>
  <c r="BE410"/>
  <c r="T410"/>
  <c r="R410"/>
  <c r="P410"/>
  <c r="BK410"/>
  <c r="J410"/>
  <c r="BI408"/>
  <c r="BH408"/>
  <c r="BG408"/>
  <c r="BF408"/>
  <c r="BE408"/>
  <c r="T408"/>
  <c r="R408"/>
  <c r="P408"/>
  <c r="BK408"/>
  <c r="J408"/>
  <c r="BI404"/>
  <c r="BH404"/>
  <c r="BG404"/>
  <c r="BF404"/>
  <c r="BE404"/>
  <c r="T404"/>
  <c r="R404"/>
  <c r="P404"/>
  <c r="BK404"/>
  <c r="J404"/>
  <c r="BI402"/>
  <c r="BH402"/>
  <c r="BG402"/>
  <c r="BF402"/>
  <c r="BE402"/>
  <c r="T402"/>
  <c r="R402"/>
  <c r="P402"/>
  <c r="BK402"/>
  <c r="J402"/>
  <c r="BI398"/>
  <c r="BH398"/>
  <c r="BG398"/>
  <c r="BF398"/>
  <c r="BE398"/>
  <c r="T398"/>
  <c r="R398"/>
  <c r="P398"/>
  <c r="BK398"/>
  <c r="J398"/>
  <c r="BI396"/>
  <c r="BH396"/>
  <c r="BG396"/>
  <c r="BF396"/>
  <c r="BE396"/>
  <c r="T396"/>
  <c r="R396"/>
  <c r="P396"/>
  <c r="BK396"/>
  <c r="J396"/>
  <c r="BI392"/>
  <c r="BH392"/>
  <c r="BG392"/>
  <c r="BF392"/>
  <c r="BE392"/>
  <c r="T392"/>
  <c r="R392"/>
  <c r="P392"/>
  <c r="BK392"/>
  <c r="J392"/>
  <c r="BI390"/>
  <c r="BH390"/>
  <c r="BG390"/>
  <c r="BF390"/>
  <c r="BE390"/>
  <c r="T390"/>
  <c r="R390"/>
  <c r="P390"/>
  <c r="BK390"/>
  <c r="J390"/>
  <c r="BI386"/>
  <c r="BH386"/>
  <c r="BG386"/>
  <c r="BF386"/>
  <c r="BE386"/>
  <c r="T386"/>
  <c r="R386"/>
  <c r="P386"/>
  <c r="BK386"/>
  <c r="J386"/>
  <c r="BI384"/>
  <c r="BH384"/>
  <c r="BG384"/>
  <c r="BF384"/>
  <c r="BE384"/>
  <c r="T384"/>
  <c r="R384"/>
  <c r="P384"/>
  <c r="BK384"/>
  <c r="J384"/>
  <c r="BI380"/>
  <c r="BH380"/>
  <c r="BG380"/>
  <c r="BF380"/>
  <c r="BE380"/>
  <c r="T380"/>
  <c r="R380"/>
  <c r="P380"/>
  <c r="BK380"/>
  <c r="J380"/>
  <c r="BI378"/>
  <c r="BH378"/>
  <c r="BG378"/>
  <c r="BF378"/>
  <c r="BE378"/>
  <c r="T378"/>
  <c r="R378"/>
  <c r="P378"/>
  <c r="BK378"/>
  <c r="J378"/>
  <c r="BI374"/>
  <c r="BH374"/>
  <c r="BG374"/>
  <c r="BF374"/>
  <c r="BE374"/>
  <c r="T374"/>
  <c r="R374"/>
  <c r="P374"/>
  <c r="BK374"/>
  <c r="J374"/>
  <c r="BI370"/>
  <c r="BH370"/>
  <c r="BG370"/>
  <c r="BF370"/>
  <c r="BE370"/>
  <c r="T370"/>
  <c r="R370"/>
  <c r="P370"/>
  <c r="BK370"/>
  <c r="J370"/>
  <c r="BI366"/>
  <c r="BH366"/>
  <c r="BG366"/>
  <c r="BF366"/>
  <c r="BE366"/>
  <c r="T366"/>
  <c r="R366"/>
  <c r="P366"/>
  <c r="BK366"/>
  <c r="J366"/>
  <c r="BI362"/>
  <c r="BH362"/>
  <c r="BG362"/>
  <c r="BF362"/>
  <c r="BE362"/>
  <c r="T362"/>
  <c r="R362"/>
  <c r="P362"/>
  <c r="BK362"/>
  <c r="J362"/>
  <c r="BI358"/>
  <c r="BH358"/>
  <c r="BG358"/>
  <c r="BF358"/>
  <c r="BE358"/>
  <c r="T358"/>
  <c r="R358"/>
  <c r="P358"/>
  <c r="BK358"/>
  <c r="J358"/>
  <c r="BI354"/>
  <c r="BH354"/>
  <c r="BG354"/>
  <c r="BF354"/>
  <c r="BE354"/>
  <c r="T354"/>
  <c r="R354"/>
  <c r="P354"/>
  <c r="BK354"/>
  <c r="J354"/>
  <c r="BI350"/>
  <c r="BH350"/>
  <c r="BG350"/>
  <c r="BF350"/>
  <c r="BE350"/>
  <c r="T350"/>
  <c r="R350"/>
  <c r="P350"/>
  <c r="BK350"/>
  <c r="J350"/>
  <c r="BI345"/>
  <c r="BH345"/>
  <c r="BG345"/>
  <c r="BF345"/>
  <c r="BE345"/>
  <c r="T345"/>
  <c r="R345"/>
  <c r="P345"/>
  <c r="BK345"/>
  <c r="J345"/>
  <c r="BI341"/>
  <c r="BH341"/>
  <c r="BG341"/>
  <c r="BF341"/>
  <c r="BE341"/>
  <c r="T341"/>
  <c r="R341"/>
  <c r="P341"/>
  <c r="BK341"/>
  <c r="J341"/>
  <c r="BI339"/>
  <c r="BH339"/>
  <c r="BG339"/>
  <c r="BF339"/>
  <c r="BE339"/>
  <c r="T339"/>
  <c r="R339"/>
  <c r="P339"/>
  <c r="BK339"/>
  <c r="J339"/>
  <c r="BI335"/>
  <c r="BH335"/>
  <c r="BG335"/>
  <c r="BF335"/>
  <c r="BE335"/>
  <c r="T335"/>
  <c r="T334" s="1"/>
  <c r="R335"/>
  <c r="R334" s="1"/>
  <c r="P335"/>
  <c r="P334" s="1"/>
  <c r="BK335"/>
  <c r="BK334" s="1"/>
  <c r="J334" s="1"/>
  <c r="J72" s="1"/>
  <c r="J335"/>
  <c r="BI332"/>
  <c r="BH332"/>
  <c r="BG332"/>
  <c r="BF332"/>
  <c r="T332"/>
  <c r="R332"/>
  <c r="P332"/>
  <c r="BK332"/>
  <c r="J332"/>
  <c r="BE332" s="1"/>
  <c r="BI328"/>
  <c r="BH328"/>
  <c r="BG328"/>
  <c r="BF328"/>
  <c r="T328"/>
  <c r="R328"/>
  <c r="P328"/>
  <c r="BK328"/>
  <c r="J328"/>
  <c r="BE328" s="1"/>
  <c r="BI324"/>
  <c r="BH324"/>
  <c r="BG324"/>
  <c r="BF324"/>
  <c r="T324"/>
  <c r="R324"/>
  <c r="P324"/>
  <c r="BK324"/>
  <c r="J324"/>
  <c r="BE324" s="1"/>
  <c r="BI322"/>
  <c r="BH322"/>
  <c r="BG322"/>
  <c r="BF322"/>
  <c r="T322"/>
  <c r="R322"/>
  <c r="P322"/>
  <c r="BK322"/>
  <c r="J322"/>
  <c r="BE322" s="1"/>
  <c r="BI318"/>
  <c r="BH318"/>
  <c r="BG318"/>
  <c r="BF318"/>
  <c r="T318"/>
  <c r="R318"/>
  <c r="P318"/>
  <c r="BK318"/>
  <c r="J318"/>
  <c r="BE318" s="1"/>
  <c r="BI316"/>
  <c r="BH316"/>
  <c r="BG316"/>
  <c r="BF316"/>
  <c r="T316"/>
  <c r="R316"/>
  <c r="P316"/>
  <c r="BK316"/>
  <c r="J316"/>
  <c r="BE316" s="1"/>
  <c r="BI312"/>
  <c r="BH312"/>
  <c r="BG312"/>
  <c r="BF312"/>
  <c r="T312"/>
  <c r="R312"/>
  <c r="P312"/>
  <c r="BK312"/>
  <c r="J312"/>
  <c r="BE312" s="1"/>
  <c r="BI310"/>
  <c r="BH310"/>
  <c r="BG310"/>
  <c r="BF310"/>
  <c r="T310"/>
  <c r="R310"/>
  <c r="P310"/>
  <c r="BK310"/>
  <c r="J310"/>
  <c r="BE310" s="1"/>
  <c r="BI306"/>
  <c r="BH306"/>
  <c r="BG306"/>
  <c r="BF306"/>
  <c r="T306"/>
  <c r="R306"/>
  <c r="P306"/>
  <c r="BK306"/>
  <c r="J306"/>
  <c r="BE306" s="1"/>
  <c r="BI304"/>
  <c r="BH304"/>
  <c r="BG304"/>
  <c r="BF304"/>
  <c r="T304"/>
  <c r="R304"/>
  <c r="P304"/>
  <c r="BK304"/>
  <c r="J304"/>
  <c r="BE304" s="1"/>
  <c r="BI300"/>
  <c r="BH300"/>
  <c r="BG300"/>
  <c r="BF300"/>
  <c r="T300"/>
  <c r="R300"/>
  <c r="P300"/>
  <c r="BK300"/>
  <c r="J300"/>
  <c r="BE300" s="1"/>
  <c r="BI298"/>
  <c r="BH298"/>
  <c r="BG298"/>
  <c r="BF298"/>
  <c r="T298"/>
  <c r="R298"/>
  <c r="P298"/>
  <c r="BK298"/>
  <c r="J298"/>
  <c r="BE298" s="1"/>
  <c r="BI294"/>
  <c r="BH294"/>
  <c r="BG294"/>
  <c r="BF294"/>
  <c r="T294"/>
  <c r="R294"/>
  <c r="P294"/>
  <c r="BK294"/>
  <c r="J294"/>
  <c r="BE294" s="1"/>
  <c r="BI292"/>
  <c r="BH292"/>
  <c r="BG292"/>
  <c r="BF292"/>
  <c r="T292"/>
  <c r="R292"/>
  <c r="P292"/>
  <c r="BK292"/>
  <c r="J292"/>
  <c r="BE292" s="1"/>
  <c r="BI288"/>
  <c r="BH288"/>
  <c r="BG288"/>
  <c r="BF288"/>
  <c r="T288"/>
  <c r="R288"/>
  <c r="P288"/>
  <c r="BK288"/>
  <c r="J288"/>
  <c r="BE288" s="1"/>
  <c r="BI286"/>
  <c r="BH286"/>
  <c r="BG286"/>
  <c r="BF286"/>
  <c r="T286"/>
  <c r="R286"/>
  <c r="P286"/>
  <c r="BK286"/>
  <c r="J286"/>
  <c r="BE286" s="1"/>
  <c r="BI282"/>
  <c r="BH282"/>
  <c r="BG282"/>
  <c r="BF282"/>
  <c r="T282"/>
  <c r="R282"/>
  <c r="P282"/>
  <c r="BK282"/>
  <c r="J282"/>
  <c r="BE282" s="1"/>
  <c r="BI280"/>
  <c r="BH280"/>
  <c r="BG280"/>
  <c r="BF280"/>
  <c r="T280"/>
  <c r="R280"/>
  <c r="P280"/>
  <c r="BK280"/>
  <c r="J280"/>
  <c r="BE280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0"/>
  <c r="BH270"/>
  <c r="BG270"/>
  <c r="BF270"/>
  <c r="T270"/>
  <c r="R270"/>
  <c r="P270"/>
  <c r="BK270"/>
  <c r="J270"/>
  <c r="BE270" s="1"/>
  <c r="BI268"/>
  <c r="BH268"/>
  <c r="BG268"/>
  <c r="BF268"/>
  <c r="T268"/>
  <c r="R268"/>
  <c r="P268"/>
  <c r="BK268"/>
  <c r="J268"/>
  <c r="BE268" s="1"/>
  <c r="BI264"/>
  <c r="BH264"/>
  <c r="BG264"/>
  <c r="BF264"/>
  <c r="T264"/>
  <c r="R264"/>
  <c r="P264"/>
  <c r="BK264"/>
  <c r="J264"/>
  <c r="BE264" s="1"/>
  <c r="BI262"/>
  <c r="BH262"/>
  <c r="BG262"/>
  <c r="BF262"/>
  <c r="T262"/>
  <c r="R262"/>
  <c r="P262"/>
  <c r="BK262"/>
  <c r="J262"/>
  <c r="BE262" s="1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2"/>
  <c r="BH252"/>
  <c r="BG252"/>
  <c r="BF252"/>
  <c r="T252"/>
  <c r="R252"/>
  <c r="P252"/>
  <c r="BK252"/>
  <c r="J252"/>
  <c r="BE252" s="1"/>
  <c r="BI250"/>
  <c r="BH250"/>
  <c r="BG250"/>
  <c r="BF250"/>
  <c r="T250"/>
  <c r="R250"/>
  <c r="P250"/>
  <c r="BK250"/>
  <c r="J250"/>
  <c r="BE250" s="1"/>
  <c r="BI246"/>
  <c r="BH246"/>
  <c r="BG246"/>
  <c r="BF246"/>
  <c r="T246"/>
  <c r="R246"/>
  <c r="P246"/>
  <c r="BK246"/>
  <c r="J246"/>
  <c r="BE246" s="1"/>
  <c r="BI244"/>
  <c r="BH244"/>
  <c r="BG244"/>
  <c r="BF244"/>
  <c r="T244"/>
  <c r="R244"/>
  <c r="P244"/>
  <c r="BK244"/>
  <c r="J244"/>
  <c r="BE244" s="1"/>
  <c r="BI240"/>
  <c r="BH240"/>
  <c r="BG240"/>
  <c r="BF240"/>
  <c r="T240"/>
  <c r="R240"/>
  <c r="P240"/>
  <c r="BK240"/>
  <c r="J240"/>
  <c r="BE240" s="1"/>
  <c r="BI238"/>
  <c r="BH238"/>
  <c r="BG238"/>
  <c r="BF238"/>
  <c r="T238"/>
  <c r="R238"/>
  <c r="R237" s="1"/>
  <c r="P238"/>
  <c r="BK238"/>
  <c r="BK237" s="1"/>
  <c r="J237" s="1"/>
  <c r="J71" s="1"/>
  <c r="J238"/>
  <c r="BE238" s="1"/>
  <c r="BI235"/>
  <c r="BH235"/>
  <c r="BG235"/>
  <c r="BF235"/>
  <c r="BE235"/>
  <c r="T235"/>
  <c r="R235"/>
  <c r="P235"/>
  <c r="BK235"/>
  <c r="J235"/>
  <c r="BI231"/>
  <c r="BH231"/>
  <c r="BG231"/>
  <c r="BF231"/>
  <c r="BE231"/>
  <c r="T231"/>
  <c r="R231"/>
  <c r="P231"/>
  <c r="BK231"/>
  <c r="J231"/>
  <c r="BI229"/>
  <c r="BH229"/>
  <c r="BG229"/>
  <c r="BF229"/>
  <c r="BE229"/>
  <c r="T229"/>
  <c r="R229"/>
  <c r="P229"/>
  <c r="BK229"/>
  <c r="J229"/>
  <c r="BI225"/>
  <c r="BH225"/>
  <c r="BG225"/>
  <c r="BF225"/>
  <c r="BE225"/>
  <c r="T225"/>
  <c r="R225"/>
  <c r="P225"/>
  <c r="BK225"/>
  <c r="J225"/>
  <c r="BI223"/>
  <c r="BH223"/>
  <c r="BG223"/>
  <c r="BF223"/>
  <c r="BE223"/>
  <c r="T223"/>
  <c r="R223"/>
  <c r="P223"/>
  <c r="BK223"/>
  <c r="J223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7"/>
  <c r="BH207"/>
  <c r="BG207"/>
  <c r="BF207"/>
  <c r="BE207"/>
  <c r="T207"/>
  <c r="R207"/>
  <c r="P207"/>
  <c r="BK207"/>
  <c r="J207"/>
  <c r="BI205"/>
  <c r="BH205"/>
  <c r="BG205"/>
  <c r="BF205"/>
  <c r="BE205"/>
  <c r="T205"/>
  <c r="R205"/>
  <c r="P205"/>
  <c r="BK205"/>
  <c r="J205"/>
  <c r="BI201"/>
  <c r="BH201"/>
  <c r="BG201"/>
  <c r="BF201"/>
  <c r="BE201"/>
  <c r="T201"/>
  <c r="R201"/>
  <c r="P201"/>
  <c r="BK201"/>
  <c r="J201"/>
  <c r="BI196"/>
  <c r="BH196"/>
  <c r="BG196"/>
  <c r="BF196"/>
  <c r="BE196"/>
  <c r="T196"/>
  <c r="R196"/>
  <c r="P196"/>
  <c r="BK196"/>
  <c r="J196"/>
  <c r="BI192"/>
  <c r="BH192"/>
  <c r="BG192"/>
  <c r="BF192"/>
  <c r="BE192"/>
  <c r="T192"/>
  <c r="R192"/>
  <c r="P192"/>
  <c r="BK192"/>
  <c r="J192"/>
  <c r="BI190"/>
  <c r="BH190"/>
  <c r="BG190"/>
  <c r="BF190"/>
  <c r="BE190"/>
  <c r="T190"/>
  <c r="R190"/>
  <c r="P190"/>
  <c r="BK190"/>
  <c r="J190"/>
  <c r="BI186"/>
  <c r="BH186"/>
  <c r="BG186"/>
  <c r="BF186"/>
  <c r="BE186"/>
  <c r="T186"/>
  <c r="R186"/>
  <c r="P186"/>
  <c r="BK186"/>
  <c r="J186"/>
  <c r="BI184"/>
  <c r="BH184"/>
  <c r="BG184"/>
  <c r="BF184"/>
  <c r="BE184"/>
  <c r="T184"/>
  <c r="T183" s="1"/>
  <c r="R184"/>
  <c r="P184"/>
  <c r="P183" s="1"/>
  <c r="BK184"/>
  <c r="BK183" s="1"/>
  <c r="J184"/>
  <c r="BI180"/>
  <c r="BH180"/>
  <c r="BG180"/>
  <c r="BF180"/>
  <c r="BE180"/>
  <c r="T180"/>
  <c r="R180"/>
  <c r="P180"/>
  <c r="BK180"/>
  <c r="J180"/>
  <c r="BI178"/>
  <c r="BH178"/>
  <c r="BG178"/>
  <c r="BF178"/>
  <c r="BE178"/>
  <c r="T178"/>
  <c r="R178"/>
  <c r="P178"/>
  <c r="BK178"/>
  <c r="J178"/>
  <c r="BI174"/>
  <c r="BH174"/>
  <c r="BG174"/>
  <c r="BF174"/>
  <c r="BE174"/>
  <c r="T174"/>
  <c r="R174"/>
  <c r="P174"/>
  <c r="BK174"/>
  <c r="J174"/>
  <c r="BI172"/>
  <c r="BH172"/>
  <c r="BG172"/>
  <c r="BF172"/>
  <c r="BE172"/>
  <c r="T172"/>
  <c r="T171" s="1"/>
  <c r="R172"/>
  <c r="R171" s="1"/>
  <c r="P172"/>
  <c r="P171" s="1"/>
  <c r="BK172"/>
  <c r="BK171" s="1"/>
  <c r="J171" s="1"/>
  <c r="J172"/>
  <c r="J68"/>
  <c r="BI169"/>
  <c r="BH169"/>
  <c r="BG169"/>
  <c r="BF169"/>
  <c r="T169"/>
  <c r="T168" s="1"/>
  <c r="R169"/>
  <c r="R168" s="1"/>
  <c r="P169"/>
  <c r="P168" s="1"/>
  <c r="BK169"/>
  <c r="BK168" s="1"/>
  <c r="J168" s="1"/>
  <c r="J67" s="1"/>
  <c r="J169"/>
  <c r="BE169" s="1"/>
  <c r="BI166"/>
  <c r="BH166"/>
  <c r="BG166"/>
  <c r="BF166"/>
  <c r="BE166"/>
  <c r="T166"/>
  <c r="T165" s="1"/>
  <c r="R166"/>
  <c r="R165" s="1"/>
  <c r="P166"/>
  <c r="P165" s="1"/>
  <c r="BK166"/>
  <c r="BK165" s="1"/>
  <c r="J165" s="1"/>
  <c r="J66" s="1"/>
  <c r="J166"/>
  <c r="BI163"/>
  <c r="BH163"/>
  <c r="BG163"/>
  <c r="BF163"/>
  <c r="T163"/>
  <c r="R163"/>
  <c r="P163"/>
  <c r="BK163"/>
  <c r="J163"/>
  <c r="BE163" s="1"/>
  <c r="BI161"/>
  <c r="BH161"/>
  <c r="BG161"/>
  <c r="BF161"/>
  <c r="T161"/>
  <c r="R161"/>
  <c r="P161"/>
  <c r="BK161"/>
  <c r="J161"/>
  <c r="BE161" s="1"/>
  <c r="BI157"/>
  <c r="BH157"/>
  <c r="BG157"/>
  <c r="BF157"/>
  <c r="T157"/>
  <c r="R157"/>
  <c r="R156" s="1"/>
  <c r="P157"/>
  <c r="P156" s="1"/>
  <c r="BK157"/>
  <c r="BK156" s="1"/>
  <c r="J156" s="1"/>
  <c r="J65" s="1"/>
  <c r="J157"/>
  <c r="BE157" s="1"/>
  <c r="BI154"/>
  <c r="BH154"/>
  <c r="BG154"/>
  <c r="BF154"/>
  <c r="BE154"/>
  <c r="T154"/>
  <c r="R154"/>
  <c r="P154"/>
  <c r="BK154"/>
  <c r="J154"/>
  <c r="BI149"/>
  <c r="BH149"/>
  <c r="BG149"/>
  <c r="BF149"/>
  <c r="BE149"/>
  <c r="T149"/>
  <c r="T148" s="1"/>
  <c r="R149"/>
  <c r="R148" s="1"/>
  <c r="P149"/>
  <c r="P148" s="1"/>
  <c r="BK149"/>
  <c r="BK148" s="1"/>
  <c r="J148" s="1"/>
  <c r="J64" s="1"/>
  <c r="J149"/>
  <c r="BI146"/>
  <c r="BH146"/>
  <c r="BG146"/>
  <c r="BF146"/>
  <c r="T146"/>
  <c r="T145" s="1"/>
  <c r="R146"/>
  <c r="R145" s="1"/>
  <c r="P146"/>
  <c r="P145" s="1"/>
  <c r="BK146"/>
  <c r="BK145" s="1"/>
  <c r="J145" s="1"/>
  <c r="J63" s="1"/>
  <c r="J146"/>
  <c r="BE146" s="1"/>
  <c r="BI141"/>
  <c r="BH141"/>
  <c r="BG141"/>
  <c r="BF141"/>
  <c r="BE141"/>
  <c r="T141"/>
  <c r="R141"/>
  <c r="P141"/>
  <c r="BK141"/>
  <c r="J141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19"/>
  <c r="BH119"/>
  <c r="BG119"/>
  <c r="BF119"/>
  <c r="BE119"/>
  <c r="T119"/>
  <c r="R119"/>
  <c r="P119"/>
  <c r="BK119"/>
  <c r="J119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7"/>
  <c r="BH107"/>
  <c r="BG107"/>
  <c r="BF107"/>
  <c r="BE107"/>
  <c r="T107"/>
  <c r="R107"/>
  <c r="P107"/>
  <c r="BK107"/>
  <c r="J107"/>
  <c r="BI102"/>
  <c r="BH102"/>
  <c r="BG102"/>
  <c r="BF102"/>
  <c r="F33" s="1"/>
  <c r="BA54" i="1" s="1"/>
  <c r="BE102" i="3"/>
  <c r="T102"/>
  <c r="T101" s="1"/>
  <c r="R102"/>
  <c r="R101" s="1"/>
  <c r="R100" s="1"/>
  <c r="P102"/>
  <c r="P101" s="1"/>
  <c r="P100" s="1"/>
  <c r="BK102"/>
  <c r="BK101" s="1"/>
  <c r="J102"/>
  <c r="F96"/>
  <c r="F93"/>
  <c r="E91"/>
  <c r="E87"/>
  <c r="J53"/>
  <c r="F53"/>
  <c r="E51"/>
  <c r="J23"/>
  <c r="E23"/>
  <c r="J95" s="1"/>
  <c r="J22"/>
  <c r="J20"/>
  <c r="E20"/>
  <c r="F56" s="1"/>
  <c r="J19"/>
  <c r="J17"/>
  <c r="E17"/>
  <c r="F55" s="1"/>
  <c r="J16"/>
  <c r="J14"/>
  <c r="J93" s="1"/>
  <c r="E7"/>
  <c r="E47" s="1"/>
  <c r="P1690" i="2"/>
  <c r="P1689" s="1"/>
  <c r="R1689"/>
  <c r="T1680"/>
  <c r="P1645"/>
  <c r="T1467"/>
  <c r="J1405"/>
  <c r="J81" s="1"/>
  <c r="R1166"/>
  <c r="P1055"/>
  <c r="T1008"/>
  <c r="T645"/>
  <c r="BK645"/>
  <c r="J645" s="1"/>
  <c r="J67" s="1"/>
  <c r="BK151"/>
  <c r="J151" s="1"/>
  <c r="J63" s="1"/>
  <c r="AY53" i="1"/>
  <c r="AX53"/>
  <c r="BI1691" i="2"/>
  <c r="BH1691"/>
  <c r="BG1691"/>
  <c r="BF1691"/>
  <c r="BE1691"/>
  <c r="T1691"/>
  <c r="T1690" s="1"/>
  <c r="T1689" s="1"/>
  <c r="R1691"/>
  <c r="R1690" s="1"/>
  <c r="P1691"/>
  <c r="BK1691"/>
  <c r="BK1690" s="1"/>
  <c r="J1691"/>
  <c r="BI1681"/>
  <c r="BH1681"/>
  <c r="BG1681"/>
  <c r="BF1681"/>
  <c r="BE1681"/>
  <c r="T1681"/>
  <c r="R1681"/>
  <c r="R1680" s="1"/>
  <c r="P1681"/>
  <c r="P1680" s="1"/>
  <c r="BK1681"/>
  <c r="BK1680" s="1"/>
  <c r="J1680" s="1"/>
  <c r="J86" s="1"/>
  <c r="J1681"/>
  <c r="BI1674"/>
  <c r="BH1674"/>
  <c r="BG1674"/>
  <c r="BF1674"/>
  <c r="T1674"/>
  <c r="R1674"/>
  <c r="P1674"/>
  <c r="BK1674"/>
  <c r="J1674"/>
  <c r="BE1674" s="1"/>
  <c r="BI1671"/>
  <c r="BH1671"/>
  <c r="BG1671"/>
  <c r="BF1671"/>
  <c r="T1671"/>
  <c r="R1671"/>
  <c r="P1671"/>
  <c r="BK1671"/>
  <c r="J1671"/>
  <c r="BE1671" s="1"/>
  <c r="BI1668"/>
  <c r="BH1668"/>
  <c r="BG1668"/>
  <c r="BF1668"/>
  <c r="T1668"/>
  <c r="T1667" s="1"/>
  <c r="R1668"/>
  <c r="R1667" s="1"/>
  <c r="P1668"/>
  <c r="BK1668"/>
  <c r="BK1667" s="1"/>
  <c r="J1667" s="1"/>
  <c r="J85" s="1"/>
  <c r="J1668"/>
  <c r="BE1668" s="1"/>
  <c r="BI1664"/>
  <c r="BH1664"/>
  <c r="BG1664"/>
  <c r="BF1664"/>
  <c r="BE1664"/>
  <c r="T1664"/>
  <c r="R1664"/>
  <c r="P1664"/>
  <c r="BK1664"/>
  <c r="J1664"/>
  <c r="BI1661"/>
  <c r="BH1661"/>
  <c r="BG1661"/>
  <c r="BF1661"/>
  <c r="BE1661"/>
  <c r="T1661"/>
  <c r="R1661"/>
  <c r="P1661"/>
  <c r="BK1661"/>
  <c r="J1661"/>
  <c r="BI1658"/>
  <c r="BH1658"/>
  <c r="BG1658"/>
  <c r="BF1658"/>
  <c r="BE1658"/>
  <c r="T1658"/>
  <c r="R1658"/>
  <c r="P1658"/>
  <c r="BK1658"/>
  <c r="J1658"/>
  <c r="BI1646"/>
  <c r="BH1646"/>
  <c r="BG1646"/>
  <c r="BF1646"/>
  <c r="BE1646"/>
  <c r="T1646"/>
  <c r="T1645" s="1"/>
  <c r="R1646"/>
  <c r="P1646"/>
  <c r="BK1646"/>
  <c r="BK1645" s="1"/>
  <c r="J1645" s="1"/>
  <c r="J84" s="1"/>
  <c r="J1646"/>
  <c r="BI1643"/>
  <c r="BH1643"/>
  <c r="BG1643"/>
  <c r="BF1643"/>
  <c r="T1643"/>
  <c r="R1643"/>
  <c r="P1643"/>
  <c r="BK1643"/>
  <c r="J1643"/>
  <c r="BE1643" s="1"/>
  <c r="BI1641"/>
  <c r="BH1641"/>
  <c r="BG1641"/>
  <c r="BF1641"/>
  <c r="T1641"/>
  <c r="R1641"/>
  <c r="P1641"/>
  <c r="BK1641"/>
  <c r="J1641"/>
  <c r="BE1641" s="1"/>
  <c r="BI1620"/>
  <c r="BH1620"/>
  <c r="BG1620"/>
  <c r="BF1620"/>
  <c r="T1620"/>
  <c r="R1620"/>
  <c r="P1620"/>
  <c r="BK1620"/>
  <c r="J1620"/>
  <c r="BE1620" s="1"/>
  <c r="BI1587"/>
  <c r="BH1587"/>
  <c r="BG1587"/>
  <c r="BF1587"/>
  <c r="T1587"/>
  <c r="R1587"/>
  <c r="P1587"/>
  <c r="BK1587"/>
  <c r="J1587"/>
  <c r="BE1587" s="1"/>
  <c r="BI1584"/>
  <c r="BH1584"/>
  <c r="BG1584"/>
  <c r="BF1584"/>
  <c r="T1584"/>
  <c r="R1584"/>
  <c r="P1584"/>
  <c r="BK1584"/>
  <c r="J1584"/>
  <c r="BE1584" s="1"/>
  <c r="BI1581"/>
  <c r="BH1581"/>
  <c r="BG1581"/>
  <c r="BF1581"/>
  <c r="T1581"/>
  <c r="R1581"/>
  <c r="P1581"/>
  <c r="BK1581"/>
  <c r="J1581"/>
  <c r="BE1581" s="1"/>
  <c r="BI1578"/>
  <c r="BH1578"/>
  <c r="BG1578"/>
  <c r="BF1578"/>
  <c r="T1578"/>
  <c r="R1578"/>
  <c r="P1578"/>
  <c r="BK1578"/>
  <c r="J1578"/>
  <c r="BE1578" s="1"/>
  <c r="BI1575"/>
  <c r="BH1575"/>
  <c r="BG1575"/>
  <c r="BF1575"/>
  <c r="T1575"/>
  <c r="R1575"/>
  <c r="P1575"/>
  <c r="BK1575"/>
  <c r="J1575"/>
  <c r="BE1575" s="1"/>
  <c r="BI1531"/>
  <c r="BH1531"/>
  <c r="BG1531"/>
  <c r="BF1531"/>
  <c r="T1531"/>
  <c r="T1530" s="1"/>
  <c r="R1531"/>
  <c r="R1530" s="1"/>
  <c r="P1531"/>
  <c r="BK1531"/>
  <c r="BK1530" s="1"/>
  <c r="J1530" s="1"/>
  <c r="J83" s="1"/>
  <c r="J1531"/>
  <c r="BE1531" s="1"/>
  <c r="BI1528"/>
  <c r="BH1528"/>
  <c r="BG1528"/>
  <c r="BF1528"/>
  <c r="BE1528"/>
  <c r="T1528"/>
  <c r="R1528"/>
  <c r="P1528"/>
  <c r="BK1528"/>
  <c r="J1528"/>
  <c r="BI1525"/>
  <c r="BH1525"/>
  <c r="BG1525"/>
  <c r="BF1525"/>
  <c r="BE1525"/>
  <c r="T1525"/>
  <c r="R1525"/>
  <c r="P1525"/>
  <c r="BK1525"/>
  <c r="J1525"/>
  <c r="BI1522"/>
  <c r="BH1522"/>
  <c r="BG1522"/>
  <c r="BF1522"/>
  <c r="BE1522"/>
  <c r="T1522"/>
  <c r="R1522"/>
  <c r="P1522"/>
  <c r="BK1522"/>
  <c r="J1522"/>
  <c r="BI1519"/>
  <c r="BH1519"/>
  <c r="BG1519"/>
  <c r="BF1519"/>
  <c r="BE1519"/>
  <c r="T1519"/>
  <c r="R1519"/>
  <c r="P1519"/>
  <c r="BK1519"/>
  <c r="J1519"/>
  <c r="BI1501"/>
  <c r="BH1501"/>
  <c r="BG1501"/>
  <c r="BF1501"/>
  <c r="BE1501"/>
  <c r="T1501"/>
  <c r="R1501"/>
  <c r="P1501"/>
  <c r="BK1501"/>
  <c r="J1501"/>
  <c r="BI1497"/>
  <c r="BH1497"/>
  <c r="BG1497"/>
  <c r="BF1497"/>
  <c r="BE1497"/>
  <c r="T1497"/>
  <c r="R1497"/>
  <c r="P1497"/>
  <c r="BK1497"/>
  <c r="J1497"/>
  <c r="BI1468"/>
  <c r="BH1468"/>
  <c r="BG1468"/>
  <c r="BF1468"/>
  <c r="BE1468"/>
  <c r="T1468"/>
  <c r="R1468"/>
  <c r="R1467" s="1"/>
  <c r="P1468"/>
  <c r="P1467" s="1"/>
  <c r="BK1468"/>
  <c r="BK1467" s="1"/>
  <c r="J1467" s="1"/>
  <c r="J82" s="1"/>
  <c r="J1468"/>
  <c r="BI1465"/>
  <c r="BH1465"/>
  <c r="BG1465"/>
  <c r="BF1465"/>
  <c r="T1465"/>
  <c r="R1465"/>
  <c r="P1465"/>
  <c r="BK1465"/>
  <c r="J1465"/>
  <c r="BE1465" s="1"/>
  <c r="BI1462"/>
  <c r="BH1462"/>
  <c r="BG1462"/>
  <c r="BF1462"/>
  <c r="T1462"/>
  <c r="R1462"/>
  <c r="P1462"/>
  <c r="BK1462"/>
  <c r="J1462"/>
  <c r="BE1462" s="1"/>
  <c r="BI1459"/>
  <c r="BH1459"/>
  <c r="BG1459"/>
  <c r="BF1459"/>
  <c r="T1459"/>
  <c r="R1459"/>
  <c r="P1459"/>
  <c r="BK1459"/>
  <c r="J1459"/>
  <c r="BE1459" s="1"/>
  <c r="BI1456"/>
  <c r="BH1456"/>
  <c r="BG1456"/>
  <c r="BF1456"/>
  <c r="T1456"/>
  <c r="R1456"/>
  <c r="P1456"/>
  <c r="BK1456"/>
  <c r="J1456"/>
  <c r="BE1456" s="1"/>
  <c r="BI1453"/>
  <c r="BH1453"/>
  <c r="BG1453"/>
  <c r="BF1453"/>
  <c r="T1453"/>
  <c r="R1453"/>
  <c r="P1453"/>
  <c r="BK1453"/>
  <c r="J1453"/>
  <c r="BE1453" s="1"/>
  <c r="BI1450"/>
  <c r="BH1450"/>
  <c r="BG1450"/>
  <c r="BF1450"/>
  <c r="T1450"/>
  <c r="R1450"/>
  <c r="P1450"/>
  <c r="BK1450"/>
  <c r="J1450"/>
  <c r="BE1450" s="1"/>
  <c r="BI1447"/>
  <c r="BH1447"/>
  <c r="BG1447"/>
  <c r="BF1447"/>
  <c r="T1447"/>
  <c r="R1447"/>
  <c r="P1447"/>
  <c r="BK1447"/>
  <c r="J1447"/>
  <c r="BE1447" s="1"/>
  <c r="BI1444"/>
  <c r="BH1444"/>
  <c r="BG1444"/>
  <c r="BF1444"/>
  <c r="T1444"/>
  <c r="R1444"/>
  <c r="P1444"/>
  <c r="BK1444"/>
  <c r="J1444"/>
  <c r="BE1444" s="1"/>
  <c r="BI1432"/>
  <c r="BH1432"/>
  <c r="BG1432"/>
  <c r="BF1432"/>
  <c r="T1432"/>
  <c r="R1432"/>
  <c r="P1432"/>
  <c r="BK1432"/>
  <c r="J1432"/>
  <c r="BE1432" s="1"/>
  <c r="BI1406"/>
  <c r="BH1406"/>
  <c r="BG1406"/>
  <c r="BF1406"/>
  <c r="T1406"/>
  <c r="T1405" s="1"/>
  <c r="R1406"/>
  <c r="R1405" s="1"/>
  <c r="P1406"/>
  <c r="BK1406"/>
  <c r="BK1405" s="1"/>
  <c r="J1406"/>
  <c r="BE1406" s="1"/>
  <c r="BI1403"/>
  <c r="BH1403"/>
  <c r="BG1403"/>
  <c r="BF1403"/>
  <c r="BE1403"/>
  <c r="T1403"/>
  <c r="R1403"/>
  <c r="P1403"/>
  <c r="BK1403"/>
  <c r="J1403"/>
  <c r="BI1399"/>
  <c r="BH1399"/>
  <c r="BG1399"/>
  <c r="BF1399"/>
  <c r="BE1399"/>
  <c r="T1399"/>
  <c r="R1399"/>
  <c r="P1399"/>
  <c r="BK1399"/>
  <c r="J1399"/>
  <c r="BI1397"/>
  <c r="BH1397"/>
  <c r="BG1397"/>
  <c r="BF1397"/>
  <c r="BE1397"/>
  <c r="T1397"/>
  <c r="R1397"/>
  <c r="P1397"/>
  <c r="BK1397"/>
  <c r="J1397"/>
  <c r="BI1395"/>
  <c r="BH1395"/>
  <c r="BG1395"/>
  <c r="BF1395"/>
  <c r="BE1395"/>
  <c r="T1395"/>
  <c r="R1395"/>
  <c r="P1395"/>
  <c r="BK1395"/>
  <c r="J1395"/>
  <c r="BI1393"/>
  <c r="BH1393"/>
  <c r="BG1393"/>
  <c r="BF1393"/>
  <c r="BE1393"/>
  <c r="T1393"/>
  <c r="R1393"/>
  <c r="P1393"/>
  <c r="BK1393"/>
  <c r="J1393"/>
  <c r="BI1390"/>
  <c r="BH1390"/>
  <c r="BG1390"/>
  <c r="BF1390"/>
  <c r="BE1390"/>
  <c r="T1390"/>
  <c r="R1390"/>
  <c r="P1390"/>
  <c r="BK1390"/>
  <c r="J1390"/>
  <c r="BI1377"/>
  <c r="BH1377"/>
  <c r="BG1377"/>
  <c r="BF1377"/>
  <c r="BE1377"/>
  <c r="T1377"/>
  <c r="R1377"/>
  <c r="P1377"/>
  <c r="BK1377"/>
  <c r="J1377"/>
  <c r="BI1375"/>
  <c r="BH1375"/>
  <c r="BG1375"/>
  <c r="BF1375"/>
  <c r="BE1375"/>
  <c r="T1375"/>
  <c r="R1375"/>
  <c r="P1375"/>
  <c r="BK1375"/>
  <c r="J1375"/>
  <c r="BI1372"/>
  <c r="BH1372"/>
  <c r="BG1372"/>
  <c r="BF1372"/>
  <c r="BE1372"/>
  <c r="T1372"/>
  <c r="R1372"/>
  <c r="P1372"/>
  <c r="BK1372"/>
  <c r="J1372"/>
  <c r="BI1360"/>
  <c r="BH1360"/>
  <c r="BG1360"/>
  <c r="BF1360"/>
  <c r="BE1360"/>
  <c r="T1360"/>
  <c r="R1360"/>
  <c r="P1360"/>
  <c r="BK1360"/>
  <c r="J1360"/>
  <c r="BI1358"/>
  <c r="BH1358"/>
  <c r="BG1358"/>
  <c r="BF1358"/>
  <c r="BE1358"/>
  <c r="T1358"/>
  <c r="R1358"/>
  <c r="P1358"/>
  <c r="BK1358"/>
  <c r="J1358"/>
  <c r="BI1356"/>
  <c r="BH1356"/>
  <c r="BG1356"/>
  <c r="BF1356"/>
  <c r="BE1356"/>
  <c r="T1356"/>
  <c r="R1356"/>
  <c r="P1356"/>
  <c r="BK1356"/>
  <c r="J1356"/>
  <c r="BI1353"/>
  <c r="BH1353"/>
  <c r="BG1353"/>
  <c r="BF1353"/>
  <c r="BE1353"/>
  <c r="T1353"/>
  <c r="R1353"/>
  <c r="P1353"/>
  <c r="BK1353"/>
  <c r="J1353"/>
  <c r="BI1351"/>
  <c r="BH1351"/>
  <c r="BG1351"/>
  <c r="BF1351"/>
  <c r="BE1351"/>
  <c r="T1351"/>
  <c r="R1351"/>
  <c r="P1351"/>
  <c r="BK1351"/>
  <c r="J1351"/>
  <c r="BI1348"/>
  <c r="BH1348"/>
  <c r="BG1348"/>
  <c r="BF1348"/>
  <c r="BE1348"/>
  <c r="T1348"/>
  <c r="R1348"/>
  <c r="P1348"/>
  <c r="BK1348"/>
  <c r="J1348"/>
  <c r="BI1345"/>
  <c r="BH1345"/>
  <c r="BG1345"/>
  <c r="BF1345"/>
  <c r="BE1345"/>
  <c r="T1345"/>
  <c r="R1345"/>
  <c r="P1345"/>
  <c r="BK1345"/>
  <c r="J1345"/>
  <c r="BI1342"/>
  <c r="BH1342"/>
  <c r="BG1342"/>
  <c r="BF1342"/>
  <c r="BE1342"/>
  <c r="T1342"/>
  <c r="R1342"/>
  <c r="P1342"/>
  <c r="BK1342"/>
  <c r="J1342"/>
  <c r="BI1339"/>
  <c r="BH1339"/>
  <c r="BG1339"/>
  <c r="BF1339"/>
  <c r="BE1339"/>
  <c r="T1339"/>
  <c r="R1339"/>
  <c r="P1339"/>
  <c r="BK1339"/>
  <c r="J1339"/>
  <c r="BI1336"/>
  <c r="BH1336"/>
  <c r="BG1336"/>
  <c r="BF1336"/>
  <c r="BE1336"/>
  <c r="T1336"/>
  <c r="R1336"/>
  <c r="P1336"/>
  <c r="BK1336"/>
  <c r="J1336"/>
  <c r="BI1333"/>
  <c r="BH1333"/>
  <c r="BG1333"/>
  <c r="BF1333"/>
  <c r="BE1333"/>
  <c r="T1333"/>
  <c r="R1333"/>
  <c r="P1333"/>
  <c r="BK1333"/>
  <c r="J1333"/>
  <c r="BI1323"/>
  <c r="BH1323"/>
  <c r="BG1323"/>
  <c r="BF1323"/>
  <c r="BE1323"/>
  <c r="T1323"/>
  <c r="R1323"/>
  <c r="P1323"/>
  <c r="BK1323"/>
  <c r="J1323"/>
  <c r="BI1321"/>
  <c r="BH1321"/>
  <c r="BG1321"/>
  <c r="BF1321"/>
  <c r="BE1321"/>
  <c r="T1321"/>
  <c r="R1321"/>
  <c r="P1321"/>
  <c r="BK1321"/>
  <c r="J1321"/>
  <c r="BI1318"/>
  <c r="BH1318"/>
  <c r="BG1318"/>
  <c r="BF1318"/>
  <c r="BE1318"/>
  <c r="T1318"/>
  <c r="R1318"/>
  <c r="P1318"/>
  <c r="BK1318"/>
  <c r="J1318"/>
  <c r="BI1316"/>
  <c r="BH1316"/>
  <c r="BG1316"/>
  <c r="BF1316"/>
  <c r="BE1316"/>
  <c r="T1316"/>
  <c r="R1316"/>
  <c r="P1316"/>
  <c r="BK1316"/>
  <c r="J1316"/>
  <c r="BI1313"/>
  <c r="BH1313"/>
  <c r="BG1313"/>
  <c r="BF1313"/>
  <c r="BE1313"/>
  <c r="T1313"/>
  <c r="R1313"/>
  <c r="P1313"/>
  <c r="BK1313"/>
  <c r="J1313"/>
  <c r="BI1312"/>
  <c r="BH1312"/>
  <c r="BG1312"/>
  <c r="BF1312"/>
  <c r="BE1312"/>
  <c r="T1312"/>
  <c r="R1312"/>
  <c r="P1312"/>
  <c r="BK1312"/>
  <c r="J1312"/>
  <c r="BI1311"/>
  <c r="BH1311"/>
  <c r="BG1311"/>
  <c r="BF1311"/>
  <c r="BE1311"/>
  <c r="T1311"/>
  <c r="R1311"/>
  <c r="P1311"/>
  <c r="BK1311"/>
  <c r="J1311"/>
  <c r="BI1309"/>
  <c r="BH1309"/>
  <c r="BG1309"/>
  <c r="BF1309"/>
  <c r="BE1309"/>
  <c r="T1309"/>
  <c r="R1309"/>
  <c r="P1309"/>
  <c r="BK1309"/>
  <c r="J1309"/>
  <c r="BI1303"/>
  <c r="BH1303"/>
  <c r="BG1303"/>
  <c r="BF1303"/>
  <c r="BE1303"/>
  <c r="T1303"/>
  <c r="R1303"/>
  <c r="P1303"/>
  <c r="BK1303"/>
  <c r="J1303"/>
  <c r="BI1301"/>
  <c r="BH1301"/>
  <c r="BG1301"/>
  <c r="BF1301"/>
  <c r="BE1301"/>
  <c r="T1301"/>
  <c r="R1301"/>
  <c r="P1301"/>
  <c r="BK1301"/>
  <c r="J1301"/>
  <c r="BI1298"/>
  <c r="BH1298"/>
  <c r="BG1298"/>
  <c r="BF1298"/>
  <c r="BE1298"/>
  <c r="T1298"/>
  <c r="R1298"/>
  <c r="P1298"/>
  <c r="BK1298"/>
  <c r="J1298"/>
  <c r="BI1296"/>
  <c r="BH1296"/>
  <c r="BG1296"/>
  <c r="BF1296"/>
  <c r="BE1296"/>
  <c r="T1296"/>
  <c r="R1296"/>
  <c r="P1296"/>
  <c r="BK1296"/>
  <c r="J1296"/>
  <c r="BI1293"/>
  <c r="BH1293"/>
  <c r="BG1293"/>
  <c r="BF1293"/>
  <c r="BE1293"/>
  <c r="T1293"/>
  <c r="R1293"/>
  <c r="P1293"/>
  <c r="BK1293"/>
  <c r="J1293"/>
  <c r="BI1291"/>
  <c r="BH1291"/>
  <c r="BG1291"/>
  <c r="BF1291"/>
  <c r="BE1291"/>
  <c r="T1291"/>
  <c r="R1291"/>
  <c r="P1291"/>
  <c r="BK1291"/>
  <c r="J1291"/>
  <c r="BI1288"/>
  <c r="BH1288"/>
  <c r="BG1288"/>
  <c r="BF1288"/>
  <c r="BE1288"/>
  <c r="T1288"/>
  <c r="R1288"/>
  <c r="P1288"/>
  <c r="BK1288"/>
  <c r="J1288"/>
  <c r="BI1286"/>
  <c r="BH1286"/>
  <c r="BG1286"/>
  <c r="BF1286"/>
  <c r="BE1286"/>
  <c r="T1286"/>
  <c r="R1286"/>
  <c r="P1286"/>
  <c r="BK1286"/>
  <c r="J1286"/>
  <c r="BI1283"/>
  <c r="BH1283"/>
  <c r="BG1283"/>
  <c r="BF1283"/>
  <c r="BE1283"/>
  <c r="T1283"/>
  <c r="R1283"/>
  <c r="P1283"/>
  <c r="BK1283"/>
  <c r="J1283"/>
  <c r="BI1281"/>
  <c r="BH1281"/>
  <c r="BG1281"/>
  <c r="BF1281"/>
  <c r="BE1281"/>
  <c r="T1281"/>
  <c r="R1281"/>
  <c r="P1281"/>
  <c r="BK1281"/>
  <c r="J1281"/>
  <c r="BI1280"/>
  <c r="BH1280"/>
  <c r="BG1280"/>
  <c r="BF1280"/>
  <c r="BE1280"/>
  <c r="T1280"/>
  <c r="R1280"/>
  <c r="P1280"/>
  <c r="BK1280"/>
  <c r="J1280"/>
  <c r="BI1278"/>
  <c r="BH1278"/>
  <c r="BG1278"/>
  <c r="BF1278"/>
  <c r="BE1278"/>
  <c r="T1278"/>
  <c r="R1278"/>
  <c r="P1278"/>
  <c r="BK1278"/>
  <c r="J1278"/>
  <c r="BI1273"/>
  <c r="BH1273"/>
  <c r="BG1273"/>
  <c r="BF1273"/>
  <c r="BE1273"/>
  <c r="T1273"/>
  <c r="R1273"/>
  <c r="P1273"/>
  <c r="BK1273"/>
  <c r="J1273"/>
  <c r="BI1271"/>
  <c r="BH1271"/>
  <c r="BG1271"/>
  <c r="BF1271"/>
  <c r="BE1271"/>
  <c r="T1271"/>
  <c r="R1271"/>
  <c r="P1271"/>
  <c r="BK1271"/>
  <c r="J1271"/>
  <c r="BI1268"/>
  <c r="BH1268"/>
  <c r="BG1268"/>
  <c r="BF1268"/>
  <c r="BE1268"/>
  <c r="T1268"/>
  <c r="R1268"/>
  <c r="P1268"/>
  <c r="BK1268"/>
  <c r="J1268"/>
  <c r="BI1265"/>
  <c r="BH1265"/>
  <c r="BG1265"/>
  <c r="BF1265"/>
  <c r="BE1265"/>
  <c r="T1265"/>
  <c r="R1265"/>
  <c r="P1265"/>
  <c r="BK1265"/>
  <c r="J1265"/>
  <c r="BI1262"/>
  <c r="BH1262"/>
  <c r="BG1262"/>
  <c r="BF1262"/>
  <c r="BE1262"/>
  <c r="T1262"/>
  <c r="T1261" s="1"/>
  <c r="R1262"/>
  <c r="R1261" s="1"/>
  <c r="P1262"/>
  <c r="P1261" s="1"/>
  <c r="BK1262"/>
  <c r="BK1261" s="1"/>
  <c r="J1261" s="1"/>
  <c r="J80" s="1"/>
  <c r="J1262"/>
  <c r="BI1259"/>
  <c r="BH1259"/>
  <c r="BG1259"/>
  <c r="BF1259"/>
  <c r="T1259"/>
  <c r="R1259"/>
  <c r="P1259"/>
  <c r="BK1259"/>
  <c r="J1259"/>
  <c r="BE1259" s="1"/>
  <c r="BI1257"/>
  <c r="BH1257"/>
  <c r="BG1257"/>
  <c r="BF1257"/>
  <c r="T1257"/>
  <c r="R1257"/>
  <c r="P1257"/>
  <c r="BK1257"/>
  <c r="J1257"/>
  <c r="BE1257" s="1"/>
  <c r="BI1254"/>
  <c r="BH1254"/>
  <c r="BG1254"/>
  <c r="BF1254"/>
  <c r="T1254"/>
  <c r="R1254"/>
  <c r="P1254"/>
  <c r="BK1254"/>
  <c r="J1254"/>
  <c r="BE1254" s="1"/>
  <c r="BI1253"/>
  <c r="BH1253"/>
  <c r="BG1253"/>
  <c r="BF1253"/>
  <c r="T1253"/>
  <c r="R1253"/>
  <c r="P1253"/>
  <c r="BK1253"/>
  <c r="J1253"/>
  <c r="BE1253" s="1"/>
  <c r="BI1251"/>
  <c r="BH1251"/>
  <c r="BG1251"/>
  <c r="BF1251"/>
  <c r="T1251"/>
  <c r="R1251"/>
  <c r="P1251"/>
  <c r="BK1251"/>
  <c r="J1251"/>
  <c r="BE1251" s="1"/>
  <c r="BI1246"/>
  <c r="BH1246"/>
  <c r="BG1246"/>
  <c r="BF1246"/>
  <c r="T1246"/>
  <c r="R1246"/>
  <c r="P1246"/>
  <c r="BK1246"/>
  <c r="J1246"/>
  <c r="BE1246" s="1"/>
  <c r="BI1244"/>
  <c r="BH1244"/>
  <c r="BG1244"/>
  <c r="BF1244"/>
  <c r="T1244"/>
  <c r="R1244"/>
  <c r="P1244"/>
  <c r="BK1244"/>
  <c r="J1244"/>
  <c r="BE1244" s="1"/>
  <c r="BI1241"/>
  <c r="BH1241"/>
  <c r="BG1241"/>
  <c r="BF1241"/>
  <c r="T1241"/>
  <c r="R1241"/>
  <c r="P1241"/>
  <c r="BK1241"/>
  <c r="J1241"/>
  <c r="BE1241" s="1"/>
  <c r="BI1239"/>
  <c r="BH1239"/>
  <c r="BG1239"/>
  <c r="BF1239"/>
  <c r="T1239"/>
  <c r="R1239"/>
  <c r="P1239"/>
  <c r="BK1239"/>
  <c r="J1239"/>
  <c r="BE1239" s="1"/>
  <c r="BI1236"/>
  <c r="BH1236"/>
  <c r="BG1236"/>
  <c r="BF1236"/>
  <c r="T1236"/>
  <c r="R1236"/>
  <c r="P1236"/>
  <c r="BK1236"/>
  <c r="J1236"/>
  <c r="BE1236" s="1"/>
  <c r="BI1234"/>
  <c r="BH1234"/>
  <c r="BG1234"/>
  <c r="BF1234"/>
  <c r="T1234"/>
  <c r="R1234"/>
  <c r="P1234"/>
  <c r="BK1234"/>
  <c r="J1234"/>
  <c r="BE1234" s="1"/>
  <c r="BI1232"/>
  <c r="BH1232"/>
  <c r="BG1232"/>
  <c r="BF1232"/>
  <c r="T1232"/>
  <c r="R1232"/>
  <c r="P1232"/>
  <c r="BK1232"/>
  <c r="J1232"/>
  <c r="BE1232" s="1"/>
  <c r="BI1227"/>
  <c r="BH1227"/>
  <c r="BG1227"/>
  <c r="BF1227"/>
  <c r="T1227"/>
  <c r="R1227"/>
  <c r="P1227"/>
  <c r="BK1227"/>
  <c r="J1227"/>
  <c r="BE1227" s="1"/>
  <c r="BI1226"/>
  <c r="BH1226"/>
  <c r="BG1226"/>
  <c r="BF1226"/>
  <c r="T1226"/>
  <c r="R1226"/>
  <c r="P1226"/>
  <c r="BK1226"/>
  <c r="J1226"/>
  <c r="BE1226" s="1"/>
  <c r="BI1225"/>
  <c r="BH1225"/>
  <c r="BG1225"/>
  <c r="BF1225"/>
  <c r="T1225"/>
  <c r="R1225"/>
  <c r="P1225"/>
  <c r="BK1225"/>
  <c r="J1225"/>
  <c r="BE1225" s="1"/>
  <c r="BI1224"/>
  <c r="BH1224"/>
  <c r="BG1224"/>
  <c r="BF1224"/>
  <c r="T1224"/>
  <c r="R1224"/>
  <c r="P1224"/>
  <c r="BK1224"/>
  <c r="J1224"/>
  <c r="BE1224" s="1"/>
  <c r="BI1222"/>
  <c r="BH1222"/>
  <c r="BG1222"/>
  <c r="BF1222"/>
  <c r="T1222"/>
  <c r="R1222"/>
  <c r="P1222"/>
  <c r="BK1222"/>
  <c r="J1222"/>
  <c r="BE1222" s="1"/>
  <c r="BI1215"/>
  <c r="BH1215"/>
  <c r="BG1215"/>
  <c r="BF1215"/>
  <c r="T1215"/>
  <c r="R1215"/>
  <c r="P1215"/>
  <c r="BK1215"/>
  <c r="J1215"/>
  <c r="BE1215" s="1"/>
  <c r="BI1213"/>
  <c r="BH1213"/>
  <c r="BG1213"/>
  <c r="BF1213"/>
  <c r="T1213"/>
  <c r="R1213"/>
  <c r="P1213"/>
  <c r="BK1213"/>
  <c r="J1213"/>
  <c r="BE1213" s="1"/>
  <c r="BI1210"/>
  <c r="BH1210"/>
  <c r="BG1210"/>
  <c r="BF1210"/>
  <c r="T1210"/>
  <c r="R1210"/>
  <c r="P1210"/>
  <c r="BK1210"/>
  <c r="J1210"/>
  <c r="BE1210" s="1"/>
  <c r="BI1208"/>
  <c r="BH1208"/>
  <c r="BG1208"/>
  <c r="BF1208"/>
  <c r="T1208"/>
  <c r="R1208"/>
  <c r="P1208"/>
  <c r="BK1208"/>
  <c r="J1208"/>
  <c r="BE1208" s="1"/>
  <c r="BI1206"/>
  <c r="BH1206"/>
  <c r="BG1206"/>
  <c r="BF1206"/>
  <c r="T1206"/>
  <c r="R1206"/>
  <c r="P1206"/>
  <c r="BK1206"/>
  <c r="J1206"/>
  <c r="BE1206" s="1"/>
  <c r="BI1201"/>
  <c r="BH1201"/>
  <c r="BG1201"/>
  <c r="BF1201"/>
  <c r="T1201"/>
  <c r="R1201"/>
  <c r="P1201"/>
  <c r="BK1201"/>
  <c r="J1201"/>
  <c r="BE1201" s="1"/>
  <c r="BI1199"/>
  <c r="BH1199"/>
  <c r="BG1199"/>
  <c r="BF1199"/>
  <c r="T1199"/>
  <c r="R1199"/>
  <c r="P1199"/>
  <c r="BK1199"/>
  <c r="J1199"/>
  <c r="BE1199" s="1"/>
  <c r="BI1197"/>
  <c r="BH1197"/>
  <c r="BG1197"/>
  <c r="BF1197"/>
  <c r="T1197"/>
  <c r="R1197"/>
  <c r="P1197"/>
  <c r="BK1197"/>
  <c r="J1197"/>
  <c r="BE1197" s="1"/>
  <c r="BI1195"/>
  <c r="BH1195"/>
  <c r="BG1195"/>
  <c r="BF1195"/>
  <c r="T1195"/>
  <c r="R1195"/>
  <c r="P1195"/>
  <c r="BK1195"/>
  <c r="J1195"/>
  <c r="BE1195" s="1"/>
  <c r="BI1193"/>
  <c r="BH1193"/>
  <c r="BG1193"/>
  <c r="BF1193"/>
  <c r="T1193"/>
  <c r="R1193"/>
  <c r="P1193"/>
  <c r="BK1193"/>
  <c r="J1193"/>
  <c r="BE1193" s="1"/>
  <c r="BI1192"/>
  <c r="BH1192"/>
  <c r="BG1192"/>
  <c r="BF1192"/>
  <c r="T1192"/>
  <c r="R1192"/>
  <c r="P1192"/>
  <c r="BK1192"/>
  <c r="J1192"/>
  <c r="BE1192" s="1"/>
  <c r="BI1190"/>
  <c r="BH1190"/>
  <c r="BG1190"/>
  <c r="BF1190"/>
  <c r="T1190"/>
  <c r="R1190"/>
  <c r="P1190"/>
  <c r="BK1190"/>
  <c r="J1190"/>
  <c r="BE1190" s="1"/>
  <c r="BI1181"/>
  <c r="BH1181"/>
  <c r="BG1181"/>
  <c r="BF1181"/>
  <c r="T1181"/>
  <c r="R1181"/>
  <c r="P1181"/>
  <c r="BK1181"/>
  <c r="J1181"/>
  <c r="BE1181" s="1"/>
  <c r="BI1179"/>
  <c r="BH1179"/>
  <c r="BG1179"/>
  <c r="BF1179"/>
  <c r="T1179"/>
  <c r="R1179"/>
  <c r="P1179"/>
  <c r="BK1179"/>
  <c r="J1179"/>
  <c r="BE1179" s="1"/>
  <c r="BI1176"/>
  <c r="BH1176"/>
  <c r="BG1176"/>
  <c r="BF1176"/>
  <c r="T1176"/>
  <c r="R1176"/>
  <c r="P1176"/>
  <c r="BK1176"/>
  <c r="J1176"/>
  <c r="BE1176" s="1"/>
  <c r="BI1174"/>
  <c r="BH1174"/>
  <c r="BG1174"/>
  <c r="BF1174"/>
  <c r="T1174"/>
  <c r="R1174"/>
  <c r="P1174"/>
  <c r="BK1174"/>
  <c r="J1174"/>
  <c r="BE1174" s="1"/>
  <c r="BI1172"/>
  <c r="BH1172"/>
  <c r="BG1172"/>
  <c r="BF1172"/>
  <c r="T1172"/>
  <c r="R1172"/>
  <c r="P1172"/>
  <c r="BK1172"/>
  <c r="J1172"/>
  <c r="BE1172" s="1"/>
  <c r="BI1167"/>
  <c r="BH1167"/>
  <c r="BG1167"/>
  <c r="BF1167"/>
  <c r="T1167"/>
  <c r="R1167"/>
  <c r="P1167"/>
  <c r="P1166" s="1"/>
  <c r="BK1167"/>
  <c r="BK1166" s="1"/>
  <c r="J1166" s="1"/>
  <c r="J79" s="1"/>
  <c r="J1167"/>
  <c r="BE1167" s="1"/>
  <c r="BI1164"/>
  <c r="BH1164"/>
  <c r="BG1164"/>
  <c r="BF1164"/>
  <c r="BE1164"/>
  <c r="T1164"/>
  <c r="R1164"/>
  <c r="P1164"/>
  <c r="BK1164"/>
  <c r="J1164"/>
  <c r="BI1158"/>
  <c r="BH1158"/>
  <c r="BG1158"/>
  <c r="BF1158"/>
  <c r="BE1158"/>
  <c r="T1158"/>
  <c r="R1158"/>
  <c r="P1158"/>
  <c r="BK1158"/>
  <c r="J1158"/>
  <c r="BI1152"/>
  <c r="BH1152"/>
  <c r="BG1152"/>
  <c r="BF1152"/>
  <c r="BE1152"/>
  <c r="T1152"/>
  <c r="R1152"/>
  <c r="P1152"/>
  <c r="BK1152"/>
  <c r="J1152"/>
  <c r="BI1146"/>
  <c r="BH1146"/>
  <c r="BG1146"/>
  <c r="BF1146"/>
  <c r="BE1146"/>
  <c r="T1146"/>
  <c r="R1146"/>
  <c r="P1146"/>
  <c r="BK1146"/>
  <c r="J1146"/>
  <c r="BI1141"/>
  <c r="BH1141"/>
  <c r="BG1141"/>
  <c r="BF1141"/>
  <c r="BE1141"/>
  <c r="T1141"/>
  <c r="R1141"/>
  <c r="P1141"/>
  <c r="BK1141"/>
  <c r="J1141"/>
  <c r="BI1138"/>
  <c r="BH1138"/>
  <c r="BG1138"/>
  <c r="BF1138"/>
  <c r="BE1138"/>
  <c r="T1138"/>
  <c r="R1138"/>
  <c r="P1138"/>
  <c r="BK1138"/>
  <c r="J1138"/>
  <c r="BI1135"/>
  <c r="BH1135"/>
  <c r="BG1135"/>
  <c r="BF1135"/>
  <c r="BE1135"/>
  <c r="T1135"/>
  <c r="R1135"/>
  <c r="P1135"/>
  <c r="BK1135"/>
  <c r="J1135"/>
  <c r="BI1129"/>
  <c r="BH1129"/>
  <c r="BG1129"/>
  <c r="BF1129"/>
  <c r="BE1129"/>
  <c r="T1129"/>
  <c r="R1129"/>
  <c r="P1129"/>
  <c r="BK1129"/>
  <c r="J1129"/>
  <c r="BI1126"/>
  <c r="BH1126"/>
  <c r="BG1126"/>
  <c r="BF1126"/>
  <c r="BE1126"/>
  <c r="T1126"/>
  <c r="R1126"/>
  <c r="P1126"/>
  <c r="BK1126"/>
  <c r="J1126"/>
  <c r="BI1123"/>
  <c r="BH1123"/>
  <c r="BG1123"/>
  <c r="BF1123"/>
  <c r="BE1123"/>
  <c r="T1123"/>
  <c r="R1123"/>
  <c r="P1123"/>
  <c r="BK1123"/>
  <c r="J1123"/>
  <c r="BI1120"/>
  <c r="BH1120"/>
  <c r="BG1120"/>
  <c r="BF1120"/>
  <c r="BE1120"/>
  <c r="T1120"/>
  <c r="R1120"/>
  <c r="P1120"/>
  <c r="BK1120"/>
  <c r="J1120"/>
  <c r="BI1117"/>
  <c r="BH1117"/>
  <c r="BG1117"/>
  <c r="BF1117"/>
  <c r="BE1117"/>
  <c r="T1117"/>
  <c r="R1117"/>
  <c r="P1117"/>
  <c r="BK1117"/>
  <c r="J1117"/>
  <c r="BI1114"/>
  <c r="BH1114"/>
  <c r="BG1114"/>
  <c r="BF1114"/>
  <c r="BE1114"/>
  <c r="T1114"/>
  <c r="R1114"/>
  <c r="P1114"/>
  <c r="BK1114"/>
  <c r="J1114"/>
  <c r="BI1111"/>
  <c r="BH1111"/>
  <c r="BG1111"/>
  <c r="BF1111"/>
  <c r="BE1111"/>
  <c r="T1111"/>
  <c r="R1111"/>
  <c r="P1111"/>
  <c r="BK1111"/>
  <c r="J1111"/>
  <c r="BI1108"/>
  <c r="BH1108"/>
  <c r="BG1108"/>
  <c r="BF1108"/>
  <c r="BE1108"/>
  <c r="T1108"/>
  <c r="R1108"/>
  <c r="P1108"/>
  <c r="BK1108"/>
  <c r="J1108"/>
  <c r="BI1105"/>
  <c r="BH1105"/>
  <c r="BG1105"/>
  <c r="BF1105"/>
  <c r="BE1105"/>
  <c r="T1105"/>
  <c r="R1105"/>
  <c r="P1105"/>
  <c r="BK1105"/>
  <c r="J1105"/>
  <c r="BI1102"/>
  <c r="BH1102"/>
  <c r="BG1102"/>
  <c r="BF1102"/>
  <c r="BE1102"/>
  <c r="T1102"/>
  <c r="T1101" s="1"/>
  <c r="R1102"/>
  <c r="P1102"/>
  <c r="P1101" s="1"/>
  <c r="BK1102"/>
  <c r="BK1101" s="1"/>
  <c r="J1101" s="1"/>
  <c r="J78" s="1"/>
  <c r="J1102"/>
  <c r="BI1099"/>
  <c r="BH1099"/>
  <c r="BG1099"/>
  <c r="BF1099"/>
  <c r="T1099"/>
  <c r="R1099"/>
  <c r="P1099"/>
  <c r="BK1099"/>
  <c r="J1099"/>
  <c r="BE1099" s="1"/>
  <c r="BI1089"/>
  <c r="BH1089"/>
  <c r="BG1089"/>
  <c r="BF1089"/>
  <c r="T1089"/>
  <c r="R1089"/>
  <c r="P1089"/>
  <c r="BK1089"/>
  <c r="J1089"/>
  <c r="BE1089" s="1"/>
  <c r="BI1086"/>
  <c r="BH1086"/>
  <c r="BG1086"/>
  <c r="BF1086"/>
  <c r="T1086"/>
  <c r="R1086"/>
  <c r="P1086"/>
  <c r="BK1086"/>
  <c r="J1086"/>
  <c r="BE1086" s="1"/>
  <c r="BI1079"/>
  <c r="BH1079"/>
  <c r="BG1079"/>
  <c r="BF1079"/>
  <c r="T1079"/>
  <c r="R1079"/>
  <c r="R1078" s="1"/>
  <c r="P1079"/>
  <c r="P1078" s="1"/>
  <c r="BK1079"/>
  <c r="BK1078" s="1"/>
  <c r="J1078" s="1"/>
  <c r="J77" s="1"/>
  <c r="J1079"/>
  <c r="BE1079" s="1"/>
  <c r="BI1076"/>
  <c r="BH1076"/>
  <c r="BG1076"/>
  <c r="BF1076"/>
  <c r="BE1076"/>
  <c r="T1076"/>
  <c r="R1076"/>
  <c r="P1076"/>
  <c r="BK1076"/>
  <c r="J1076"/>
  <c r="BI1073"/>
  <c r="BH1073"/>
  <c r="BG1073"/>
  <c r="BF1073"/>
  <c r="BE1073"/>
  <c r="T1073"/>
  <c r="R1073"/>
  <c r="P1073"/>
  <c r="BK1073"/>
  <c r="J1073"/>
  <c r="BI1070"/>
  <c r="BH1070"/>
  <c r="BG1070"/>
  <c r="BF1070"/>
  <c r="BE1070"/>
  <c r="T1070"/>
  <c r="R1070"/>
  <c r="P1070"/>
  <c r="BK1070"/>
  <c r="J1070"/>
  <c r="BI1065"/>
  <c r="BH1065"/>
  <c r="BG1065"/>
  <c r="BF1065"/>
  <c r="BE1065"/>
  <c r="T1065"/>
  <c r="R1065"/>
  <c r="P1065"/>
  <c r="BK1065"/>
  <c r="J1065"/>
  <c r="BI1062"/>
  <c r="BH1062"/>
  <c r="BG1062"/>
  <c r="BF1062"/>
  <c r="BE1062"/>
  <c r="T1062"/>
  <c r="R1062"/>
  <c r="P1062"/>
  <c r="BK1062"/>
  <c r="J1062"/>
  <c r="BI1059"/>
  <c r="BH1059"/>
  <c r="BG1059"/>
  <c r="BF1059"/>
  <c r="BE1059"/>
  <c r="T1059"/>
  <c r="R1059"/>
  <c r="P1059"/>
  <c r="BK1059"/>
  <c r="J1059"/>
  <c r="BI1056"/>
  <c r="BH1056"/>
  <c r="BG1056"/>
  <c r="BF1056"/>
  <c r="BE1056"/>
  <c r="T1056"/>
  <c r="T1055" s="1"/>
  <c r="R1056"/>
  <c r="P1056"/>
  <c r="BK1056"/>
  <c r="BK1055" s="1"/>
  <c r="J1055" s="1"/>
  <c r="J76" s="1"/>
  <c r="J1056"/>
  <c r="BI1053"/>
  <c r="BH1053"/>
  <c r="BG1053"/>
  <c r="BF1053"/>
  <c r="T1053"/>
  <c r="R1053"/>
  <c r="P1053"/>
  <c r="BK1053"/>
  <c r="J1053"/>
  <c r="BE1053" s="1"/>
  <c r="BI1051"/>
  <c r="BH1051"/>
  <c r="BG1051"/>
  <c r="BF1051"/>
  <c r="T1051"/>
  <c r="R1051"/>
  <c r="R1050" s="1"/>
  <c r="P1051"/>
  <c r="P1050" s="1"/>
  <c r="BK1051"/>
  <c r="BK1050" s="1"/>
  <c r="J1050" s="1"/>
  <c r="J75" s="1"/>
  <c r="J1051"/>
  <c r="BE1051" s="1"/>
  <c r="BI1048"/>
  <c r="BH1048"/>
  <c r="BG1048"/>
  <c r="BF1048"/>
  <c r="BE1048"/>
  <c r="T1048"/>
  <c r="R1048"/>
  <c r="P1048"/>
  <c r="BK1048"/>
  <c r="J1048"/>
  <c r="BI1045"/>
  <c r="BH1045"/>
  <c r="BG1045"/>
  <c r="BF1045"/>
  <c r="BE1045"/>
  <c r="T1045"/>
  <c r="R1045"/>
  <c r="P1045"/>
  <c r="BK1045"/>
  <c r="J1045"/>
  <c r="BI1042"/>
  <c r="BH1042"/>
  <c r="BG1042"/>
  <c r="BF1042"/>
  <c r="BE1042"/>
  <c r="T1042"/>
  <c r="R1042"/>
  <c r="P1042"/>
  <c r="BK1042"/>
  <c r="J1042"/>
  <c r="BI1039"/>
  <c r="BH1039"/>
  <c r="BG1039"/>
  <c r="BF1039"/>
  <c r="BE1039"/>
  <c r="T1039"/>
  <c r="R1039"/>
  <c r="P1039"/>
  <c r="BK1039"/>
  <c r="J1039"/>
  <c r="BI1036"/>
  <c r="BH1036"/>
  <c r="BG1036"/>
  <c r="BF1036"/>
  <c r="BE1036"/>
  <c r="T1036"/>
  <c r="R1036"/>
  <c r="P1036"/>
  <c r="BK1036"/>
  <c r="J1036"/>
  <c r="BI1026"/>
  <c r="BH1026"/>
  <c r="BG1026"/>
  <c r="BF1026"/>
  <c r="BE1026"/>
  <c r="T1026"/>
  <c r="R1026"/>
  <c r="P1026"/>
  <c r="BK1026"/>
  <c r="J1026"/>
  <c r="BI1022"/>
  <c r="BH1022"/>
  <c r="BG1022"/>
  <c r="BF1022"/>
  <c r="BE1022"/>
  <c r="T1022"/>
  <c r="R1022"/>
  <c r="P1022"/>
  <c r="BK1022"/>
  <c r="J1022"/>
  <c r="BI1019"/>
  <c r="BH1019"/>
  <c r="BG1019"/>
  <c r="BF1019"/>
  <c r="BE1019"/>
  <c r="T1019"/>
  <c r="R1019"/>
  <c r="P1019"/>
  <c r="BK1019"/>
  <c r="J1019"/>
  <c r="BI1016"/>
  <c r="BH1016"/>
  <c r="BG1016"/>
  <c r="BF1016"/>
  <c r="BE1016"/>
  <c r="T1016"/>
  <c r="R1016"/>
  <c r="P1016"/>
  <c r="BK1016"/>
  <c r="J1016"/>
  <c r="BI1009"/>
  <c r="BH1009"/>
  <c r="BG1009"/>
  <c r="BF1009"/>
  <c r="BE1009"/>
  <c r="T1009"/>
  <c r="R1009"/>
  <c r="R1008" s="1"/>
  <c r="P1009"/>
  <c r="P1008" s="1"/>
  <c r="BK1009"/>
  <c r="BK1008" s="1"/>
  <c r="J1008" s="1"/>
  <c r="J74" s="1"/>
  <c r="J1009"/>
  <c r="BI1006"/>
  <c r="BH1006"/>
  <c r="BG1006"/>
  <c r="BF1006"/>
  <c r="T1006"/>
  <c r="R1006"/>
  <c r="P1006"/>
  <c r="BK1006"/>
  <c r="J1006"/>
  <c r="BE1006" s="1"/>
  <c r="BI1003"/>
  <c r="BH1003"/>
  <c r="BG1003"/>
  <c r="BF1003"/>
  <c r="T1003"/>
  <c r="R1003"/>
  <c r="P1003"/>
  <c r="BK1003"/>
  <c r="J1003"/>
  <c r="BE1003" s="1"/>
  <c r="BI998"/>
  <c r="BH998"/>
  <c r="BG998"/>
  <c r="BF998"/>
  <c r="T998"/>
  <c r="R998"/>
  <c r="P998"/>
  <c r="BK998"/>
  <c r="J998"/>
  <c r="BE998" s="1"/>
  <c r="BI995"/>
  <c r="BH995"/>
  <c r="BG995"/>
  <c r="BF995"/>
  <c r="T995"/>
  <c r="R995"/>
  <c r="P995"/>
  <c r="BK995"/>
  <c r="J995"/>
  <c r="BE995" s="1"/>
  <c r="BI992"/>
  <c r="BH992"/>
  <c r="BG992"/>
  <c r="BF992"/>
  <c r="T992"/>
  <c r="R992"/>
  <c r="P992"/>
  <c r="BK992"/>
  <c r="J992"/>
  <c r="BE992" s="1"/>
  <c r="BI988"/>
  <c r="BH988"/>
  <c r="BG988"/>
  <c r="BF988"/>
  <c r="T988"/>
  <c r="R988"/>
  <c r="P988"/>
  <c r="BK988"/>
  <c r="J988"/>
  <c r="BE988" s="1"/>
  <c r="BI984"/>
  <c r="BH984"/>
  <c r="BG984"/>
  <c r="BF984"/>
  <c r="T984"/>
  <c r="R984"/>
  <c r="P984"/>
  <c r="BK984"/>
  <c r="J984"/>
  <c r="BE984" s="1"/>
  <c r="BI981"/>
  <c r="BH981"/>
  <c r="BG981"/>
  <c r="BF981"/>
  <c r="T981"/>
  <c r="R981"/>
  <c r="P981"/>
  <c r="BK981"/>
  <c r="J981"/>
  <c r="BE981" s="1"/>
  <c r="BI978"/>
  <c r="BH978"/>
  <c r="BG978"/>
  <c r="BF978"/>
  <c r="T978"/>
  <c r="R978"/>
  <c r="P978"/>
  <c r="BK978"/>
  <c r="J978"/>
  <c r="BE978" s="1"/>
  <c r="BI972"/>
  <c r="BH972"/>
  <c r="BG972"/>
  <c r="BF972"/>
  <c r="T972"/>
  <c r="R972"/>
  <c r="P972"/>
  <c r="BK972"/>
  <c r="J972"/>
  <c r="BE972" s="1"/>
  <c r="BI969"/>
  <c r="BH969"/>
  <c r="BG969"/>
  <c r="BF969"/>
  <c r="T969"/>
  <c r="R969"/>
  <c r="P969"/>
  <c r="P965" s="1"/>
  <c r="BK969"/>
  <c r="J969"/>
  <c r="BE969" s="1"/>
  <c r="BI966"/>
  <c r="BH966"/>
  <c r="BG966"/>
  <c r="BF966"/>
  <c r="T966"/>
  <c r="T965" s="1"/>
  <c r="R966"/>
  <c r="R965" s="1"/>
  <c r="P966"/>
  <c r="BK966"/>
  <c r="BK965" s="1"/>
  <c r="J965" s="1"/>
  <c r="J73" s="1"/>
  <c r="J966"/>
  <c r="BE966" s="1"/>
  <c r="BI963"/>
  <c r="BH963"/>
  <c r="BG963"/>
  <c r="BF963"/>
  <c r="BE963"/>
  <c r="T963"/>
  <c r="R963"/>
  <c r="P963"/>
  <c r="BK963"/>
  <c r="J963"/>
  <c r="BI929"/>
  <c r="BH929"/>
  <c r="BG929"/>
  <c r="BF929"/>
  <c r="BE929"/>
  <c r="T929"/>
  <c r="R929"/>
  <c r="P929"/>
  <c r="BK929"/>
  <c r="J929"/>
  <c r="BI924"/>
  <c r="BH924"/>
  <c r="BG924"/>
  <c r="BF924"/>
  <c r="BE924"/>
  <c r="T924"/>
  <c r="R924"/>
  <c r="P924"/>
  <c r="BK924"/>
  <c r="J924"/>
  <c r="BI921"/>
  <c r="BH921"/>
  <c r="BG921"/>
  <c r="BF921"/>
  <c r="BE921"/>
  <c r="T921"/>
  <c r="R921"/>
  <c r="P921"/>
  <c r="BK921"/>
  <c r="J921"/>
  <c r="BI918"/>
  <c r="BH918"/>
  <c r="BG918"/>
  <c r="BF918"/>
  <c r="BE918"/>
  <c r="T918"/>
  <c r="R918"/>
  <c r="P918"/>
  <c r="BK918"/>
  <c r="J918"/>
  <c r="BI915"/>
  <c r="BH915"/>
  <c r="BG915"/>
  <c r="BF915"/>
  <c r="BE915"/>
  <c r="T915"/>
  <c r="R915"/>
  <c r="P915"/>
  <c r="BK915"/>
  <c r="J915"/>
  <c r="BI911"/>
  <c r="BH911"/>
  <c r="BG911"/>
  <c r="BF911"/>
  <c r="BE911"/>
  <c r="T911"/>
  <c r="T910" s="1"/>
  <c r="R911"/>
  <c r="R910" s="1"/>
  <c r="P911"/>
  <c r="P910" s="1"/>
  <c r="BK911"/>
  <c r="BK910" s="1"/>
  <c r="J911"/>
  <c r="BI907"/>
  <c r="BH907"/>
  <c r="BG907"/>
  <c r="BF907"/>
  <c r="BE907"/>
  <c r="T907"/>
  <c r="T906" s="1"/>
  <c r="R907"/>
  <c r="R906" s="1"/>
  <c r="P907"/>
  <c r="P906" s="1"/>
  <c r="BK907"/>
  <c r="BK906" s="1"/>
  <c r="J906" s="1"/>
  <c r="J70" s="1"/>
  <c r="J907"/>
  <c r="BI904"/>
  <c r="BH904"/>
  <c r="BG904"/>
  <c r="BF904"/>
  <c r="T904"/>
  <c r="R904"/>
  <c r="P904"/>
  <c r="BK904"/>
  <c r="J904"/>
  <c r="BE904" s="1"/>
  <c r="BI901"/>
  <c r="BH901"/>
  <c r="BG901"/>
  <c r="BF901"/>
  <c r="T901"/>
  <c r="R901"/>
  <c r="P901"/>
  <c r="BK901"/>
  <c r="J901"/>
  <c r="BE901" s="1"/>
  <c r="BI899"/>
  <c r="BH899"/>
  <c r="BG899"/>
  <c r="BF899"/>
  <c r="T899"/>
  <c r="R899"/>
  <c r="P899"/>
  <c r="P896" s="1"/>
  <c r="BK899"/>
  <c r="J899"/>
  <c r="BE899" s="1"/>
  <c r="BI897"/>
  <c r="BH897"/>
  <c r="BG897"/>
  <c r="BF897"/>
  <c r="T897"/>
  <c r="T896" s="1"/>
  <c r="R897"/>
  <c r="R896" s="1"/>
  <c r="P897"/>
  <c r="BK897"/>
  <c r="BK896" s="1"/>
  <c r="J896" s="1"/>
  <c r="J69" s="1"/>
  <c r="J897"/>
  <c r="BE897" s="1"/>
  <c r="BI893"/>
  <c r="BH893"/>
  <c r="BG893"/>
  <c r="BF893"/>
  <c r="BE893"/>
  <c r="T893"/>
  <c r="R893"/>
  <c r="P893"/>
  <c r="BK893"/>
  <c r="J893"/>
  <c r="BI890"/>
  <c r="BH890"/>
  <c r="BG890"/>
  <c r="BF890"/>
  <c r="BE890"/>
  <c r="T890"/>
  <c r="R890"/>
  <c r="P890"/>
  <c r="BK890"/>
  <c r="J890"/>
  <c r="BI887"/>
  <c r="BH887"/>
  <c r="BG887"/>
  <c r="BF887"/>
  <c r="BE887"/>
  <c r="T887"/>
  <c r="R887"/>
  <c r="P887"/>
  <c r="BK887"/>
  <c r="J887"/>
  <c r="BI876"/>
  <c r="BH876"/>
  <c r="BG876"/>
  <c r="BF876"/>
  <c r="BE876"/>
  <c r="T876"/>
  <c r="R876"/>
  <c r="P876"/>
  <c r="BK876"/>
  <c r="J876"/>
  <c r="BI873"/>
  <c r="BH873"/>
  <c r="BG873"/>
  <c r="BF873"/>
  <c r="BE873"/>
  <c r="T873"/>
  <c r="R873"/>
  <c r="P873"/>
  <c r="BK873"/>
  <c r="J873"/>
  <c r="BI870"/>
  <c r="BH870"/>
  <c r="BG870"/>
  <c r="BF870"/>
  <c r="BE870"/>
  <c r="T870"/>
  <c r="R870"/>
  <c r="P870"/>
  <c r="BK870"/>
  <c r="J870"/>
  <c r="BI867"/>
  <c r="BH867"/>
  <c r="BG867"/>
  <c r="BF867"/>
  <c r="BE867"/>
  <c r="T867"/>
  <c r="R867"/>
  <c r="P867"/>
  <c r="BK867"/>
  <c r="J867"/>
  <c r="BI864"/>
  <c r="BH864"/>
  <c r="BG864"/>
  <c r="BF864"/>
  <c r="BE864"/>
  <c r="T864"/>
  <c r="R864"/>
  <c r="P864"/>
  <c r="BK864"/>
  <c r="J864"/>
  <c r="BI844"/>
  <c r="BH844"/>
  <c r="BG844"/>
  <c r="BF844"/>
  <c r="BE844"/>
  <c r="T844"/>
  <c r="R844"/>
  <c r="P844"/>
  <c r="BK844"/>
  <c r="J844"/>
  <c r="BI842"/>
  <c r="BH842"/>
  <c r="BG842"/>
  <c r="BF842"/>
  <c r="BE842"/>
  <c r="T842"/>
  <c r="R842"/>
  <c r="P842"/>
  <c r="BK842"/>
  <c r="J842"/>
  <c r="BI835"/>
  <c r="BH835"/>
  <c r="BG835"/>
  <c r="BF835"/>
  <c r="BE835"/>
  <c r="T835"/>
  <c r="R835"/>
  <c r="P835"/>
  <c r="BK835"/>
  <c r="J835"/>
  <c r="BI832"/>
  <c r="BH832"/>
  <c r="BG832"/>
  <c r="BF832"/>
  <c r="BE832"/>
  <c r="T832"/>
  <c r="R832"/>
  <c r="P832"/>
  <c r="BK832"/>
  <c r="J832"/>
  <c r="BI825"/>
  <c r="BH825"/>
  <c r="BG825"/>
  <c r="BF825"/>
  <c r="BE825"/>
  <c r="T825"/>
  <c r="R825"/>
  <c r="P825"/>
  <c r="BK825"/>
  <c r="J825"/>
  <c r="BI823"/>
  <c r="BH823"/>
  <c r="BG823"/>
  <c r="BF823"/>
  <c r="BE823"/>
  <c r="T823"/>
  <c r="R823"/>
  <c r="P823"/>
  <c r="BK823"/>
  <c r="J823"/>
  <c r="BI818"/>
  <c r="BH818"/>
  <c r="BG818"/>
  <c r="BF818"/>
  <c r="BE818"/>
  <c r="T818"/>
  <c r="R818"/>
  <c r="P818"/>
  <c r="BK818"/>
  <c r="J818"/>
  <c r="BI813"/>
  <c r="BH813"/>
  <c r="BG813"/>
  <c r="BF813"/>
  <c r="BE813"/>
  <c r="T813"/>
  <c r="R813"/>
  <c r="P813"/>
  <c r="BK813"/>
  <c r="J813"/>
  <c r="BI811"/>
  <c r="BH811"/>
  <c r="BG811"/>
  <c r="BF811"/>
  <c r="BE811"/>
  <c r="T811"/>
  <c r="R811"/>
  <c r="P811"/>
  <c r="BK811"/>
  <c r="J811"/>
  <c r="BI808"/>
  <c r="BH808"/>
  <c r="BG808"/>
  <c r="BF808"/>
  <c r="BE808"/>
  <c r="T808"/>
  <c r="R808"/>
  <c r="P808"/>
  <c r="BK808"/>
  <c r="J808"/>
  <c r="BI801"/>
  <c r="BH801"/>
  <c r="BG801"/>
  <c r="BF801"/>
  <c r="BE801"/>
  <c r="T801"/>
  <c r="R801"/>
  <c r="P801"/>
  <c r="BK801"/>
  <c r="J801"/>
  <c r="BI798"/>
  <c r="BH798"/>
  <c r="BG798"/>
  <c r="BF798"/>
  <c r="BE798"/>
  <c r="T798"/>
  <c r="R798"/>
  <c r="P798"/>
  <c r="BK798"/>
  <c r="J798"/>
  <c r="BI795"/>
  <c r="BH795"/>
  <c r="BG795"/>
  <c r="BF795"/>
  <c r="BE795"/>
  <c r="T795"/>
  <c r="R795"/>
  <c r="P795"/>
  <c r="BK795"/>
  <c r="J795"/>
  <c r="BI792"/>
  <c r="BH792"/>
  <c r="BG792"/>
  <c r="BF792"/>
  <c r="BE792"/>
  <c r="T792"/>
  <c r="R792"/>
  <c r="P792"/>
  <c r="BK792"/>
  <c r="J792"/>
  <c r="BI788"/>
  <c r="BH788"/>
  <c r="BG788"/>
  <c r="BF788"/>
  <c r="BE788"/>
  <c r="T788"/>
  <c r="R788"/>
  <c r="P788"/>
  <c r="BK788"/>
  <c r="J788"/>
  <c r="BI785"/>
  <c r="BH785"/>
  <c r="BG785"/>
  <c r="BF785"/>
  <c r="BE785"/>
  <c r="T785"/>
  <c r="R785"/>
  <c r="P785"/>
  <c r="BK785"/>
  <c r="J785"/>
  <c r="BI780"/>
  <c r="BH780"/>
  <c r="BG780"/>
  <c r="BF780"/>
  <c r="BE780"/>
  <c r="T780"/>
  <c r="R780"/>
  <c r="P780"/>
  <c r="BK780"/>
  <c r="J780"/>
  <c r="BI774"/>
  <c r="BH774"/>
  <c r="BG774"/>
  <c r="BF774"/>
  <c r="BE774"/>
  <c r="T774"/>
  <c r="R774"/>
  <c r="P774"/>
  <c r="BK774"/>
  <c r="J774"/>
  <c r="BI771"/>
  <c r="BH771"/>
  <c r="BG771"/>
  <c r="BF771"/>
  <c r="BE771"/>
  <c r="T771"/>
  <c r="R771"/>
  <c r="P771"/>
  <c r="BK771"/>
  <c r="J771"/>
  <c r="BI766"/>
  <c r="BH766"/>
  <c r="BG766"/>
  <c r="BF766"/>
  <c r="BE766"/>
  <c r="T766"/>
  <c r="R766"/>
  <c r="P766"/>
  <c r="BK766"/>
  <c r="J766"/>
  <c r="BI757"/>
  <c r="BH757"/>
  <c r="BG757"/>
  <c r="BF757"/>
  <c r="BE757"/>
  <c r="T757"/>
  <c r="R757"/>
  <c r="P757"/>
  <c r="BK757"/>
  <c r="J757"/>
  <c r="BI753"/>
  <c r="BH753"/>
  <c r="BG753"/>
  <c r="BF753"/>
  <c r="BE753"/>
  <c r="T753"/>
  <c r="R753"/>
  <c r="P753"/>
  <c r="BK753"/>
  <c r="J753"/>
  <c r="BI750"/>
  <c r="BH750"/>
  <c r="BG750"/>
  <c r="BF750"/>
  <c r="BE750"/>
  <c r="T750"/>
  <c r="R750"/>
  <c r="P750"/>
  <c r="BK750"/>
  <c r="J750"/>
  <c r="BI747"/>
  <c r="BH747"/>
  <c r="BG747"/>
  <c r="BF747"/>
  <c r="BE747"/>
  <c r="T747"/>
  <c r="R747"/>
  <c r="P747"/>
  <c r="BK747"/>
  <c r="J747"/>
  <c r="BI744"/>
  <c r="BH744"/>
  <c r="BG744"/>
  <c r="BF744"/>
  <c r="BE744"/>
  <c r="T744"/>
  <c r="R744"/>
  <c r="P744"/>
  <c r="BK744"/>
  <c r="J744"/>
  <c r="BI728"/>
  <c r="BH728"/>
  <c r="BG728"/>
  <c r="BF728"/>
  <c r="BE728"/>
  <c r="T728"/>
  <c r="R728"/>
  <c r="P728"/>
  <c r="BK728"/>
  <c r="J728"/>
  <c r="BI718"/>
  <c r="BH718"/>
  <c r="BG718"/>
  <c r="BF718"/>
  <c r="BE718"/>
  <c r="T718"/>
  <c r="R718"/>
  <c r="P718"/>
  <c r="BK718"/>
  <c r="J718"/>
  <c r="BI714"/>
  <c r="BH714"/>
  <c r="BG714"/>
  <c r="BF714"/>
  <c r="BE714"/>
  <c r="T714"/>
  <c r="R714"/>
  <c r="P714"/>
  <c r="BK714"/>
  <c r="J714"/>
  <c r="BI709"/>
  <c r="BH709"/>
  <c r="BG709"/>
  <c r="BF709"/>
  <c r="BE709"/>
  <c r="T709"/>
  <c r="R709"/>
  <c r="P709"/>
  <c r="BK709"/>
  <c r="J709"/>
  <c r="BI707"/>
  <c r="BH707"/>
  <c r="BG707"/>
  <c r="BF707"/>
  <c r="BE707"/>
  <c r="T707"/>
  <c r="R707"/>
  <c r="P707"/>
  <c r="BK707"/>
  <c r="J707"/>
  <c r="BI702"/>
  <c r="BH702"/>
  <c r="BG702"/>
  <c r="BF702"/>
  <c r="BE702"/>
  <c r="T702"/>
  <c r="R702"/>
  <c r="P702"/>
  <c r="BK702"/>
  <c r="J702"/>
  <c r="BI699"/>
  <c r="BH699"/>
  <c r="BG699"/>
  <c r="BF699"/>
  <c r="BE699"/>
  <c r="T699"/>
  <c r="R699"/>
  <c r="P699"/>
  <c r="BK699"/>
  <c r="J699"/>
  <c r="BI698"/>
  <c r="BH698"/>
  <c r="BG698"/>
  <c r="BF698"/>
  <c r="BE698"/>
  <c r="T698"/>
  <c r="R698"/>
  <c r="P698"/>
  <c r="BK698"/>
  <c r="J698"/>
  <c r="BI696"/>
  <c r="BH696"/>
  <c r="BG696"/>
  <c r="BF696"/>
  <c r="BE696"/>
  <c r="T696"/>
  <c r="R696"/>
  <c r="P696"/>
  <c r="BK696"/>
  <c r="J696"/>
  <c r="BI695"/>
  <c r="BH695"/>
  <c r="BG695"/>
  <c r="BF695"/>
  <c r="BE695"/>
  <c r="T695"/>
  <c r="R695"/>
  <c r="P695"/>
  <c r="BK695"/>
  <c r="J695"/>
  <c r="BI694"/>
  <c r="BH694"/>
  <c r="BG694"/>
  <c r="BF694"/>
  <c r="BE694"/>
  <c r="T694"/>
  <c r="R694"/>
  <c r="P694"/>
  <c r="BK694"/>
  <c r="J694"/>
  <c r="BI693"/>
  <c r="BH693"/>
  <c r="BG693"/>
  <c r="BF693"/>
  <c r="BE693"/>
  <c r="T693"/>
  <c r="R693"/>
  <c r="P693"/>
  <c r="BK693"/>
  <c r="J693"/>
  <c r="BI692"/>
  <c r="BH692"/>
  <c r="BG692"/>
  <c r="BF692"/>
  <c r="BE692"/>
  <c r="T692"/>
  <c r="R692"/>
  <c r="P692"/>
  <c r="BK692"/>
  <c r="J692"/>
  <c r="BI691"/>
  <c r="BH691"/>
  <c r="BG691"/>
  <c r="BF691"/>
  <c r="BE691"/>
  <c r="T691"/>
  <c r="R691"/>
  <c r="P691"/>
  <c r="BK691"/>
  <c r="J691"/>
  <c r="BI690"/>
  <c r="BH690"/>
  <c r="BG690"/>
  <c r="BF690"/>
  <c r="BE690"/>
  <c r="T690"/>
  <c r="R690"/>
  <c r="P690"/>
  <c r="BK690"/>
  <c r="J690"/>
  <c r="BI688"/>
  <c r="BH688"/>
  <c r="BG688"/>
  <c r="BF688"/>
  <c r="BE688"/>
  <c r="T688"/>
  <c r="R688"/>
  <c r="P688"/>
  <c r="BK688"/>
  <c r="J688"/>
  <c r="BI686"/>
  <c r="BH686"/>
  <c r="BG686"/>
  <c r="BF686"/>
  <c r="BE686"/>
  <c r="T686"/>
  <c r="R686"/>
  <c r="P686"/>
  <c r="BK686"/>
  <c r="J686"/>
  <c r="BI683"/>
  <c r="BH683"/>
  <c r="BG683"/>
  <c r="BF683"/>
  <c r="BE683"/>
  <c r="T683"/>
  <c r="R683"/>
  <c r="P683"/>
  <c r="BK683"/>
  <c r="J683"/>
  <c r="BI681"/>
  <c r="BH681"/>
  <c r="BG681"/>
  <c r="BF681"/>
  <c r="BE681"/>
  <c r="T681"/>
  <c r="R681"/>
  <c r="P681"/>
  <c r="BK681"/>
  <c r="J681"/>
  <c r="BI678"/>
  <c r="BH678"/>
  <c r="BG678"/>
  <c r="BF678"/>
  <c r="BE678"/>
  <c r="T678"/>
  <c r="R678"/>
  <c r="P678"/>
  <c r="BK678"/>
  <c r="J678"/>
  <c r="BI675"/>
  <c r="BH675"/>
  <c r="BG675"/>
  <c r="BF675"/>
  <c r="BE675"/>
  <c r="T675"/>
  <c r="R675"/>
  <c r="P675"/>
  <c r="BK675"/>
  <c r="J675"/>
  <c r="BI669"/>
  <c r="BH669"/>
  <c r="BG669"/>
  <c r="BF669"/>
  <c r="BE669"/>
  <c r="T669"/>
  <c r="R669"/>
  <c r="P669"/>
  <c r="BK669"/>
  <c r="J669"/>
  <c r="BI666"/>
  <c r="BH666"/>
  <c r="BG666"/>
  <c r="BF666"/>
  <c r="BE666"/>
  <c r="T666"/>
  <c r="R666"/>
  <c r="P666"/>
  <c r="BK666"/>
  <c r="J666"/>
  <c r="BI663"/>
  <c r="BH663"/>
  <c r="BG663"/>
  <c r="BF663"/>
  <c r="BE663"/>
  <c r="T663"/>
  <c r="R663"/>
  <c r="P663"/>
  <c r="BK663"/>
  <c r="J663"/>
  <c r="BI660"/>
  <c r="BH660"/>
  <c r="BG660"/>
  <c r="BF660"/>
  <c r="BE660"/>
  <c r="T660"/>
  <c r="R660"/>
  <c r="P660"/>
  <c r="BK660"/>
  <c r="J660"/>
  <c r="BI657"/>
  <c r="BH657"/>
  <c r="BG657"/>
  <c r="BF657"/>
  <c r="BE657"/>
  <c r="T657"/>
  <c r="R657"/>
  <c r="P657"/>
  <c r="BK657"/>
  <c r="J657"/>
  <c r="BI654"/>
  <c r="BH654"/>
  <c r="BG654"/>
  <c r="BF654"/>
  <c r="BE654"/>
  <c r="T654"/>
  <c r="R654"/>
  <c r="P654"/>
  <c r="BK654"/>
  <c r="J654"/>
  <c r="BI651"/>
  <c r="BH651"/>
  <c r="BG651"/>
  <c r="BF651"/>
  <c r="BE651"/>
  <c r="T651"/>
  <c r="T650" s="1"/>
  <c r="R651"/>
  <c r="R650" s="1"/>
  <c r="P651"/>
  <c r="P650" s="1"/>
  <c r="BK651"/>
  <c r="BK650" s="1"/>
  <c r="J650" s="1"/>
  <c r="J68" s="1"/>
  <c r="J651"/>
  <c r="BI646"/>
  <c r="BH646"/>
  <c r="BG646"/>
  <c r="BF646"/>
  <c r="T646"/>
  <c r="R646"/>
  <c r="R645" s="1"/>
  <c r="P646"/>
  <c r="P645" s="1"/>
  <c r="BK646"/>
  <c r="J646"/>
  <c r="BE646" s="1"/>
  <c r="BI642"/>
  <c r="BH642"/>
  <c r="BG642"/>
  <c r="BF642"/>
  <c r="BE642"/>
  <c r="T642"/>
  <c r="R642"/>
  <c r="P642"/>
  <c r="BK642"/>
  <c r="J642"/>
  <c r="BI640"/>
  <c r="BH640"/>
  <c r="BG640"/>
  <c r="BF640"/>
  <c r="BE640"/>
  <c r="T640"/>
  <c r="R640"/>
  <c r="P640"/>
  <c r="BK640"/>
  <c r="J640"/>
  <c r="BI637"/>
  <c r="BH637"/>
  <c r="BG637"/>
  <c r="BF637"/>
  <c r="BE637"/>
  <c r="T637"/>
  <c r="R637"/>
  <c r="P637"/>
  <c r="BK637"/>
  <c r="J637"/>
  <c r="BI629"/>
  <c r="BH629"/>
  <c r="BG629"/>
  <c r="BF629"/>
  <c r="BE629"/>
  <c r="T629"/>
  <c r="R629"/>
  <c r="P629"/>
  <c r="BK629"/>
  <c r="J629"/>
  <c r="BI627"/>
  <c r="BH627"/>
  <c r="BG627"/>
  <c r="BF627"/>
  <c r="BE627"/>
  <c r="T627"/>
  <c r="R627"/>
  <c r="P627"/>
  <c r="BK627"/>
  <c r="J627"/>
  <c r="BI625"/>
  <c r="BH625"/>
  <c r="BG625"/>
  <c r="BF625"/>
  <c r="BE625"/>
  <c r="T625"/>
  <c r="R625"/>
  <c r="P625"/>
  <c r="BK625"/>
  <c r="J625"/>
  <c r="BI623"/>
  <c r="BH623"/>
  <c r="BG623"/>
  <c r="BF623"/>
  <c r="BE623"/>
  <c r="T623"/>
  <c r="R623"/>
  <c r="P623"/>
  <c r="BK623"/>
  <c r="J623"/>
  <c r="BI621"/>
  <c r="BH621"/>
  <c r="BG621"/>
  <c r="BF621"/>
  <c r="BE621"/>
  <c r="T621"/>
  <c r="R621"/>
  <c r="P621"/>
  <c r="BK621"/>
  <c r="J621"/>
  <c r="BI619"/>
  <c r="BH619"/>
  <c r="BG619"/>
  <c r="BF619"/>
  <c r="BE619"/>
  <c r="T619"/>
  <c r="R619"/>
  <c r="P619"/>
  <c r="BK619"/>
  <c r="J619"/>
  <c r="BI617"/>
  <c r="BH617"/>
  <c r="BG617"/>
  <c r="BF617"/>
  <c r="BE617"/>
  <c r="T617"/>
  <c r="R617"/>
  <c r="P617"/>
  <c r="BK617"/>
  <c r="J617"/>
  <c r="BI610"/>
  <c r="BH610"/>
  <c r="BG610"/>
  <c r="BF610"/>
  <c r="BE610"/>
  <c r="T610"/>
  <c r="R610"/>
  <c r="P610"/>
  <c r="BK610"/>
  <c r="J610"/>
  <c r="BI608"/>
  <c r="BH608"/>
  <c r="BG608"/>
  <c r="BF608"/>
  <c r="BE608"/>
  <c r="T608"/>
  <c r="R608"/>
  <c r="P608"/>
  <c r="BK608"/>
  <c r="J608"/>
  <c r="BI605"/>
  <c r="BH605"/>
  <c r="BG605"/>
  <c r="BF605"/>
  <c r="BE605"/>
  <c r="T605"/>
  <c r="R605"/>
  <c r="P605"/>
  <c r="BK605"/>
  <c r="J605"/>
  <c r="BI602"/>
  <c r="BH602"/>
  <c r="BG602"/>
  <c r="BF602"/>
  <c r="BE602"/>
  <c r="T602"/>
  <c r="R602"/>
  <c r="P602"/>
  <c r="BK602"/>
  <c r="J602"/>
  <c r="BI599"/>
  <c r="BH599"/>
  <c r="BG599"/>
  <c r="BF599"/>
  <c r="BE599"/>
  <c r="T599"/>
  <c r="R599"/>
  <c r="P599"/>
  <c r="BK599"/>
  <c r="J599"/>
  <c r="BI596"/>
  <c r="BH596"/>
  <c r="BG596"/>
  <c r="BF596"/>
  <c r="BE596"/>
  <c r="T596"/>
  <c r="R596"/>
  <c r="P596"/>
  <c r="BK596"/>
  <c r="J596"/>
  <c r="BI593"/>
  <c r="BH593"/>
  <c r="BG593"/>
  <c r="BF593"/>
  <c r="BE593"/>
  <c r="T593"/>
  <c r="R593"/>
  <c r="P593"/>
  <c r="BK593"/>
  <c r="J593"/>
  <c r="BI590"/>
  <c r="BH590"/>
  <c r="BG590"/>
  <c r="BF590"/>
  <c r="BE590"/>
  <c r="T590"/>
  <c r="R590"/>
  <c r="P590"/>
  <c r="BK590"/>
  <c r="J590"/>
  <c r="BI587"/>
  <c r="BH587"/>
  <c r="BG587"/>
  <c r="BF587"/>
  <c r="BE587"/>
  <c r="T587"/>
  <c r="R587"/>
  <c r="P587"/>
  <c r="BK587"/>
  <c r="J587"/>
  <c r="BI584"/>
  <c r="BH584"/>
  <c r="BG584"/>
  <c r="BF584"/>
  <c r="BE584"/>
  <c r="T584"/>
  <c r="R584"/>
  <c r="P584"/>
  <c r="BK584"/>
  <c r="J584"/>
  <c r="BI581"/>
  <c r="BH581"/>
  <c r="BG581"/>
  <c r="BF581"/>
  <c r="BE581"/>
  <c r="T581"/>
  <c r="R581"/>
  <c r="P581"/>
  <c r="BK581"/>
  <c r="J581"/>
  <c r="BI575"/>
  <c r="BH575"/>
  <c r="BG575"/>
  <c r="BF575"/>
  <c r="BE575"/>
  <c r="T575"/>
  <c r="R575"/>
  <c r="P575"/>
  <c r="BK575"/>
  <c r="J575"/>
  <c r="BI569"/>
  <c r="BH569"/>
  <c r="BG569"/>
  <c r="BF569"/>
  <c r="BE569"/>
  <c r="T569"/>
  <c r="R569"/>
  <c r="P569"/>
  <c r="BK569"/>
  <c r="J569"/>
  <c r="BI566"/>
  <c r="BH566"/>
  <c r="BG566"/>
  <c r="BF566"/>
  <c r="BE566"/>
  <c r="T566"/>
  <c r="R566"/>
  <c r="P566"/>
  <c r="BK566"/>
  <c r="J566"/>
  <c r="BI563"/>
  <c r="BH563"/>
  <c r="BG563"/>
  <c r="BF563"/>
  <c r="BE563"/>
  <c r="T563"/>
  <c r="R563"/>
  <c r="P563"/>
  <c r="BK563"/>
  <c r="J563"/>
  <c r="BI560"/>
  <c r="BH560"/>
  <c r="BG560"/>
  <c r="BF560"/>
  <c r="BE560"/>
  <c r="T560"/>
  <c r="R560"/>
  <c r="P560"/>
  <c r="BK560"/>
  <c r="J560"/>
  <c r="BI556"/>
  <c r="BH556"/>
  <c r="BG556"/>
  <c r="BF556"/>
  <c r="BE556"/>
  <c r="T556"/>
  <c r="R556"/>
  <c r="P556"/>
  <c r="BK556"/>
  <c r="J556"/>
  <c r="BI553"/>
  <c r="BH553"/>
  <c r="BG553"/>
  <c r="BF553"/>
  <c r="BE553"/>
  <c r="T553"/>
  <c r="R553"/>
  <c r="P553"/>
  <c r="BK553"/>
  <c r="J553"/>
  <c r="BI550"/>
  <c r="BH550"/>
  <c r="BG550"/>
  <c r="BF550"/>
  <c r="BE550"/>
  <c r="T550"/>
  <c r="R550"/>
  <c r="P550"/>
  <c r="BK550"/>
  <c r="J550"/>
  <c r="BI547"/>
  <c r="BH547"/>
  <c r="BG547"/>
  <c r="BF547"/>
  <c r="BE547"/>
  <c r="T547"/>
  <c r="R547"/>
  <c r="P547"/>
  <c r="BK547"/>
  <c r="J547"/>
  <c r="BI544"/>
  <c r="BH544"/>
  <c r="BG544"/>
  <c r="BF544"/>
  <c r="BE544"/>
  <c r="T544"/>
  <c r="R544"/>
  <c r="P544"/>
  <c r="BK544"/>
  <c r="J544"/>
  <c r="BI526"/>
  <c r="BH526"/>
  <c r="BG526"/>
  <c r="BF526"/>
  <c r="BE526"/>
  <c r="T526"/>
  <c r="R526"/>
  <c r="P526"/>
  <c r="BK526"/>
  <c r="J526"/>
  <c r="BI523"/>
  <c r="BH523"/>
  <c r="BG523"/>
  <c r="BF523"/>
  <c r="BE523"/>
  <c r="T523"/>
  <c r="R523"/>
  <c r="P523"/>
  <c r="BK523"/>
  <c r="J523"/>
  <c r="BI520"/>
  <c r="BH520"/>
  <c r="BG520"/>
  <c r="BF520"/>
  <c r="BE520"/>
  <c r="T520"/>
  <c r="R520"/>
  <c r="P520"/>
  <c r="BK520"/>
  <c r="J520"/>
  <c r="BI517"/>
  <c r="BH517"/>
  <c r="BG517"/>
  <c r="BF517"/>
  <c r="BE517"/>
  <c r="T517"/>
  <c r="R517"/>
  <c r="P517"/>
  <c r="BK517"/>
  <c r="J517"/>
  <c r="BI514"/>
  <c r="BH514"/>
  <c r="BG514"/>
  <c r="BF514"/>
  <c r="BE514"/>
  <c r="T514"/>
  <c r="R514"/>
  <c r="P514"/>
  <c r="BK514"/>
  <c r="J514"/>
  <c r="BI511"/>
  <c r="BH511"/>
  <c r="BG511"/>
  <c r="BF511"/>
  <c r="BE511"/>
  <c r="T511"/>
  <c r="R511"/>
  <c r="P511"/>
  <c r="BK511"/>
  <c r="J511"/>
  <c r="BI505"/>
  <c r="BH505"/>
  <c r="BG505"/>
  <c r="BF505"/>
  <c r="BE505"/>
  <c r="T505"/>
  <c r="R505"/>
  <c r="P505"/>
  <c r="BK505"/>
  <c r="J505"/>
  <c r="BI500"/>
  <c r="BH500"/>
  <c r="BG500"/>
  <c r="BF500"/>
  <c r="BE500"/>
  <c r="T500"/>
  <c r="R500"/>
  <c r="P500"/>
  <c r="BK500"/>
  <c r="J500"/>
  <c r="BI497"/>
  <c r="BH497"/>
  <c r="BG497"/>
  <c r="BF497"/>
  <c r="BE497"/>
  <c r="T497"/>
  <c r="R497"/>
  <c r="P497"/>
  <c r="BK497"/>
  <c r="J497"/>
  <c r="BI490"/>
  <c r="BH490"/>
  <c r="BG490"/>
  <c r="BF490"/>
  <c r="BE490"/>
  <c r="T490"/>
  <c r="R490"/>
  <c r="P490"/>
  <c r="BK490"/>
  <c r="J490"/>
  <c r="BI487"/>
  <c r="BH487"/>
  <c r="BG487"/>
  <c r="BF487"/>
  <c r="BE487"/>
  <c r="T487"/>
  <c r="R487"/>
  <c r="P487"/>
  <c r="BK487"/>
  <c r="J487"/>
  <c r="BI483"/>
  <c r="BH483"/>
  <c r="BG483"/>
  <c r="BF483"/>
  <c r="BE483"/>
  <c r="T483"/>
  <c r="R483"/>
  <c r="P483"/>
  <c r="BK483"/>
  <c r="J483"/>
  <c r="BI480"/>
  <c r="BH480"/>
  <c r="BG480"/>
  <c r="BF480"/>
  <c r="BE480"/>
  <c r="T480"/>
  <c r="R480"/>
  <c r="P480"/>
  <c r="BK480"/>
  <c r="J480"/>
  <c r="BI477"/>
  <c r="BH477"/>
  <c r="BG477"/>
  <c r="BF477"/>
  <c r="BE477"/>
  <c r="T477"/>
  <c r="R477"/>
  <c r="P477"/>
  <c r="BK477"/>
  <c r="J477"/>
  <c r="BI474"/>
  <c r="BH474"/>
  <c r="BG474"/>
  <c r="BF474"/>
  <c r="BE474"/>
  <c r="T474"/>
  <c r="R474"/>
  <c r="P474"/>
  <c r="BK474"/>
  <c r="J474"/>
  <c r="BI470"/>
  <c r="BH470"/>
  <c r="BG470"/>
  <c r="BF470"/>
  <c r="BE470"/>
  <c r="T470"/>
  <c r="R470"/>
  <c r="P470"/>
  <c r="BK470"/>
  <c r="J470"/>
  <c r="BI467"/>
  <c r="BH467"/>
  <c r="BG467"/>
  <c r="BF467"/>
  <c r="BE467"/>
  <c r="T467"/>
  <c r="R467"/>
  <c r="P467"/>
  <c r="BK467"/>
  <c r="J467"/>
  <c r="BI464"/>
  <c r="BH464"/>
  <c r="BG464"/>
  <c r="BF464"/>
  <c r="BE464"/>
  <c r="T464"/>
  <c r="R464"/>
  <c r="P464"/>
  <c r="BK464"/>
  <c r="J464"/>
  <c r="BI461"/>
  <c r="BH461"/>
  <c r="BG461"/>
  <c r="BF461"/>
  <c r="BE461"/>
  <c r="T461"/>
  <c r="R461"/>
  <c r="P461"/>
  <c r="BK461"/>
  <c r="J461"/>
  <c r="BI458"/>
  <c r="BH458"/>
  <c r="BG458"/>
  <c r="BF458"/>
  <c r="BE458"/>
  <c r="T458"/>
  <c r="R458"/>
  <c r="P458"/>
  <c r="BK458"/>
  <c r="J458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6"/>
  <c r="BH446"/>
  <c r="BG446"/>
  <c r="BF446"/>
  <c r="BE446"/>
  <c r="T446"/>
  <c r="R446"/>
  <c r="P446"/>
  <c r="BK446"/>
  <c r="J446"/>
  <c r="BI442"/>
  <c r="BH442"/>
  <c r="BG442"/>
  <c r="BF442"/>
  <c r="BE442"/>
  <c r="T442"/>
  <c r="R442"/>
  <c r="P442"/>
  <c r="BK442"/>
  <c r="J442"/>
  <c r="BI439"/>
  <c r="BH439"/>
  <c r="BG439"/>
  <c r="BF439"/>
  <c r="BE439"/>
  <c r="T439"/>
  <c r="R439"/>
  <c r="P439"/>
  <c r="BK439"/>
  <c r="J439"/>
  <c r="BI436"/>
  <c r="BH436"/>
  <c r="BG436"/>
  <c r="BF436"/>
  <c r="BE436"/>
  <c r="T436"/>
  <c r="R436"/>
  <c r="P436"/>
  <c r="BK436"/>
  <c r="J436"/>
  <c r="BI433"/>
  <c r="BH433"/>
  <c r="BG433"/>
  <c r="BF433"/>
  <c r="BE433"/>
  <c r="T433"/>
  <c r="R433"/>
  <c r="P433"/>
  <c r="BK433"/>
  <c r="J433"/>
  <c r="BI428"/>
  <c r="BH428"/>
  <c r="BG428"/>
  <c r="BF428"/>
  <c r="BE428"/>
  <c r="T428"/>
  <c r="R428"/>
  <c r="P428"/>
  <c r="BK428"/>
  <c r="J428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19"/>
  <c r="BH419"/>
  <c r="BG419"/>
  <c r="BF419"/>
  <c r="BE419"/>
  <c r="T419"/>
  <c r="R419"/>
  <c r="P419"/>
  <c r="BK419"/>
  <c r="J419"/>
  <c r="BI416"/>
  <c r="BH416"/>
  <c r="BG416"/>
  <c r="BF416"/>
  <c r="BE416"/>
  <c r="T416"/>
  <c r="R416"/>
  <c r="P416"/>
  <c r="BK416"/>
  <c r="J416"/>
  <c r="BI409"/>
  <c r="BH409"/>
  <c r="BG409"/>
  <c r="BF409"/>
  <c r="BE409"/>
  <c r="T409"/>
  <c r="R409"/>
  <c r="P409"/>
  <c r="BK409"/>
  <c r="J409"/>
  <c r="BI406"/>
  <c r="BH406"/>
  <c r="BG406"/>
  <c r="BF406"/>
  <c r="BE406"/>
  <c r="T406"/>
  <c r="R406"/>
  <c r="P406"/>
  <c r="BK406"/>
  <c r="J406"/>
  <c r="BI403"/>
  <c r="BH403"/>
  <c r="BG403"/>
  <c r="BF403"/>
  <c r="BE403"/>
  <c r="T403"/>
  <c r="T402" s="1"/>
  <c r="R403"/>
  <c r="R402" s="1"/>
  <c r="P403"/>
  <c r="P402" s="1"/>
  <c r="BK403"/>
  <c r="BK402" s="1"/>
  <c r="J402" s="1"/>
  <c r="J66" s="1"/>
  <c r="J403"/>
  <c r="BI399"/>
  <c r="BH399"/>
  <c r="BG399"/>
  <c r="BF399"/>
  <c r="T399"/>
  <c r="R399"/>
  <c r="P399"/>
  <c r="BK399"/>
  <c r="J399"/>
  <c r="BE399" s="1"/>
  <c r="BI397"/>
  <c r="BH397"/>
  <c r="BG397"/>
  <c r="BF397"/>
  <c r="T397"/>
  <c r="R397"/>
  <c r="P397"/>
  <c r="BK397"/>
  <c r="J397"/>
  <c r="BE397" s="1"/>
  <c r="BI394"/>
  <c r="BH394"/>
  <c r="BG394"/>
  <c r="BF394"/>
  <c r="T394"/>
  <c r="R394"/>
  <c r="P394"/>
  <c r="BK394"/>
  <c r="J394"/>
  <c r="BE394" s="1"/>
  <c r="BI391"/>
  <c r="BH391"/>
  <c r="BG391"/>
  <c r="BF391"/>
  <c r="T391"/>
  <c r="R391"/>
  <c r="P391"/>
  <c r="BK391"/>
  <c r="J391"/>
  <c r="BE391" s="1"/>
  <c r="BI388"/>
  <c r="BH388"/>
  <c r="BG388"/>
  <c r="BF388"/>
  <c r="T388"/>
  <c r="R388"/>
  <c r="P388"/>
  <c r="BK388"/>
  <c r="J388"/>
  <c r="BE388" s="1"/>
  <c r="BI385"/>
  <c r="BH385"/>
  <c r="BG385"/>
  <c r="BF385"/>
  <c r="T385"/>
  <c r="R385"/>
  <c r="P385"/>
  <c r="BK385"/>
  <c r="J385"/>
  <c r="BE385" s="1"/>
  <c r="BI383"/>
  <c r="BH383"/>
  <c r="BG383"/>
  <c r="BF383"/>
  <c r="T383"/>
  <c r="R383"/>
  <c r="P383"/>
  <c r="BK383"/>
  <c r="J383"/>
  <c r="BE383" s="1"/>
  <c r="BI380"/>
  <c r="BH380"/>
  <c r="BG380"/>
  <c r="BF380"/>
  <c r="T380"/>
  <c r="R380"/>
  <c r="P380"/>
  <c r="BK380"/>
  <c r="J380"/>
  <c r="BE380" s="1"/>
  <c r="BI377"/>
  <c r="BH377"/>
  <c r="BG377"/>
  <c r="BF377"/>
  <c r="T377"/>
  <c r="R377"/>
  <c r="P377"/>
  <c r="BK377"/>
  <c r="J377"/>
  <c r="BE377" s="1"/>
  <c r="BI374"/>
  <c r="BH374"/>
  <c r="BG374"/>
  <c r="BF374"/>
  <c r="T374"/>
  <c r="R374"/>
  <c r="P374"/>
  <c r="BK374"/>
  <c r="J374"/>
  <c r="BE374" s="1"/>
  <c r="BI371"/>
  <c r="BH371"/>
  <c r="BG371"/>
  <c r="BF371"/>
  <c r="T371"/>
  <c r="R371"/>
  <c r="P371"/>
  <c r="BK371"/>
  <c r="J371"/>
  <c r="BE371" s="1"/>
  <c r="BI368"/>
  <c r="BH368"/>
  <c r="BG368"/>
  <c r="BF368"/>
  <c r="T368"/>
  <c r="R368"/>
  <c r="P368"/>
  <c r="BK368"/>
  <c r="J368"/>
  <c r="BE368" s="1"/>
  <c r="BI360"/>
  <c r="BH360"/>
  <c r="BG360"/>
  <c r="BF360"/>
  <c r="T360"/>
  <c r="R360"/>
  <c r="P360"/>
  <c r="BK360"/>
  <c r="J360"/>
  <c r="BE360" s="1"/>
  <c r="BI353"/>
  <c r="BH353"/>
  <c r="BG353"/>
  <c r="BF353"/>
  <c r="T353"/>
  <c r="R353"/>
  <c r="P353"/>
  <c r="BK353"/>
  <c r="J353"/>
  <c r="BE353" s="1"/>
  <c r="BI351"/>
  <c r="BH351"/>
  <c r="BG351"/>
  <c r="BF351"/>
  <c r="T351"/>
  <c r="R351"/>
  <c r="P351"/>
  <c r="BK351"/>
  <c r="J351"/>
  <c r="BE351" s="1"/>
  <c r="BI346"/>
  <c r="BH346"/>
  <c r="BG346"/>
  <c r="BF346"/>
  <c r="T346"/>
  <c r="T345" s="1"/>
  <c r="R346"/>
  <c r="R345" s="1"/>
  <c r="P346"/>
  <c r="P345" s="1"/>
  <c r="BK346"/>
  <c r="BK345" s="1"/>
  <c r="J345" s="1"/>
  <c r="J65" s="1"/>
  <c r="J346"/>
  <c r="BE346" s="1"/>
  <c r="BI342"/>
  <c r="BH342"/>
  <c r="BG342"/>
  <c r="BF342"/>
  <c r="BE342"/>
  <c r="T342"/>
  <c r="R342"/>
  <c r="P342"/>
  <c r="BK342"/>
  <c r="J342"/>
  <c r="BI339"/>
  <c r="BH339"/>
  <c r="BG339"/>
  <c r="BF339"/>
  <c r="BE339"/>
  <c r="T339"/>
  <c r="R339"/>
  <c r="P339"/>
  <c r="BK339"/>
  <c r="J339"/>
  <c r="BI336"/>
  <c r="BH336"/>
  <c r="BG336"/>
  <c r="BF336"/>
  <c r="BE336"/>
  <c r="T336"/>
  <c r="R336"/>
  <c r="P336"/>
  <c r="BK336"/>
  <c r="J336"/>
  <c r="BI319"/>
  <c r="BH319"/>
  <c r="BG319"/>
  <c r="BF319"/>
  <c r="BE319"/>
  <c r="T319"/>
  <c r="R319"/>
  <c r="P319"/>
  <c r="BK319"/>
  <c r="J319"/>
  <c r="BI271"/>
  <c r="BH271"/>
  <c r="BG271"/>
  <c r="BF271"/>
  <c r="BE271"/>
  <c r="T271"/>
  <c r="R271"/>
  <c r="P271"/>
  <c r="BK271"/>
  <c r="J271"/>
  <c r="BI265"/>
  <c r="BH265"/>
  <c r="BG265"/>
  <c r="BF265"/>
  <c r="BE265"/>
  <c r="T265"/>
  <c r="R265"/>
  <c r="P265"/>
  <c r="BK265"/>
  <c r="J265"/>
  <c r="BI263"/>
  <c r="BH263"/>
  <c r="BG263"/>
  <c r="BF263"/>
  <c r="BE263"/>
  <c r="T263"/>
  <c r="R263"/>
  <c r="P263"/>
  <c r="BK263"/>
  <c r="J263"/>
  <c r="BI261"/>
  <c r="BH261"/>
  <c r="BG261"/>
  <c r="BF261"/>
  <c r="BE261"/>
  <c r="T261"/>
  <c r="R261"/>
  <c r="P261"/>
  <c r="BK261"/>
  <c r="J261"/>
  <c r="BI259"/>
  <c r="BH259"/>
  <c r="BG259"/>
  <c r="BF259"/>
  <c r="BE259"/>
  <c r="T259"/>
  <c r="R259"/>
  <c r="P259"/>
  <c r="BK259"/>
  <c r="J259"/>
  <c r="BI253"/>
  <c r="BH253"/>
  <c r="BG253"/>
  <c r="BF253"/>
  <c r="BE253"/>
  <c r="T253"/>
  <c r="R253"/>
  <c r="P253"/>
  <c r="BK253"/>
  <c r="J253"/>
  <c r="BI248"/>
  <c r="BH248"/>
  <c r="BG248"/>
  <c r="BF248"/>
  <c r="BE248"/>
  <c r="T248"/>
  <c r="R248"/>
  <c r="P248"/>
  <c r="BK248"/>
  <c r="J248"/>
  <c r="BI246"/>
  <c r="BH246"/>
  <c r="BG246"/>
  <c r="BF246"/>
  <c r="BE246"/>
  <c r="T246"/>
  <c r="R246"/>
  <c r="P246"/>
  <c r="BK246"/>
  <c r="J246"/>
  <c r="BI244"/>
  <c r="BH244"/>
  <c r="BG244"/>
  <c r="BF244"/>
  <c r="BE244"/>
  <c r="T244"/>
  <c r="R244"/>
  <c r="P244"/>
  <c r="BK244"/>
  <c r="J244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7"/>
  <c r="BH237"/>
  <c r="BG237"/>
  <c r="BF237"/>
  <c r="BE237"/>
  <c r="T237"/>
  <c r="R237"/>
  <c r="P237"/>
  <c r="BK237"/>
  <c r="J237"/>
  <c r="BI235"/>
  <c r="BH235"/>
  <c r="BG235"/>
  <c r="BF235"/>
  <c r="BE235"/>
  <c r="T235"/>
  <c r="R235"/>
  <c r="P235"/>
  <c r="BK235"/>
  <c r="J235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3"/>
  <c r="BH223"/>
  <c r="BG223"/>
  <c r="BF223"/>
  <c r="BE223"/>
  <c r="T223"/>
  <c r="R223"/>
  <c r="P223"/>
  <c r="BK223"/>
  <c r="J223"/>
  <c r="BI220"/>
  <c r="BH220"/>
  <c r="BG220"/>
  <c r="BF220"/>
  <c r="BE220"/>
  <c r="T220"/>
  <c r="R220"/>
  <c r="P220"/>
  <c r="BK220"/>
  <c r="J220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05"/>
  <c r="BH205"/>
  <c r="BG205"/>
  <c r="BF205"/>
  <c r="BE205"/>
  <c r="T205"/>
  <c r="T204" s="1"/>
  <c r="R205"/>
  <c r="R204" s="1"/>
  <c r="P205"/>
  <c r="P204" s="1"/>
  <c r="BK205"/>
  <c r="BK204" s="1"/>
  <c r="J204" s="1"/>
  <c r="J64" s="1"/>
  <c r="J205"/>
  <c r="BI201"/>
  <c r="BH201"/>
  <c r="BG201"/>
  <c r="BF201"/>
  <c r="T201"/>
  <c r="R201"/>
  <c r="P201"/>
  <c r="BK201"/>
  <c r="J201"/>
  <c r="BE201" s="1"/>
  <c r="BI198"/>
  <c r="BH198"/>
  <c r="BG198"/>
  <c r="BF198"/>
  <c r="T198"/>
  <c r="R198"/>
  <c r="P198"/>
  <c r="BK198"/>
  <c r="J198"/>
  <c r="BE198" s="1"/>
  <c r="BI195"/>
  <c r="BH195"/>
  <c r="BG195"/>
  <c r="BF195"/>
  <c r="T195"/>
  <c r="R195"/>
  <c r="P195"/>
  <c r="BK195"/>
  <c r="J195"/>
  <c r="BE195" s="1"/>
  <c r="BI192"/>
  <c r="BH192"/>
  <c r="BG192"/>
  <c r="BF192"/>
  <c r="T192"/>
  <c r="R192"/>
  <c r="P192"/>
  <c r="BK192"/>
  <c r="J192"/>
  <c r="BE192" s="1"/>
  <c r="BI185"/>
  <c r="BH185"/>
  <c r="BG185"/>
  <c r="BF185"/>
  <c r="T185"/>
  <c r="R185"/>
  <c r="P185"/>
  <c r="BK185"/>
  <c r="J185"/>
  <c r="BE185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3"/>
  <c r="BH163"/>
  <c r="BG163"/>
  <c r="BF163"/>
  <c r="T163"/>
  <c r="R163"/>
  <c r="P163"/>
  <c r="BK163"/>
  <c r="J163"/>
  <c r="BE163" s="1"/>
  <c r="BI160"/>
  <c r="BH160"/>
  <c r="BG160"/>
  <c r="BF160"/>
  <c r="T160"/>
  <c r="T151" s="1"/>
  <c r="R160"/>
  <c r="P160"/>
  <c r="BK160"/>
  <c r="J160"/>
  <c r="BE160" s="1"/>
  <c r="BI152"/>
  <c r="BH152"/>
  <c r="BG152"/>
  <c r="BF152"/>
  <c r="J33" s="1"/>
  <c r="AW53" i="1" s="1"/>
  <c r="T152" i="2"/>
  <c r="R152"/>
  <c r="R151" s="1"/>
  <c r="P152"/>
  <c r="P151" s="1"/>
  <c r="BK152"/>
  <c r="J152"/>
  <c r="BE152" s="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3"/>
  <c r="F36" s="1"/>
  <c r="BD53" i="1" s="1"/>
  <c r="BH113" i="2"/>
  <c r="F35" s="1"/>
  <c r="BC53" i="1" s="1"/>
  <c r="BG113" i="2"/>
  <c r="F34" s="1"/>
  <c r="BB53" i="1" s="1"/>
  <c r="BF113" i="2"/>
  <c r="F33" s="1"/>
  <c r="BA53" i="1" s="1"/>
  <c r="BE113" i="2"/>
  <c r="F32" s="1"/>
  <c r="AZ53" i="1" s="1"/>
  <c r="T113" i="2"/>
  <c r="T112" s="1"/>
  <c r="T111" s="1"/>
  <c r="R113"/>
  <c r="R112" s="1"/>
  <c r="R111" s="1"/>
  <c r="P113"/>
  <c r="P112" s="1"/>
  <c r="P111" s="1"/>
  <c r="BK113"/>
  <c r="BK112" s="1"/>
  <c r="J113"/>
  <c r="F107"/>
  <c r="F104"/>
  <c r="E102"/>
  <c r="E98"/>
  <c r="F53"/>
  <c r="E51"/>
  <c r="J23"/>
  <c r="E23"/>
  <c r="J55" s="1"/>
  <c r="J22"/>
  <c r="J20"/>
  <c r="E20"/>
  <c r="F56" s="1"/>
  <c r="J19"/>
  <c r="J17"/>
  <c r="E17"/>
  <c r="F106" s="1"/>
  <c r="J16"/>
  <c r="J14"/>
  <c r="J104" s="1"/>
  <c r="E7"/>
  <c r="E47" s="1"/>
  <c r="BD73" i="1"/>
  <c r="BD72" s="1"/>
  <c r="BC73"/>
  <c r="BB73"/>
  <c r="AX73" s="1"/>
  <c r="BA73"/>
  <c r="AY73"/>
  <c r="AW73"/>
  <c r="AU73"/>
  <c r="AS73"/>
  <c r="BC72"/>
  <c r="AY72" s="1"/>
  <c r="BA72"/>
  <c r="AW72"/>
  <c r="AU72"/>
  <c r="AS72"/>
  <c r="BD69"/>
  <c r="BC69"/>
  <c r="BB69"/>
  <c r="BA69"/>
  <c r="AZ69"/>
  <c r="AV69" s="1"/>
  <c r="AT69" s="1"/>
  <c r="AY69"/>
  <c r="AX69"/>
  <c r="AW69"/>
  <c r="AS69"/>
  <c r="AS57"/>
  <c r="AS52" s="1"/>
  <c r="AS51" s="1"/>
  <c r="L47"/>
  <c r="AM46"/>
  <c r="L46"/>
  <c r="AM44"/>
  <c r="L44"/>
  <c r="L42"/>
  <c r="L41"/>
  <c r="J112" i="2" l="1"/>
  <c r="J62" s="1"/>
  <c r="BK111"/>
  <c r="BK1689"/>
  <c r="J1689" s="1"/>
  <c r="J87" s="1"/>
  <c r="J1690"/>
  <c r="J88" s="1"/>
  <c r="J910"/>
  <c r="J72" s="1"/>
  <c r="BK909"/>
  <c r="J909" s="1"/>
  <c r="J71" s="1"/>
  <c r="BK92" i="9"/>
  <c r="J92" s="1"/>
  <c r="J93"/>
  <c r="J65" s="1"/>
  <c r="J34" i="10"/>
  <c r="AV62" i="1" s="1"/>
  <c r="AT62" s="1"/>
  <c r="F34" i="10"/>
  <c r="AZ62" i="1" s="1"/>
  <c r="BK100" i="3"/>
  <c r="J101"/>
  <c r="J62" s="1"/>
  <c r="J32"/>
  <c r="AV54" i="1" s="1"/>
  <c r="F32" i="3"/>
  <c r="AZ54" i="1" s="1"/>
  <c r="J87" i="5"/>
  <c r="J61" s="1"/>
  <c r="BK86"/>
  <c r="J86" s="1"/>
  <c r="J104" i="7"/>
  <c r="J66" s="1"/>
  <c r="BK103"/>
  <c r="BK190"/>
  <c r="J190" s="1"/>
  <c r="J74" s="1"/>
  <c r="J191"/>
  <c r="J75" s="1"/>
  <c r="BB72" i="1"/>
  <c r="AX72" s="1"/>
  <c r="F55" i="2"/>
  <c r="J106"/>
  <c r="J55" i="3"/>
  <c r="F95"/>
  <c r="F36"/>
  <c r="BD54" i="1" s="1"/>
  <c r="BD52" s="1"/>
  <c r="BD51" s="1"/>
  <c r="W30" s="1"/>
  <c r="P237" i="3"/>
  <c r="R92" i="8"/>
  <c r="T92" i="9"/>
  <c r="J94" i="6"/>
  <c r="J65" s="1"/>
  <c r="BK93"/>
  <c r="J93" s="1"/>
  <c r="J92" i="4"/>
  <c r="J62" s="1"/>
  <c r="BK91"/>
  <c r="F32" i="5"/>
  <c r="AZ56" i="1" s="1"/>
  <c r="J32" i="5"/>
  <c r="AV56" i="1" s="1"/>
  <c r="F34" i="7"/>
  <c r="AZ59" i="1" s="1"/>
  <c r="AZ57" s="1"/>
  <c r="AV57" s="1"/>
  <c r="J34" i="7"/>
  <c r="AV59" i="1" s="1"/>
  <c r="J167" i="7"/>
  <c r="J73" s="1"/>
  <c r="BK166"/>
  <c r="J166" s="1"/>
  <c r="J72" s="1"/>
  <c r="J53" i="2"/>
  <c r="T1050"/>
  <c r="T909" s="1"/>
  <c r="T110" s="1"/>
  <c r="R1055"/>
  <c r="R909" s="1"/>
  <c r="R110" s="1"/>
  <c r="T1078"/>
  <c r="R1101"/>
  <c r="T1166"/>
  <c r="P1405"/>
  <c r="P909" s="1"/>
  <c r="P110" s="1"/>
  <c r="AU53" i="1" s="1"/>
  <c r="P1530" i="2"/>
  <c r="R1645"/>
  <c r="P1667"/>
  <c r="J32"/>
  <c r="AV53" i="1" s="1"/>
  <c r="AT53" s="1"/>
  <c r="T100" i="3"/>
  <c r="F35"/>
  <c r="BC54" i="1" s="1"/>
  <c r="BC52" s="1"/>
  <c r="T156" i="3"/>
  <c r="R183"/>
  <c r="R182" s="1"/>
  <c r="T86" i="5"/>
  <c r="R93" i="6"/>
  <c r="T103" i="7"/>
  <c r="T190"/>
  <c r="R92" i="11"/>
  <c r="BK182" i="3"/>
  <c r="J182" s="1"/>
  <c r="J69" s="1"/>
  <c r="J183"/>
  <c r="J70" s="1"/>
  <c r="F32" i="4"/>
  <c r="AZ55" i="1" s="1"/>
  <c r="J32" i="4"/>
  <c r="AV55" i="1" s="1"/>
  <c r="AT55" s="1"/>
  <c r="J93" i="8"/>
  <c r="J65" s="1"/>
  <c r="BK92"/>
  <c r="J92" s="1"/>
  <c r="R99" i="3"/>
  <c r="F34"/>
  <c r="BB54" i="1" s="1"/>
  <c r="BB52" s="1"/>
  <c r="P182" i="3"/>
  <c r="P99" s="1"/>
  <c r="AU54" i="1" s="1"/>
  <c r="T237" i="3"/>
  <c r="T182" s="1"/>
  <c r="T91" i="4"/>
  <c r="T90" s="1"/>
  <c r="R86" i="5"/>
  <c r="R103" i="7"/>
  <c r="R102" s="1"/>
  <c r="J34" i="8"/>
  <c r="AV60" i="1" s="1"/>
  <c r="P92" i="9"/>
  <c r="AU61" i="1" s="1"/>
  <c r="AU57" s="1"/>
  <c r="BK92" i="10"/>
  <c r="J92" s="1"/>
  <c r="BK92" i="11"/>
  <c r="J92" s="1"/>
  <c r="J93"/>
  <c r="J65" s="1"/>
  <c r="J92" i="12"/>
  <c r="J65" s="1"/>
  <c r="BK91"/>
  <c r="J91" s="1"/>
  <c r="J34"/>
  <c r="AV64" i="1" s="1"/>
  <c r="AT64" s="1"/>
  <c r="F34" i="12"/>
  <c r="AZ64" i="1" s="1"/>
  <c r="BK89" i="15"/>
  <c r="J89" s="1"/>
  <c r="J90"/>
  <c r="J65" s="1"/>
  <c r="F32" i="18"/>
  <c r="AZ71" i="1" s="1"/>
  <c r="J32" i="18"/>
  <c r="AV71" i="1" s="1"/>
  <c r="BK89" i="19"/>
  <c r="J89" s="1"/>
  <c r="J90"/>
  <c r="J65" s="1"/>
  <c r="F56" i="4"/>
  <c r="F33"/>
  <c r="BA55" i="1" s="1"/>
  <c r="J55" i="5"/>
  <c r="E49" i="6"/>
  <c r="J34"/>
  <c r="AV58" i="1" s="1"/>
  <c r="AT58" s="1"/>
  <c r="J57" i="7"/>
  <c r="E88"/>
  <c r="F98"/>
  <c r="F60" i="8"/>
  <c r="J86"/>
  <c r="F34"/>
  <c r="AZ60" i="1" s="1"/>
  <c r="J57" i="9"/>
  <c r="E78"/>
  <c r="F88"/>
  <c r="J35"/>
  <c r="AW61" i="1" s="1"/>
  <c r="J86" i="10"/>
  <c r="J93"/>
  <c r="J65" s="1"/>
  <c r="J57" i="11"/>
  <c r="J35"/>
  <c r="AW63" i="1" s="1"/>
  <c r="T91" i="12"/>
  <c r="P100" i="17"/>
  <c r="P99" s="1"/>
  <c r="AU70" i="1" s="1"/>
  <c r="AU69" s="1"/>
  <c r="F34" i="15"/>
  <c r="AZ67" i="1" s="1"/>
  <c r="J34" i="15"/>
  <c r="AV67" i="1" s="1"/>
  <c r="BK100" i="17"/>
  <c r="J101"/>
  <c r="J66" s="1"/>
  <c r="J284"/>
  <c r="J75" s="1"/>
  <c r="BK283"/>
  <c r="J283" s="1"/>
  <c r="J74" s="1"/>
  <c r="F34" i="19"/>
  <c r="AZ74" i="1" s="1"/>
  <c r="AZ73" s="1"/>
  <c r="J34" i="19"/>
  <c r="AV74" i="1" s="1"/>
  <c r="J84" i="20"/>
  <c r="J61" s="1"/>
  <c r="BK83"/>
  <c r="J83" s="1"/>
  <c r="J33" i="3"/>
  <c r="AW54" i="1" s="1"/>
  <c r="F55" i="5"/>
  <c r="F60" i="7"/>
  <c r="J59" i="8"/>
  <c r="J35"/>
  <c r="AW60" i="1" s="1"/>
  <c r="F60" i="9"/>
  <c r="J59" i="10"/>
  <c r="F35"/>
  <c r="BA62" i="1" s="1"/>
  <c r="J34" i="11"/>
  <c r="AV63" i="1" s="1"/>
  <c r="AT63" s="1"/>
  <c r="P91" i="12"/>
  <c r="AU64" i="1" s="1"/>
  <c r="J91" i="14"/>
  <c r="J65" s="1"/>
  <c r="BK90"/>
  <c r="J90" s="1"/>
  <c r="J84" i="21"/>
  <c r="J58" s="1"/>
  <c r="BK83"/>
  <c r="E47" i="4"/>
  <c r="J53" i="5"/>
  <c r="J33"/>
  <c r="AW56" i="1" s="1"/>
  <c r="F60" i="6"/>
  <c r="J35"/>
  <c r="AW58" i="1" s="1"/>
  <c r="J59" i="7"/>
  <c r="J35"/>
  <c r="AW59" i="1" s="1"/>
  <c r="E49" i="8"/>
  <c r="F59"/>
  <c r="J59" i="9"/>
  <c r="J34"/>
  <c r="AV61" i="1" s="1"/>
  <c r="AT61" s="1"/>
  <c r="F59" i="10"/>
  <c r="F34" i="14"/>
  <c r="AZ66" i="1" s="1"/>
  <c r="T100" i="17"/>
  <c r="T99" s="1"/>
  <c r="F30" i="21"/>
  <c r="AZ76" i="1" s="1"/>
  <c r="F34" i="13"/>
  <c r="AZ65" i="1" s="1"/>
  <c r="J34" i="13"/>
  <c r="AV65" i="1" s="1"/>
  <c r="AT65" s="1"/>
  <c r="BK91" i="16"/>
  <c r="J91" s="1"/>
  <c r="J92"/>
  <c r="J61" s="1"/>
  <c r="J90" i="18"/>
  <c r="J62" s="1"/>
  <c r="BK89"/>
  <c r="T149" i="10"/>
  <c r="T92" s="1"/>
  <c r="J59" i="11"/>
  <c r="F88"/>
  <c r="E49" i="12"/>
  <c r="F60"/>
  <c r="T92" i="13"/>
  <c r="BK92"/>
  <c r="J92" s="1"/>
  <c r="F32" i="16"/>
  <c r="AZ68" i="1" s="1"/>
  <c r="R100" i="17"/>
  <c r="R99" s="1"/>
  <c r="F59" i="13"/>
  <c r="J88"/>
  <c r="F35"/>
  <c r="BA65" i="1" s="1"/>
  <c r="J93" i="13"/>
  <c r="J65" s="1"/>
  <c r="F87" i="14"/>
  <c r="J34"/>
  <c r="AV66" i="1" s="1"/>
  <c r="AT66" s="1"/>
  <c r="J83" i="15"/>
  <c r="J35"/>
  <c r="AW67" i="1" s="1"/>
  <c r="F88" i="16"/>
  <c r="F33"/>
  <c r="BA68" i="1" s="1"/>
  <c r="F59" i="17"/>
  <c r="J95"/>
  <c r="J35"/>
  <c r="AW70" i="1" s="1"/>
  <c r="E76" i="18"/>
  <c r="J83" i="19"/>
  <c r="J35"/>
  <c r="AW74" i="1" s="1"/>
  <c r="F80" i="20"/>
  <c r="F32"/>
  <c r="AZ75" i="1" s="1"/>
  <c r="F52" i="21"/>
  <c r="J76"/>
  <c r="F31"/>
  <c r="BA76" i="1" s="1"/>
  <c r="J57" i="13"/>
  <c r="E49" i="14"/>
  <c r="J59" i="15"/>
  <c r="E47" i="16"/>
  <c r="J32"/>
  <c r="AV68" i="1" s="1"/>
  <c r="AT68" s="1"/>
  <c r="F56" i="18"/>
  <c r="J59" i="19"/>
  <c r="E47" i="20"/>
  <c r="J33"/>
  <c r="AW75" i="1" s="1"/>
  <c r="AT75" s="1"/>
  <c r="J51" i="21"/>
  <c r="J30"/>
  <c r="AV76" i="1" s="1"/>
  <c r="AT76" s="1"/>
  <c r="F59" i="15"/>
  <c r="J34" i="17"/>
  <c r="AV70" i="1" s="1"/>
  <c r="AT70" s="1"/>
  <c r="J33" i="18"/>
  <c r="AW71" i="1" s="1"/>
  <c r="F59" i="19"/>
  <c r="E45" i="21"/>
  <c r="F51"/>
  <c r="AU52" i="1" l="1"/>
  <c r="AU51" s="1"/>
  <c r="AZ52"/>
  <c r="BB51"/>
  <c r="AX52"/>
  <c r="AY52"/>
  <c r="BC51"/>
  <c r="J89" i="18"/>
  <c r="J61" s="1"/>
  <c r="BK88"/>
  <c r="J88" s="1"/>
  <c r="J31" i="8"/>
  <c r="J64"/>
  <c r="J29" i="5"/>
  <c r="J60"/>
  <c r="AT71" i="1"/>
  <c r="AT60"/>
  <c r="T102" i="7"/>
  <c r="J29" i="16"/>
  <c r="J60"/>
  <c r="J31" i="14"/>
  <c r="J64"/>
  <c r="J29" i="20"/>
  <c r="J60"/>
  <c r="J64" i="19"/>
  <c r="J31"/>
  <c r="J64" i="15"/>
  <c r="J31"/>
  <c r="J31" i="6"/>
  <c r="J64"/>
  <c r="BK110" i="2"/>
  <c r="J110" s="1"/>
  <c r="J111"/>
  <c r="J61" s="1"/>
  <c r="BA57" i="1"/>
  <c r="AW57" s="1"/>
  <c r="AT57" s="1"/>
  <c r="AT67"/>
  <c r="AT56"/>
  <c r="AT54"/>
  <c r="AZ72"/>
  <c r="AV72" s="1"/>
  <c r="AT72" s="1"/>
  <c r="AV73"/>
  <c r="AT73" s="1"/>
  <c r="BK99" i="17"/>
  <c r="J99" s="1"/>
  <c r="J100"/>
  <c r="J65" s="1"/>
  <c r="J31" i="12"/>
  <c r="J64"/>
  <c r="J31" i="10"/>
  <c r="J64"/>
  <c r="J103" i="7"/>
  <c r="J65" s="1"/>
  <c r="BK102"/>
  <c r="J102" s="1"/>
  <c r="T99" i="3"/>
  <c r="J31" i="13"/>
  <c r="J64"/>
  <c r="BK82" i="21"/>
  <c r="J82" s="1"/>
  <c r="J83"/>
  <c r="J57" s="1"/>
  <c r="J64" i="11"/>
  <c r="J31"/>
  <c r="BK90" i="4"/>
  <c r="J90" s="1"/>
  <c r="J91"/>
  <c r="J61" s="1"/>
  <c r="J100" i="3"/>
  <c r="J61" s="1"/>
  <c r="BK99"/>
  <c r="J99" s="1"/>
  <c r="J64" i="9"/>
  <c r="J31"/>
  <c r="AT74" i="1"/>
  <c r="AT59"/>
  <c r="J29" i="4" l="1"/>
  <c r="J60"/>
  <c r="J40" i="19"/>
  <c r="AG74" i="1"/>
  <c r="J38" i="5"/>
  <c r="AG56" i="1"/>
  <c r="AN56" s="1"/>
  <c r="BA52"/>
  <c r="J27" i="21"/>
  <c r="J56"/>
  <c r="J31" i="7"/>
  <c r="J64"/>
  <c r="AG61" i="1"/>
  <c r="AN61" s="1"/>
  <c r="J40" i="9"/>
  <c r="AG62" i="1"/>
  <c r="AN62" s="1"/>
  <c r="J40" i="10"/>
  <c r="J64" i="17"/>
  <c r="J31"/>
  <c r="J60" i="2"/>
  <c r="J29"/>
  <c r="AG75" i="1"/>
  <c r="AN75" s="1"/>
  <c r="J38" i="20"/>
  <c r="J38" i="16"/>
  <c r="AG68" i="1"/>
  <c r="AN68" s="1"/>
  <c r="J29" i="18"/>
  <c r="J60"/>
  <c r="J40" i="15"/>
  <c r="AG67" i="1"/>
  <c r="AN67" s="1"/>
  <c r="AG60"/>
  <c r="AN60" s="1"/>
  <c r="J40" i="8"/>
  <c r="W29" i="1"/>
  <c r="AY51"/>
  <c r="AZ51"/>
  <c r="AV52"/>
  <c r="AG65"/>
  <c r="AN65" s="1"/>
  <c r="J40" i="13"/>
  <c r="J29" i="3"/>
  <c r="J60"/>
  <c r="J40" i="11"/>
  <c r="AG63" i="1"/>
  <c r="AN63" s="1"/>
  <c r="AG64"/>
  <c r="AN64" s="1"/>
  <c r="J40" i="12"/>
  <c r="J40" i="6"/>
  <c r="AG58" i="1"/>
  <c r="J40" i="14"/>
  <c r="AG66" i="1"/>
  <c r="AN66" s="1"/>
  <c r="W28"/>
  <c r="AX51"/>
  <c r="AG70" l="1"/>
  <c r="J40" i="17"/>
  <c r="J38" i="4"/>
  <c r="AG55" i="1"/>
  <c r="AN55" s="1"/>
  <c r="AG59"/>
  <c r="AN59" s="1"/>
  <c r="J40" i="7"/>
  <c r="J38" i="2"/>
  <c r="AG53" i="1"/>
  <c r="BA51"/>
  <c r="AW52"/>
  <c r="AT52" s="1"/>
  <c r="AN58"/>
  <c r="AG57"/>
  <c r="AN57" s="1"/>
  <c r="AG54"/>
  <c r="AN54" s="1"/>
  <c r="J38" i="3"/>
  <c r="AV51" i="1"/>
  <c r="W26"/>
  <c r="AG71"/>
  <c r="AN71" s="1"/>
  <c r="J38" i="18"/>
  <c r="J36" i="21"/>
  <c r="AG76" i="1"/>
  <c r="AN76" s="1"/>
  <c r="AG73"/>
  <c r="AN74"/>
  <c r="AN53" l="1"/>
  <c r="AN70"/>
  <c r="AG69"/>
  <c r="AN69" s="1"/>
  <c r="W27"/>
  <c r="AW51"/>
  <c r="AK27" s="1"/>
  <c r="AG72"/>
  <c r="AN72" s="1"/>
  <c r="AN73"/>
  <c r="AK26"/>
  <c r="AT51"/>
  <c r="AG52" l="1"/>
  <c r="AG51" l="1"/>
  <c r="AN52"/>
  <c r="AK23" l="1"/>
  <c r="AK32" s="1"/>
  <c r="AN51"/>
</calcChain>
</file>

<file path=xl/sharedStrings.xml><?xml version="1.0" encoding="utf-8"?>
<sst xmlns="http://schemas.openxmlformats.org/spreadsheetml/2006/main" count="42657" uniqueCount="5411">
  <si>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</si>
  <si>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</si>
  <si>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</si>
  <si>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</si>
  <si>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</si>
  <si>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</si>
  <si>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</si>
  <si>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{c3db1d93-44c4-4191-b501-a6ddb04f739b}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</si>
  <si>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</si>
  <si>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</si>
  <si>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</si>
  <si>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</si>
  <si>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</si>
  <si>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</si>
  <si>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</si>
  <si>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</si>
  <si>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val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</si>
  <si>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</si>
  <si>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</si>
  <si>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objektu č.50 na ubytovnu</t>
  </si>
  <si>
    <t>KSO:</t>
  </si>
  <si>
    <t/>
  </si>
  <si>
    <t>CC-CZ:</t>
  </si>
  <si>
    <t>Místo:</t>
  </si>
  <si>
    <t>Valdice</t>
  </si>
  <si>
    <t>Datum:</t>
  </si>
  <si>
    <t>31.07.2017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</si>
  <si>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</si>
  <si>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</si>
  <si>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</si>
  <si>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</si>
  <si>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</si>
  <si>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</si>
  <si>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</si>
  <si>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</si>
  <si>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</si>
  <si>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DSP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</si>
  <si>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</si>
  <si>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</si>
  <si>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</si>
  <si>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</si>
  <si>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</si>
  <si>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</si>
  <si>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</si>
  <si>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</si>
  <si>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</si>
  <si>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</si>
  <si>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</si>
  <si>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</si>
  <si>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</si>
  <si>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</si>
  <si>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</si>
  <si>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</si>
  <si>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</si>
  <si>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</si>
  <si>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</si>
  <si>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</si>
  <si>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</si>
  <si>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</si>
  <si>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</si>
  <si>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</si>
  <si>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</si>
  <si>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</si>
  <si>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</si>
  <si>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</si>
  <si>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</si>
  <si>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</si>
  <si>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</si>
  <si>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</si>
  <si>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</si>
  <si>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</si>
  <si>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</si>
  <si>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</si>
  <si>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</si>
  <si>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</si>
  <si>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invest</t>
  </si>
  <si>
    <t>Investiční náklady</t>
  </si>
  <si>
    <t>STA</t>
  </si>
  <si>
    <t>1</t>
  </si>
  <si>
    <t>{74e52fb5-6f95-4720-9141-98ad2c396590}</t>
  </si>
  <si>
    <t>2</t>
  </si>
  <si>
    <t>/</t>
  </si>
  <si>
    <t>stav</t>
  </si>
  <si>
    <t>Stavební část</t>
  </si>
  <si>
    <t>Soupis</t>
  </si>
  <si>
    <t>{fbc9b73f-a2fd-4e5e-a5e0-e60d2bae9ce0}</t>
  </si>
  <si>
    <t>ZTI</t>
  </si>
  <si>
    <t>ZTI-3 -ZDRAVOTNÍ  TECHNIKA</t>
  </si>
  <si>
    <t>{656c6c2d-ab42-4863-b049-95651a6485bb}</t>
  </si>
  <si>
    <t>ut</t>
  </si>
  <si>
    <t>D.1.4 - UT - VYTÁPĚNÍ</t>
  </si>
  <si>
    <t>{3311de79-d048-4cff-be58-3114d1823de2}</t>
  </si>
  <si>
    <t>el</t>
  </si>
  <si>
    <t>Elektroinstalace</t>
  </si>
  <si>
    <t>{a31f6d66-5a5d-427a-8f03-848208b9212a}</t>
  </si>
  <si>
    <t>slp</t>
  </si>
  <si>
    <t>Slaboproud</t>
  </si>
  <si>
    <t>{0f16b7dc-4200-42e2-8bf1-def7c35da155}</t>
  </si>
  <si>
    <t>IT - SKFO</t>
  </si>
  <si>
    <t>Optická trasa a strukturovaná kabeláž</t>
  </si>
  <si>
    <t>3</t>
  </si>
  <si>
    <t>{aeb2fe16-2561-4e4c-8fbf-3293567e1d5c}</t>
  </si>
  <si>
    <t>TECH - FOMT</t>
  </si>
  <si>
    <t>Metalické a optické propojení</t>
  </si>
  <si>
    <t>{777118bf-2637-4d49-977c-59db388b5695}</t>
  </si>
  <si>
    <t>CCTV</t>
  </si>
  <si>
    <t>{8bdf8f9a-2b81-4c16-9e59-c93b011e4f30}</t>
  </si>
  <si>
    <t>CS</t>
  </si>
  <si>
    <t>CS - celová signalizace</t>
  </si>
  <si>
    <t>{036e3b83-7686-48da-84ff-d5a74f8975e6}</t>
  </si>
  <si>
    <t>DSPS</t>
  </si>
  <si>
    <t>Dveřní signalizace + přivolávací signalizace</t>
  </si>
  <si>
    <t>{cee50ed9-e1e3-4404-80de-212b6c3e8a60}</t>
  </si>
  <si>
    <t>DZ</t>
  </si>
  <si>
    <t>Dorozumívací zařízení</t>
  </si>
  <si>
    <t>{eaf5de2b-9f9e-4a51-b191-94d3540ad932}</t>
  </si>
  <si>
    <t>STA - Společná televizní anténa</t>
  </si>
  <si>
    <t>{6ce6b4fd-ebb7-45fd-90e1-bb1897ec6561}</t>
  </si>
  <si>
    <t>TEL</t>
  </si>
  <si>
    <t>Telefonní rozvody</t>
  </si>
  <si>
    <t>{8e127ca0-aa45-4ca2-ac2d-604e14451dbb}</t>
  </si>
  <si>
    <t>TRASY</t>
  </si>
  <si>
    <t>{dd5b1a1f-3fd0-4608-9bbb-629a04d30657}</t>
  </si>
  <si>
    <t>DETEKTORY</t>
  </si>
  <si>
    <t>{3519fb06-cecf-46ee-b5ac-226d53c9560b}</t>
  </si>
  <si>
    <t>vzd</t>
  </si>
  <si>
    <t>Vzduchotechnika</t>
  </si>
  <si>
    <t>{fcacf565-238d-4f62-bfcb-3f038ee8fed2}</t>
  </si>
  <si>
    <t>kan</t>
  </si>
  <si>
    <t>Venkovní vodovod a kanalizace</t>
  </si>
  <si>
    <t>{bbbe999c-d603-47bc-850b-1a4134f01b94}</t>
  </si>
  <si>
    <t>VK-2</t>
  </si>
  <si>
    <t>D.1.4  VENKOVNÍ VODOVOD A KANALIZACE</t>
  </si>
  <si>
    <t>{34b21e66-1913-4dfe-9945-50432cf552de}</t>
  </si>
  <si>
    <t>plochy</t>
  </si>
  <si>
    <t>Zpevněné plochy</t>
  </si>
  <si>
    <t>{5009dc6c-57cb-4623-a3b7-78e252915985}</t>
  </si>
  <si>
    <t>neinvest</t>
  </si>
  <si>
    <t>Neinvestiční náklady</t>
  </si>
  <si>
    <t>{25630caf-5394-4d74-a121-67e63e822100}</t>
  </si>
  <si>
    <t>slp_neinvest</t>
  </si>
  <si>
    <t>IT - Drobný dlouhodobý majetek</t>
  </si>
  <si>
    <t>{60152cda-cb5f-492d-9ec9-16445e2a2d83}</t>
  </si>
  <si>
    <t>IT - DDHM</t>
  </si>
  <si>
    <t>IT - Drobný dlouhodobý hmotný majetek</t>
  </si>
  <si>
    <t>{1a802df2-ef30-4795-a513-997a59fb1444}</t>
  </si>
  <si>
    <t>vyb</t>
  </si>
  <si>
    <t>Vnitřní vybavení a zařízení</t>
  </si>
  <si>
    <t>{70e5f0c8-5638-41f3-823a-6fa870659a95}</t>
  </si>
  <si>
    <t>vrn</t>
  </si>
  <si>
    <t>Vedlejší a ostatní náklady</t>
  </si>
  <si>
    <t>{0ddee114-fa0f-4444-8e40-4137f609d934}</t>
  </si>
  <si>
    <t>1) Krycí list soupisu</t>
  </si>
  <si>
    <t>2) Rekapitulace</t>
  </si>
  <si>
    <t>3) Soupis prací</t>
  </si>
  <si>
    <t>Zpět na list:</t>
  </si>
  <si>
    <t>Rekapitulace stavby</t>
  </si>
  <si>
    <t>a1</t>
  </si>
  <si>
    <t>2701,197</t>
  </si>
  <si>
    <t>a2</t>
  </si>
  <si>
    <t>147,2</t>
  </si>
  <si>
    <t>KRYCÍ LIST SOUPISU</t>
  </si>
  <si>
    <t>a3</t>
  </si>
  <si>
    <t>17,8</t>
  </si>
  <si>
    <t>a4</t>
  </si>
  <si>
    <t>7,2</t>
  </si>
  <si>
    <t>a6</t>
  </si>
  <si>
    <t>2479,098</t>
  </si>
  <si>
    <t>a7</t>
  </si>
  <si>
    <t>8,965</t>
  </si>
  <si>
    <t>Objekt:</t>
  </si>
  <si>
    <t>a9</t>
  </si>
  <si>
    <t>44,009</t>
  </si>
  <si>
    <t>invest - Investiční náklady</t>
  </si>
  <si>
    <t>bed</t>
  </si>
  <si>
    <t>55,086</t>
  </si>
  <si>
    <t>Soupis:</t>
  </si>
  <si>
    <t>a10</t>
  </si>
  <si>
    <t>237,66</t>
  </si>
  <si>
    <t>stav - Stavební část</t>
  </si>
  <si>
    <t>a11</t>
  </si>
  <si>
    <t>184,5</t>
  </si>
  <si>
    <t>a12</t>
  </si>
  <si>
    <t>17,798</t>
  </si>
  <si>
    <t>a13</t>
  </si>
  <si>
    <t>418,181</t>
  </si>
  <si>
    <t>a16</t>
  </si>
  <si>
    <t>27,735</t>
  </si>
  <si>
    <t>a17</t>
  </si>
  <si>
    <t>910,83</t>
  </si>
  <si>
    <t>a18</t>
  </si>
  <si>
    <t>65,318</t>
  </si>
  <si>
    <t>a19</t>
  </si>
  <si>
    <t>41,421</t>
  </si>
  <si>
    <t>a20</t>
  </si>
  <si>
    <t>78,221</t>
  </si>
  <si>
    <t>a21</t>
  </si>
  <si>
    <t>40,91</t>
  </si>
  <si>
    <t>a211</t>
  </si>
  <si>
    <t>1135,489</t>
  </si>
  <si>
    <t>a22</t>
  </si>
  <si>
    <t>140,07</t>
  </si>
  <si>
    <t>a23</t>
  </si>
  <si>
    <t>179,95</t>
  </si>
  <si>
    <t>a26</t>
  </si>
  <si>
    <t>10,875</t>
  </si>
  <si>
    <t>a24</t>
  </si>
  <si>
    <t>38,15</t>
  </si>
  <si>
    <t>a25</t>
  </si>
  <si>
    <t>30,62</t>
  </si>
  <si>
    <t>a27</t>
  </si>
  <si>
    <t>98,17</t>
  </si>
  <si>
    <t>a28</t>
  </si>
  <si>
    <t>6,048</t>
  </si>
  <si>
    <t>a290</t>
  </si>
  <si>
    <t>a29</t>
  </si>
  <si>
    <t>6,055</t>
  </si>
  <si>
    <t>a30</t>
  </si>
  <si>
    <t>30,825</t>
  </si>
  <si>
    <t>a31</t>
  </si>
  <si>
    <t>1519,68</t>
  </si>
  <si>
    <t>a33</t>
  </si>
  <si>
    <t>4694,385</t>
  </si>
  <si>
    <t>a34</t>
  </si>
  <si>
    <t>21,5</t>
  </si>
  <si>
    <t>a35</t>
  </si>
  <si>
    <t>152,798</t>
  </si>
  <si>
    <t>a68</t>
  </si>
  <si>
    <t>968,928</t>
  </si>
  <si>
    <t>a36</t>
  </si>
  <si>
    <t>503,62</t>
  </si>
  <si>
    <t>a70</t>
  </si>
  <si>
    <t>39,913</t>
  </si>
  <si>
    <t>a37</t>
  </si>
  <si>
    <t>25,2</t>
  </si>
  <si>
    <t>a38</t>
  </si>
  <si>
    <t>94,164</t>
  </si>
  <si>
    <t>a39</t>
  </si>
  <si>
    <t>47,869</t>
  </si>
  <si>
    <t>a40</t>
  </si>
  <si>
    <t>15,81</t>
  </si>
  <si>
    <t>a41</t>
  </si>
  <si>
    <t>13,472</t>
  </si>
  <si>
    <t>a42</t>
  </si>
  <si>
    <t>73,4</t>
  </si>
  <si>
    <t>REKAPITULACE ČLENĚNÍ SOUPISU PRACÍ</t>
  </si>
  <si>
    <t>a43</t>
  </si>
  <si>
    <t>4,815</t>
  </si>
  <si>
    <t>a44</t>
  </si>
  <si>
    <t>1945,165</t>
  </si>
  <si>
    <t>a46</t>
  </si>
  <si>
    <t>31,41</t>
  </si>
  <si>
    <t>a47</t>
  </si>
  <si>
    <t>128,8</t>
  </si>
  <si>
    <t>a48</t>
  </si>
  <si>
    <t>492,55</t>
  </si>
  <si>
    <t>a49</t>
  </si>
  <si>
    <t>229,97</t>
  </si>
  <si>
    <t>a50</t>
  </si>
  <si>
    <t>539,27</t>
  </si>
  <si>
    <t>a500</t>
  </si>
  <si>
    <t>168,8</t>
  </si>
  <si>
    <t>a51</t>
  </si>
  <si>
    <t>2347,78</t>
  </si>
  <si>
    <t>a52</t>
  </si>
  <si>
    <t>44,83</t>
  </si>
  <si>
    <t>a53</t>
  </si>
  <si>
    <t>371,06</t>
  </si>
  <si>
    <t>a55</t>
  </si>
  <si>
    <t>1466,31</t>
  </si>
  <si>
    <t>a57</t>
  </si>
  <si>
    <t>851,824</t>
  </si>
  <si>
    <t>a56</t>
  </si>
  <si>
    <t>1129,823</t>
  </si>
  <si>
    <t>Kód dílu - Popis</t>
  </si>
  <si>
    <t>Cena celkem [CZK]</t>
  </si>
  <si>
    <t>a58</t>
  </si>
  <si>
    <t>2134,81</t>
  </si>
  <si>
    <t>a59</t>
  </si>
  <si>
    <t>1656,582</t>
  </si>
  <si>
    <t>Náklady soupisu celkem</t>
  </si>
  <si>
    <t>-1</t>
  </si>
  <si>
    <t>a60</t>
  </si>
  <si>
    <t>1095,15</t>
  </si>
  <si>
    <t>HSV - Práce a dodávky HSV</t>
  </si>
  <si>
    <t>a63</t>
  </si>
  <si>
    <t>415,81</t>
  </si>
  <si>
    <t xml:space="preserve">    1 - Zemní práce</t>
  </si>
  <si>
    <t>a61</t>
  </si>
  <si>
    <t>650,341</t>
  </si>
  <si>
    <t xml:space="preserve">    2 - Zakládání</t>
  </si>
  <si>
    <t>a62</t>
  </si>
  <si>
    <t>19,913</t>
  </si>
  <si>
    <t xml:space="preserve">    3 - Svislé a kompletní konstrukce</t>
  </si>
  <si>
    <t>a66</t>
  </si>
  <si>
    <t>747,695</t>
  </si>
  <si>
    <t xml:space="preserve">    4 - Vodorovné konstrukce</t>
  </si>
  <si>
    <t>a64</t>
  </si>
  <si>
    <t>855,551</t>
  </si>
  <si>
    <t xml:space="preserve">    6 - Úpravy povrchů, podlahy a osazování výplní</t>
  </si>
  <si>
    <t>a666</t>
  </si>
  <si>
    <t>261,768</t>
  </si>
  <si>
    <t xml:space="preserve">    8 - Trubní vedení</t>
  </si>
  <si>
    <t>a65</t>
  </si>
  <si>
    <t>345,22</t>
  </si>
  <si>
    <t xml:space="preserve">    9 - Ostatní konstrukce a práce, bourání</t>
  </si>
  <si>
    <t>a69</t>
  </si>
  <si>
    <t>9927,971</t>
  </si>
  <si>
    <t xml:space="preserve">    997 - Přesun sutě</t>
  </si>
  <si>
    <t>a71</t>
  </si>
  <si>
    <t>30,553</t>
  </si>
  <si>
    <t xml:space="preserve">    998 - Přesun hmot</t>
  </si>
  <si>
    <t>a72</t>
  </si>
  <si>
    <t>49,273</t>
  </si>
  <si>
    <t>PSV - Práce a dodávky PSV</t>
  </si>
  <si>
    <t>a73</t>
  </si>
  <si>
    <t>3113,77</t>
  </si>
  <si>
    <t xml:space="preserve">    711 - Izolace proti vodě, vlhkosti a plynům</t>
  </si>
  <si>
    <t>a74</t>
  </si>
  <si>
    <t>41,42</t>
  </si>
  <si>
    <t xml:space="preserve">    712 - Povlakové krytiny</t>
  </si>
  <si>
    <t>a75</t>
  </si>
  <si>
    <t>6,28</t>
  </si>
  <si>
    <t xml:space="preserve">    713 - Izolace tepelné</t>
  </si>
  <si>
    <t>a76</t>
  </si>
  <si>
    <t>58</t>
  </si>
  <si>
    <t xml:space="preserve">    721 - Zdravotechnika - vnitřní kanalizace</t>
  </si>
  <si>
    <t>a77</t>
  </si>
  <si>
    <t>830</t>
  </si>
  <si>
    <t xml:space="preserve">    762 - Konstrukce tesařské</t>
  </si>
  <si>
    <t>a78</t>
  </si>
  <si>
    <t>61</t>
  </si>
  <si>
    <t xml:space="preserve">    763 - Konstrukce suché výstavby</t>
  </si>
  <si>
    <t>a79</t>
  </si>
  <si>
    <t>580</t>
  </si>
  <si>
    <t xml:space="preserve">    764 - Konstrukce klempířské</t>
  </si>
  <si>
    <t>a80</t>
  </si>
  <si>
    <t>7,056</t>
  </si>
  <si>
    <t xml:space="preserve">    766 - Konstrukce truhlářské</t>
  </si>
  <si>
    <t>a81</t>
  </si>
  <si>
    <t>49,527</t>
  </si>
  <si>
    <t xml:space="preserve">    767 - Konstrukce zámečnické</t>
  </si>
  <si>
    <t>a82</t>
  </si>
  <si>
    <t>41,825</t>
  </si>
  <si>
    <t xml:space="preserve">    771 - Podlahy z dlaždic</t>
  </si>
  <si>
    <t>a83</t>
  </si>
  <si>
    <t>98,408</t>
  </si>
  <si>
    <t xml:space="preserve">    777 - Podlahy lité</t>
  </si>
  <si>
    <t>a84</t>
  </si>
  <si>
    <t>25,991</t>
  </si>
  <si>
    <t xml:space="preserve">    781 - Dokončovací práce - obklady</t>
  </si>
  <si>
    <t>a85</t>
  </si>
  <si>
    <t>136,056</t>
  </si>
  <si>
    <t xml:space="preserve">    783 - Dokončovací práce - nátěry</t>
  </si>
  <si>
    <t>a86</t>
  </si>
  <si>
    <t>8,37</t>
  </si>
  <si>
    <t xml:space="preserve">    784 - Dokončovací práce - malby a tapety</t>
  </si>
  <si>
    <t>a87</t>
  </si>
  <si>
    <t>256,962</t>
  </si>
  <si>
    <t xml:space="preserve">    789 - Povrchové úpravy ocelových konstrukcí a technologických zařízení</t>
  </si>
  <si>
    <t>a89</t>
  </si>
  <si>
    <t>13,65</t>
  </si>
  <si>
    <t>M - Práce a dodávky M</t>
  </si>
  <si>
    <t>s15</t>
  </si>
  <si>
    <t>5,763</t>
  </si>
  <si>
    <t xml:space="preserve">    33-M - Montáže dopr.zaříz.,sklad. zař. a váh</t>
  </si>
  <si>
    <t>i1</t>
  </si>
  <si>
    <t>718,51</t>
  </si>
  <si>
    <t>i2</t>
  </si>
  <si>
    <t>140,306</t>
  </si>
  <si>
    <t>m1</t>
  </si>
  <si>
    <t>15091,9</t>
  </si>
  <si>
    <t>sl</t>
  </si>
  <si>
    <t>960</t>
  </si>
  <si>
    <t>v1</t>
  </si>
  <si>
    <t>5,589</t>
  </si>
  <si>
    <t>v2</t>
  </si>
  <si>
    <t>37,26</t>
  </si>
  <si>
    <t>ss</t>
  </si>
  <si>
    <t>73,71</t>
  </si>
  <si>
    <t>SOUPIS PRACÍ</t>
  </si>
  <si>
    <t>s11</t>
  </si>
  <si>
    <t>721,54</t>
  </si>
  <si>
    <t>s14</t>
  </si>
  <si>
    <t>27,72</t>
  </si>
  <si>
    <t>s21</t>
  </si>
  <si>
    <t>461,85</t>
  </si>
  <si>
    <t>s12</t>
  </si>
  <si>
    <t>39,48</t>
  </si>
  <si>
    <t>s13</t>
  </si>
  <si>
    <t>56,4</t>
  </si>
  <si>
    <t>s16</t>
  </si>
  <si>
    <t>6,6</t>
  </si>
  <si>
    <t>s17</t>
  </si>
  <si>
    <t>103,163</t>
  </si>
  <si>
    <t>s22</t>
  </si>
  <si>
    <t>74,22</t>
  </si>
  <si>
    <t>s23</t>
  </si>
  <si>
    <t>243,33</t>
  </si>
  <si>
    <t>s24</t>
  </si>
  <si>
    <t>s25</t>
  </si>
  <si>
    <t>586,65</t>
  </si>
  <si>
    <t>s155</t>
  </si>
  <si>
    <t>13,7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</si>
  <si>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</si>
  <si>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</si>
  <si>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</si>
  <si>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</si>
  <si>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</si>
  <si>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</si>
  <si>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</si>
  <si>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</si>
  <si>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</si>
  <si>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</si>
  <si>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</si>
  <si>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</si>
  <si>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</si>
  <si>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</si>
  <si>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</si>
  <si>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</si>
  <si>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</si>
  <si>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</si>
  <si>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</si>
  <si>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</si>
  <si>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</si>
  <si>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2017 01</t>
  </si>
  <si>
    <t>4</t>
  </si>
  <si>
    <t>-895437602</t>
  </si>
  <si>
    <t>PP</t>
  </si>
  <si>
    <t>Hloubení zapažených i nezapažených rýh šířky do 600 mm s urovnáním dna do předepsaného profilu a spádu v hornině tř. 3 do 100 m3</t>
  </si>
  <si>
    <t>VV</t>
  </si>
  <si>
    <t>" schodiště"  (1,325*0,6*3+0,6*2,682)*0,8</t>
  </si>
  <si>
    <t>"dvůr"  0,8*0,55*(11,15+19,5+4,618*2+22,172+19,5+8,15)</t>
  </si>
  <si>
    <t>0,8*0,35*0,7*31+0,7*0,7*0,8*2</t>
  </si>
  <si>
    <t>Součet</t>
  </si>
  <si>
    <t>132201201</t>
  </si>
  <si>
    <t>Hloubení rýh š do 2000 mm v hornině tř. 3 objemu do 100 m3</t>
  </si>
  <si>
    <t>-1879439766</t>
  </si>
  <si>
    <t>Hloubení zapažených i nezapažených rýh šířky přes 600 do 2 000 mm s urovnáním dna do předepsaného profilu a spádu v hornině tř. 3 do 100 m3</t>
  </si>
  <si>
    <t>(1,8*1+1,1*1,8+1*2,4+1,1*2,4)*0,8</t>
  </si>
  <si>
    <t>132212201</t>
  </si>
  <si>
    <t>Hloubení rýh š přes 600 do 2000 mm ručním nebo pneum nářadím v soudržných horninách tř. 3</t>
  </si>
  <si>
    <t>-105516156</t>
  </si>
  <si>
    <t>Hloubení zapažených i nezapažených rýh šířky přes 600 do 2 000 mm ručním nebo pneumatickým nářadím s urovnáním dna do předepsaného profilu a spádu v horninách tř. 3 soudržných</t>
  </si>
  <si>
    <t>"pro šachty"  1,6*1,4*1,35*2</t>
  </si>
  <si>
    <t>162701105</t>
  </si>
  <si>
    <t>Vodorovné přemístění do 10000 m výkopku/sypaniny z horniny tř. 1 až 4</t>
  </si>
  <si>
    <t>-900167412</t>
  </si>
  <si>
    <t>Vodorovné přemístění výkopku nebo sypaniny po suchu na obvyklém dopravním prostředku, bez naložení výkopku, avšak se složením bez rozhrnutí z horniny tř. 1 až 4 na vzdálenost přes 9 000 do 10 000 m</t>
  </si>
  <si>
    <t>a80+a81+a82</t>
  </si>
  <si>
    <t>5</t>
  </si>
  <si>
    <t>171201201</t>
  </si>
  <si>
    <t>Uložení sypaniny na skládky</t>
  </si>
  <si>
    <t>-1055003418</t>
  </si>
  <si>
    <t>a290+a83</t>
  </si>
  <si>
    <t>6</t>
  </si>
  <si>
    <t>171201211</t>
  </si>
  <si>
    <t>Poplatek za uložení odpadu ze sypaniny na skládce (skládkovné)</t>
  </si>
  <si>
    <t>t</t>
  </si>
  <si>
    <t>-210564262</t>
  </si>
  <si>
    <t>Uložení sypaniny poplatek za uložení sypaniny na skládce (skládkovné)</t>
  </si>
  <si>
    <t>a290*1,8+a83*1,8</t>
  </si>
  <si>
    <t>7</t>
  </si>
  <si>
    <t>181301112</t>
  </si>
  <si>
    <t>Rozprostření ornice tl vrstvy do 150 mm pl přes 500 m2 v rovině nebo ve svahu do 1:5</t>
  </si>
  <si>
    <t>m2</t>
  </si>
  <si>
    <t>-2099676473</t>
  </si>
  <si>
    <t>Rozprostření a urovnání ornice v rovině nebo ve svahu sklonu do 1:5 při souvislé ploše přes 500 m2, tl. vrstvy přes 100 do 150 mm</t>
  </si>
  <si>
    <t>8</t>
  </si>
  <si>
    <t>M</t>
  </si>
  <si>
    <t>005005</t>
  </si>
  <si>
    <t>Nákup zeminy pro zúrodnění</t>
  </si>
  <si>
    <t>-250393608</t>
  </si>
  <si>
    <t>a79*0,15</t>
  </si>
  <si>
    <t>9</t>
  </si>
  <si>
    <t>181411131</t>
  </si>
  <si>
    <t>Založení parkového trávníku výsevem plochy do 1000 m2 v rovině a ve svahu do 1:5</t>
  </si>
  <si>
    <t>1425429193</t>
  </si>
  <si>
    <t>Založení trávníku na půdě předem připravené plochy do 1000 m2 výsevem včetně utažení parkového v rovině nebo na svahu do 1:5</t>
  </si>
  <si>
    <t>10</t>
  </si>
  <si>
    <t>005724100</t>
  </si>
  <si>
    <t>osivo směs travní parková</t>
  </si>
  <si>
    <t>kg</t>
  </si>
  <si>
    <t>1981151180</t>
  </si>
  <si>
    <t>a79*0,05</t>
  </si>
  <si>
    <t>11</t>
  </si>
  <si>
    <t>181951102</t>
  </si>
  <si>
    <t>Úprava pláně v hornině tř. 1 až 4 se zhutněním</t>
  </si>
  <si>
    <t>1446866193</t>
  </si>
  <si>
    <t>Úprava pláně vyrovnáním výškových rozdílů v hornině tř. 1 až 4 se zhutněním</t>
  </si>
  <si>
    <t>a76+a77+a78+a79</t>
  </si>
  <si>
    <t>Zakládání</t>
  </si>
  <si>
    <t>12</t>
  </si>
  <si>
    <t>213311141</t>
  </si>
  <si>
    <t>Polštáře zhutněné pod základy ze štěrkopísku tříděného</t>
  </si>
  <si>
    <t>-1911371134</t>
  </si>
  <si>
    <t>"zásyp kanálků"</t>
  </si>
  <si>
    <t>a24*0,35+a25*0,65+a26*0,5+4,15*3,5*0,5+2*2*0,2</t>
  </si>
  <si>
    <t>4,5*3*0,5+5*0,5*0,5*3</t>
  </si>
  <si>
    <t>"pod okap chodník"  a76*0,1</t>
  </si>
  <si>
    <t>"schody"  2,8*6,42*0,4</t>
  </si>
  <si>
    <t>13</t>
  </si>
  <si>
    <t>226212111</t>
  </si>
  <si>
    <t>Vrty velkoprofilové svislé zapažené D do 650 mm hl do 5 m hor. I</t>
  </si>
  <si>
    <t>m</t>
  </si>
  <si>
    <t>-2135392636</t>
  </si>
  <si>
    <t>Velkoprofilové vrty náběrovým vrtáním svislé zapažené ocelovými pažnicemi průměru přes 550 do 650 mm, v hl od 0 do 5 m v hornině tř. I</t>
  </si>
  <si>
    <t>37*4</t>
  </si>
  <si>
    <t>14</t>
  </si>
  <si>
    <t>226212112</t>
  </si>
  <si>
    <t>Vrty velkoprofilové svislé zapažené D do 650 mm hl do 5 m hor. II</t>
  </si>
  <si>
    <t>-1768454422</t>
  </si>
  <si>
    <t>Velkoprofilové vrty náběrovým vrtáním svislé zapažené ocelovými pažnicemi průměru přes 550 do 650 mm, v hl od 0 do 5 m v hornině tř. II</t>
  </si>
  <si>
    <t>231212112</t>
  </si>
  <si>
    <t>Zřízení pilot svislých zapažených D do 650 mm hl do 10 m s vytažením pažnic z betonu železového</t>
  </si>
  <si>
    <t>153566937</t>
  </si>
  <si>
    <t>Zřízení výplně pilot zapažených s vytažením pažnic z vrtu svislých z betonu železového, v hl od 0 do 10 m, při průměru piloty přes 450 do 650 mm</t>
  </si>
  <si>
    <t>16</t>
  </si>
  <si>
    <t>589329360</t>
  </si>
  <si>
    <t>směs pro beton třída C25-30 XF1, XA1 frakce do 16 mm</t>
  </si>
  <si>
    <t>-1224880573</t>
  </si>
  <si>
    <t>3,14*0,3*0,3*4*37</t>
  </si>
  <si>
    <t>a82*1,1</t>
  </si>
  <si>
    <t>17</t>
  </si>
  <si>
    <t>231611114</t>
  </si>
  <si>
    <t>Výztuž pilot betonovaných do země ocel z betonářské oceli 10 505</t>
  </si>
  <si>
    <t>775626404</t>
  </si>
  <si>
    <t>Výztuž pilot betonovaných do země z oceli 10 505 (R)</t>
  </si>
  <si>
    <t>a82*0,05</t>
  </si>
  <si>
    <t>18</t>
  </si>
  <si>
    <t>239111112</t>
  </si>
  <si>
    <t>Odbourání vrchní části znehodnocené výplně pilot D piloty do 650 mm</t>
  </si>
  <si>
    <t>1545980990</t>
  </si>
  <si>
    <t>Odbourání vrchní znehodnocené části výplně betonových pilot při průměru piloty přes 450 do 650 mm</t>
  </si>
  <si>
    <t>0,1*37</t>
  </si>
  <si>
    <t>19</t>
  </si>
  <si>
    <t>274322511</t>
  </si>
  <si>
    <t>Základové pasy ze ŽB se zvýšenými nároky na prostředí tř. C 25/30 XC2 XF1</t>
  </si>
  <si>
    <t>918651034</t>
  </si>
  <si>
    <t>Základy z betonu železového (bez výztuže) pasy z betonu se zvýšenými nároky na prostředí tř. C 25/30</t>
  </si>
  <si>
    <t xml:space="preserve">"dvůr" </t>
  </si>
  <si>
    <t>0,6*0,35*(11,15+19,5*2+4,618*2+21,172+8,15)+0,7*0,35*0,6*31</t>
  </si>
  <si>
    <t>"schody"</t>
  </si>
  <si>
    <t>(1,545*(0,8+0,9)+2,2*(0,8+0,9)+1,525*0,4*3+2,882*0,4)*0,3</t>
  </si>
  <si>
    <t>20</t>
  </si>
  <si>
    <t>274351215</t>
  </si>
  <si>
    <t>Zřízení bednění stěn základových pasů</t>
  </si>
  <si>
    <t>1182066342</t>
  </si>
  <si>
    <t>Bednění základových stěn pasů svislé nebo šikmé (odkloněné), půdorysně přímé nebo zalomené ve volných nebo zapažených jámách, rýhách, šachtách, včetně případných vzpěr zřízení</t>
  </si>
  <si>
    <t xml:space="preserve">"dvůr"  </t>
  </si>
  <si>
    <t>0,6*2*(11,15+19,5*2+4,618*2+21,172+8,15)+0,35*2*0,6*31</t>
  </si>
  <si>
    <t xml:space="preserve">"schody"  </t>
  </si>
  <si>
    <t>(1,7+1,525+4,755+1,1+0,772+0,225+2,6+1,145)*2*0,6</t>
  </si>
  <si>
    <t>274351216</t>
  </si>
  <si>
    <t>Odstranění bednění stěn základových pasů</t>
  </si>
  <si>
    <t>1109903635</t>
  </si>
  <si>
    <t>Bednění základových stěn pasů svislé nebo šikmé (odkloněné), půdorysně přímé nebo zalomené ve volných nebo zapažených jámách, rýhách, šachtách, včetně případných vzpěr odstranění</t>
  </si>
  <si>
    <t>22</t>
  </si>
  <si>
    <t>274361821</t>
  </si>
  <si>
    <t>Výztuž základových pásů betonářskou ocelí 10 505 (R)</t>
  </si>
  <si>
    <t>-932976902</t>
  </si>
  <si>
    <t>Výztuž základů pasů z betonářské oceli 10 505 (R) nebo BSt 500</t>
  </si>
  <si>
    <t>a84*0,065</t>
  </si>
  <si>
    <t>23</t>
  </si>
  <si>
    <t>279113132</t>
  </si>
  <si>
    <t>Základová zeď tl do 200 mm z tvárnic ztraceného bednění včetně výplně z betonu tř. C 16/20</t>
  </si>
  <si>
    <t>838581165</t>
  </si>
  <si>
    <t>Základové zdi z tvárnic ztraceného bednění včetně výplně z betonu bez zvláštních nároků na vliv prostředí třídy C 16/20, tloušťky zdiva přes 150 do 200 mm</t>
  </si>
  <si>
    <t>(3*2+6,4)*0,675</t>
  </si>
  <si>
    <t>24</t>
  </si>
  <si>
    <t>279361821</t>
  </si>
  <si>
    <t xml:space="preserve">Výztuž základových zdí nosných betonářskou ocelí 10 505 </t>
  </si>
  <si>
    <t>1797113867</t>
  </si>
  <si>
    <t>Výztuž základových zdí nosných svislých nebo odkloněných od svislice, rovinných nebo oblých, deskových nebo žebrových, včetně výztuže jejich žeber z betonářské oceli 10 505 (R) nebo BSt 500</t>
  </si>
  <si>
    <t>a86*0,2*0,035</t>
  </si>
  <si>
    <t>Svislé a kompletní konstrukce</t>
  </si>
  <si>
    <t>25</t>
  </si>
  <si>
    <t>310239211</t>
  </si>
  <si>
    <t>Zazdívka otvorů pl do 4 m2 ve zdivu nadzákladovém cihlami pálenými na MVC</t>
  </si>
  <si>
    <t>1640044073</t>
  </si>
  <si>
    <t>Zazdívka otvorů ve zdivu nadzákladovém cihlami pálenými plochy přes 1 m2 do 4 m2 na maltu vápenocementovou</t>
  </si>
  <si>
    <t>2,4*2,4*(12+16+32+24+28)-1,5*1,5*(12+3+12+3+12+25)+2,4*1,25*4-(1,5*0,6)*0,45</t>
  </si>
  <si>
    <t>-0,6*0,75*3-2,4*0,4+2,4*2,4-1,84*2-1,05*1,5*15</t>
  </si>
  <si>
    <t>1,5*1,8*8-1,5*1*4+1*0,68*12-1,5*0,75*2</t>
  </si>
  <si>
    <t>Mezisoučet</t>
  </si>
  <si>
    <t>"1np"  1,81*2,11*8+0,9*2+(3,2*2,1-2*2,1)*3</t>
  </si>
  <si>
    <t>(a36+a70)*0,3</t>
  </si>
  <si>
    <t>26</t>
  </si>
  <si>
    <t>311113131</t>
  </si>
  <si>
    <t>Nosná zeď tl 150 mm z hladkých tvárnic ztraceného bednění včetně výplně z betonu tř. C 16/20</t>
  </si>
  <si>
    <t>1855103981</t>
  </si>
  <si>
    <t>Nadzákladové zdi z tvárnic ztraceného bednění hladkých, včetně výplně z betonu třídy C 16/20, tloušťky zdiva 150 mm</t>
  </si>
  <si>
    <t>"sokl pod ventilátor"  (0,775+0,475)*2*0,15*5</t>
  </si>
  <si>
    <t>27</t>
  </si>
  <si>
    <t>311113132</t>
  </si>
  <si>
    <t>Nosná zeď tl do 200 mm z hladkých tvárnic ztraceného bednění včetně výplně z betonu tř. C 16/20</t>
  </si>
  <si>
    <t>-1833211019</t>
  </si>
  <si>
    <t>Nadzákladové zdi z tvárnic ztraceného bednění hladkých, včetně výplně z betonu třídy C 16/20, tloušťky zdiva přes 150 do 200 mm</t>
  </si>
  <si>
    <t>3*(11,05+8,05+21,914+19,07*2+4,5*2)-2,5*3</t>
  </si>
  <si>
    <t>28</t>
  </si>
  <si>
    <t>311361821</t>
  </si>
  <si>
    <t>Výztuž nosných zdí betonářskou ocelí 10 505</t>
  </si>
  <si>
    <t>-1936521093</t>
  </si>
  <si>
    <t>Výztuž nadzákladových zdí nosných svislých nebo odkloněných od svislice, rovných nebo oblých z betonářské oceli 10 505 (R) nebo BSt 500</t>
  </si>
  <si>
    <t>a87*0,2*0,06</t>
  </si>
  <si>
    <t>29</t>
  </si>
  <si>
    <t>317144131</t>
  </si>
  <si>
    <t>Překlady z lehkého betonu střední š 115 v 240 dl 865 mm</t>
  </si>
  <si>
    <t>kus</t>
  </si>
  <si>
    <t>-677004906</t>
  </si>
  <si>
    <t>Překlady z lehkého betonu střední výška 240 mm, šířka 115 mm, délka 865 mm (625 mm)</t>
  </si>
  <si>
    <t>30</t>
  </si>
  <si>
    <t>317144133</t>
  </si>
  <si>
    <t>Překlady z lehkého betonu střední š 115 v 240 dl 1240 mm</t>
  </si>
  <si>
    <t>1269074178</t>
  </si>
  <si>
    <t>Překlady z lehkého betonu střední výška 240 mm, šířka 115 mm, délka 1240 mm (1000 mm)</t>
  </si>
  <si>
    <t>40+48*3+4</t>
  </si>
  <si>
    <t>31</t>
  </si>
  <si>
    <t>317144134</t>
  </si>
  <si>
    <t>Překlady z lehkého betonu střední š 115 v 240 dl 1490 mm</t>
  </si>
  <si>
    <t>2003748688</t>
  </si>
  <si>
    <t>Překlady z lehkého betonu střední výška 240 mm, šířka 115 mm, délka 1490 mm (1000 mm)</t>
  </si>
  <si>
    <t>32</t>
  </si>
  <si>
    <t>317144136</t>
  </si>
  <si>
    <t>Překlady z lehkého betonu střední š 115 v 240 dl 1990 mm</t>
  </si>
  <si>
    <t>-1284600325</t>
  </si>
  <si>
    <t>Překlady z lehkého betonu střední výška 240 mm, šířka 115 mm, délka 1990 mm (1500 mm)</t>
  </si>
  <si>
    <t>18+24*3+101</t>
  </si>
  <si>
    <t>33</t>
  </si>
  <si>
    <t>317144138</t>
  </si>
  <si>
    <t>Překlady z lehkého betonu střední š 115 v 240 dl 2490 mm</t>
  </si>
  <si>
    <t>-929173345</t>
  </si>
  <si>
    <t>Překlady z lehkého betonu střední výška 240 mm, šířka 115 mm, délka 2490 mm (2000 mm)</t>
  </si>
  <si>
    <t>34</t>
  </si>
  <si>
    <t>317144139</t>
  </si>
  <si>
    <t>Překlady z lehkého betonu střední š 115 v 240 dl 2990 mm</t>
  </si>
  <si>
    <t>1315741594</t>
  </si>
  <si>
    <t>Překlady z lehkého betonu střední výška 240 mm, šířka 115 mm, délka 2990 mm (2500 mm)</t>
  </si>
  <si>
    <t>35</t>
  </si>
  <si>
    <t>317144141</t>
  </si>
  <si>
    <t>Překlady z lehkého betonu střední š 175 v 240 dl 865 mm</t>
  </si>
  <si>
    <t>-1683224295</t>
  </si>
  <si>
    <t>Překlady z lehkého betonu střední výška 240 mm, šířka 175 mm, délka 865 mm (625 mm)</t>
  </si>
  <si>
    <t>36</t>
  </si>
  <si>
    <t>317144143</t>
  </si>
  <si>
    <t>Překlady z lehkého betonu střední š 175 v 240 dl 1240 mm</t>
  </si>
  <si>
    <t>2038199492</t>
  </si>
  <si>
    <t>Překlady z lehkého betonu střední výška 240 mm, šířka 175 mm, délka 1240 mm (1000 mm)</t>
  </si>
  <si>
    <t>14+29*3+4</t>
  </si>
  <si>
    <t>37</t>
  </si>
  <si>
    <t>317144146</t>
  </si>
  <si>
    <t>Překlady z lehkého betonu střední š 175 v 240 dl 1990 mm</t>
  </si>
  <si>
    <t>-700813235</t>
  </si>
  <si>
    <t>Překlady z lehkého betonu střední výška 240 mm, šířka 175 mm, délka 1990 mm (1500 mm)</t>
  </si>
  <si>
    <t>38</t>
  </si>
  <si>
    <t>317144148</t>
  </si>
  <si>
    <t>Překlady z lehkého betonu střední š 175 v 240 dl 2490 mm</t>
  </si>
  <si>
    <t>-1516791429</t>
  </si>
  <si>
    <t>Překlady z lehkého betonu střední výška 240 mm, šířka 175 mm, délka 2490 mm (2000 mm)</t>
  </si>
  <si>
    <t>39</t>
  </si>
  <si>
    <t>317144149</t>
  </si>
  <si>
    <t>Překlady z lehkého betonu střední š 175 v 240 dl 2990 mm</t>
  </si>
  <si>
    <t>1197650214</t>
  </si>
  <si>
    <t>Překlady z lehkého betonu střední výška 240 mm, šířka 175 mm, délka 2990 mm (2500 mm)</t>
  </si>
  <si>
    <t>40</t>
  </si>
  <si>
    <t>317234410</t>
  </si>
  <si>
    <t>Vyzdívka mezi nosníky z cihel pálených na MC</t>
  </si>
  <si>
    <t>165542468</t>
  </si>
  <si>
    <t>Vyzdívka mezi nosníky cihlami pálenými na maltu cementovou</t>
  </si>
  <si>
    <t>2*0,3*0,1*4*2+2*0,3*0,1*4+0,4*0,3*0,1*14+2*0,3*0,1</t>
  </si>
  <si>
    <t>1,5*0,3*0,1+2*0,3*0,1+2*0,3*0,1+1*0,3*0,1*2</t>
  </si>
  <si>
    <t>41</t>
  </si>
  <si>
    <t>337173111</t>
  </si>
  <si>
    <t>Montáž ocelových kcí skeletů 3 až 4 podlažních budov</t>
  </si>
  <si>
    <t>1914319538</t>
  </si>
  <si>
    <t>Montáž ocelové konstrukce skeletu budov počtu podlaží 3 a 4</t>
  </si>
  <si>
    <t>"ocel schodiště"  7,04</t>
  </si>
  <si>
    <t>"kce pro dvůr"  12,5</t>
  </si>
  <si>
    <t>"dozorčí stanoviště"  0,55</t>
  </si>
  <si>
    <t>42</t>
  </si>
  <si>
    <t>5539907</t>
  </si>
  <si>
    <t>Ocel schodiště dle v.č. D.1.2.2</t>
  </si>
  <si>
    <t>1234411333</t>
  </si>
  <si>
    <t>43</t>
  </si>
  <si>
    <t>5539908</t>
  </si>
  <si>
    <t>Ocel kce pro dvůr dle v.č. D.1.2.3</t>
  </si>
  <si>
    <t>2045066933</t>
  </si>
  <si>
    <t>Ocel schodiště dle v.č. D.1.2.3</t>
  </si>
  <si>
    <t>44</t>
  </si>
  <si>
    <t>5539909</t>
  </si>
  <si>
    <t>Ocel kce pro dozorčí stanoviště dle v.č. D.1.2.4</t>
  </si>
  <si>
    <t>-1766213275</t>
  </si>
  <si>
    <t>45</t>
  </si>
  <si>
    <t>342241162</t>
  </si>
  <si>
    <t>Příčky tl 140 mm z cihel plných dl 290 mm pevnosti P 15 na MC</t>
  </si>
  <si>
    <t>1452504166</t>
  </si>
  <si>
    <t>Příčky nebo přizdívky jednoduché z cihel nebo příčkovek pálených na maltu MVC nebo MC plných P 7,5 až P 15 dl. 290 mm (290x140x65 mm) o tl. 140 mm</t>
  </si>
  <si>
    <t>"přizdívka za wc"</t>
  </si>
  <si>
    <t>"1np"  0,9*1,5+1,5*(1,2+1,05+1,1+1,2)</t>
  </si>
  <si>
    <t>"2-4np"  1,5*3*(1,3+1)</t>
  </si>
  <si>
    <t>46</t>
  </si>
  <si>
    <t>342273111</t>
  </si>
  <si>
    <t>Příčky tl 115 mm z bloků z lehkého keramického betonu</t>
  </si>
  <si>
    <t>2125177288</t>
  </si>
  <si>
    <t>Příčky z bloků z lehkého keramického betonu na maltu, tloušťka zdiva 115 mm</t>
  </si>
  <si>
    <t>"1np"</t>
  </si>
  <si>
    <t>(1*3+3,5)*4-0,7*1,97*2</t>
  </si>
  <si>
    <t>(1*2+2,9)*4-0,7*1,97*2</t>
  </si>
  <si>
    <t>(13+(6,425+0,125)*3)*4-0,8*1,97*3-0,768*1,99-0,7*1,97*2</t>
  </si>
  <si>
    <t>1,6*4*3-0,7*1,97*2</t>
  </si>
  <si>
    <t>(9,05+2,785+2,025+9,185+1,1*2+3,3)*4-1,2*1,5-0,9*1,97*2-0,7*1,97*2+2*2,1-1,6*1,97</t>
  </si>
  <si>
    <t>(1*6+3,8*2+0,1+0,175)*4-0,7*1,97*4</t>
  </si>
  <si>
    <t>(1*3+3,5+0,885)*4-0,7*1,97*2</t>
  </si>
  <si>
    <t>(1,5+0,385)*4+1,35*4+(1,685+0,115+0,385)*4</t>
  </si>
  <si>
    <t>(7+6,55)*4-0,9*1,97*2</t>
  </si>
  <si>
    <t>2,7*2*3-0,7*1,97*2+(2,7+1,5)*3-0,7*1,97*2</t>
  </si>
  <si>
    <t>(11,3+11,9+3,15+0,115+3,03+4+1,25)*4-0,8*1,97-1*1,97-0,7*1,97*2-0,768*1,99*4</t>
  </si>
  <si>
    <t>(5,55*2+9,1+3,21+2,8+1,845+2,2+1,3+3,03*3+1,2*2)*4-0,8*1,97*2-0,7*1,97*4</t>
  </si>
  <si>
    <t>"2np"</t>
  </si>
  <si>
    <t>(1*3+3,5)*4-0,7*1,97*2+1*4*15+3,5*5*4+(0,5+0,175*2+0,1)*4-0,7*1,97*10</t>
  </si>
  <si>
    <t>(1,2*3+5,75)*4-0,7*1,97*3</t>
  </si>
  <si>
    <t>(6,4+1*2+3,55+6,6)*4-0,8*1,97*2-0,7*1,97*3</t>
  </si>
  <si>
    <t>(1*3+3,5+0,85)*4-0,7*1,97*2</t>
  </si>
  <si>
    <t>(1*3*2+0,175+3,85*2+0,1)*4-0,7*1,97*4</t>
  </si>
  <si>
    <t>(11,25*2+10,8+3,95*2+3,39+8,6*2+0,31*2)*4-1*1,97*2-0,8*1,97-0,768*1,99*3</t>
  </si>
  <si>
    <t>(3,65*2*2+3,25)*4-1*2*2</t>
  </si>
  <si>
    <t>(1*18+3,5+3,6*5+0,175*2+0,5+0,1)*4-0,7*1,97*12</t>
  </si>
  <si>
    <t>(6,6+6,4+1,3*2+3+1,3*3)*4-0,7*1,97*4-0,8*1,97</t>
  </si>
  <si>
    <t>"3np dle 2np"  a64</t>
  </si>
  <si>
    <t>"4np dle 2np"  a64</t>
  </si>
  <si>
    <t>(5,5*2+1,4)*4-1,5*1,5*2</t>
  </si>
  <si>
    <t>(1,9+0,1)*4</t>
  </si>
  <si>
    <t>(0,6+0,45+0,115+0,35+0,445+0,115)*4</t>
  </si>
  <si>
    <t>(1,6+3,1-0,5)*4-1,5*1,5</t>
  </si>
  <si>
    <t>(5,5*4-0,175-0,6)*4-1,5*1,5*4-1,34*2+0,5*4</t>
  </si>
  <si>
    <t>(5,5*4-0,175*4-0,6)*4-1,5*1,5*5-1,6*1,97</t>
  </si>
  <si>
    <t>(5,5*2+0,75)*4-1,5*1,5*4+0,6*4+0,45*4</t>
  </si>
  <si>
    <t>5,5*4*5-1,5*1,5*7-0,175*6*4+1*4</t>
  </si>
  <si>
    <t>5,5*4*6-1,5*1,5*4-1,34*2-0,175*6*4</t>
  </si>
  <si>
    <t>5,5*4*5-1,5*1,5*7-0,175*6*4</t>
  </si>
  <si>
    <t>5,5*4*2-1,5*1,5*4+1,2*4+1,3*4</t>
  </si>
  <si>
    <t>"3np dle 2np"  a65</t>
  </si>
  <si>
    <t>"4np dle 2np"  a65</t>
  </si>
  <si>
    <t>47</t>
  </si>
  <si>
    <t>342273112</t>
  </si>
  <si>
    <t>Příčky tl 175 mm z bloků z lehkého keramického betonu</t>
  </si>
  <si>
    <t>-319904386</t>
  </si>
  <si>
    <t>Příčky z bloků z lehkého keramického betonu na maltu, tloušťka zdiva 175 mm</t>
  </si>
  <si>
    <t>(6,425+0,125)*2*4+(3,75*2+0,125+0,175*2)*4-0,6*1,97*2-0,768*1,99*2</t>
  </si>
  <si>
    <t>(6,275+0,125+0,175)*4*4-(0,85+0,115)*4+(3,75+3,6+3,7)*4-0,6*1,97*2-0,768*1,99*2</t>
  </si>
  <si>
    <t>((6,425+0,125)*3+19)*4-0,6*1,97*3-0,768*1,99*4+(13,225+0,125)*4-0,768*1,99</t>
  </si>
  <si>
    <t>((6,425+0,125)*6-0,715*2+30,9-0,3*2)*4-0,6*1,97*4-0,7*1,97*2-0,768*1,99*7</t>
  </si>
  <si>
    <t>((6,275+0,125)*4-0,85-0,115+11,75)*4-0,6*1,97*2-0,768*1,99*3</t>
  </si>
  <si>
    <t>((6,425+0,125)*6-0,715*2+30,9-0,3*2)*4-0,6*1,97*4-0,768*1,99*7</t>
  </si>
  <si>
    <t>"3np dle 2np"  a61</t>
  </si>
  <si>
    <t>"4np dle 2np"  a61</t>
  </si>
  <si>
    <t>(2,7+3,575)*2*2,5-(3,05+1,08*2)*2,2</t>
  </si>
  <si>
    <t>48</t>
  </si>
  <si>
    <t>342291121</t>
  </si>
  <si>
    <t>Ukotvení příček k cihelným konstrukcím plochými kotvami</t>
  </si>
  <si>
    <t>-243445672</t>
  </si>
  <si>
    <t>Ukotvení příček plochými kotvami, do konstrukce cihelné</t>
  </si>
  <si>
    <t>(21*4+28*3)*4</t>
  </si>
  <si>
    <t>49</t>
  </si>
  <si>
    <t>342291131</t>
  </si>
  <si>
    <t>Ukotvení příček k betonovým konstrukcím plochými kotvami</t>
  </si>
  <si>
    <t>1460320293</t>
  </si>
  <si>
    <t>Ukotvení příček plochými kotvami, do konstrukce betonové</t>
  </si>
  <si>
    <t>(33+38*3)*4</t>
  </si>
  <si>
    <t>50</t>
  </si>
  <si>
    <t>389381001</t>
  </si>
  <si>
    <t>Dobetonování prefabrikovaných konstrukcí ve stropech a střeše vč bednění a výztuže</t>
  </si>
  <si>
    <t>163239037</t>
  </si>
  <si>
    <t>Dobetonování prefabrikovaných konstrukcí</t>
  </si>
  <si>
    <t>(5,4*0,8+3,5*0,8)*0,15*4</t>
  </si>
  <si>
    <t>Vodorovné konstrukce</t>
  </si>
  <si>
    <t>51</t>
  </si>
  <si>
    <t>411171131</t>
  </si>
  <si>
    <t>Montáž ocelových kcí podlah a plošin hmotnosti do 30 kg/m2 pokrytých rošty</t>
  </si>
  <si>
    <t>-635524751</t>
  </si>
  <si>
    <t>Montáž ocelové konstrukce podlah a plošin pokrytou rošty hmotnosti konstrukce podlahy do 30 kg/m2</t>
  </si>
  <si>
    <t>"d1.2.2"  36*46*0,001</t>
  </si>
  <si>
    <t>"d1.2.4"  10*46*0,001</t>
  </si>
  <si>
    <t>a5</t>
  </si>
  <si>
    <t>52</t>
  </si>
  <si>
    <t>5534701</t>
  </si>
  <si>
    <t>rošt podlahový lisovaný dle ST , žár zink</t>
  </si>
  <si>
    <t>-1514914632</t>
  </si>
  <si>
    <t>53</t>
  </si>
  <si>
    <t>411321414</t>
  </si>
  <si>
    <t>Stropy deskové ze ŽB tř. C 25/30 XC1 XF1</t>
  </si>
  <si>
    <t>452431968</t>
  </si>
  <si>
    <t>Stropy z betonu železového (bez výztuže) stropů deskových, plochých střech, desek balkonových, desek hřibových stropů včetně hlavic hřibových sloupů tř. C 25/30</t>
  </si>
  <si>
    <t>"dozorce"</t>
  </si>
  <si>
    <t>7,05*3*0,18</t>
  </si>
  <si>
    <t>(5,36*2,48+(5,36+3,05)*0,5*2,275)*0,18</t>
  </si>
  <si>
    <t>0,25*0,5*3+0,175*0,2*(1,8*2+3)+(3,05+3,188)*2*0,175*0,2</t>
  </si>
  <si>
    <t>54</t>
  </si>
  <si>
    <t>411351101</t>
  </si>
  <si>
    <t>Zřízení bednění stropů deskových</t>
  </si>
  <si>
    <t>1503701450</t>
  </si>
  <si>
    <t>Bednění stropů, kleneb nebo skořepin bez podpěrné konstrukce stropů deskových, balkonových nebo plošných konzol plné, rovné, popř. s náběhy zřízení</t>
  </si>
  <si>
    <t>7,05*3+5,36*2,48+(5,36+3,05)*0,5*2,275</t>
  </si>
  <si>
    <t>(1,5*2+3)*0,18+2,7*0,2*2+(1,8*2+3)*0,2*2</t>
  </si>
  <si>
    <t>(5,36+4,755)*2*0,18+(3,05+3,188+0,175*2)*2*0,2</t>
  </si>
  <si>
    <t>a8</t>
  </si>
  <si>
    <t>55</t>
  </si>
  <si>
    <t>411351102</t>
  </si>
  <si>
    <t>Odstranění bednění stropů deskových</t>
  </si>
  <si>
    <t>-381243891</t>
  </si>
  <si>
    <t>Bednění stropů, kleneb nebo skořepin bez podpěrné konstrukce stropů deskových, balkonových nebo plošných konzol plné, rovné, popř. s náběhy odstranění</t>
  </si>
  <si>
    <t>56</t>
  </si>
  <si>
    <t>411354173</t>
  </si>
  <si>
    <t>Zřízení podpěrné konstrukce stropů v do 4 m pro zatížení do 12 kPa</t>
  </si>
  <si>
    <t>21503488</t>
  </si>
  <si>
    <t>Podpěrná konstrukce stropů výšky do 4 m se zesílením dna bednění na výměru m2 půdorysu pro zatížení betonovou směsí a výztuží přes 5 do 12 kPa zřízení</t>
  </si>
  <si>
    <t>57</t>
  </si>
  <si>
    <t>411354174</t>
  </si>
  <si>
    <t>Odstranění podpěrné konstrukce stropů v do 4 m pro zatížení do 12 kPa</t>
  </si>
  <si>
    <t>1515755920</t>
  </si>
  <si>
    <t>Podpěrná konstrukce stropů výšky do 4 m se zesílením dna bednění na výměru m2 půdorysu pro zatížení betonovou směsí a výztuží přes 5 do 12 kPa odstranění</t>
  </si>
  <si>
    <t>411361821</t>
  </si>
  <si>
    <t>Výztuž stropů betonářskou ocelí 10 505</t>
  </si>
  <si>
    <t>-495005718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</si>
  <si>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</si>
  <si>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a7*0,04</t>
  </si>
  <si>
    <t>59</t>
  </si>
  <si>
    <t>411362021</t>
  </si>
  <si>
    <t>Výztuž stropů svařovanými sítěmi Kari</t>
  </si>
  <si>
    <t>1364188230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</si>
  <si>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</si>
  <si>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a9*2*0,001*2*2,6307*1,15</t>
  </si>
  <si>
    <t>60</t>
  </si>
  <si>
    <t>411388621</t>
  </si>
  <si>
    <t>Zabetonování otvorů tl do 150 mm ze suchých směsí pl do 0,25 m2 ve stropech</t>
  </si>
  <si>
    <t>1520253479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</si>
  <si>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</si>
  <si>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417321414</t>
  </si>
  <si>
    <t>Ztužující pásy a věnce ze ŽB tř. C 20/25</t>
  </si>
  <si>
    <t>-2048391808</t>
  </si>
  <si>
    <t>Ztužující pásy a věnce z betonu železového (bez výztuže) tř. C 20/25</t>
  </si>
  <si>
    <t>(30,9+31,2)*2*0,3*0,15</t>
  </si>
  <si>
    <t>62</t>
  </si>
  <si>
    <t>417351115</t>
  </si>
  <si>
    <t>Zřízení bednění ztužujících věnců</t>
  </si>
  <si>
    <t>-743188595</t>
  </si>
  <si>
    <t>Bednění bočnic ztužujících pásů a věnců včetně vzpěr zřízení</t>
  </si>
  <si>
    <t>(30,9+31,2)*2*0,15*2</t>
  </si>
  <si>
    <t>63</t>
  </si>
  <si>
    <t>417351116</t>
  </si>
  <si>
    <t>Odstranění bednění ztužujících věnců</t>
  </si>
  <si>
    <t>-21913120</t>
  </si>
  <si>
    <t>Bednění bočnic ztužujících pásů a věnců včetně vzpěr odstranění</t>
  </si>
  <si>
    <t>64</t>
  </si>
  <si>
    <t>417361821</t>
  </si>
  <si>
    <t>Výztuž ztužujících pásů a věnců betonářskou ocelí 10 505</t>
  </si>
  <si>
    <t>-1770347786</t>
  </si>
  <si>
    <t>Výztuž ztužujících pásů a věnců z betonářské oceli 10 505 (R) nebo BSt 500</t>
  </si>
  <si>
    <t>v1*0,08</t>
  </si>
  <si>
    <t>65</t>
  </si>
  <si>
    <t>444171112</t>
  </si>
  <si>
    <t>Montáž krytiny ocelových střech z tvarovaných ocelových plechů šroubovaných budov v do 12 m</t>
  </si>
  <si>
    <t>1278586995</t>
  </si>
  <si>
    <t>Montáž krytiny střech ocelových konstrukcí z tvarovaných ocelových plechů šroubovaných, výšky budovy přes 6 do 12 m</t>
  </si>
  <si>
    <t>66</t>
  </si>
  <si>
    <t>1548515</t>
  </si>
  <si>
    <t>profil trapézový TR55/250 PE tl.plechu 0,88 mm</t>
  </si>
  <si>
    <t>-102623267</t>
  </si>
  <si>
    <t>18*1,15</t>
  </si>
  <si>
    <t>Úpravy povrchů, podlahy a osazování výplní</t>
  </si>
  <si>
    <t>67</t>
  </si>
  <si>
    <t>611131121</t>
  </si>
  <si>
    <t>Penetrace akrylát-silikonová vnitřních stropů nanášená ručně</t>
  </si>
  <si>
    <t>1820597907</t>
  </si>
  <si>
    <t>Podkladní a spojovací vrstva vnitřních omítaných ploch penetrace akrylát-silikonová nanášená ručně stropů</t>
  </si>
  <si>
    <t>68</t>
  </si>
  <si>
    <t>611142001</t>
  </si>
  <si>
    <t>Potažení vnitřních stropů sklovláknitým pletivem vtlačeným do tenkovrstvé hmoty</t>
  </si>
  <si>
    <t>1055896945</t>
  </si>
  <si>
    <t>Potažení vnitřních ploch pletivem v ploše nebo pruzích, na plném podkladu sklovláknitým vtlačením do tmelu stropů</t>
  </si>
  <si>
    <t>69</t>
  </si>
  <si>
    <t>611321141</t>
  </si>
  <si>
    <t>Vápenocementová omítka štuková dvouvrstvá vnitřních stropů rovných nanášená ručně</t>
  </si>
  <si>
    <t>366939838</t>
  </si>
  <si>
    <t>Omítka vápenocementová vnitřních ploch nanášená ručně dvouvrstvá, tloušťky jádrové omítky do 10 mm a tloušťky štuku do 3 mm štuková vodorovných konstrukcí stropů rovných</t>
  </si>
  <si>
    <t>14,17+10,83+4,59+5,99+2,97</t>
  </si>
  <si>
    <t>70</t>
  </si>
  <si>
    <t>612142001</t>
  </si>
  <si>
    <t>Potažení vnitřních stěn sklovláknitým pletivem vtlačeným do tenkovrstvé hmoty</t>
  </si>
  <si>
    <t>1559134391</t>
  </si>
  <si>
    <t>Potažení vnitřních ploch pletivem v ploše nebo pruzích, na plném podkladu sklovláknitým vtlačením do tmelu stěn</t>
  </si>
  <si>
    <t>71</t>
  </si>
  <si>
    <t>612311131</t>
  </si>
  <si>
    <t>Potažení vnitřních stěn vápenným štukem tloušťky do 3 mm</t>
  </si>
  <si>
    <t>1797823891</t>
  </si>
  <si>
    <t>Potažení vnitřních ploch štukem tloušťky do 3 mm svislých konstrukcí stěn</t>
  </si>
  <si>
    <t>a33-sl</t>
  </si>
  <si>
    <t>72</t>
  </si>
  <si>
    <t>61232112</t>
  </si>
  <si>
    <t>Vápenocementová omítka jádrová jednovrstvá vnitřních stěn nanášená ručně pod obklad nebo nátěr</t>
  </si>
  <si>
    <t>1307560823</t>
  </si>
  <si>
    <t xml:space="preserve"> Vápenocementová omítka jádrová jednovrstvá vnitřních stěn nanášená ručně pod obklad nebo nátěr</t>
  </si>
  <si>
    <t>a59+a60</t>
  </si>
  <si>
    <t>73</t>
  </si>
  <si>
    <t>612321121</t>
  </si>
  <si>
    <t>Vápenocementová omítka hladká jednovrstvá vnitřních stěn nanášená ručně</t>
  </si>
  <si>
    <t>-1806391459</t>
  </si>
  <si>
    <t>Omítka vápenocementová vnitřních ploch nanášená ručně jednovrstvá, tloušťky do 10 mm hladká svislých konstrukcí stěn</t>
  </si>
  <si>
    <t>1,81*2,11*8</t>
  </si>
  <si>
    <t>74</t>
  </si>
  <si>
    <t>612321141</t>
  </si>
  <si>
    <t>Vápenocementová omítka štuková dvouvrstvá vnitřních stěn nanášená ručně</t>
  </si>
  <si>
    <t>-1099260964</t>
  </si>
  <si>
    <t>Omítka vápenocementová vnitřních ploch nanášená ručně dvouvrstvá, tloušťky jádrové omítky do 10 mm a tloušťky štuku do 3 mm štuková svislých konstrukcí stěn</t>
  </si>
  <si>
    <t>a62+(a63+a61*3)*2+(a66+a64*3)*2+a666+a65*3-a59-a60</t>
  </si>
  <si>
    <t>1,81*2,11*8+0,9*2*2+(3,2*2,1-2*2,1)*3*2</t>
  </si>
  <si>
    <t>75</t>
  </si>
  <si>
    <t>612325413</t>
  </si>
  <si>
    <t>Oprava vnitřní vápenocementové hladké omítky stěn v rozsahu plochy do 50%</t>
  </si>
  <si>
    <t>1951912778</t>
  </si>
  <si>
    <t>Oprava vápenocementové nebo vápenné omítky vnitřních ploch hladké, tloušťky do 20 mm stěn, v rozsahu opravované plochy přes 30 do 50%</t>
  </si>
  <si>
    <t>76</t>
  </si>
  <si>
    <t>613311131</t>
  </si>
  <si>
    <t>Potažení vnitřních pilířů nebo sloupů vápenným štukem tloušťky do 3 mm</t>
  </si>
  <si>
    <t>339070116</t>
  </si>
  <si>
    <t>Potažení vnitřních ploch štukem tloušťky do 3 mm svislých konstrukcí pilířů nebo sloupů</t>
  </si>
  <si>
    <t>"sloupy"  (0,5*2*4+0,5*3*16+0,5*4*16)*4*4</t>
  </si>
  <si>
    <t>77</t>
  </si>
  <si>
    <t>621142001</t>
  </si>
  <si>
    <t>Potažení vnějších podhledů sklovláknitým pletivem vtlačeným do tenkovrstvé hmoty</t>
  </si>
  <si>
    <t>166762673</t>
  </si>
  <si>
    <t>Potažení vnějších ploch pletivem v ploše nebo pruzích, na plném podkladu sklovláknitým vtlačením do tmelu podhledů</t>
  </si>
  <si>
    <t>"strojovna"  (6,45+3,3)*2*0,7</t>
  </si>
  <si>
    <t>78</t>
  </si>
  <si>
    <t>622252001</t>
  </si>
  <si>
    <t>Montáž zakládacích soklových lišt kontaktního zateplení</t>
  </si>
  <si>
    <t>99662901</t>
  </si>
  <si>
    <t>Montáž lišt kontaktního zateplení zakládacích soklových připevněných hmoždinkami</t>
  </si>
  <si>
    <t>(5,46+0,16+3,3)*2+(3,575+3,05+0,16)*2</t>
  </si>
  <si>
    <t>(31,2+30,9+0,4)*2+5,85*2-2-1,5-2,4-1*2</t>
  </si>
  <si>
    <t>79</t>
  </si>
  <si>
    <t>612325423</t>
  </si>
  <si>
    <t>Oprava vnitřní vápenocementové štukové omítky stěn v rozsahu plochy do 50%</t>
  </si>
  <si>
    <t>1201350206</t>
  </si>
  <si>
    <t>Oprava vápenocementové nebo vápenné omítky vnitřních ploch štukové dvouvrstvé, tloušťky do 20 mm stěn, v rozsahu opravované plochy přes 30 do 50%</t>
  </si>
  <si>
    <t>80</t>
  </si>
  <si>
    <t>621131121</t>
  </si>
  <si>
    <t>Penetrace akrylát-silikon vnějších podhledů nanášená ručně</t>
  </si>
  <si>
    <t>-1507103615</t>
  </si>
  <si>
    <t>Podkladní a spojovací vrstva vnějších omítaných ploch penetrace akrylát-silikonová nanášená ručně podhledů</t>
  </si>
  <si>
    <t>a40+a43</t>
  </si>
  <si>
    <t>81</t>
  </si>
  <si>
    <t>621221011</t>
  </si>
  <si>
    <t>Montáž kontaktního zateplení vnějších podhledů z minerální vlny s podélnou orientací tl do 80 mm</t>
  </si>
  <si>
    <t>1004696449</t>
  </si>
  <si>
    <t>Montáž kontaktního zateplení z desek z minerální vlny s podélnou orientací vláken na vnější podhledy, tloušťky desek přes 40 do 80 mm</t>
  </si>
  <si>
    <t>5,55*2,7+1,2*2,25*2-3,05*1,5</t>
  </si>
  <si>
    <t>82</t>
  </si>
  <si>
    <t>631515260</t>
  </si>
  <si>
    <t>deska minerální izolační  tl. 80 mm</t>
  </si>
  <si>
    <t>-1280590461</t>
  </si>
  <si>
    <t>deska izolační minerální kontaktních fasád podélné vlákno λ-0.036 tl. 80 mm</t>
  </si>
  <si>
    <t>(a39+a40)*1,02</t>
  </si>
  <si>
    <t>83</t>
  </si>
  <si>
    <t>621221041</t>
  </si>
  <si>
    <t>Montáž kontaktního zateplení vnějších podhledů z minerální vlny s podélnou orientací tl přes 160 mm</t>
  </si>
  <si>
    <t>-1741158165</t>
  </si>
  <si>
    <t>Montáž kontaktního zateplení z desek z minerální vlny s podélnou orientací vláken na vnější podhledy, tloušťky desek přes 160 mm</t>
  </si>
  <si>
    <t>3,21*1,5</t>
  </si>
  <si>
    <t>84</t>
  </si>
  <si>
    <t>621251105</t>
  </si>
  <si>
    <t>Příplatek k cenám kontaktního zateplení podhledů za použití tepelněizolačních zátek z minerální vlny</t>
  </si>
  <si>
    <t>1373293414</t>
  </si>
  <si>
    <t>Montáž kontaktního zateplení Příplatek k cenám za zápustnou montáž kotev s použitím tepelněizolačních zátek na vnější podhledy z minerální vlny</t>
  </si>
  <si>
    <t>85</t>
  </si>
  <si>
    <t>621521021</t>
  </si>
  <si>
    <t>Tenkovrstvá silikátová zrnitá omítka tl. 2,0 mm včetně penetrace vnějších podhledů</t>
  </si>
  <si>
    <t>859569551</t>
  </si>
  <si>
    <t>Omítka tenkovrstvá silikátová vnějších ploch probarvená, včetně penetrace podkladu zrnitá, tloušťky 2,0 mm podhledů</t>
  </si>
  <si>
    <t>a40+a42+a89</t>
  </si>
  <si>
    <t>86</t>
  </si>
  <si>
    <t>622131121</t>
  </si>
  <si>
    <t>Penetrace akrylát-silikon vnějších stěn nanášená ručně</t>
  </si>
  <si>
    <t>1475490812</t>
  </si>
  <si>
    <t>Podkladní a spojovací vrstva vnějších omítaných ploch penetrace akrylát-silikonová nanášená ručně stěn</t>
  </si>
  <si>
    <t>a38+a39+a41+a42+a44</t>
  </si>
  <si>
    <t>87</t>
  </si>
  <si>
    <t>622211001</t>
  </si>
  <si>
    <t>Montáž kontaktního zateplení vnějších stěn z polystyrénových desek tl do 40 mm</t>
  </si>
  <si>
    <t>353313592</t>
  </si>
  <si>
    <t>Montáž kontaktního zateplení z polystyrenových desek nebo z kombinovaných desek na vnější stěny, tloušťky desek do 40 mm</t>
  </si>
  <si>
    <t>"parapet"</t>
  </si>
  <si>
    <t>(1,5*94+0,6*4+1,5*2+0,8*2+1,5+1+2,7+1+2,5*2+2,5*2+1,5*2+0,8)*0,15</t>
  </si>
  <si>
    <t>88</t>
  </si>
  <si>
    <t>283763610</t>
  </si>
  <si>
    <t>deska z extrudovaného polystyrénu - 1250 x 600 x 30 mm</t>
  </si>
  <si>
    <t>1826817627</t>
  </si>
  <si>
    <t>deska z polystyrénu XPS, hrana rovná, polo či pero drážka a hladký povrch 1250 x 600 x 30 mm</t>
  </si>
  <si>
    <t>a37*1,02</t>
  </si>
  <si>
    <t>89</t>
  </si>
  <si>
    <t>622211011</t>
  </si>
  <si>
    <t>Montáž kontaktního zateplení vnějších stěn z polystyrénových desek tl do 80 mm</t>
  </si>
  <si>
    <t>1883908982</t>
  </si>
  <si>
    <t>Montáž kontaktního zateplení z polystyrenových desek nebo z kombinovaných desek na vnější stěny, tloušťky desek přes 40 do 80 mm</t>
  </si>
  <si>
    <t>(2,25*2+3,05+0,12)*0,6+(5,45+0,12+3,3)*2*0,5</t>
  </si>
  <si>
    <t>90</t>
  </si>
  <si>
    <t>283763700</t>
  </si>
  <si>
    <t>deska z extrudovaného polystyrénu - 1250 x 600 x 60 mm</t>
  </si>
  <si>
    <t>-724290269</t>
  </si>
  <si>
    <t>deska z polystyrénu XPS, hrana rovná, polo či pero drážka a hladký povrch 1250 x 600 x 60 mm</t>
  </si>
  <si>
    <t>a41*1,02</t>
  </si>
  <si>
    <t>91</t>
  </si>
  <si>
    <t>622211021</t>
  </si>
  <si>
    <t>Montáž kontaktního zateplení vnějších stěn z polystyrénových desek tl do 120 mm</t>
  </si>
  <si>
    <t>1506338710</t>
  </si>
  <si>
    <t>Montáž kontaktního zateplení z polystyrenových desek nebo z kombinovaných desek na vnější stěny, tloušťky desek přes 80 do 120 mm</t>
  </si>
  <si>
    <t>"sokl"</t>
  </si>
  <si>
    <t>((31,2+30,9+0,2)*2+5,55*2)*0,5+9,25*0,6</t>
  </si>
  <si>
    <t>92</t>
  </si>
  <si>
    <t>283763830</t>
  </si>
  <si>
    <t>deska z extrudovaného polystyrénu - 1250 x 600 x 120 mm</t>
  </si>
  <si>
    <t>-379364683</t>
  </si>
  <si>
    <t>deska z polystyrénu XPS, hrana polodrážková a hladký povrch s vyšší odolností 1250 x 600 x 120 mm</t>
  </si>
  <si>
    <t>a42*1,02</t>
  </si>
  <si>
    <t>93</t>
  </si>
  <si>
    <t>622221001</t>
  </si>
  <si>
    <t>Montáž kontaktního zateplení vnějších stěn z minerální vlny s podélnou orientací vláken tl do 40 mm</t>
  </si>
  <si>
    <t>-862523508</t>
  </si>
  <si>
    <t>Montáž kontaktního zateplení z desek z minerální vlny s podélnou orientací vláken na vnější stěny, tloušťky desek do 40 mm</t>
  </si>
  <si>
    <t>(2+2,08*2+(1,5+2,08*2)*4+2,4+2,575*2)*0,15+(1+2,08*2)*0,3*2</t>
  </si>
  <si>
    <t>(1,5*3*94+(0,6+0,75*2)*4+(1,5+0,75*2)*2+(0,8+1,4*2)*2)*0,15</t>
  </si>
  <si>
    <t>(1,5+1,4*2+1+2,7+1+2,2*2+(2,5+1,25*2)*2+2,5*3*2+1,5+0,7*2+0,8+1,5*2)*0,15</t>
  </si>
  <si>
    <t>(2,5+12,7)*2*0,2*2</t>
  </si>
  <si>
    <t>94</t>
  </si>
  <si>
    <t>63151518</t>
  </si>
  <si>
    <t>deska minerální izolační  tl. 30 mm</t>
  </si>
  <si>
    <t>575920456</t>
  </si>
  <si>
    <t>deska izolační minerální kontaktních fasád podélné vlákno λ-0.036 tl. 30 mm</t>
  </si>
  <si>
    <t>a38*1,02</t>
  </si>
  <si>
    <t>95</t>
  </si>
  <si>
    <t>622221011</t>
  </si>
  <si>
    <t>Montáž kontaktního zateplení vnějších stěn z minerální vlny s podélnou orientací vláken tl do 80 mm</t>
  </si>
  <si>
    <t>-888357692</t>
  </si>
  <si>
    <t>Montáž kontaktního zateplení z desek z minerální vlny s podélnou orientací vláken na vnější stěny, tloušťky desek přes 40 do 80 mm</t>
  </si>
  <si>
    <t>(3,575+3,05+0,16)*2*2,3+(3,05+0,16+1,2*2)*1-(1*2,2*2+2,7*2,2)</t>
  </si>
  <si>
    <t>(5,45+0,16+3,3)*2*1,38-0,8*1,38-1,5*0,7*2</t>
  </si>
  <si>
    <t>96</t>
  </si>
  <si>
    <t>622221041</t>
  </si>
  <si>
    <t>Montáž kontaktního zateplení vnějších stěn z minerální vlny s podélnou orientací tl přes 160 mm</t>
  </si>
  <si>
    <t>721527539</t>
  </si>
  <si>
    <t>Montáž kontaktního zateplení z desek z minerální vlny s podélnou orientací vláken na vnější stěny, tloušťky desek přes 160 mm</t>
  </si>
  <si>
    <t>(31,2+30,9+0,4)*2*17,3+5,55*4,35*2-2*2,08-1,5*1,5*94</t>
  </si>
  <si>
    <t>-0,6*0,75*4-1,5*0,75*2-1,5*2,08*4-2,4*2,575-0,8*1,4*2</t>
  </si>
  <si>
    <t>-1,5*1,4-1*2,08*2-2,5*1,25*2-2,5*2,5*2</t>
  </si>
  <si>
    <t>97</t>
  </si>
  <si>
    <t>631515400</t>
  </si>
  <si>
    <t>deska minerální izolační  tl. 200 mm</t>
  </si>
  <si>
    <t>-68745136</t>
  </si>
  <si>
    <t>deska izolační minerální kontaktních fasád podélné vlákno λ-0.036 tl. 200 mm</t>
  </si>
  <si>
    <t>(a43+a44)*1,02</t>
  </si>
  <si>
    <t>98</t>
  </si>
  <si>
    <t>622251101</t>
  </si>
  <si>
    <t>Příplatek k cenám kontaktního zateplení stěn za použití tepelněizolačních zátek z polystyrenu</t>
  </si>
  <si>
    <t>1444751172</t>
  </si>
  <si>
    <t>Montáž kontaktního zateplení Příplatek k cenám za zápustnou montáž kotev s použitím tepelněizolačních zátek na vnější stěny z polystyrenu</t>
  </si>
  <si>
    <t>a41+a42</t>
  </si>
  <si>
    <t>99</t>
  </si>
  <si>
    <t>622251105</t>
  </si>
  <si>
    <t>Příplatek k cenám kontaktního zateplení stěn za použití tepelněizolačních zátek z minerální vlny</t>
  </si>
  <si>
    <t>-1806687544</t>
  </si>
  <si>
    <t>Montáž kontaktního zateplení Příplatek k cenám za zápustnou montáž kotev s použitím tepelněizolačních zátek na vnější stěny z minerální vlny</t>
  </si>
  <si>
    <t>a39+a44</t>
  </si>
  <si>
    <t>100</t>
  </si>
  <si>
    <t>590514120</t>
  </si>
  <si>
    <t>lišta zakládací LO 83 mm tl 1,0 mm</t>
  </si>
  <si>
    <t>-1101058045</t>
  </si>
  <si>
    <t>lišta zakládací pro telpelně izolační desky do roviny 83 mm tl 1,0 mm</t>
  </si>
  <si>
    <t>a46*1,05</t>
  </si>
  <si>
    <t>101</t>
  </si>
  <si>
    <t>5905163</t>
  </si>
  <si>
    <t>lišta zakládací LO 203 mm tl.1,0mm</t>
  </si>
  <si>
    <t>136811117</t>
  </si>
  <si>
    <t>lišta zakládací pro telpelně izolační desky do roviny 203 mm tl.1,0mm</t>
  </si>
  <si>
    <t>a47*1,05</t>
  </si>
  <si>
    <t>102</t>
  </si>
  <si>
    <t>622252002</t>
  </si>
  <si>
    <t>Montáž ostatních lišt kontaktního zateplení</t>
  </si>
  <si>
    <t>425607102</t>
  </si>
  <si>
    <t>Montáž lišt kontaktního zateplení ostatních stěnových, dilatačních apod. lepených do tmelu</t>
  </si>
  <si>
    <t>"rohová"</t>
  </si>
  <si>
    <t>17,6*4+3,8*2+2,25*2+0,43*6+12,7*4+2,1*4+1,5*2+0,7*4</t>
  </si>
  <si>
    <t>2*(2,08+1,5*94+0,75*4+0,75*2+2,08*4+2,575+1,4*2+1,4+2,08*2+2,2*2)</t>
  </si>
  <si>
    <t>"s okapničkou"</t>
  </si>
  <si>
    <t>(6,45+4,3)*2+0,8+1,6*2+5,6+(2,75+2,5)*2+3,05+0,12+1,5*2</t>
  </si>
  <si>
    <t>2+1,5*94+0,75*4+1,5*2+1,5*4+2,4+0,8*2+1,5+1*2*2+2,7+2,5*6</t>
  </si>
  <si>
    <t>"začišťovací"</t>
  </si>
  <si>
    <t>2+2,08*2+1,5*3*94+(0,6+0,75*2)*4+(1,5+0,75*2)*2+(1,5+2,08*2)*4+2,4+2,575*2</t>
  </si>
  <si>
    <t>(0,8+1,4*2)*2+1,5+1,4*2+(1+2,08*2)*2+2,2*2+1*2+2,7</t>
  </si>
  <si>
    <t>(2,5+1,25*2+2,5*3)*2+(0,7*2+1,5)*2+0,8+1,5*2</t>
  </si>
  <si>
    <t>"parapetní dle odd 764"</t>
  </si>
  <si>
    <t>17,4+151,4</t>
  </si>
  <si>
    <t>103</t>
  </si>
  <si>
    <t>590514800</t>
  </si>
  <si>
    <t>lišta rohová Al 10/10 cm s tkaninou bal. 2,5 m</t>
  </si>
  <si>
    <t>-1135710293</t>
  </si>
  <si>
    <t>a48*1,05</t>
  </si>
  <si>
    <t>104</t>
  </si>
  <si>
    <t>590515100</t>
  </si>
  <si>
    <t>profil okenní s nepřiznanou okapnicí LTU plast 2,0 m</t>
  </si>
  <si>
    <t>331642869</t>
  </si>
  <si>
    <t>profil okenní s nepřiznanou podomítkovou okapnicí PVC 2,0 m</t>
  </si>
  <si>
    <t>a49*1,05</t>
  </si>
  <si>
    <t>105</t>
  </si>
  <si>
    <t>590514760</t>
  </si>
  <si>
    <t>profil okenní začišťovací s tkaninou - 9 mm/2,4 m</t>
  </si>
  <si>
    <t>-649286237</t>
  </si>
  <si>
    <t>profil okenní začišťovací se sklovláknitou armovací tkaninou 9 mm/2,4 m</t>
  </si>
  <si>
    <t>a50*1,05</t>
  </si>
  <si>
    <t>106</t>
  </si>
  <si>
    <t>590515120</t>
  </si>
  <si>
    <t>profil parapetní -  plast 2 m</t>
  </si>
  <si>
    <t>-2025107361</t>
  </si>
  <si>
    <t>profil parapetní se sklovláknitou armovací tkaninou PVC 2 m</t>
  </si>
  <si>
    <t>a500*1,05</t>
  </si>
  <si>
    <t>107</t>
  </si>
  <si>
    <t>622321121</t>
  </si>
  <si>
    <t>Vápenocementová omítka hladká jednovrstvá vnějších stěn nanášená ručně</t>
  </si>
  <si>
    <t>-1686335125</t>
  </si>
  <si>
    <t>Omítka vápenocementová vnějších ploch nanášená ručně jednovrstvá, tloušťky do 15 mm hladká stěn</t>
  </si>
  <si>
    <t>108</t>
  </si>
  <si>
    <t>622325103</t>
  </si>
  <si>
    <t>Oprava vnější vápenocementové hladké omítky složitosti 1 stěn v rozsahu do 50%</t>
  </si>
  <si>
    <t>-1970674554</t>
  </si>
  <si>
    <t>Oprava vápenocementové omítky vnějších ploch stupně členitosti 1 hladké stěn, v rozsahu opravované plochy přes 30 do 50%</t>
  </si>
  <si>
    <t>109</t>
  </si>
  <si>
    <t>622511111</t>
  </si>
  <si>
    <t>Tenkovrstvá akrylátová mozaiková střednězrnná omítka včetně penetrace vnějších stěn</t>
  </si>
  <si>
    <t>176614699</t>
  </si>
  <si>
    <t>Omítka tenkovrstvá akrylátová vnějších ploch probarvená, včetně penetrace podkladu mozaiková střednězrnná stěn</t>
  </si>
  <si>
    <t>a42-9,25*0,6</t>
  </si>
  <si>
    <t>110</t>
  </si>
  <si>
    <t>622521021</t>
  </si>
  <si>
    <t>Tenkovrstvá silikátová zrnitá omítka tl. 2,0 mm včetně penetrace vnějších stěn</t>
  </si>
  <si>
    <t>-1183193768</t>
  </si>
  <si>
    <t>Omítka tenkovrstvá silikátová vnějších ploch probarvená, včetně penetrace podkladu zrnitá, tloušťky 2,0 mm stěn</t>
  </si>
  <si>
    <t>a38*2+a39+a41+9,25*0,6+a44</t>
  </si>
  <si>
    <t>111</t>
  </si>
  <si>
    <t>629991012</t>
  </si>
  <si>
    <t>Zakrytí výplní otvorů fólií přilepenou na začišťovací lišty</t>
  </si>
  <si>
    <t>1168351141</t>
  </si>
  <si>
    <t>Zakrytí vnějších ploch před znečištěním včetně pozdějšího odkrytí výplní otvorů a svislých ploch fólií přilepenou na začišťovací lištu</t>
  </si>
  <si>
    <t>2*2,08+1,5*1,5*94+0,6*0,75*4+1,5*0,75*2+1,5*2,08*4</t>
  </si>
  <si>
    <t>2,4*2,575+0,8*1,4*2+1,5*1,4+1*2,08*2+1*2,2*2+2,7*2,2</t>
  </si>
  <si>
    <t>2,5*1,25*2+2,5*2,5*2+1,5*0,7*2+0,8*1,5</t>
  </si>
  <si>
    <t>112</t>
  </si>
  <si>
    <t>629995101</t>
  </si>
  <si>
    <t>Očištění vnějších ploch tlakovou vodou</t>
  </si>
  <si>
    <t>-1168003353</t>
  </si>
  <si>
    <t>Očištění vnějších ploch tlakovou vodou omytím</t>
  </si>
  <si>
    <t>(31,2+30,9)*2*17,6+5,55*3,6*2-2,4*2,4*4-2,4*2,1*2</t>
  </si>
  <si>
    <t>-2,4*2,4*(12+16+32+24+28)-1,8*1,5*8-2,4*1,2*4-2,5*1,2*2</t>
  </si>
  <si>
    <t>-2,5*2,5*2-1*0,65*12+(5,45+3,3)*2*2-0,8*1,8-1,5*0,7*2</t>
  </si>
  <si>
    <t>113</t>
  </si>
  <si>
    <t>631311115</t>
  </si>
  <si>
    <t>Mazanina tl do 80 mm z betonu prostého bez zvýšených nároků na prostředí tř. C 20/25</t>
  </si>
  <si>
    <t>-213973144</t>
  </si>
  <si>
    <t>Mazanina z betonu prostého bez zvýšených nároků na prostředí tl. přes 50 do 80 mm tř. C 20/25</t>
  </si>
  <si>
    <t>a73*0,08+a74*0,07</t>
  </si>
  <si>
    <t>114</t>
  </si>
  <si>
    <t>631312141</t>
  </si>
  <si>
    <t>Doplnění rýh v dosavadních mazaninách betonem prostým dobetonování kanálků</t>
  </si>
  <si>
    <t>117332948</t>
  </si>
  <si>
    <t>Doplnění dosavadních mazanin prostým betonem s dodáním hmot, bez potěru, plochy jednotlivě rýh v dosavadních mazaninách</t>
  </si>
  <si>
    <t>(a24+a25+a26)*0,15+(3,5*4,15+2*2)*0,15</t>
  </si>
  <si>
    <t>115</t>
  </si>
  <si>
    <t>631319171</t>
  </si>
  <si>
    <t>Příplatek k mazanině tl do 80 mm za stržení povrchu spodní vrstvy před vložením výztuže</t>
  </si>
  <si>
    <t>-2006175656</t>
  </si>
  <si>
    <t>Příplatek k cenám mazanin za stržení povrchu spodní vrstvy mazaniny latí před vložením výztuže nebo pletiva pro tl. obou vrstev mazaniny přes 50 do 80 mm</t>
  </si>
  <si>
    <t>a73*0,08+a74*0,07+a75*0,05</t>
  </si>
  <si>
    <t>116</t>
  </si>
  <si>
    <t>631362021</t>
  </si>
  <si>
    <t>Výztuž mazanin svařovanými sítěmi Kari</t>
  </si>
  <si>
    <t>1455255761</t>
  </si>
  <si>
    <t>Výztuž mazanin ze svařovaných sítí z drátů typu KARI</t>
  </si>
  <si>
    <t>(a73+a74+a75)*2*0,001*1,6313*1,15</t>
  </si>
  <si>
    <t>117</t>
  </si>
  <si>
    <t>632451446</t>
  </si>
  <si>
    <t>Potěr pískocementový tl do 40 mm tř. C 25 běžný</t>
  </si>
  <si>
    <t>932202191</t>
  </si>
  <si>
    <t>Potěr pískocementový běžný tl. přes 30 do 40 mm tř. C 25</t>
  </si>
  <si>
    <t>"střecha přístavby"  8,96*5,18-3,05*1,965</t>
  </si>
  <si>
    <t>118</t>
  </si>
  <si>
    <t>632451456</t>
  </si>
  <si>
    <t>Potěr pískocementový tl do 50 mm tř. C 25 běžný</t>
  </si>
  <si>
    <t>1330758195</t>
  </si>
  <si>
    <t>Potěr pískocementový běžný tl. přes 40 do 50 mm tř. C 25</t>
  </si>
  <si>
    <t>119</t>
  </si>
  <si>
    <t>632481213</t>
  </si>
  <si>
    <t>Separační vrstva z PE fólie</t>
  </si>
  <si>
    <t>1572284042</t>
  </si>
  <si>
    <t>Separační vrstva k oddělení podlahových vrstev z polyetylénové fólie</t>
  </si>
  <si>
    <t>a73+a74+a75</t>
  </si>
  <si>
    <t>120</t>
  </si>
  <si>
    <t>634111113</t>
  </si>
  <si>
    <t>Obvodová dilatace pružnou těsnicí páskou v 80 mm mezi stěnou a mazaninou</t>
  </si>
  <si>
    <t>-1302557492</t>
  </si>
  <si>
    <t>Obvodová dilatace mezi stěnou a mazaninou pružnou těsnicí páskou výšky 80 mm</t>
  </si>
  <si>
    <t>121</t>
  </si>
  <si>
    <t>637121111</t>
  </si>
  <si>
    <t>Okapový chodník z kačírku tl 100 mm s udusáním</t>
  </si>
  <si>
    <t>868485843</t>
  </si>
  <si>
    <t>Okapový chodník z kameniva s udusáním a urovnáním povrchu z kačírku tl. 100 mm</t>
  </si>
  <si>
    <t>122</t>
  </si>
  <si>
    <t>637311122</t>
  </si>
  <si>
    <t>Okapový chodník z betonových chodníkových obrubníků stojatých lože beton</t>
  </si>
  <si>
    <t>-701601065</t>
  </si>
  <si>
    <t>Okapový chodník z obrubníků betonových chodníkových se zalitím spár cementovou maltou do lože z betonu prostého, z obrubníků stojatých</t>
  </si>
  <si>
    <t>123</t>
  </si>
  <si>
    <t>642942611</t>
  </si>
  <si>
    <t>Osazování zárubní nebo rámů dveřních kovových do 2,5 m2 na montážní pěnu</t>
  </si>
  <si>
    <t>-1651488479</t>
  </si>
  <si>
    <t>Osazování zárubní nebo rámů kovových dveřních lisovaných nebo z úhelníků bez dveřních křídel, na montážní pěnu, plochy otvoru do 2,5 m2</t>
  </si>
  <si>
    <t>"10"  2</t>
  </si>
  <si>
    <t>"13"  1</t>
  </si>
  <si>
    <t>"22"  1</t>
  </si>
  <si>
    <t>"ost"  25+17+5+1+7+28+24+100+2</t>
  </si>
  <si>
    <t>124</t>
  </si>
  <si>
    <t>55331197</t>
  </si>
  <si>
    <t>zárubeň ocelová s drážkou pro těsnění H 110 DV 600 L/P požární</t>
  </si>
  <si>
    <t>-1998128062</t>
  </si>
  <si>
    <t>125</t>
  </si>
  <si>
    <t>553312030</t>
  </si>
  <si>
    <t>zárubeň ocelová s drážkou pro těsnění H 115 DV 900 L/P požární</t>
  </si>
  <si>
    <t>1926590248</t>
  </si>
  <si>
    <t>zárubeň ocelová pro běžné zdění hranatý profil s drážko 115 900 L/P</t>
  </si>
  <si>
    <t>126</t>
  </si>
  <si>
    <t>553312010</t>
  </si>
  <si>
    <t>zárubeň ocelová s drážkou pro těsnění H 115 DV 800 L/P</t>
  </si>
  <si>
    <t>-1007951017</t>
  </si>
  <si>
    <t>zárubeň ocelová pro běžné zdění hranatý profil s drážko 115 800 L/P</t>
  </si>
  <si>
    <t>127</t>
  </si>
  <si>
    <t>553312031</t>
  </si>
  <si>
    <t>zárubeň ocelová s drážkou pro těsnění H 115 DV 900 L/P</t>
  </si>
  <si>
    <t>187000446</t>
  </si>
  <si>
    <t>128</t>
  </si>
  <si>
    <t>553312050</t>
  </si>
  <si>
    <t>zárubeň ocelová s drážkou pro těsnění H 115 DV 1000 L/P</t>
  </si>
  <si>
    <t>1582069693</t>
  </si>
  <si>
    <t>zárubeň ocelová pro běžné zdění hranatý profil s drážko 115 1000 L/P</t>
  </si>
  <si>
    <t>129</t>
  </si>
  <si>
    <t>553311990</t>
  </si>
  <si>
    <t>zárubeň ocelová s drážkou pro těsnění H 115 DV 700 L/P</t>
  </si>
  <si>
    <t>79487632</t>
  </si>
  <si>
    <t>zárubeň ocelová pro běžné zdění hranatý profil s drážko 115 700 L/P</t>
  </si>
  <si>
    <t>130</t>
  </si>
  <si>
    <t>642942721</t>
  </si>
  <si>
    <t>Osazování zárubní nebo rámů dveřních kovových do 4 m2 na montážní pěnu</t>
  </si>
  <si>
    <t>-2084808874</t>
  </si>
  <si>
    <t>Osazování zárubní nebo rámů kovových dveřních lisovaných nebo z úhelníků bez dveřních křídel, na montážní pěnu, plochy otvoru přes 2,5 do 4,5 m2</t>
  </si>
  <si>
    <t>"01"  1</t>
  </si>
  <si>
    <t>"05"  4</t>
  </si>
  <si>
    <t>"16"  7</t>
  </si>
  <si>
    <t>"17"  2</t>
  </si>
  <si>
    <t>"18"  1</t>
  </si>
  <si>
    <t>131</t>
  </si>
  <si>
    <t>642942831</t>
  </si>
  <si>
    <t>Osazování zárubní nebo rámů dveřních kovových do 10 m2 na montážní pěnu</t>
  </si>
  <si>
    <t>-1998458142</t>
  </si>
  <si>
    <t>Osazování zárubní nebo rámů kovových dveřních lisovaných nebo z úhelníků bez dveřních křídel, na montážní pěnu, plochy otvoru přes 4,5 do 10 m2</t>
  </si>
  <si>
    <t>"06"  1</t>
  </si>
  <si>
    <t>132</t>
  </si>
  <si>
    <t>642945110</t>
  </si>
  <si>
    <t>Osazování celových zárubní a  dveří jednokřídlových do 2,5 m2 do otvoru vel. 840x2026mm vel. 768x1990mm, dodávka investora, vč zabetonování vybouraných kapes a prostoru mezi zárubní a ostěním</t>
  </si>
  <si>
    <t>-569319299</t>
  </si>
  <si>
    <t>"24"  21</t>
  </si>
  <si>
    <t>133</t>
  </si>
  <si>
    <t>642945111</t>
  </si>
  <si>
    <t>Osazování celových protipožárních  zárubní a  dveří jednokřídlových do 2,5 m2 EW30 DP3 do otvoru vel. 840x2026mm vel. 768x1990mm, dodávka investora, vč zabetonování vybouraných kapes a prostoru mezi zárubní a ostěním</t>
  </si>
  <si>
    <t>1194091658</t>
  </si>
  <si>
    <t>Osazování celových protipožárních  zárubní a  dveří jednokřídlových do 2,5 m2 EW30 DP3 do otvoru vel. 840x2026mm vel. 768x1990mm, dodávka investora, vč zabetonování vybouraných kapesa prostoru mezi zárubní a ostěním</t>
  </si>
  <si>
    <t>"23"  53</t>
  </si>
  <si>
    <t>Trubní vedení</t>
  </si>
  <si>
    <t>134</t>
  </si>
  <si>
    <t>894215112</t>
  </si>
  <si>
    <t>Šachtice domovní kanalizační obestavěný prostor do 5 m3 se stěnami z betonu s poklopem</t>
  </si>
  <si>
    <t>1314525309</t>
  </si>
  <si>
    <t>Šachtice domovní kanalizační (revizní) se stěnami z betonu se základovou deskou (dnem) z betonu, s vyspravením s nerovností, obetonováním potrubí ve stěnách a nade dnem, s cementovým potěrem ve spádu k čisticí vložce, s dodáním a osazením poklopu vel. 500x500 mm obestavěného prostoru přes 1,30 do 5 m3 - vstupní</t>
  </si>
  <si>
    <t xml:space="preserve">""vč podsypu, podkl betonu, bednících dílců, HI, kolem hubený beton"  </t>
  </si>
  <si>
    <t>1,6*1,4*1,65*2</t>
  </si>
  <si>
    <t>Ostatní konstrukce a práce, bourání</t>
  </si>
  <si>
    <t>135</t>
  </si>
  <si>
    <t>941111132</t>
  </si>
  <si>
    <t>Montáž lešení řadového trubkového lehkého s podlahami zatížení do 200 kg/m2 š do 1,5 m v do 25 m</t>
  </si>
  <si>
    <t>-436548692</t>
  </si>
  <si>
    <t>Montáž lešení řadového trubkového lehkého pracovního s podlahami s provozním zatížením tř. 3 do 200 kg/m2 šířky tř. W12 přes 1,2 do 1,5 m, výšky přes 10 do 25 m</t>
  </si>
  <si>
    <t>(31,2+30,9+0,4+1,5*2)*2*17,6+5,55*3,8*2</t>
  </si>
  <si>
    <t>136</t>
  </si>
  <si>
    <t>941111232</t>
  </si>
  <si>
    <t>Příplatek k lešení řadovému trubkovému lehkému s podlahami š 1,5 m v 25 m za první a ZKD den použití</t>
  </si>
  <si>
    <t>-410555746</t>
  </si>
  <si>
    <t>Montáž lešení řadového trubkového lehkého pracovního s podlahami s provozním zatížením tř. 3 do 200 kg/m2 Příplatek za první a každý další den použití lešení k ceně -1132</t>
  </si>
  <si>
    <t>a51*30*5</t>
  </si>
  <si>
    <t>137</t>
  </si>
  <si>
    <t>941111832</t>
  </si>
  <si>
    <t>Demontáž lešení řadového trubkového lehkého s podlahami zatížení do 200 kg/m2 š do 1,5 m v do 25 m</t>
  </si>
  <si>
    <t>-816243925</t>
  </si>
  <si>
    <t>Demontáž lešení řadového trubkového lehkého pracovního s podlahami s provozním zatížením tř. 3 do 200 kg/m2 šířky tř. W12 přes 1,2 do 1,5 m, výšky přes 10 do 25 m</t>
  </si>
  <si>
    <t>138</t>
  </si>
  <si>
    <t>944611111</t>
  </si>
  <si>
    <t>Montáž ochranné plachty z textilie z umělých vláken</t>
  </si>
  <si>
    <t>-1415987929</t>
  </si>
  <si>
    <t>Montáž ochranné plachty zavěšené na konstrukci lešení z textilie z umělých vláken</t>
  </si>
  <si>
    <t>139</t>
  </si>
  <si>
    <t>944611211</t>
  </si>
  <si>
    <t>Příplatek k ochranné plachtě za první a ZKD den použití</t>
  </si>
  <si>
    <t>1528142481</t>
  </si>
  <si>
    <t>Montáž ochranné plachty Příplatek za první a každý další den použití plachty k ceně -1111</t>
  </si>
  <si>
    <t>140</t>
  </si>
  <si>
    <t>944611811</t>
  </si>
  <si>
    <t>Demontáž ochranné plachty z textilie z umělých vláken</t>
  </si>
  <si>
    <t>1769588720</t>
  </si>
  <si>
    <t>Demontáž ochranné plachty zavěšené na konstrukci lešení z textilie z umělých vláken</t>
  </si>
  <si>
    <t>141</t>
  </si>
  <si>
    <t>949101111</t>
  </si>
  <si>
    <t>Lešení pomocné pro objekty pozemních staveb s lešeňovou podlahou v do 1,9 m zatížení do 150 kg/m2</t>
  </si>
  <si>
    <t>656295961</t>
  </si>
  <si>
    <t>Lešení pomocné pracovní pro objekty pozemních staveb pro zatížení do 150 kg/m2, o výšce lešeňové podlahy do 1,9 m</t>
  </si>
  <si>
    <t>(5,46+0,16+3,3+1,5*2)*2*1,5</t>
  </si>
  <si>
    <t>(3,575+3,15+0,16+1,5*2)*2*1,5+(3,05+1,5*2)*1,5</t>
  </si>
  <si>
    <t>a53+a55</t>
  </si>
  <si>
    <t>142</t>
  </si>
  <si>
    <t>952901111</t>
  </si>
  <si>
    <t>Vyčištění budov bytové a občanské výstavby při výšce podlaží do 4 m</t>
  </si>
  <si>
    <t>-1061986411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</si>
  <si>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</si>
  <si>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30,9*31,2*4+5,55*9,3+3,575*3,05</t>
  </si>
  <si>
    <t>143</t>
  </si>
  <si>
    <t>953941210</t>
  </si>
  <si>
    <t>Osazování kovových poklopů s rámy pl do 1 m2</t>
  </si>
  <si>
    <t>-1594065704</t>
  </si>
  <si>
    <t>Osazení drobných kovových výrobků bez jejich dodání s vysekáním kapes pro upevňovací prvky se zazděním, zabetonováním nebo zalitím kovových poklopů s rámy, plochy do 1 m2</t>
  </si>
  <si>
    <t>"34"  2</t>
  </si>
  <si>
    <t>144</t>
  </si>
  <si>
    <t>5524101</t>
  </si>
  <si>
    <t>poklop revizní šachty vč osazovacího rámu vel. 80x110cm, ozn 34, pro betonovou výplň, nátěr</t>
  </si>
  <si>
    <t>-1866305448</t>
  </si>
  <si>
    <t>145</t>
  </si>
  <si>
    <t>953942121</t>
  </si>
  <si>
    <t>Osazování ochranných úhelníků bez jejich dodání</t>
  </si>
  <si>
    <t>-213845057</t>
  </si>
  <si>
    <t>Osazování drobných kovových předmětů se zalitím maltou cementovou, do vysekaných kapes nebo připravených otvorů ochranných úhelníků</t>
  </si>
  <si>
    <t>"35"  70</t>
  </si>
  <si>
    <t>146</t>
  </si>
  <si>
    <t>553430</t>
  </si>
  <si>
    <t>lišta ochranná rohová hliník  ozn 35 vel. 40x40x2000mm, přírodní elox, lepeno</t>
  </si>
  <si>
    <t>412596101</t>
  </si>
  <si>
    <t>147</t>
  </si>
  <si>
    <t>9539501</t>
  </si>
  <si>
    <t>Odpojení objektu od všech medií</t>
  </si>
  <si>
    <t>hr</t>
  </si>
  <si>
    <t>-2020178521</t>
  </si>
  <si>
    <t>148</t>
  </si>
  <si>
    <t>9539502</t>
  </si>
  <si>
    <t>Dmtž stáv zařízení (výtah, technologie, profese apod)</t>
  </si>
  <si>
    <t>782732530</t>
  </si>
  <si>
    <t>149</t>
  </si>
  <si>
    <t>9539503</t>
  </si>
  <si>
    <t>Stavební výpomoce profesím</t>
  </si>
  <si>
    <t>1938152116</t>
  </si>
  <si>
    <t>150</t>
  </si>
  <si>
    <t>9539504</t>
  </si>
  <si>
    <t>Fluorescenční výstražné a bezpečnostní značky a tabulky dle PBŘ</t>
  </si>
  <si>
    <t>Kč</t>
  </si>
  <si>
    <t>-417564306</t>
  </si>
  <si>
    <t>151</t>
  </si>
  <si>
    <t>9539505</t>
  </si>
  <si>
    <t>D+M PHP 6kg 13A (183B) dle PBŘ</t>
  </si>
  <si>
    <t>-1711009809</t>
  </si>
  <si>
    <t>152</t>
  </si>
  <si>
    <t>9539506</t>
  </si>
  <si>
    <t>D+M PHP  55B dle PBŘ</t>
  </si>
  <si>
    <t>1917007701</t>
  </si>
  <si>
    <t>153</t>
  </si>
  <si>
    <t>9539507</t>
  </si>
  <si>
    <t>Kotvení ocel schodiště do stáv budovy nerez kotvami pr 14mm přes etics - počet dle VD</t>
  </si>
  <si>
    <t>kč</t>
  </si>
  <si>
    <t>-1269274555</t>
  </si>
  <si>
    <t>154</t>
  </si>
  <si>
    <t>9539508</t>
  </si>
  <si>
    <t>Výtažné zkoušky</t>
  </si>
  <si>
    <t>-79590401</t>
  </si>
  <si>
    <t>155</t>
  </si>
  <si>
    <t>9539509</t>
  </si>
  <si>
    <t>Výtržné zkoušky</t>
  </si>
  <si>
    <t>-1674077823</t>
  </si>
  <si>
    <t>156</t>
  </si>
  <si>
    <t>953951313</t>
  </si>
  <si>
    <t>Dodání a osazení dřevěných latí do 50x50 mm do betonových konstrukcí</t>
  </si>
  <si>
    <t>-458253074</t>
  </si>
  <si>
    <t>Dodání a osazení jednotlivých dřevěných výrobků latí do zdiva, betonu, mazanin nebo potěrů, o průřezu přes 90 do 250 mm2</t>
  </si>
  <si>
    <t>((a19/0,3)/0,5)*0,5</t>
  </si>
  <si>
    <t>157</t>
  </si>
  <si>
    <t>953961112</t>
  </si>
  <si>
    <t>Kotvy chemickým tmelem M 10 hl 90 mm do betonu, ŽB nebo kamene s vyvrtáním otvoru</t>
  </si>
  <si>
    <t>981983723</t>
  </si>
  <si>
    <t>Kotvy chemické s vyvrtáním otvoru do betonu, železobetonu nebo tvrdého kamene tmel, velikost M 10, hloubka 90 mm</t>
  </si>
  <si>
    <t>"z08"  82*6</t>
  </si>
  <si>
    <t>"z16"  4</t>
  </si>
  <si>
    <t>158</t>
  </si>
  <si>
    <t>953961113</t>
  </si>
  <si>
    <t>Kotvy chemickým tmelem M 12 hl 110 mm do betonu, ŽB nebo kamene s vyvrtáním otvoru</t>
  </si>
  <si>
    <t>1725792398</t>
  </si>
  <si>
    <t>Kotvy chemické s vyvrtáním otvoru do betonu, železobetonu nebo tvrdého kamene tmel, velikost M 12, hloubka 110 mm</t>
  </si>
  <si>
    <t>159</t>
  </si>
  <si>
    <t>953961114</t>
  </si>
  <si>
    <t>Kotvy chemickým tmelem M 16 hl 125 mm do betonu, ŽB nebo kamene s vyvrtáním otvoru</t>
  </si>
  <si>
    <t>-322147556</t>
  </si>
  <si>
    <t>Kotvy chemické s vyvrtáním otvoru do betonu, železobetonu nebo tvrdého kamene tmel, velikost M 16, hloubka 125 mm</t>
  </si>
  <si>
    <t>"ok dvůr"  31*4</t>
  </si>
  <si>
    <t>"ok dozorčí stanoviště"  28</t>
  </si>
  <si>
    <t>160</t>
  </si>
  <si>
    <t>961044111</t>
  </si>
  <si>
    <t>Bourání základů z betonu prostého</t>
  </si>
  <si>
    <t>-2108524649</t>
  </si>
  <si>
    <t>Bourání základů z betonu prostého</t>
  </si>
  <si>
    <t>"rampa"</t>
  </si>
  <si>
    <t>(2,4+3,45)*0,5*2+4,35*1,8*0,5+4,5*1,5*0,5+1,71*1,1*0,5</t>
  </si>
  <si>
    <t>161</t>
  </si>
  <si>
    <t>962031132</t>
  </si>
  <si>
    <t>Bourání příček z cihel pálených na MVC tl do 100 mm</t>
  </si>
  <si>
    <t>-552942609</t>
  </si>
  <si>
    <t>Bourání příček z cihel, tvárnic nebo příčkovek z cihel pálených, plných nebo dutých na maltu vápennou nebo vápenocementovou, tl. do 100 mm</t>
  </si>
  <si>
    <t>"1np"  (0,9+1,75)*4*2+9,4*2*4+(5,5+(1,1+1,2)*2)*4</t>
  </si>
  <si>
    <t>"2np"  (6,4*2+(1,45+0,9)*2)*4+(3+2,6+9,05)*4*2+(5,5+3,5)*4</t>
  </si>
  <si>
    <t>(1,6+2,25)*4</t>
  </si>
  <si>
    <t>"3np"</t>
  </si>
  <si>
    <t>(6,4*2+(1,45+0,9)*2)*4+(5,5+3,5+2,725+2,7)*4+(2,25+1,6)*4</t>
  </si>
  <si>
    <t>"4np"</t>
  </si>
  <si>
    <t>(6,4*2+(1,45+0,9)*2)*4+(5,5+3,5+2,875+2,25+1,6)*4</t>
  </si>
  <si>
    <t>162</t>
  </si>
  <si>
    <t>962031133</t>
  </si>
  <si>
    <t>Bourání příček z cihel pálených na MVC tl do 150 mm</t>
  </si>
  <si>
    <t>-1638726619</t>
  </si>
  <si>
    <t>Bourání příček z cihel, tvárnic nebo příčkovek z cihel pálených, plných nebo dutých na maltu vápennou nebo vápenocementovou, tl. do 150 mm</t>
  </si>
  <si>
    <t>"atika"  (3,3+3+5,55)*0,6</t>
  </si>
  <si>
    <t>(5,3*2+5,2+6,55*2+1,15*2)*4+(5,5*2+6,25+0,8)*4+0,8*4</t>
  </si>
  <si>
    <t>(5,5+6,2+2,875+2,75+0,15+0,975+2,525)*4</t>
  </si>
  <si>
    <t>(3,375+0,15+3,225)*2*4+(6,5+9,5+12*2+(1,5+1,25)*2)*4</t>
  </si>
  <si>
    <t>(6,25+3+0,8)*4+(0,796+3,9+4,255)*4</t>
  </si>
  <si>
    <t>(3,375+0,15+3,225)*2*4+(6,5+6,7+11,9*2+1,1*2)*4</t>
  </si>
  <si>
    <t>(9,075+0,15+9,075)*4+(2,8+0,8)*4+(0,8+4,25+3,9)*4</t>
  </si>
  <si>
    <t>(3,375+0,15+3,225)*2*4+(6,5+6,75+11,9*2+1,1*2)*4+(0,8+5,5*2+4,3+3,9)*4</t>
  </si>
  <si>
    <t>(5,85+9,9+8,875+0,15*2+5,5+3,5+5,5*3+0,8+6,25)*4</t>
  </si>
  <si>
    <t>163</t>
  </si>
  <si>
    <t>962032314</t>
  </si>
  <si>
    <t>Bourání pilířů cihelných z dutých nebo plných cihel pálených i nepálených na jakoukoli maltu</t>
  </si>
  <si>
    <t>-2146927705</t>
  </si>
  <si>
    <t>Bourání zdiva nadzákladového z cihel nebo tvárnic pilířů cihelných průřezu do 0,36 m2</t>
  </si>
  <si>
    <t>0,45*1,5*(4+3)*0,3*2</t>
  </si>
  <si>
    <t>164</t>
  </si>
  <si>
    <t>962032432</t>
  </si>
  <si>
    <t>Bourání zdiva cihelných z dutých nebo plných cihel pálených i nepálených na MV nebo MVC přes 1 m3</t>
  </si>
  <si>
    <t>-496259546</t>
  </si>
  <si>
    <t>Bourání zdiva nadzákladového z cihel nebo tvárnic z dutých cihel nebo tvárnic pálených nebo nepálených, na maltu vápennou nebo vápenocementovou, objemu přes 1 m3</t>
  </si>
  <si>
    <t>(2*4-1,45*1,97)*4*0,3+0,3*0,3*2,1*3</t>
  </si>
  <si>
    <t>165</t>
  </si>
  <si>
    <t>962081131</t>
  </si>
  <si>
    <t>Bourání příček ze skleněných tvárnic tl do 100 mm</t>
  </si>
  <si>
    <t>2093951723</t>
  </si>
  <si>
    <t>Bourání zdiva příček nebo vybourání otvorů ze skleněných tvárnic, tl. do 100 mm</t>
  </si>
  <si>
    <t>"b10"  2,5*1,25*2+2,5*2,5*2+1,5*0,7*2</t>
  </si>
  <si>
    <t>166</t>
  </si>
  <si>
    <t>963051113</t>
  </si>
  <si>
    <t>Bourání ŽB stropů deskových tl přes 80 mm</t>
  </si>
  <si>
    <t>329738555</t>
  </si>
  <si>
    <t>Bourání železobetonových stropů deskových, tl. přes 80 mm</t>
  </si>
  <si>
    <t>"přístavba"  (3*5,55+2,7*5,25)</t>
  </si>
  <si>
    <t>a30*0,15</t>
  </si>
  <si>
    <t>167</t>
  </si>
  <si>
    <t>965042231</t>
  </si>
  <si>
    <t>Bourání podkladů pod dlažby nebo mazanin betonových nebo z litého asfaltu tl přes 100 mm pl do 4 m2 - zakrytí kanálků alt deskami</t>
  </si>
  <si>
    <t>411509892</t>
  </si>
  <si>
    <t>Bourání mazanin betonových nebo z litého asfaltu tl. přes 100 mm, plochy do 4 m2</t>
  </si>
  <si>
    <t>0,55*0,25+0,55*0,2*6+20,35*0,3+(8,5+1,45)*0,45</t>
  </si>
  <si>
    <t>(30,6-0,85-0,75)*0,3+0,75*0,2*5+23,5*0,3</t>
  </si>
  <si>
    <t>(10,55+0,9+1,2)*0,2+(1,7+21,6+2,5)*0,3</t>
  </si>
  <si>
    <t>(9,071+7,629)*0,4+(12,69+1,25+11,275+12,423)*0,4+6,6*0,6+4,925*1</t>
  </si>
  <si>
    <t>(a24+a25)*0,12+1,6*1,4*0,15*2</t>
  </si>
  <si>
    <t>168</t>
  </si>
  <si>
    <t>965043441</t>
  </si>
  <si>
    <t>Bourání podkladů pod dlažby betonových s potěrem nebo teracem tl do 150 mm pl přes 4 m2</t>
  </si>
  <si>
    <t>-1933990151</t>
  </si>
  <si>
    <t>Bourání mazanin betonových s potěrem nebo teracem tl. do 150 mm, plochy přes 4 m2</t>
  </si>
  <si>
    <t>"rampa"  (3*3+12,3*2,55)*0,15</t>
  </si>
  <si>
    <t>"na pzd ve spádu"  a30*0,12</t>
  </si>
  <si>
    <t>169</t>
  </si>
  <si>
    <t>965049112</t>
  </si>
  <si>
    <t>Příplatek k bourání betonových mazanin za bourání mazanin se svařovanou sítí tl přes 100 mm</t>
  </si>
  <si>
    <t>-1991379907</t>
  </si>
  <si>
    <t>Bourání mazanin Příplatek k cenám za bourání mazanin betonových se svařovanou sítí, tl. přes 100 mm</t>
  </si>
  <si>
    <t>170</t>
  </si>
  <si>
    <t>965082941</t>
  </si>
  <si>
    <t>Odstranění násypů pod podlahami tl přes 200 mm</t>
  </si>
  <si>
    <t>-726991552</t>
  </si>
  <si>
    <t>Odstranění násypu pod podlahami nebo ochranného násypu na střechách tl. přes 200 mm jakékoliv plochy</t>
  </si>
  <si>
    <t>"pod rampou"</t>
  </si>
  <si>
    <t>(2,4*4,9+2,9*1,95)*0,8+6,5*0,5*(0,8+0,5)*1,95</t>
  </si>
  <si>
    <t>"přístavba"  ss*0,075</t>
  </si>
  <si>
    <t>171</t>
  </si>
  <si>
    <t>967031132</t>
  </si>
  <si>
    <t>Přisekání rovných ostění v cihelném zdivu na MV nebo MVC</t>
  </si>
  <si>
    <t>299747651</t>
  </si>
  <si>
    <t>Přisekání (špicování) plošné nebo rovných ostění zdiva z cihel pálených rovných ostění, bez odstupu, po hrubém vybourání otvorů, na maltu vápennou nebo vápenocementovou</t>
  </si>
  <si>
    <t>1,5*0,3*8*2+2,1*2*0,3*4+2,31*0,3*2*4</t>
  </si>
  <si>
    <t>2,1*0,3*4+1,5*0,3*2+0,3*2,1*3</t>
  </si>
  <si>
    <t>172</t>
  </si>
  <si>
    <t>968072356</t>
  </si>
  <si>
    <t>Vybourání kovových rámů oken dvojitých včetně křídel pl do 4 m2</t>
  </si>
  <si>
    <t>-1585703035</t>
  </si>
  <si>
    <t>Vybourání kovových rámů oken s křídly, dveřních zárubní, vrat, stěn, ostění nebo obkladů okenních rámů s křídly zdvojených, plochy do 4 m2</t>
  </si>
  <si>
    <t>1,8*1,5*8+2,4*1,2*4</t>
  </si>
  <si>
    <t>173</t>
  </si>
  <si>
    <t>968072357</t>
  </si>
  <si>
    <t>Vybourání kovových rámů oken dvojitých včetně křídel pl přes 4 m2</t>
  </si>
  <si>
    <t>1061389764</t>
  </si>
  <si>
    <t>Vybourání kovových rámů oken s křídly, dveřních zárubní, vrat, stěn, ostění nebo obkladů okenních rámů s křídly zdvojených, plochy přes 4 m2</t>
  </si>
  <si>
    <t>P</t>
  </si>
  <si>
    <t>Poznámka k položce:
vč stáv mříží na oknech</t>
  </si>
  <si>
    <t>2,4*2,4*(12+16+32+24+28)</t>
  </si>
  <si>
    <t>174</t>
  </si>
  <si>
    <t>968072455</t>
  </si>
  <si>
    <t>Vybourání kovových dveřních zárubní pl do 2 m2</t>
  </si>
  <si>
    <t>1672499014</t>
  </si>
  <si>
    <t>Vybourání kovových rámů oken s křídly, dveřních zárubní, vrat, stěn, ostění nebo obkladů dveřních zárubní, plochy do 2 m2</t>
  </si>
  <si>
    <t>0,8*1,8+0,9*1,97*2</t>
  </si>
  <si>
    <t>175</t>
  </si>
  <si>
    <t>968072456</t>
  </si>
  <si>
    <t>Vybourání kovových dveřních zárubní pl přes 2 m2</t>
  </si>
  <si>
    <t>-1468927578</t>
  </si>
  <si>
    <t>Vybourání kovových rámů oken s křídly, dveřních zárubní, vrat, stěn, ostění nebo obkladů dveřních zárubní, plochy přes 2 m2</t>
  </si>
  <si>
    <t>1,81*2,11*8+1,45*1,97*9</t>
  </si>
  <si>
    <t>176</t>
  </si>
  <si>
    <t>968072559</t>
  </si>
  <si>
    <t>Vybourání kovových vrat pl přes 5 m2</t>
  </si>
  <si>
    <t>-1448889936</t>
  </si>
  <si>
    <t>Vybourání kovových rámů oken s křídly, dveřních zárubní, vrat, stěn, ostění nebo obkladů vrat, mimo posuvných a skládacích, plochy přes 5 m2</t>
  </si>
  <si>
    <t>"b02"  2,4*2,4*4+2,4*2,1*2</t>
  </si>
  <si>
    <t>177</t>
  </si>
  <si>
    <t>968072641</t>
  </si>
  <si>
    <t>Vybourání kovových stěn kromě výkladních</t>
  </si>
  <si>
    <t>1478544218</t>
  </si>
  <si>
    <t>Vybourání kovových rámů oken s křídly, dveřních zárubní, vrat, stěn, ostění nebo obkladů stěn jakýchkoliv, kromě výkladních jakékoliv plochy</t>
  </si>
  <si>
    <t>"1np"  (5,2*2+5,5*4+6,5)*4</t>
  </si>
  <si>
    <t>"2np"  (2*(7,225+3,375)+9,5*2)*4</t>
  </si>
  <si>
    <t>"3np"  5,2*4*2</t>
  </si>
  <si>
    <t>"4np"  5,2*4*2</t>
  </si>
  <si>
    <t>178</t>
  </si>
  <si>
    <t>9680728</t>
  </si>
  <si>
    <t>Vybourání  žaluzií pl do 2 m2</t>
  </si>
  <si>
    <t>269835918</t>
  </si>
  <si>
    <t>1*0,65*12</t>
  </si>
  <si>
    <t>179</t>
  </si>
  <si>
    <t>971033441</t>
  </si>
  <si>
    <t>Vybourání otvorů ve zdivu cihelném pl do 0,25 m2 na MVC nebo MV tl do 300 mm</t>
  </si>
  <si>
    <t>-1652760132</t>
  </si>
  <si>
    <t>Vybourání otvorů ve zdivu základovém nebo nadzákladovém z cihel, tvárnic, příčkovek z cihel pálených na maltu vápennou nebo vápenocementovou plochy do 0,25 m2, tl. do 300 mm</t>
  </si>
  <si>
    <t>180</t>
  </si>
  <si>
    <t>971033541</t>
  </si>
  <si>
    <t>Vybourání otvorů ve zdivu cihelném pl do 1 m2 na MVC nebo MV tl do 300 mm</t>
  </si>
  <si>
    <t>-169855323</t>
  </si>
  <si>
    <t>Vybourání otvorů ve zdivu základovém nebo nadzákladovém z cihel, tvárnic, příčkovek z cihel pálených na maltu vápennou nebo vápenocementovou plochy do 1 m2, tl. do 300 mm</t>
  </si>
  <si>
    <t>"streojovna"  0,81*0,66*0,3*2</t>
  </si>
  <si>
    <t>"fasáda"  1,8*0,5*0,3*4+0,6*0,3*0,3+1,5*1*0,3+1,5*0,8*0,3*4</t>
  </si>
  <si>
    <t>181</t>
  </si>
  <si>
    <t>971033641</t>
  </si>
  <si>
    <t>Vybourání otvorů ve zdivu cihelném pl do 4 m2 na MVC nebo MV tl do 300 mm</t>
  </si>
  <si>
    <t>389174699</t>
  </si>
  <si>
    <t>Vybourání otvorů ve zdivu základovém nebo nadzákladovém z cihel, tvárnic, příčkovek z cihel pálených na maltu vápennou nebo vápenocementovou plochy do 4 m2, tl. do 300 mm</t>
  </si>
  <si>
    <t>1,5*1,5*0,3*4*2+1,21*2,31*0,3*4+1,7*2,1*0,3+1*2,1*0,3</t>
  </si>
  <si>
    <t>1,5*1,5*0,3+(0,45*2,1+1,7*2,1)*0,3</t>
  </si>
  <si>
    <t>182</t>
  </si>
  <si>
    <t>972054221</t>
  </si>
  <si>
    <t>Vybourání otvorů v ŽB stropech nebo klenbách pl do 0,09 m2 tl do 100 mm</t>
  </si>
  <si>
    <t>1866621019</t>
  </si>
  <si>
    <t>Vybourání otvorů ve stropech nebo klenbách železobetonových bez odstranění podlahy a násypu, plochy do 0,09 m2, tl. do 100 mm</t>
  </si>
  <si>
    <t>183</t>
  </si>
  <si>
    <t>972054321</t>
  </si>
  <si>
    <t>Vybourání otvorů v ŽB stropech nebo klenbách pl do 0,25 m2 tl do 100 mm</t>
  </si>
  <si>
    <t>1868058321</t>
  </si>
  <si>
    <t>Vybourání otvorů ve stropech nebo klenbách železobetonových bez odstranění podlahy a násypu, plochy do 0,25 m2, tl. do 100 mm</t>
  </si>
  <si>
    <t>"1np"  9</t>
  </si>
  <si>
    <t>"2np"  11</t>
  </si>
  <si>
    <t>"3np"  11</t>
  </si>
  <si>
    <t>"4np"  11</t>
  </si>
  <si>
    <t>184</t>
  </si>
  <si>
    <t>974031666</t>
  </si>
  <si>
    <t>Vysekání rýh ve zdivu cihelném pro vtahování nosníků hl do 150 mm v do 250 mm</t>
  </si>
  <si>
    <t>1898232316</t>
  </si>
  <si>
    <t>Vysekání rýh ve zdivu cihelném na maltu vápennou nebo vápenocementovou pro vtahování nosníků do zdí, před vybouráním otvoru do hl. 150 mm, při v. nosníku do 250 mm</t>
  </si>
  <si>
    <t>2*2*4*2+2*2*4+0,45*2*14+2*2+1,5*2+2*2+2*2+1*2*2</t>
  </si>
  <si>
    <t>185</t>
  </si>
  <si>
    <t>97602001</t>
  </si>
  <si>
    <t>Vybourání  umývacích žlabů</t>
  </si>
  <si>
    <t>-1762229331</t>
  </si>
  <si>
    <t>Vybourání kamenných obrub, krycích desek obrub zdiva šachet, průřezu přes 0,03 m2</t>
  </si>
  <si>
    <t>"1np"  3,6*2+2,5</t>
  </si>
  <si>
    <t>"2np"  3,6*2+5+5,7</t>
  </si>
  <si>
    <t>"3np"  3,6*3+5</t>
  </si>
  <si>
    <t>"4np"  3,6*2+5+5,7</t>
  </si>
  <si>
    <t>186</t>
  </si>
  <si>
    <t>976071111</t>
  </si>
  <si>
    <t>Vybourání kovových madel a zábradlí</t>
  </si>
  <si>
    <t>300076560</t>
  </si>
  <si>
    <t>Vybourání kovových madel, zábradlí, dvířek, zděří, kotevních želez madel a zábradlí</t>
  </si>
  <si>
    <t>187</t>
  </si>
  <si>
    <t>978013161</t>
  </si>
  <si>
    <t>Otlučení vnitřní vápenné nebo vápenocementové omítky stěn v rozsahu do 50 %</t>
  </si>
  <si>
    <t>-1793865093</t>
  </si>
  <si>
    <t>Otlučení vápenných nebo vápenocementových omítek vnitřních ploch stěn s vyškrabáním spar, s očištěním zdiva, v rozsahu přes 30 do 50 %</t>
  </si>
  <si>
    <t>"výtah"</t>
  </si>
  <si>
    <t>2,4*4*17,45-1,21*2,31*4-1,81*2,19*8+(4,85+2,7)*2*2,1</t>
  </si>
  <si>
    <t>-1,5*0,7*2-0,8*1,8</t>
  </si>
  <si>
    <t xml:space="preserve">"trafo" </t>
  </si>
  <si>
    <t>(2,7+5,25)*2*3*2-1,7*2,1-2,4*2,4-3-1*2,1*2</t>
  </si>
  <si>
    <t>"schodiště"</t>
  </si>
  <si>
    <t>(3,3+6,75*2)*(16,8-0,25)-2,5*1,25*2-2,5*2,5*2+3,3*0,45*6</t>
  </si>
  <si>
    <t>(2,3*2+3,3)*3,8-2*2,1-1,8*2,1</t>
  </si>
  <si>
    <t>(9*4+4+8,15+2,7*2+0,3*2)*3,8-1,81*2,11*2-1,7*2,1*2-0,9*1,97</t>
  </si>
  <si>
    <t>-1,5*1,5*2-0,9*2,1*2-1,6*1,97*2</t>
  </si>
  <si>
    <t>(7+3,5+8,5+5,5+2,785+3,67+3,81)*3,8-2,4*2,4*8-2,4*2,575-2*2,08</t>
  </si>
  <si>
    <t>"2-4np"</t>
  </si>
  <si>
    <t>((3,21+2,8+4,71)*3,8-2,4*2,4*3-1*2,4)*3</t>
  </si>
  <si>
    <t>((7*2+3,9)*3,8-3,2*2,1+3*4*3,8-1,81*2,11*3)*3</t>
  </si>
  <si>
    <t>188</t>
  </si>
  <si>
    <t>978015361</t>
  </si>
  <si>
    <t>Otlučení vnější vápenné nebo vápenocementové vnější omítky stupně členitosti 1 a 2 rozsahu do 50%</t>
  </si>
  <si>
    <t>1218074084</t>
  </si>
  <si>
    <t>Otlučení vápenných nebo vápenocementových omítek vnějších ploch s vyškrabáním spar a s očištěním zdiva stupně členitosti 1 a 2, v rozsahu přes 30 do 50 %</t>
  </si>
  <si>
    <t>189</t>
  </si>
  <si>
    <t>978071621</t>
  </si>
  <si>
    <t>Odstranění izolace z desek hmotnosti do 120 kg/m3 tl přes 50 mm pl přes 1 m2</t>
  </si>
  <si>
    <t>-2108037794</t>
  </si>
  <si>
    <t>"přístavba"  ss</t>
  </si>
  <si>
    <t>190</t>
  </si>
  <si>
    <t>981011315</t>
  </si>
  <si>
    <t>Demolice budov zděných na MVC podíl konstrukcí do 30 % postupným rozebíráním</t>
  </si>
  <si>
    <t>-371103571</t>
  </si>
  <si>
    <t>Demolice budov postupným rozebíráním z cihel, kamene, smíšeného nebo hrázděného zdiva, tvárnic na maltu vápennou nebo vápenocementovou s podílem konstrukcí přes 25 do 30 %</t>
  </si>
  <si>
    <t>"nadstřešní ventilační stříška"  (6,1*1,1+4,85*1,1)*1,25</t>
  </si>
  <si>
    <t>191</t>
  </si>
  <si>
    <t>985112111</t>
  </si>
  <si>
    <t>Odsekání degradovaného betonu stěn tl do 10 mm</t>
  </si>
  <si>
    <t>-1398587862</t>
  </si>
  <si>
    <t>Odsekání degradovaného betonu stěn, tloušťky do 10 mm</t>
  </si>
  <si>
    <t>a33*0,25</t>
  </si>
  <si>
    <t>192</t>
  </si>
  <si>
    <t>985131411</t>
  </si>
  <si>
    <t>Očištění ploch stěn, rubu kleneb a podlah stlačeným vzduchem</t>
  </si>
  <si>
    <t>-121967878</t>
  </si>
  <si>
    <t>Očištění ploch stěn, rubu kleneb a podlah vysušení stlačeným vzduchem</t>
  </si>
  <si>
    <t>a16+a17+5,96*5,18</t>
  </si>
  <si>
    <t>"schodiště"  (3*3,3+3,3*1,6)*3*2</t>
  </si>
  <si>
    <t>"stropy"  4*30,2*30,6-3,3*4,9*3-0,5*0,5*36*4+4,85*2,7</t>
  </si>
  <si>
    <t>"dojezd výtahu"  2,4*2,4+2,4*4*1,3</t>
  </si>
  <si>
    <t>"podlahy"  30,3*30,6*4-3,3*4,9*3+2,7*5,25*3+4,85*2,7</t>
  </si>
  <si>
    <t>193</t>
  </si>
  <si>
    <t>985311111</t>
  </si>
  <si>
    <t>Reprofilace stěn cementovými sanačními maltami tl 10 mm</t>
  </si>
  <si>
    <t>429046980</t>
  </si>
  <si>
    <t>Reprofilace betonu sanačními maltami na cementové bázi ručně stěn, tloušťky do 10 mm</t>
  </si>
  <si>
    <t>194</t>
  </si>
  <si>
    <t>985321111</t>
  </si>
  <si>
    <t>Ochranný nátěr výztuže na cementové bázi stěn, líce kleneb a podhledů 1 vrstva tl 1 mm - dle skut</t>
  </si>
  <si>
    <t>1666588751</t>
  </si>
  <si>
    <t>Ochranný nátěr betonářské výztuže 1 vrstva tloušťky 1 mm na cementové bázi stěn, líce kleneb a podhledů</t>
  </si>
  <si>
    <t>a33*0,05</t>
  </si>
  <si>
    <t>195</t>
  </si>
  <si>
    <t>985323111</t>
  </si>
  <si>
    <t>Spojovací můstek reprofilovaného betonu na cementové bázi tl 1 mm</t>
  </si>
  <si>
    <t>-979949295</t>
  </si>
  <si>
    <t>Spojovací můstek reprofilovaného betonu na cementové bázi, tloušťky 1 mm</t>
  </si>
  <si>
    <t>997</t>
  </si>
  <si>
    <t>Přesun sutě</t>
  </si>
  <si>
    <t>196</t>
  </si>
  <si>
    <t>997013114</t>
  </si>
  <si>
    <t>Vnitrostaveništní doprava suti a vybouraných hmot pro budovy v do 15 m s použitím mechanizace</t>
  </si>
  <si>
    <t>386285324</t>
  </si>
  <si>
    <t>Vnitrostaveništní doprava suti a vybouraných hmot vodorovně do 50 m svisle s použitím mechanizace pro budovy a haly výšky přes 12 do 15 m</t>
  </si>
  <si>
    <t>197</t>
  </si>
  <si>
    <t>997013501</t>
  </si>
  <si>
    <t>Odvoz suti a vybouraných hmot na skládku nebo meziskládku do 1 km se složením</t>
  </si>
  <si>
    <t>938798885</t>
  </si>
  <si>
    <t>Odvoz suti a vybouraných hmot na skládku nebo meziskládku se složením, na vzdálenost do 1 km</t>
  </si>
  <si>
    <t>198</t>
  </si>
  <si>
    <t>997013509</t>
  </si>
  <si>
    <t>Příplatek k odvozu suti a vybouraných hmot na skládku ZKD 1 km přes 1 km</t>
  </si>
  <si>
    <t>-730099787</t>
  </si>
  <si>
    <t>Odvoz suti a vybouraných hmot na skládku nebo meziskládku se složením, na vzdálenost Příplatek k ceně za každý další i započatý 1 km přes 1 km</t>
  </si>
  <si>
    <t>810,707*9 'Přepočtené koeficientem množství</t>
  </si>
  <si>
    <t>199</t>
  </si>
  <si>
    <t>997013831</t>
  </si>
  <si>
    <t>Poplatek za uložení stavebního směsného odpadu na skládce (skládkovné)</t>
  </si>
  <si>
    <t>-1484302937</t>
  </si>
  <si>
    <t>Poplatek za uložení stavebního odpadu na skládce (skládkovné) směsného</t>
  </si>
  <si>
    <t>998</t>
  </si>
  <si>
    <t>Přesun hmot</t>
  </si>
  <si>
    <t>200</t>
  </si>
  <si>
    <t>998012103</t>
  </si>
  <si>
    <t>Přesun hmot pro budovy monolitické s vyzdívaným obvodovým pláštěm v do 24 m</t>
  </si>
  <si>
    <t>474970826</t>
  </si>
  <si>
    <t>Přesun hmot pro budovy občanské výstavby, bydlení, výrobu a služby s nosnou svislou konstrukcí monolitickou betonovou tyčovou s vyzdívaným obvodovým pláštěm vodorovná dopravní vzdálenost do 100 m pro budovy výšky přes 12 do 24 m</t>
  </si>
  <si>
    <t>PSV</t>
  </si>
  <si>
    <t>Práce a dodávky PSV</t>
  </si>
  <si>
    <t>711</t>
  </si>
  <si>
    <t>Izolace proti vodě, vlhkosti a plynům</t>
  </si>
  <si>
    <t>201</t>
  </si>
  <si>
    <t>711111001</t>
  </si>
  <si>
    <t>Provedení izolace proti zemní vlhkosti vodorovné za studena nátěrem penetračním</t>
  </si>
  <si>
    <t>1345830013</t>
  </si>
  <si>
    <t>Provedení izolace proti zemní vlhkosti natěradly a tmely za studena na ploše vodorovné V nátěrem penetračním</t>
  </si>
  <si>
    <t>"po kanálcích"</t>
  </si>
  <si>
    <t>a24+a25+a26+3,5*4,15+2*2</t>
  </si>
  <si>
    <t>202</t>
  </si>
  <si>
    <t>111631500</t>
  </si>
  <si>
    <t>lak asfaltový ALP/9 (MJ t) bal 9 kg</t>
  </si>
  <si>
    <t>509582160</t>
  </si>
  <si>
    <t>lak asfaltový penetrační (MJ t) bal 9 kg</t>
  </si>
  <si>
    <t>a27*0,0003</t>
  </si>
  <si>
    <t>203</t>
  </si>
  <si>
    <t>711141559</t>
  </si>
  <si>
    <t>Provedení izolace proti zemní vlhkosti pásy přitavením vodorovné NAIP</t>
  </si>
  <si>
    <t>1073779768</t>
  </si>
  <si>
    <t>Provedení izolace proti zemní vlhkosti pásy přitavením NAIP na ploše vodorovné V</t>
  </si>
  <si>
    <t>204</t>
  </si>
  <si>
    <t>628522540</t>
  </si>
  <si>
    <t xml:space="preserve">pás asfaltovaný modifikovaný SBS </t>
  </si>
  <si>
    <t>-1546385740</t>
  </si>
  <si>
    <t>pásy s modifikovaným asfaltem tl. 4,0 mm vložka polyesterové rouno minerální jemnozrnný posyp</t>
  </si>
  <si>
    <t>a27*1,15</t>
  </si>
  <si>
    <t>205</t>
  </si>
  <si>
    <t>71119312</t>
  </si>
  <si>
    <t>Izolace proti zemní vlhkosti na vodorovné ploše hydroizolační stěrkou (nátěrem)</t>
  </si>
  <si>
    <t>1492132610</t>
  </si>
  <si>
    <t>"1np"  6,44+8,82+7,38+9,64</t>
  </si>
  <si>
    <t>"2-4np"  (8,76+16,79*2+8,76)*3</t>
  </si>
  <si>
    <t>206</t>
  </si>
  <si>
    <t>71119313</t>
  </si>
  <si>
    <t>Izolace proti zemní vlhkosti na svislé ploše hydroizolační stěrkou (nátěrem)</t>
  </si>
  <si>
    <t>1628645726</t>
  </si>
  <si>
    <t>"135"  (2,8+2,3)*2*3,5-0,768*1,99-0,8*1,97</t>
  </si>
  <si>
    <t>"136"  (3,15+2,8)*2*3,5-0,8*1,97</t>
  </si>
  <si>
    <t>"137"  (3,21+2,3)*2*3,5-0,8*1,97-0,768*1,99</t>
  </si>
  <si>
    <t>"138"  (3,21+3,15)*2*3,5-0,8*1,97</t>
  </si>
  <si>
    <t>((2,4+3,65)*2*3,5-0,768*1,99-1*2)*3</t>
  </si>
  <si>
    <t>((4,6+3,65)*2*3,5-1*2)*3</t>
  </si>
  <si>
    <t>"123"  ((1,6+1,05)*2-0,7*3)</t>
  </si>
  <si>
    <t>"124"  ((1,6+1,05)*2-0,7)</t>
  </si>
  <si>
    <t>"129"  ((1,5+1,1)*2-0,7*2)</t>
  </si>
  <si>
    <t>"130"  ((1,55+1,1)*2-0,7)</t>
  </si>
  <si>
    <t>"132"  (1,845+1,45)*2-0,7</t>
  </si>
  <si>
    <t>"140"  ((1,2+1,457)*2-0,7*2)</t>
  </si>
  <si>
    <t>"141"  ((1,2+1,457)*2-0,7)</t>
  </si>
  <si>
    <t>"143"  ((1,2+1,457)*2-0,7*2)</t>
  </si>
  <si>
    <t>"144"  ((1,2+1,457)*2-0,7)</t>
  </si>
  <si>
    <t>"145"  ((2,585+1,75)*2-0,7)</t>
  </si>
  <si>
    <t>"148"  ((1,685+0,9)*2-0,7*2)</t>
  </si>
  <si>
    <t>"149"  ((0,9+1,5)*2-0,7)</t>
  </si>
  <si>
    <t>"206"  ((1,8+1)*2-0,7*3)*3</t>
  </si>
  <si>
    <t>"207"  ((1,55+1)*2-0,7)*3</t>
  </si>
  <si>
    <t>"245"  (1,55+1,3)*2-0,7*3</t>
  </si>
  <si>
    <t>"248"  ((1,2+1,3)*2-0,7*2)*3</t>
  </si>
  <si>
    <t>"249"  ((1,55+1,3)*2-0,7)*3</t>
  </si>
  <si>
    <t>"250"  ((2,255+0,115+1,38+1,635+0,385)*2-0,8)*3</t>
  </si>
  <si>
    <t>i1+i2*0,3</t>
  </si>
  <si>
    <t>207</t>
  </si>
  <si>
    <t>998711103</t>
  </si>
  <si>
    <t>Přesun hmot tonážní pro izolace proti vodě, vlhkosti a plynům v objektech výšky do 60 m</t>
  </si>
  <si>
    <t>1870330718</t>
  </si>
  <si>
    <t>Přesun hmot pro izolace proti vodě, vlhkosti a plynům stanovený z hmotnosti přesunovaného materiálu vodorovná dopravní vzdálenost do 50 m v objektech výšky přes 12 do 60 m</t>
  </si>
  <si>
    <t>712</t>
  </si>
  <si>
    <t>Povlakové krytiny</t>
  </si>
  <si>
    <t>208</t>
  </si>
  <si>
    <t>71219001</t>
  </si>
  <si>
    <t>Kotvení střešního souvrství</t>
  </si>
  <si>
    <t>613125408</t>
  </si>
  <si>
    <t>a16+a17+a18</t>
  </si>
  <si>
    <t>209</t>
  </si>
  <si>
    <t>712300833</t>
  </si>
  <si>
    <t>Odstranění povlakové krytiny střech do 10° třívrstvé</t>
  </si>
  <si>
    <t>-162287186</t>
  </si>
  <si>
    <t>Odstranění ze střech plochých do 10 st. krytiny povlakové třívrstvé</t>
  </si>
  <si>
    <t>"střecha přístavby"  12,6*5,85</t>
  </si>
  <si>
    <t>210</t>
  </si>
  <si>
    <t>712300841</t>
  </si>
  <si>
    <t>Odstranění povlakové krytiny střech do 10° odškrabáním mechu s urovnáním povrchu a očištěním</t>
  </si>
  <si>
    <t>590070267</t>
  </si>
  <si>
    <t>Odstranění ze střech plochých do 10 st. mechu odškrabáním a očistěním s urovnáním povrchu</t>
  </si>
  <si>
    <t>"vč a11"</t>
  </si>
  <si>
    <t>6,45*4,3</t>
  </si>
  <si>
    <t>30,6*30,3-5,45*3</t>
  </si>
  <si>
    <t>211</t>
  </si>
  <si>
    <t>712331111</t>
  </si>
  <si>
    <t>Provedení povlakové krytiny střech do 10° podkladní vrstvy pásy na sucho samolepící</t>
  </si>
  <si>
    <t>1852013106</t>
  </si>
  <si>
    <t>Provedení povlakové krytiny střech plochých do 10 st. pásy na sucho podkladní samolepící asfaltový pás</t>
  </si>
  <si>
    <t>a18+a19+a20</t>
  </si>
  <si>
    <t>212</t>
  </si>
  <si>
    <t>628662</t>
  </si>
  <si>
    <t>podkladní pás asfaltový SBS modifikovaný za studena samolepící se samolepícímy přesahy  tl. 5 mm</t>
  </si>
  <si>
    <t>-1767471145</t>
  </si>
  <si>
    <t>pás asfaltový modifikovaný za studena samolepící na beton tl. 5 mm</t>
  </si>
  <si>
    <t>a18*1,15+a19*1,2+a20*1,15</t>
  </si>
  <si>
    <t>213</t>
  </si>
  <si>
    <t>712363312</t>
  </si>
  <si>
    <t>Povlakové krytiny střech do 10° fóliové plechy délky 2 m koutová lišta vnitřní rš 100 mm</t>
  </si>
  <si>
    <t>1526471756</t>
  </si>
  <si>
    <t>Povlakové krytiny střech plochých do 10 st. z tvarovaných poplastovaných lišt pro mPVC, délka 2 m vnitřní koutová lišta rš 100 mm</t>
  </si>
  <si>
    <t>a22+(5,45+3)*2+0,8*4*5+3,21+1,885*2</t>
  </si>
  <si>
    <t>a23/2</t>
  </si>
  <si>
    <t>214</t>
  </si>
  <si>
    <t>712363313</t>
  </si>
  <si>
    <t>Povlakové krytiny střech do 10° fóliové plechy délky 2 m koutová lišta vnější rš 100 mm</t>
  </si>
  <si>
    <t>684100649</t>
  </si>
  <si>
    <t>Povlakové krytiny střech plochých do 10 st. z tvarovaných poplastovaných lišt pro mPVC, délka 2 m vnější koutová lišta rš 100 mm</t>
  </si>
  <si>
    <t>(30,6+31,3)*2+8,96-3,05+5,18*2</t>
  </si>
  <si>
    <t>a22/2</t>
  </si>
  <si>
    <t>215</t>
  </si>
  <si>
    <t>712461701</t>
  </si>
  <si>
    <t>Provedení povlakové krytiny střech do 30° fólií položenou volně</t>
  </si>
  <si>
    <t>239180191</t>
  </si>
  <si>
    <t>Provedení povlakové krytiny střech šikmých přes 10 st. do 30 st. fólií položenou volně s přilepením spojů</t>
  </si>
  <si>
    <t>216</t>
  </si>
  <si>
    <t>283220460</t>
  </si>
  <si>
    <t>fólie střešní mPVC ke kotvení šedá 1,5 mm</t>
  </si>
  <si>
    <t>-163191412</t>
  </si>
  <si>
    <t>a211*1,15</t>
  </si>
  <si>
    <t>217</t>
  </si>
  <si>
    <t>712491171</t>
  </si>
  <si>
    <t>Provedení povlakové krytiny střech do 30° podkladní textilní vrstvy</t>
  </si>
  <si>
    <t>763555058</t>
  </si>
  <si>
    <t>Provedení povlakové krytiny střech šikmých přes 10 st. do 30 st.- ostatní práce provedení vrstvy textilní podkladní</t>
  </si>
  <si>
    <t>a16+a17+a18+a19+a20</t>
  </si>
  <si>
    <t>0,3*((5,45+3)*2+0,8*4*5+3,21+1,885*2)</t>
  </si>
  <si>
    <t>218</t>
  </si>
  <si>
    <t>69311172</t>
  </si>
  <si>
    <t>textilie  ÚV stabilizace 300 g/m2 do š 8,8 m</t>
  </si>
  <si>
    <t>618428281</t>
  </si>
  <si>
    <t>textilie ÚV stabilizace 300 g/m2 do š 8,8 m netkaná ze skleněných vláken</t>
  </si>
  <si>
    <t>219</t>
  </si>
  <si>
    <t>998712103</t>
  </si>
  <si>
    <t>Přesun hmot tonážní tonážní pro krytiny povlakové v objektech v do 24 m</t>
  </si>
  <si>
    <t>-1938751919</t>
  </si>
  <si>
    <t>Přesun hmot pro povlakové krytiny stanovený z hmotnosti přesunovaného materiálu vodorovná dopravní vzdálenost do 50 m v objektech výšky přes 12 do 24 m</t>
  </si>
  <si>
    <t>713</t>
  </si>
  <si>
    <t>Izolace tepelné</t>
  </si>
  <si>
    <t>220</t>
  </si>
  <si>
    <t>713121121</t>
  </si>
  <si>
    <t>Montáž izolace tepelné podlah volně kladenými rohožemi, pásy, dílci, deskami 2 vrstvy</t>
  </si>
  <si>
    <t>677487018</t>
  </si>
  <si>
    <t>Montáž tepelné izolace podlah rohožemi, pásy, deskami, dílci, bloky (izolační materiál ve specifikaci) kladenými volně dvouvrstvá</t>
  </si>
  <si>
    <t>s11+s12+s13+s16+s21*3+s22+s23+s25</t>
  </si>
  <si>
    <t>s14+s155</t>
  </si>
  <si>
    <t>221</t>
  </si>
  <si>
    <t>283723050</t>
  </si>
  <si>
    <t>deska z pěnového polystyrenu EPS 100 S 1000 x 500 x 50 mm</t>
  </si>
  <si>
    <t>1746646581</t>
  </si>
  <si>
    <t>deska z pěnového polystyrenu pro trvalé zatížení v tlaku (max. 2000 kg/m2) 1000 x 500 x 50 mm</t>
  </si>
  <si>
    <t>a73*2*1,02</t>
  </si>
  <si>
    <t>222</t>
  </si>
  <si>
    <t>283723030</t>
  </si>
  <si>
    <t>deska z pěnového polystyrenu EPS 100 S 1000 x 500 x 40 mm</t>
  </si>
  <si>
    <t>-1815138521</t>
  </si>
  <si>
    <t>deska z pěnového polystyrenu pro trvalé zatížení v tlaku (max. 2000 kg/m2) 1000 x 500 x 40 mm</t>
  </si>
  <si>
    <t>a74*2*1,02</t>
  </si>
  <si>
    <t>223</t>
  </si>
  <si>
    <t>283723010</t>
  </si>
  <si>
    <t>deska z pěnového polystyrenu EPS 100 S 1000 x 500 x 20 mm</t>
  </si>
  <si>
    <t>1437448060</t>
  </si>
  <si>
    <t>deska z pěnového polystyrenu pro trvalé zatížení v tlaku (max. 2000 kg/m2) 1000 x 500 x 20 mm</t>
  </si>
  <si>
    <t>Poznámka k položce:
lambda=0,037 [W / m K]</t>
  </si>
  <si>
    <t>a75*2*1,02</t>
  </si>
  <si>
    <t>224</t>
  </si>
  <si>
    <t>713141111</t>
  </si>
  <si>
    <t>Montáž izolace tepelné střech plochých lepené asfaltem plně 1 vrstva rohoží, pásů, dílců, desek</t>
  </si>
  <si>
    <t>-961952113</t>
  </si>
  <si>
    <t>Montáž tepelné izolace střech plochých rohožemi, pásy, deskami, dílci, bloky (izolační materiál ve specifikaci) přilepenými asfaltem za horka zplna, jednovrstvá</t>
  </si>
  <si>
    <t>5,57*2,815+(5,57+3,21)*0,5*2,1+8,96*5,18-3,05*1,965</t>
  </si>
  <si>
    <t>(8,96+5,18*2-3,05)*0,3+(30,6+30,3)*2*0,3</t>
  </si>
  <si>
    <t>(30,6+31,3)*2*0,57+(8,96+5,18*2+0,45*2-3,21)*0,45</t>
  </si>
  <si>
    <t>(a17+a18)*2+a19+a20</t>
  </si>
  <si>
    <t>225</t>
  </si>
  <si>
    <t>2837590</t>
  </si>
  <si>
    <t>spádové klíny z pěnového polystyrenu EPS 150 S 1000 x 500 x tl. min 30 mm</t>
  </si>
  <si>
    <t>-283454023</t>
  </si>
  <si>
    <t>(a17+a18)*1,02</t>
  </si>
  <si>
    <t>226</t>
  </si>
  <si>
    <t>283759160</t>
  </si>
  <si>
    <t>deska z pěnového polystyrenu EPS 150 S 1000 x 500 x 1000 mm</t>
  </si>
  <si>
    <t>1137277203</t>
  </si>
  <si>
    <t>deska z pěnového polystyrenu pro trvalé zatížení v tlaku (max. 3000 kg/m2) 1000 x 500 x 1000 mm</t>
  </si>
  <si>
    <t>(a17+a18)*1,02*0,22</t>
  </si>
  <si>
    <t>227</t>
  </si>
  <si>
    <t>28376371</t>
  </si>
  <si>
    <t>deska z extrudovaného polystyrénu  - 1250 x 600 x 80 mm</t>
  </si>
  <si>
    <t>1289899544</t>
  </si>
  <si>
    <t>deska z polystyrénu XPS, hrana rovná, polo či pero drážka a hladký povrch 1250 x 600 x 80 mm</t>
  </si>
  <si>
    <t>a19*1,02</t>
  </si>
  <si>
    <t>228</t>
  </si>
  <si>
    <t>283763660</t>
  </si>
  <si>
    <t>deska z extrudovaného polystyrénu - 1250 x 600 x 50 mm</t>
  </si>
  <si>
    <t>983684535</t>
  </si>
  <si>
    <t>deska z polystyrénu XPS, hrana rovná, polo či pero drážka a hladký povrch 1250 x 600 x 50 mm</t>
  </si>
  <si>
    <t>a20*1,02</t>
  </si>
  <si>
    <t>229</t>
  </si>
  <si>
    <t>998713103</t>
  </si>
  <si>
    <t>Přesun hmot tonážní pro izolace tepelné v objektech v do 24 m</t>
  </si>
  <si>
    <t>-438938486</t>
  </si>
  <si>
    <t>Přesun hmot pro izolace tepelné stanovený z hmotnosti přesunovaného materiálu vodorovná dopravní vzdálenost do 50 m v objektech výšky přes 12 m do 24 m</t>
  </si>
  <si>
    <t>721</t>
  </si>
  <si>
    <t>Zdravotechnika - vnitřní kanalizace</t>
  </si>
  <si>
    <t>230</t>
  </si>
  <si>
    <t>721210823</t>
  </si>
  <si>
    <t>Demontáž vpustí střešních DN 125</t>
  </si>
  <si>
    <t>756979412</t>
  </si>
  <si>
    <t>Demontáž kanalizačního příslušenství střešních vtoků DN 125</t>
  </si>
  <si>
    <t>231</t>
  </si>
  <si>
    <t>72123321</t>
  </si>
  <si>
    <t>Střešní vtok polypropylen PP pro pochůzné střechy svislý odtok DN 110 pro rekonstrukci střech, integrovaná manžeta, el vyhřívání, ochranný koš</t>
  </si>
  <si>
    <t>-1785206843</t>
  </si>
  <si>
    <t>762</t>
  </si>
  <si>
    <t>Konstrukce tesařské</t>
  </si>
  <si>
    <t>232</t>
  </si>
  <si>
    <t>762083122</t>
  </si>
  <si>
    <t>Impregnace řeziva proti dřevokaznému hmyzu, houbám a plísním máčením třída ohrožení 3 a 4</t>
  </si>
  <si>
    <t>1117728400</t>
  </si>
  <si>
    <t>Práce společné pro tesařské konstrukce impregnace řeziva máčením proti dřevokaznému hmyzu, houbám a plísním, třída ohrožení 3 a 4 (dřevo v exteriéru)</t>
  </si>
  <si>
    <t>0,12*0,28*a21</t>
  </si>
  <si>
    <t>233</t>
  </si>
  <si>
    <t>762335133</t>
  </si>
  <si>
    <t>Montáž krokví rovnoběžných s okapem z hraněného řeziva průřezové plochy do 288 cm2 na beton</t>
  </si>
  <si>
    <t>-659812566</t>
  </si>
  <si>
    <t>Montáž vázaných konstrukcí krovů krokví rovnoběžných s okapem (vlašských) z řeziva hraněného na betonový podklad, průřezové plochy přes 224 do 288 cm2</t>
  </si>
  <si>
    <t>"ukončení izolace"  (6,45+4,3)*2+5,57+3,21+2,815*2+2*2,5</t>
  </si>
  <si>
    <t>234</t>
  </si>
  <si>
    <t>60512140</t>
  </si>
  <si>
    <t>řezivo stavební hranolek průřezu přes 200 x 200 mm délka do 5,00 m - pro ukončení izolace</t>
  </si>
  <si>
    <t>-1600652330</t>
  </si>
  <si>
    <t>0,12*0,28*a21*1,1</t>
  </si>
  <si>
    <t>235</t>
  </si>
  <si>
    <t>762341037</t>
  </si>
  <si>
    <t>Bednění střech rovných z desek OSB tl 25 mm na sraz šroubovaných na rošt</t>
  </si>
  <si>
    <t>-243925919</t>
  </si>
  <si>
    <t>Bednění a laťování bednění střech rovných sklonu do 60 st. s vyřezáním otvorů z dřevoštěpkových desek [OSB] šroubovaných na rošt 25 mm na sraz, tloušťky desky</t>
  </si>
  <si>
    <t>"střecha dozorčího stanoviště - hrana"  (3,21*2+1,18*2+2,815*2+2,4*2)*0,3</t>
  </si>
  <si>
    <t>236</t>
  </si>
  <si>
    <t>762395000</t>
  </si>
  <si>
    <t>Spojovací prostředky pro montáž krovu, bednění, laťování, světlíky, klíny</t>
  </si>
  <si>
    <t>2031034170</t>
  </si>
  <si>
    <t>Spojovací prostředky krovů, bednění a laťování, nadstřešních konstrukcí svory, prkna, hřebíky, pásová ocel, vruty</t>
  </si>
  <si>
    <t>a20*0,025+0,12*0,28*a21+s15*0,025</t>
  </si>
  <si>
    <t>237</t>
  </si>
  <si>
    <t>7624001</t>
  </si>
  <si>
    <t>Kotvení desky osb 25mm do želbet desky přes tepelnou izolaci dl. cca 300mm</t>
  </si>
  <si>
    <t>-88633994</t>
  </si>
  <si>
    <t>238</t>
  </si>
  <si>
    <t>998762103</t>
  </si>
  <si>
    <t>Přesun hmot tonážní pro kce tesařské v objektech v do 24 m</t>
  </si>
  <si>
    <t>-733190953</t>
  </si>
  <si>
    <t>Přesun hmot pro konstrukce tesařské stanovený z hmotnosti přesunovaného materiálu vodorovná dopravní vzdálenost do 50 m v objektech výšky přes 12 do 24 m</t>
  </si>
  <si>
    <t>763</t>
  </si>
  <si>
    <t>Konstrukce suché výstavby</t>
  </si>
  <si>
    <t>239</t>
  </si>
  <si>
    <t>763135101</t>
  </si>
  <si>
    <t>Montáž SDK kazetového podhledu z kazet 600x600 mm na zavěšenou viditelnou nosnou konstrukci</t>
  </si>
  <si>
    <t>-613663485</t>
  </si>
  <si>
    <t>Montáž sádrokartonového podhledu kazetového demontovatelného, velikosti kazet 600x600 mm včetně zavěšené nosné konstrukce viditelné</t>
  </si>
  <si>
    <t>"1np"  35,58+24,78+27,01+1,68*2+2,48+27,33+1,65+1,7+9,48+1,75*2+9,36+1,75*2+1,52+1,35</t>
  </si>
  <si>
    <t>"2np"  20,67+16,55+1,8+1,55+28,68+1,56+2,01</t>
  </si>
  <si>
    <t>"3np"  20,67+16,55+1,8+1,55+28,68+1,56+2,01</t>
  </si>
  <si>
    <t>"4np"  20,67+16,55+1,8+1,55+28,68+1,56+2,01</t>
  </si>
  <si>
    <t>240</t>
  </si>
  <si>
    <t>5903059</t>
  </si>
  <si>
    <t>podhled kazetový  tl. 13 mm, 600 x 600 mm, minerální vlna, finální povrchová úprava</t>
  </si>
  <si>
    <t>177895749</t>
  </si>
  <si>
    <t>podhled kazetový demontovatelný bílý pískový bez děrovaní hrana rovná tl. 8 mm 600 x 600 mm, minerální vlna</t>
  </si>
  <si>
    <t>a53*1,05</t>
  </si>
  <si>
    <t>241</t>
  </si>
  <si>
    <t>76333111</t>
  </si>
  <si>
    <t>Cementovláknitý podhled desky 1x15 dvouvrstvá spodní kce profil CD+UD, samonosný</t>
  </si>
  <si>
    <t>592558695</t>
  </si>
  <si>
    <t xml:space="preserve">Podhled z cementovláknitých nebo cementových desek dvouvrstvá zavěšená spodní konstrukce z ocelových profilů CD, UD jednoduše opláštěná deskou tl. 15 mm </t>
  </si>
  <si>
    <t>23,51+22,96+22,76+18,41+2,73+18,04+2,73+18,59+2,73+19,36+3+19,31+2,73+19,35+3,98</t>
  </si>
  <si>
    <t>41,3+1,8+2,09+2,16+18,8+2,73+18,51+2,73+18,25+2,73+18,8+2,73*10+17,76+18,79+18,41</t>
  </si>
  <si>
    <t>17,97+3,22+18,59+18,79+17,76+2,73+18,8+18,25+18,51+18,8+48,76+1,56+2,01*2+2,12</t>
  </si>
  <si>
    <t>"3np dle 2np"  212,16+209,88</t>
  </si>
  <si>
    <t>"4np dle 2np"  212,16+209,88</t>
  </si>
  <si>
    <t>242</t>
  </si>
  <si>
    <t>998763303</t>
  </si>
  <si>
    <t>Přesun hmot tonážní pro sádrokartonové konstrukce v objektech v do 24 m</t>
  </si>
  <si>
    <t>320384724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</si>
  <si>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</si>
  <si>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764</t>
  </si>
  <si>
    <t>Konstrukce klempířské</t>
  </si>
  <si>
    <t>243</t>
  </si>
  <si>
    <t>764002811</t>
  </si>
  <si>
    <t>Demontáž okapového plechu do suti v krytině povlakové</t>
  </si>
  <si>
    <t>10081785</t>
  </si>
  <si>
    <t>Demontáž klempířských konstrukcí okapového plechu do suti, v krytině povlakové</t>
  </si>
  <si>
    <t>244</t>
  </si>
  <si>
    <t>764002841</t>
  </si>
  <si>
    <t>Demontáž oplechování horních ploch zdí a nadezdívek do suti</t>
  </si>
  <si>
    <t>-913597955</t>
  </si>
  <si>
    <t>Demontáž klempířských konstrukcí oplechování horních ploch zdí a nadezdívek do suti</t>
  </si>
  <si>
    <t>(30,9+31,2)*2+5,4*2+12,3</t>
  </si>
  <si>
    <t>245</t>
  </si>
  <si>
    <t>764002851</t>
  </si>
  <si>
    <t>Demontáž oplechování parapetů do suti</t>
  </si>
  <si>
    <t>1858794604</t>
  </si>
  <si>
    <t>Demontáž klempířských konstrukcí oplechování parapetů do suti</t>
  </si>
  <si>
    <t>2,45*(12+16+32+24+28+4)+1,55*8</t>
  </si>
  <si>
    <t>246</t>
  </si>
  <si>
    <t>764002871</t>
  </si>
  <si>
    <t>Demontáž lemování zdí do suti</t>
  </si>
  <si>
    <t>-2047397485</t>
  </si>
  <si>
    <t>Demontáž klempířských konstrukcí lemování zdí do suti</t>
  </si>
  <si>
    <t>(5,45+3,3)*2</t>
  </si>
  <si>
    <t>247</t>
  </si>
  <si>
    <t>764004801</t>
  </si>
  <si>
    <t>Demontáž podokapního žlabu do suti</t>
  </si>
  <si>
    <t>1893936107</t>
  </si>
  <si>
    <t>Demontáž klempířských konstrukcí žlabu podokapního do suti</t>
  </si>
  <si>
    <t>(6,45+4,3)*2</t>
  </si>
  <si>
    <t>248</t>
  </si>
  <si>
    <t>764004861</t>
  </si>
  <si>
    <t>Demontáž svodu do suti</t>
  </si>
  <si>
    <t>1767324815</t>
  </si>
  <si>
    <t>Demontáž klempířských konstrukcí svodu do suti</t>
  </si>
  <si>
    <t>2,5*2</t>
  </si>
  <si>
    <t>249</t>
  </si>
  <si>
    <t>76421101</t>
  </si>
  <si>
    <t>Ochrana svodů hromosvodu  z Pz s povrchovou úpravou rš 330 mm</t>
  </si>
  <si>
    <t>1319036743</t>
  </si>
  <si>
    <t>"k01"  8*2,5</t>
  </si>
  <si>
    <t>250</t>
  </si>
  <si>
    <t>764212634</t>
  </si>
  <si>
    <t>Oplechování štítu závětrnou lištou z Pz s povrchovou úpravou rš 330 mm</t>
  </si>
  <si>
    <t>-1902382986</t>
  </si>
  <si>
    <t>Oplechování střešních prvků z pozinkovaného plechu s povrchovou úpravou štítu závětrnou lištou rš 330 mm</t>
  </si>
  <si>
    <t>"k03"  160</t>
  </si>
  <si>
    <t>251</t>
  </si>
  <si>
    <t>764212635</t>
  </si>
  <si>
    <t>Oplechování štítu závětrnou lištou z Pz s povrchovou úpravou rš 400 mm</t>
  </si>
  <si>
    <t>-1839283500</t>
  </si>
  <si>
    <t>Oplechování střešních prvků z pozinkovaného plechu s povrchovou úpravou štítu závětrnou lištou rš 400 mm</t>
  </si>
  <si>
    <t>"k09"  12,5</t>
  </si>
  <si>
    <t>252</t>
  </si>
  <si>
    <t>764212663</t>
  </si>
  <si>
    <t>Oplechování rovné okapové hrany z Pz s povrchovou úpravou rš 250 mm</t>
  </si>
  <si>
    <t>2107032742</t>
  </si>
  <si>
    <t>Oplechování střešních prvků z pozinkovaného plechu s povrchovou úpravou okapu okapovým plechem střechy rovné rš 250 mm</t>
  </si>
  <si>
    <t>"k04"  23</t>
  </si>
  <si>
    <t>"k06"  3,5</t>
  </si>
  <si>
    <t>"k10"  6,5</t>
  </si>
  <si>
    <t>253</t>
  </si>
  <si>
    <t>764216604</t>
  </si>
  <si>
    <t>Oplechování rovných parapetů mechanicky kotvené z Pz s povrchovou úpravou rš 330 mm</t>
  </si>
  <si>
    <t>1739891900</t>
  </si>
  <si>
    <t>Oplechování parapetů z pozinkovaného plechu s povrchovou úpravou rovných mechanicky kotvené, bez rohů rš 330 mm</t>
  </si>
  <si>
    <t>"k02"  0,85*2+1,55+2,55*2*2+1,55*2+0,85</t>
  </si>
  <si>
    <t>254</t>
  </si>
  <si>
    <t>764216605</t>
  </si>
  <si>
    <t>Oplechování rovných parapetů mechanicky kotvené z Pz s povrchovou úpravou rš 400 mm</t>
  </si>
  <si>
    <t>1015475203</t>
  </si>
  <si>
    <t>Oplechování parapetů z pozinkovaného plechu s povrchovou úpravou rovných mechanicky kotvené, bez rohů rš 400 mm</t>
  </si>
  <si>
    <t>"k02"  1,55*94+0,65*4+1,55*2</t>
  </si>
  <si>
    <t>255</t>
  </si>
  <si>
    <t>764311614</t>
  </si>
  <si>
    <t>Lemování rovných zdí střech s krytinou skládanou z Pz s povrchovou úpravou rš 330 mm</t>
  </si>
  <si>
    <t>-106924746</t>
  </si>
  <si>
    <t>Lemování zdí z pozinkovaného plechu s povrchovou úpravou boční nebo horní rovné, střech s krytinou skládanou mimo prejzovou rš 330 mm</t>
  </si>
  <si>
    <t>"k08"  28</t>
  </si>
  <si>
    <t>"k12"  6,5</t>
  </si>
  <si>
    <t>256</t>
  </si>
  <si>
    <t>764511602</t>
  </si>
  <si>
    <t>Žlab podokapní půlkruhový z Pz s povrchovou úpravou rš 330 mm</t>
  </si>
  <si>
    <t>1318631418</t>
  </si>
  <si>
    <t>Žlab podokapní z pozinkovaného plechu s povrchovou úpravou včetně háků a čel půlkruhový rš 330 mm</t>
  </si>
  <si>
    <t>"k05"  23</t>
  </si>
  <si>
    <t>"k07"  3,5</t>
  </si>
  <si>
    <t>257</t>
  </si>
  <si>
    <t>764511642</t>
  </si>
  <si>
    <t>Kotlík oválný (trychtýřový) pro podokapní žlaby z Pz s povrchovou úpravou 330/100 mm</t>
  </si>
  <si>
    <t>-830166500</t>
  </si>
  <si>
    <t>Žlab podokapní z pozinkovaného plechu s povrchovou úpravou včetně háků a čel kotlík oválný (trychtýřový), rš žlabu/průměr svodu 330/100 mm</t>
  </si>
  <si>
    <t>"k05"  2</t>
  </si>
  <si>
    <t>"k07"  1</t>
  </si>
  <si>
    <t>"k11"  1</t>
  </si>
  <si>
    <t>258</t>
  </si>
  <si>
    <t>764518622</t>
  </si>
  <si>
    <t>Svody kruhové včetně objímek, kolen, odskoků z Pz s povrchovou úpravou průměru 100 mm</t>
  </si>
  <si>
    <t>705896660</t>
  </si>
  <si>
    <t>Svod z pozinkovaného plechu s upraveným povrchem včetně objímek, kolen a odskoků kruhový, průměru 100 mm</t>
  </si>
  <si>
    <t>"k05"  3*2</t>
  </si>
  <si>
    <t>"k07"  3</t>
  </si>
  <si>
    <t>"k11"  16,5</t>
  </si>
  <si>
    <t>259</t>
  </si>
  <si>
    <t>998764103</t>
  </si>
  <si>
    <t>Přesun hmot tonážní pro konstrukce klempířské v objektech v do 24 m</t>
  </si>
  <si>
    <t>-1386457102</t>
  </si>
  <si>
    <t>Přesun hmot pro konstrukce klempířské stanovený z hmotnosti přesunovaného materiálu vodorovná dopravní vzdálenost do 50 m v objektech výšky přes 12 do 24 m</t>
  </si>
  <si>
    <t>766</t>
  </si>
  <si>
    <t>Konstrukce truhlářské</t>
  </si>
  <si>
    <t>260</t>
  </si>
  <si>
    <t>766622115</t>
  </si>
  <si>
    <t>Montáž plastových oken plochy přes 1 m2 pevných výšky do 1,5 m s rámem do zdiva</t>
  </si>
  <si>
    <t>-438661798</t>
  </si>
  <si>
    <t>Montáž oken plastových včetně montáže rámu na polyuretanovou pěnu plochy přes 1 m2 pevných do zdiva, výšky do 1,5 m</t>
  </si>
  <si>
    <t>"14"  1,5*1,5*1</t>
  </si>
  <si>
    <t>"21"  1,5*0,7*2</t>
  </si>
  <si>
    <t>261</t>
  </si>
  <si>
    <t>61143997</t>
  </si>
  <si>
    <t>okno plastové ozn.14 pevně zasklené 150x150 cm vnitřní, dělení příčkou, spodním otvorem možnost podávání předmětů, sklo bezpečnostní nerozbitné  z 1 strany neprůhledné (folie), barva bílá</t>
  </si>
  <si>
    <t>-1627141159</t>
  </si>
  <si>
    <t>262</t>
  </si>
  <si>
    <t>61143995</t>
  </si>
  <si>
    <t>okno plastové ozn 21 pevně zasklené 150x70 cm,  trojsklo, U=1,1, těsnění připojovací spáry, tř průvzdušnosti 4, tř vodotěsnosti 7A, venek RAL 7001, vnitřek bílý, olištování</t>
  </si>
  <si>
    <t>1641673225</t>
  </si>
  <si>
    <t>263</t>
  </si>
  <si>
    <t>766622116</t>
  </si>
  <si>
    <t>Montáž plastových oken plochy přes 1 m2 pevných výšky do 2,5 m s rámem do zdiva</t>
  </si>
  <si>
    <t>-247653919</t>
  </si>
  <si>
    <t>Montáž oken plastových včetně montáže rámu na polyuretanovou pěnu plochy přes 1 m2 pevných do zdiva, výšky přes 1,5 do 2,5 m</t>
  </si>
  <si>
    <t>"11"  1*2,2*1</t>
  </si>
  <si>
    <t>264</t>
  </si>
  <si>
    <t>6114399</t>
  </si>
  <si>
    <t>okno plastové ozn 11 pevně zasklené 100x220 cm, dělení příčkou š 150mm, trojsklo, U=1,1, rozšiřovací profil 175mm, těsnění připojovací spáry, tř průvzdušnosti 4, tř vodotěsnosti 7A, venek RAL 7001, vnitřek bílý, olištování</t>
  </si>
  <si>
    <t>1934381390</t>
  </si>
  <si>
    <t>okno plastové pevně zasklené 100x220 cm</t>
  </si>
  <si>
    <t>265</t>
  </si>
  <si>
    <t>766622131</t>
  </si>
  <si>
    <t>Montáž plastových oken plochy přes 1 m2 otevíravých výšky do 1,5 m s rámem do zdiva</t>
  </si>
  <si>
    <t>1412099644</t>
  </si>
  <si>
    <t>Montáž oken plastových včetně montáže rámu na polyuretanovou pěnu plochy přes 1 m2 otevíravých nebo sklápěcích do zdiva, výšky do 1,5 m</t>
  </si>
  <si>
    <t>"02"  94*1,5*1,5</t>
  </si>
  <si>
    <t>"04"  1,5*0,75*2</t>
  </si>
  <si>
    <t>"07"  0,8*1,4*1</t>
  </si>
  <si>
    <t>"08"  0,8*1,4*1</t>
  </si>
  <si>
    <t>"09"  1,5*1,5*1</t>
  </si>
  <si>
    <t>"19"  2,5*1,25*2</t>
  </si>
  <si>
    <t>266</t>
  </si>
  <si>
    <t>61143940</t>
  </si>
  <si>
    <t>okno plastové 2křídlové ozn 02 OS2A 150x150 cm, U=1,1, trojsklo, meziskelní dělící příčky, těsnění připojovací spáry, tř průvzdušnosti 4, tř voděodolnosto 7a, venek RAL 7001, vnitřek bílá, uzamykací klika, olištování</t>
  </si>
  <si>
    <t>-325541744</t>
  </si>
  <si>
    <t>267</t>
  </si>
  <si>
    <t>61143941</t>
  </si>
  <si>
    <t>okno plastové 2křídlové ozn 09 OS2A 150x140 cm, U=1,1, trojsklo, meziskelní dělící příčky, těsnění připojovací spáry, tř průvzdušnosti 4, tř voděodolnosto 7a, venek RAL 7001, vnitřek bílá, uzamykací klika, olištování</t>
  </si>
  <si>
    <t>1913807902</t>
  </si>
  <si>
    <t>268</t>
  </si>
  <si>
    <t>6114397</t>
  </si>
  <si>
    <t>okno plastové 2křídlové ozn 19 OS2A 250x125 cm, U=1,1, trojsklo, meziskelní dělící příčky, těsnění připojovací spáry, tř průvzdušnosti 4, tř voděodolnosto 7a, venek RAL 7001, vnitřek bílá, uzamykací klika, olištování</t>
  </si>
  <si>
    <t>311377807</t>
  </si>
  <si>
    <t>269</t>
  </si>
  <si>
    <t>61143938</t>
  </si>
  <si>
    <t>okno plastové 2křídlové ozn 04 OS2A 150x75 cm, U=1,1, trojsklo, těsnění připojovací spáry, tř průvzdušnosti 4, tř voděodolnosto 7a, venek RAL 7001, vnitřek bílá, uzamykací klika, olištování</t>
  </si>
  <si>
    <t>-2092937736</t>
  </si>
  <si>
    <t>270</t>
  </si>
  <si>
    <t>61143911</t>
  </si>
  <si>
    <t>okno plastové 1křídlové ozn 07 OS1A 80x140 cm, U=1,1, trojsklo, meziskelní dělící příčky, těsnění připojovací spáry, tř průvzdušnosti 4, tř voděodolnosto 7a, venek RAL 7001, vnitřek bílá, uzamykací klika, olištování</t>
  </si>
  <si>
    <t>2130872350</t>
  </si>
  <si>
    <t>271</t>
  </si>
  <si>
    <t>61143912</t>
  </si>
  <si>
    <t>okno plastové 1křídlové ozn 08 OS1A 80x140 cm, U=1,1, trojsklo, meziskelní dělící příčky, sklo neprůhledné, těsnění připojovací spáry, tř průvzdušnosti 4, tř voděodolnosto 7a, venek RAL 7001, vnitřek bílá, uzamykací klika, olištování</t>
  </si>
  <si>
    <t>304752186</t>
  </si>
  <si>
    <t>272</t>
  </si>
  <si>
    <t>766622132</t>
  </si>
  <si>
    <t>Montáž plastových oken plochy přes 1 m2 otevíravých výšky do 2,5 m s rámem do zdiva</t>
  </si>
  <si>
    <t>1494168830</t>
  </si>
  <si>
    <t>Montáž oken plastových včetně montáže rámu na polyuretanovou pěnu plochy přes 1 m2 otevíravých nebo sklápěcích do zdiva, výšky přes 1,5 do 2,5 m</t>
  </si>
  <si>
    <t>"12"  2,7*2,2*1</t>
  </si>
  <si>
    <t>"20"  2,5*2,5*2</t>
  </si>
  <si>
    <t>273</t>
  </si>
  <si>
    <t>61143974</t>
  </si>
  <si>
    <t>okno plastové 3křídlové ozn 12 S3A 270x220 cm, U=1,1, trojsklo, rámová příčka, těsnění připojovací spáry, tř průvzdušnosti 4, tř voděodolnosti 7a, venek RAL 7001, vnitřek bílá, uzamykací klika, olištování, spodní část pevná, bezp sklo, rozšiřující profily</t>
  </si>
  <si>
    <t>-310343257</t>
  </si>
  <si>
    <t>274</t>
  </si>
  <si>
    <t>61143975</t>
  </si>
  <si>
    <t>okno plastové 4křídlové ozn 20 OS2A 250x250 cm, U=1,1, trojsklo, meziskelní rozšiřující vodorovný profil 150mm, těsnění připojovací spáry, tř průvzdušnosti 4, tř voděodolnosti 7a, venek RAL 7001, vnitřek bílá, uzamykací klika, olištování</t>
  </si>
  <si>
    <t>-937080540</t>
  </si>
  <si>
    <t>275</t>
  </si>
  <si>
    <t>766622216</t>
  </si>
  <si>
    <t>Montáž plastových oken plochy do 1 m2 otevíravých s rámem do zdiva</t>
  </si>
  <si>
    <t>-1850287711</t>
  </si>
  <si>
    <t>Montáž oken plastových plochy do 1 m2 včetně montáže rámu na polyuretanovou pěnu otevíravých nebo sklápěcích do zdiva</t>
  </si>
  <si>
    <t>"03"  4</t>
  </si>
  <si>
    <t>276</t>
  </si>
  <si>
    <t>61143902</t>
  </si>
  <si>
    <t>okno plastové 1křídlové ozn 03 OS1A 60x75 cm, U=1,1, trojsklo, neprůhledné, těsnění připojovací spáry, tř průvzdušnosti 4, tř voděodolnosto 7a, venek RAL 7001, vnitřek bílá, uzamykací klika, olištování</t>
  </si>
  <si>
    <t>67620933</t>
  </si>
  <si>
    <t>277</t>
  </si>
  <si>
    <t>766660001</t>
  </si>
  <si>
    <t>Montáž dveřních křídel otvíravých 1křídlových š do 0,8 m do ocelové zárubně</t>
  </si>
  <si>
    <t>-1684189422</t>
  </si>
  <si>
    <t>Montáž dveřních křídel dřevěných nebo plastových otevíravých do ocelové zárubně povrchově upravených jednokřídlových, šířky do 800 mm</t>
  </si>
  <si>
    <t>"26"  18</t>
  </si>
  <si>
    <t>"30"  29</t>
  </si>
  <si>
    <t>"31"  24</t>
  </si>
  <si>
    <t>"32"  100</t>
  </si>
  <si>
    <t>278</t>
  </si>
  <si>
    <t>61161721</t>
  </si>
  <si>
    <t>dveře vnitřní ozn 26  plné 1křídlové 80x197 cm výplň DTD, povrch CPL laminát 0,2mm, barva šedá, bezp kování a zámek, okop lišta</t>
  </si>
  <si>
    <t>-741852410</t>
  </si>
  <si>
    <t>279</t>
  </si>
  <si>
    <t>61161722</t>
  </si>
  <si>
    <t>dveře vnitřní ozn 30  plné 1křídlové 70x197 cm výplň DTD, povrch CPL laminát 0,2mm, barva šedá, bezp kování a zámek, okop lišta</t>
  </si>
  <si>
    <t>-1390581480</t>
  </si>
  <si>
    <t>280</t>
  </si>
  <si>
    <t>61161723</t>
  </si>
  <si>
    <t>dveře vnitřní ozn 31  plné 1křídlové 70x197 cm výplň DTD, povrch CPL laminát 0,2mm, barva šedá, WC zámek, okop lišta</t>
  </si>
  <si>
    <t>-1707674399</t>
  </si>
  <si>
    <t>281</t>
  </si>
  <si>
    <t>61161724</t>
  </si>
  <si>
    <t>dveře vnitřní ozn 32 plné 1křídlové 70x197 cm, výplň DTD, povrch CPL laminát 0,2mm, barva šedá,  okop lišta - dveře na WC cely</t>
  </si>
  <si>
    <t>-10554217</t>
  </si>
  <si>
    <t>282</t>
  </si>
  <si>
    <t>766660002</t>
  </si>
  <si>
    <t>Montáž dveřních křídel otvíravých 1křídlových š přes 0,8 m do ocelové zárubně</t>
  </si>
  <si>
    <t>-1443257188</t>
  </si>
  <si>
    <t>Montáž dveřních křídel dřevěných nebo plastových otevíravých do ocelové zárubně povrchově upravených jednokřídlových, šířky přes 800 mm</t>
  </si>
  <si>
    <t>"27"  5</t>
  </si>
  <si>
    <t>"29"  7</t>
  </si>
  <si>
    <t>283</t>
  </si>
  <si>
    <t>6116277</t>
  </si>
  <si>
    <t>dveře vnitřní ozn 27  plné 1křídlové 90x197 cm výplň DTD, povrch CPL laminát 0,2mm, barva šedá, bezp kování a zámek, okop lišta</t>
  </si>
  <si>
    <t>1111170081</t>
  </si>
  <si>
    <t>284</t>
  </si>
  <si>
    <t>6116278</t>
  </si>
  <si>
    <t>dveře vnitřní ozn 29  plné 1křídlové 100x197 cm výplň DTD, povrch CPL laminát 0,2mm, barva šedá, bezp kování a zámek, okop lišta</t>
  </si>
  <si>
    <t>-1635967576</t>
  </si>
  <si>
    <t>285</t>
  </si>
  <si>
    <t>766660021</t>
  </si>
  <si>
    <t>Montáž dveřních křídel otvíravých 1křídlových š do 0,8 m požárních do ocelové zárubně</t>
  </si>
  <si>
    <t>-571651784</t>
  </si>
  <si>
    <t>Montáž dveřních křídel dřevěných nebo plastových otevíravých do ocelové zárubně protipožárních jednokřídlových, šířky do 800 mm</t>
  </si>
  <si>
    <t>"25"  37</t>
  </si>
  <si>
    <t>286</t>
  </si>
  <si>
    <t>6116560</t>
  </si>
  <si>
    <t>dveře vnitřní do instal šachetozn 25 vel. 600x1970mm,  požárně odolné, CPL fólie 0,2mm, výplň DTD, odolnost EW 30 DP3, 1křídlové, bezp kování a zámek, okopová lišta</t>
  </si>
  <si>
    <t>1915147140</t>
  </si>
  <si>
    <t>dveře vnitřní požárně odolné, CPL fólie,odolnost EI (EW) 30 D3, 1křídlové 60 x 197 cm</t>
  </si>
  <si>
    <t>287</t>
  </si>
  <si>
    <t>766660022</t>
  </si>
  <si>
    <t>Montáž dveřních křídel otvíravých 1křídlových š přes 0,8 m požárních do ocelové zárubně</t>
  </si>
  <si>
    <t>-1167671925</t>
  </si>
  <si>
    <t>Montáž dveřních křídel dřevěných nebo plastových otevíravých do ocelové zárubně protipožárních jednokřídlových, šířky přes 800 mm</t>
  </si>
  <si>
    <t>"28"  1</t>
  </si>
  <si>
    <t>288</t>
  </si>
  <si>
    <t>6116561</t>
  </si>
  <si>
    <t>dveře vnitřní ozn 28 požárně odolné EI30 DP3 Sn C3, CPL fólie 0,2mm, plné 1křídlové 90 x 197 cm, barva šedá, bezp kování a zámek, okop lišta, samozavírač</t>
  </si>
  <si>
    <t>-2115228394</t>
  </si>
  <si>
    <t>289</t>
  </si>
  <si>
    <t>766660411</t>
  </si>
  <si>
    <t>Montáž vchodových dveří 1křídlových bez nadsvětlíku do zdiva</t>
  </si>
  <si>
    <t>1232367208</t>
  </si>
  <si>
    <t>Montáž dveřních křídel dřevěných nebo plastových vchodových dveří včetně rámu do zdiva jednokřídlových bez nadsvětlíku</t>
  </si>
  <si>
    <t>290</t>
  </si>
  <si>
    <t>6114416</t>
  </si>
  <si>
    <t>dveře plast vchodové 1kř ozn 13 otevíravé 100x220 cm, prosklené, bezp trojsklo, rozšiř profil 175mm, U=1,1, těsnění připoj spáry, bezp zámek a kování, venek RAL 7001, vnitřek bílý, olištování</t>
  </si>
  <si>
    <t>990111268</t>
  </si>
  <si>
    <t>291</t>
  </si>
  <si>
    <t>6114417</t>
  </si>
  <si>
    <t>dveře plast obslužné na střechu 1kř ozn 22 otevíravé 80x150 cm,plné, U=1,1, těsnění připoj spáry, bezp zámek a kování, venek RAL 7001, vnitřek bílý, olištování</t>
  </si>
  <si>
    <t>10972033</t>
  </si>
  <si>
    <t>292</t>
  </si>
  <si>
    <t>766663912</t>
  </si>
  <si>
    <t>Oprava dveřních křídel z tvrdého dřeva vyřezání otvoru pro zasklení nebo větrání</t>
  </si>
  <si>
    <t>1296568355</t>
  </si>
  <si>
    <t>Oprava dveřních křídel dřevěných vyřezání otvoru v dveřních křídlech pro zasklení nebo větrání z tvrdého dřeva</t>
  </si>
  <si>
    <t>"30"  7</t>
  </si>
  <si>
    <t>293</t>
  </si>
  <si>
    <t>55328301</t>
  </si>
  <si>
    <t>Větrací dveřní mřížka kov vel. 400x100mm</t>
  </si>
  <si>
    <t>1305625640</t>
  </si>
  <si>
    <t>294</t>
  </si>
  <si>
    <t>998766103</t>
  </si>
  <si>
    <t>Přesun hmot tonážní pro konstrukce truhlářské v objektech v do 24 m</t>
  </si>
  <si>
    <t>193164417</t>
  </si>
  <si>
    <t>Přesun hmot pro konstrukce truhlářské stanovený z hmotnosti přesunovaného materiálu vodorovná dopravní vzdálenost do 50 m v objektech výšky přes 12 do 24 m</t>
  </si>
  <si>
    <t>767</t>
  </si>
  <si>
    <t>Konstrukce zámečnické</t>
  </si>
  <si>
    <t>295</t>
  </si>
  <si>
    <t>767131111</t>
  </si>
  <si>
    <t>Montáž stěn plechových šroubovaných</t>
  </si>
  <si>
    <t>-1616153560</t>
  </si>
  <si>
    <t>Montáž stěn a příček z plechu spojených šroubováním</t>
  </si>
  <si>
    <t>"z09"  (1,025+1,8)*2,1*3</t>
  </si>
  <si>
    <t>296</t>
  </si>
  <si>
    <t>553990120</t>
  </si>
  <si>
    <t>Plechová zástěna toalety (cela výkonu kázeňského trestu), rám HRTR 30/30/4, výplň plech tl. 1mm prolamovaný, vč dveří š 600mm, kotvení do podlahy a stěn</t>
  </si>
  <si>
    <t>-1041078505</t>
  </si>
  <si>
    <t>297</t>
  </si>
  <si>
    <t>767165111</t>
  </si>
  <si>
    <t>Montáž zábradlí rovného madla z trubek nebo tenkostěnných profilů šroubovaného</t>
  </si>
  <si>
    <t>-1234721474</t>
  </si>
  <si>
    <t>Montáž zábradlí rovného madel z trubek nebo tenkostěnných profilů šroubováním</t>
  </si>
  <si>
    <t>"z18"  33,5</t>
  </si>
  <si>
    <t>298</t>
  </si>
  <si>
    <t>55399214</t>
  </si>
  <si>
    <t>Madlo schodiště ozn z18, TR pr 50mm, kotvení</t>
  </si>
  <si>
    <t>1780426397</t>
  </si>
  <si>
    <t>299</t>
  </si>
  <si>
    <t>767220410</t>
  </si>
  <si>
    <t>Montáž zábradlí schodišťového z profilové oceli do zdi hmotnosti do 20 kg</t>
  </si>
  <si>
    <t>1280915605</t>
  </si>
  <si>
    <t>Montáž schodišťového zábradlí z profilové oceli do zdiva, hmotnosti 1 m zábradlí do 20 kg</t>
  </si>
  <si>
    <t>"z18"  35,4</t>
  </si>
  <si>
    <t>"z19"  8,7</t>
  </si>
  <si>
    <t>300</t>
  </si>
  <si>
    <t>55399021</t>
  </si>
  <si>
    <t>Vnitřní zábradlí schodiště a galerie ozn Z18, sloupek HRTR 40/40/3, rám 40/40/3, výplň tyč pr 10mm, madlo TR pr 50mm, kotvení</t>
  </si>
  <si>
    <t>49862099</t>
  </si>
  <si>
    <t>301</t>
  </si>
  <si>
    <t>55399022</t>
  </si>
  <si>
    <t>Zábradlí schodiště dozorčího stanoviště ozn Z19, sloupek HRTR 40/40/3, rám 40/40/3, výplň tyč pr 10mm, madlo TR pr 50mm, kotvení</t>
  </si>
  <si>
    <t>-1774834984</t>
  </si>
  <si>
    <t>302</t>
  </si>
  <si>
    <t>7676201</t>
  </si>
  <si>
    <t>D+M okno AL 1kř pevné vel. 1200x1500mm, bezpečnostní nerozbitné sklo, z 1 strany neprůhledné (folie), barva bílá, požární EI30 DP3</t>
  </si>
  <si>
    <t>2120732951</t>
  </si>
  <si>
    <t>303</t>
  </si>
  <si>
    <t>767640111</t>
  </si>
  <si>
    <t>Montáž dveří ocelových vchodových jednokřídlových bez nadsvětlíku</t>
  </si>
  <si>
    <t>-1980457552</t>
  </si>
  <si>
    <t>Montáž dveří ocelových vchodových jednokřídlových bez nadsvětlíku</t>
  </si>
  <si>
    <t>304</t>
  </si>
  <si>
    <t>5534124</t>
  </si>
  <si>
    <t>dveře AL vchodové 1kř ozn 10 vel. 1000 x 2270 mm, plné, U=1,5, olištování, těsnění připoj spáry, rám, bezp zámek a kování, vnitřní a vnější madlo dl. 400mm, samozavírač, oboustr okop plech, venek RAL 7001, vnitřek bílý</t>
  </si>
  <si>
    <t>748872461</t>
  </si>
  <si>
    <t>305</t>
  </si>
  <si>
    <t>767640221</t>
  </si>
  <si>
    <t>Montáž dveří ocelových vchodových dvoukřídlových bez nadsvětlíku</t>
  </si>
  <si>
    <t>1338422390</t>
  </si>
  <si>
    <t>Montáž dveří ocelových vchodových dvoukřídlové bez nadsvětlíku</t>
  </si>
  <si>
    <t>306</t>
  </si>
  <si>
    <t>5534131</t>
  </si>
  <si>
    <t>dveře AL vchodové 2kř ozn 01 vel. 2000 x 2080 mm, rozšiřovací profily oboustranné, plné, U=1,5, olištování, těsnění připoj spáry, rám, bezp zámek a kování, vnitřní a vnější madlo dl. 400mm, samozavírač, oboustr okop plech, venek RAL 7001, vnitřek bílý</t>
  </si>
  <si>
    <t>-1908995697</t>
  </si>
  <si>
    <t>307</t>
  </si>
  <si>
    <t>767640322</t>
  </si>
  <si>
    <t>Montáž dveří ocelových vnitřních dvoukřídlových</t>
  </si>
  <si>
    <t>252502070</t>
  </si>
  <si>
    <t>308</t>
  </si>
  <si>
    <t>55341304</t>
  </si>
  <si>
    <t>dveře vnitřní Al ozn 17  2kř vel. 1600 x 1970 mmčást sklo bezp nerozbitné, bezpečnostní kování a zámek, samozavírač, oboustr okop plech, rám, olištování</t>
  </si>
  <si>
    <t>-2098789283</t>
  </si>
  <si>
    <t>309</t>
  </si>
  <si>
    <t>767646401</t>
  </si>
  <si>
    <t>Montáž revizních dvířek 1křídlových s rámem výšky do 1000 mm</t>
  </si>
  <si>
    <t>811074435</t>
  </si>
  <si>
    <t>Montáž dveří ocelových revizních dvířek s rámem jednokřídlových, výšky do 1000 mm</t>
  </si>
  <si>
    <t>"33"  6</t>
  </si>
  <si>
    <t>310</t>
  </si>
  <si>
    <t>5534351</t>
  </si>
  <si>
    <t>Revizní dvířka instal šachet vel 300x300 plechová, ozn 33, uzamykatelná, pož EW 30 DP3</t>
  </si>
  <si>
    <t>1432163425</t>
  </si>
  <si>
    <t>311</t>
  </si>
  <si>
    <t>767646522</t>
  </si>
  <si>
    <t>Montáž dveří protipožárního uzávěru dvoukřídlového výšky do 2200 mm</t>
  </si>
  <si>
    <t>1657260080</t>
  </si>
  <si>
    <t>Montáž dveří ocelových protipožárních uzávěrů dvoukřídlových, výšky přes 1970 do 2200 mm</t>
  </si>
  <si>
    <t>312</t>
  </si>
  <si>
    <t>5534132</t>
  </si>
  <si>
    <t>dveře AL vchodové 2kř ozn 05 vel. 1500 x 2080 mm, EW30 DP C3, plné, U=1,5, olištování, těsnění připoj spáry, rám, bezp zámek a kování, vnitřní a vnější madlo dl. 400mm, samozavírač, oboustr okop plech, venek RAL 7001, vnitřek bílý</t>
  </si>
  <si>
    <t>1471555295</t>
  </si>
  <si>
    <t>313</t>
  </si>
  <si>
    <t>5534133</t>
  </si>
  <si>
    <t>dveře AL vnitřní 2kř ozn 16 vel. 1600 x 1970 mm, EI30 DP Sn C3, část bezp sklo nerozbitné,olištování, rám, bezp zámek a kování, vnitřní a vnější madlo dl. 400mm, samozavírač, oboustr okop plech, barva bílá,</t>
  </si>
  <si>
    <t>1360680048</t>
  </si>
  <si>
    <t>314</t>
  </si>
  <si>
    <t>5534134</t>
  </si>
  <si>
    <t>dveře AL vnitřní 2kř ozn 18 vel. 1600 x 1970 mm, EI30 DP Sn C3, plné,olištování, rám, bezp zámek a kování, vnitřní a vnější madlo dl. 400mm, samozavírač, oboustr okop plech, barva bílá,</t>
  </si>
  <si>
    <t>-1175758628</t>
  </si>
  <si>
    <t>315</t>
  </si>
  <si>
    <t>767651112</t>
  </si>
  <si>
    <t>Montáž vrat  sekčních zajížděcích pod strop plochy do 9 m2</t>
  </si>
  <si>
    <t>198757796</t>
  </si>
  <si>
    <t>Montáž vrat garážových nebo průmyslových sekčních zajížděcích pod strop, plochy přes 6 do 9 m2</t>
  </si>
  <si>
    <t>316</t>
  </si>
  <si>
    <t>5534580</t>
  </si>
  <si>
    <t>Vrata sekční ozn 06 vel. 2400x2575mm, lamela s PUR, elektropohon, spínač venek vnitřek, venek RAL 7001, vnitřek bílý, olištování, rám, zateplené</t>
  </si>
  <si>
    <t>545357331</t>
  </si>
  <si>
    <t>317</t>
  </si>
  <si>
    <t>767651220</t>
  </si>
  <si>
    <t>Montáž vrat garážových otvíravých do ocelové zárubně plochy do 9 m2</t>
  </si>
  <si>
    <t>-179430835</t>
  </si>
  <si>
    <t>Montáž vrat garážových nebo průmyslových otvíravých do ocelové zárubně z dílů, plochy přes 6 do 9 m2</t>
  </si>
  <si>
    <t>"z20"  1</t>
  </si>
  <si>
    <t>318</t>
  </si>
  <si>
    <t>55399025</t>
  </si>
  <si>
    <t>Vrata vycházkového dvora ozn 20 vel. 2600x3000mm, rám L 100/100/4, rám křídla HRTR 40/40/3, výplň pozink plech prolamovaný, stavěč, petlice, kování a zámek bezpečnostní, povrch úprava</t>
  </si>
  <si>
    <t>871775502</t>
  </si>
  <si>
    <t>Vrata vycházkového dvora ozn 20 vel. 2600x3000mm, rám L 100/100/4, rám křídla HRTR 40/40/3, výplň pozink plech prolamovaný, stavěč, petlice, kování a zámek bezpečnostní</t>
  </si>
  <si>
    <t>319</t>
  </si>
  <si>
    <t>767662110</t>
  </si>
  <si>
    <t>Montáž mříží pevných šroubovaných</t>
  </si>
  <si>
    <t>-233159191</t>
  </si>
  <si>
    <t>Montáž mříží pevných, připevněných šroubováním</t>
  </si>
  <si>
    <t>"z01"  1,5*1,5*94</t>
  </si>
  <si>
    <t>"z02"  1,5*0,75*2</t>
  </si>
  <si>
    <t>"z03"  0,6*0,75*4</t>
  </si>
  <si>
    <t>"z04"  2,5*1,25*2</t>
  </si>
  <si>
    <t>"z05"  2,5*2,5*2</t>
  </si>
  <si>
    <t>"z06"  0,8*1,4*2</t>
  </si>
  <si>
    <t>"z07"  0,8*1,4</t>
  </si>
  <si>
    <t>320</t>
  </si>
  <si>
    <t>55399018</t>
  </si>
  <si>
    <t>Vnější okenní mříž, rám HRTR 30/30/4, výztuha PL 30/10, výplň tyč pr 10mm, kotvení do zdiva</t>
  </si>
  <si>
    <t>238800392</t>
  </si>
  <si>
    <t>321</t>
  </si>
  <si>
    <t>767662210</t>
  </si>
  <si>
    <t>Montáž mříží otvíravých</t>
  </si>
  <si>
    <t>94614964</t>
  </si>
  <si>
    <t>"z08"  1,5*1,5*82</t>
  </si>
  <si>
    <t>322</t>
  </si>
  <si>
    <t>55399019</t>
  </si>
  <si>
    <t>Vnitřní okenní mříž, rám L20/40/3, kotvení pr 10mm, 2kř mříž L 15/30/3, výplň drátěné pletivo 30/30 drát 2mm, s otvorem pro ovládání kliky okna</t>
  </si>
  <si>
    <t>-2118182490</t>
  </si>
  <si>
    <t>323</t>
  </si>
  <si>
    <t>767691812</t>
  </si>
  <si>
    <t>Vyvěšení nebo zavěšení kovových křídel oken do 1,5 m2</t>
  </si>
  <si>
    <t>1806933622</t>
  </si>
  <si>
    <t>Vyvěšení nebo zavěšení kovových křídel – ostatní práce s případným uložením a opětovným zavěšením po provedení stavebních změn oken, plochy do 1,50 m2</t>
  </si>
  <si>
    <t>2*8+2*(12+16+32+24+28)+4*4</t>
  </si>
  <si>
    <t>324</t>
  </si>
  <si>
    <t>767691813</t>
  </si>
  <si>
    <t>Vyvěšení nebo zavěšení kovových křídel oken přes 1,5 m2</t>
  </si>
  <si>
    <t>878339622</t>
  </si>
  <si>
    <t>Vyvěšení nebo zavěšení kovových křídel – ostatní práce s případným uložením a opětovným zavěšením po provedení stavebních změn oken, plochy přes 1,50 m2</t>
  </si>
  <si>
    <t>2*(12+16+32+24+28)</t>
  </si>
  <si>
    <t>325</t>
  </si>
  <si>
    <t>767691822</t>
  </si>
  <si>
    <t>Vyvěšení nebo zavěšení kovových křídel dveří do 2 m2</t>
  </si>
  <si>
    <t>1607933400</t>
  </si>
  <si>
    <t>Vyvěšení nebo zavěšení kovových křídel – ostatní práce s případným uložením a opětovným zavěšením po provedení stavebních změn dveří, plochy do 2 m2</t>
  </si>
  <si>
    <t>17+18</t>
  </si>
  <si>
    <t>326</t>
  </si>
  <si>
    <t>767691832</t>
  </si>
  <si>
    <t>Vyvěšení nebo zavěšení kovových křídel vrat do 4 m2</t>
  </si>
  <si>
    <t>-120589751</t>
  </si>
  <si>
    <t>Vyvěšení nebo zavěšení kovových křídel – ostatní práce s případným uložením a opětovným zavěšením po provedení stavebních změn vrat, plochy do 4 m2</t>
  </si>
  <si>
    <t>327</t>
  </si>
  <si>
    <t>767833100</t>
  </si>
  <si>
    <t>Montáž žebříků do zdi s bočnicemi s profilové oceli</t>
  </si>
  <si>
    <t>1646493334</t>
  </si>
  <si>
    <t>Montáž žebříků do zdiva s bočnicemi z profilové oceli, z trubek nebo tenkostěnných profilů</t>
  </si>
  <si>
    <t>"z17"  4,1</t>
  </si>
  <si>
    <t>328</t>
  </si>
  <si>
    <t>55399013</t>
  </si>
  <si>
    <t>Ocel žebřík výlezu ozn Z17 š 400mm, dl 4100mm, štěřina 60/40/3, stupadlo pr 20mm, kotevní háky a oka, uložení na stěně s uzamčením</t>
  </si>
  <si>
    <t>1552561041</t>
  </si>
  <si>
    <t>329</t>
  </si>
  <si>
    <t>76789011</t>
  </si>
  <si>
    <t>D+M ocel točitého schodiště, pr 1600mm, kv 3200mm, žár zink+povrch úprava, kotvení, zábradlí</t>
  </si>
  <si>
    <t>4228088</t>
  </si>
  <si>
    <t>330</t>
  </si>
  <si>
    <t>76789014</t>
  </si>
  <si>
    <t>D+M vnitřní katrové stěny, rám HRTR 50/50/4, vodorovné výztuhy PL 30/10, svislá výplň tyč pr 12mm/100, 2kř dveře, kování koule koule, zámek automatický bezpečnostní, samozavírač, kotvení do podlahy a stěn</t>
  </si>
  <si>
    <t>-580919891</t>
  </si>
  <si>
    <t>Poznámka k položce:
soulad s ČSN P ENV 1627</t>
  </si>
  <si>
    <t>"z10"  3,975*3,825</t>
  </si>
  <si>
    <t>"z11"  5,21*3,825</t>
  </si>
  <si>
    <t>"z12"  3,35*3,825</t>
  </si>
  <si>
    <t>"z13"  3*3,825</t>
  </si>
  <si>
    <t>"z14"  3*3,825*4</t>
  </si>
  <si>
    <t>"z15"  4,71*3,825</t>
  </si>
  <si>
    <t>"z24"  (1,118+0,25)*2,8*59</t>
  </si>
  <si>
    <t>"z26"  3*(1,97+1,855)*6</t>
  </si>
  <si>
    <t>331</t>
  </si>
  <si>
    <t>76789015</t>
  </si>
  <si>
    <t>D+M výlezu do prostoru výtahu vel. 1200x900mm, rám L 100/50/3, kotvení, výplň tahokov, bezp zámek</t>
  </si>
  <si>
    <t>-70749934</t>
  </si>
  <si>
    <t>"z16"  1</t>
  </si>
  <si>
    <t>332</t>
  </si>
  <si>
    <t>76789017</t>
  </si>
  <si>
    <t>D+M oplocení únikového schodiště ozn z21 - svařovaný plotový panel, horizont dráty 6mm, vertikal dráty 5mm, pozink potažené pvc, vč dveřního křídla, samozavírač, bezpečnostní kování a zámek</t>
  </si>
  <si>
    <t>717137125</t>
  </si>
  <si>
    <t>333</t>
  </si>
  <si>
    <t>76789018</t>
  </si>
  <si>
    <t>D+M zasíťování ochozu dozorčího stanoviště bodově svařovaná síť, oko 50/50, drát 4mm, pom kce</t>
  </si>
  <si>
    <t>-662964447</t>
  </si>
  <si>
    <t>"z22"  21</t>
  </si>
  <si>
    <t>334</t>
  </si>
  <si>
    <t>76789019</t>
  </si>
  <si>
    <t>D+M žiletkového válce pr 400mm, vč ostnatého drátu</t>
  </si>
  <si>
    <t>-660516605</t>
  </si>
  <si>
    <t>95+13</t>
  </si>
  <si>
    <t>335</t>
  </si>
  <si>
    <t>76789020</t>
  </si>
  <si>
    <t>D+M zasíťování vycházkového dvora ozn z25, pletivo pozink 100/100, drát 4mm, napínací drát 3,1mm</t>
  </si>
  <si>
    <t>896305655</t>
  </si>
  <si>
    <t>336</t>
  </si>
  <si>
    <t>76789022</t>
  </si>
  <si>
    <t>D+M kce pod kondenzační jednotku, povrch úprava žár zink+nátěr, dle VD</t>
  </si>
  <si>
    <t>450848824</t>
  </si>
  <si>
    <t>337</t>
  </si>
  <si>
    <t>76789024</t>
  </si>
  <si>
    <t>D+M lehký ocelový přístřešek  vycházkového dvora vel. 3000x6300mm, povrch úprava, dle ST</t>
  </si>
  <si>
    <t>1191815807</t>
  </si>
  <si>
    <t>338</t>
  </si>
  <si>
    <t>767996802</t>
  </si>
  <si>
    <t>Demontáž atypických zámečnických konstrukcí rozebráním hmotnosti jednotlivých dílů do 100 kg - zakrytí kanálů, rozebrání přístavby</t>
  </si>
  <si>
    <t>-1288891970</t>
  </si>
  <si>
    <t>Demontáž ostatních zámečnických konstrukcí o hmotnosti jednotlivých dílů rozebráním přes 50 do 100 kg</t>
  </si>
  <si>
    <t>1,55*0,6+9,075*0,6+2*0,85+0,35*2*4</t>
  </si>
  <si>
    <t>a26*40+(2,85*2+5,55+3)*18</t>
  </si>
  <si>
    <t>339</t>
  </si>
  <si>
    <t>998767103</t>
  </si>
  <si>
    <t>Přesun hmot tonážní pro zámečnické konstrukce v objektech v do 24 m</t>
  </si>
  <si>
    <t>1042497194</t>
  </si>
  <si>
    <t>Přesun hmot pro zámečnické konstrukce stanovený z hmotnosti přesunovaného materiálu vodorovná dopravní vzdálenost do 50 m v objektech výšky přes 12 do 24 m</t>
  </si>
  <si>
    <t>771</t>
  </si>
  <si>
    <t>Podlahy z dlaždic</t>
  </si>
  <si>
    <t>340</t>
  </si>
  <si>
    <t>771474113</t>
  </si>
  <si>
    <t>Montáž soklíků z dlaždic keramických rovných flexibilní lepidlo v do 120 mm</t>
  </si>
  <si>
    <t>42739843</t>
  </si>
  <si>
    <t>Montáž soklíků z dlaždic keramických lepených flexibilním lepidlem rovných výšky přes 90 do 120 mm</t>
  </si>
  <si>
    <t>(3,3+4,4+2,7+1,9)*2-1,6*2-1,21+0,3*2</t>
  </si>
  <si>
    <t>12,775*2+((2,1+2,7+1,9+3,3)*2-2+0,3*2)*3</t>
  </si>
  <si>
    <t>"102"  2*2+3,3+0,2*4-1,21-1,6*2</t>
  </si>
  <si>
    <t>"106"  (7+3,16+0,5)*2-0,9</t>
  </si>
  <si>
    <t>"107"  (7+3,15)*2-0,9</t>
  </si>
  <si>
    <t>"121"  (4,17+6,6)*2-0,8*2-0,7</t>
  </si>
  <si>
    <t>"122"  (3,81+6,6)*2-0,8*2</t>
  </si>
  <si>
    <t>"125"  (1,6+1,55)*2-0,7</t>
  </si>
  <si>
    <t>"126"  (3,1+6,6)*2-0,7-0,8</t>
  </si>
  <si>
    <t>"127"  (9,185+5,9)*2-0,9*2-2,4</t>
  </si>
  <si>
    <t>"128"  (3,025+9,15)*2+0,5*2-0,9*2-0,7</t>
  </si>
  <si>
    <t>"133"  (1,845+2,395)*2-1</t>
  </si>
  <si>
    <t>"139"  (3,21+3,03)*2-0,7-0,8</t>
  </si>
  <si>
    <t>"142"  (3,155+3,03)*2-0,7-0,8</t>
  </si>
  <si>
    <t>"147"  (2,7+4,25)*2-0,7-0,9</t>
  </si>
  <si>
    <t>(23,55*2+17,15+0,485*2+2,4+3+6,45*2+11,75+(11,15+11,25+0,5)*2+0,3*4+0,4*2)*3</t>
  </si>
  <si>
    <t>(-0,6*10-0,8*4-0,768*19-1,34-2-1*2-1,21)*3</t>
  </si>
  <si>
    <t>((6,4+0,5+0,4+3,3)*2-0,7-0,8)*3</t>
  </si>
  <si>
    <t>((6,4+3,21)*2-0,7-0,8)*3</t>
  </si>
  <si>
    <t>((6,4+0,5+0,4+5,21)*2-0,7-0,8)*3</t>
  </si>
  <si>
    <t>((3,75+2,21)*2-1)*3</t>
  </si>
  <si>
    <t>341</t>
  </si>
  <si>
    <t>771574131</t>
  </si>
  <si>
    <t xml:space="preserve">Montáž podlah keramických režných protiskluzných lepených flexibilním (epoxidovým) lepidlem do 50 ks/m2 </t>
  </si>
  <si>
    <t>-1881988073</t>
  </si>
  <si>
    <t>Montáž podlah z dlaždic keramických lepených flexibilním lepidlem režných nebo glazovaných protiskluzných nebo reliefovaných do 50 ks/ m2</t>
  </si>
  <si>
    <t>2,68+6,44+8,82+7,38+9,64+4,52</t>
  </si>
  <si>
    <t>21,3+27,33+1,65+1,7+4,42</t>
  </si>
  <si>
    <t>10,83+1,52+1,35</t>
  </si>
  <si>
    <t>22,11+20,63*3+1,5*12,775</t>
  </si>
  <si>
    <t>(8,76+3,5*3+5,48)*3</t>
  </si>
  <si>
    <t>(20,67+16,55+1,8+1,55+28,68+1,56+2,01+8,29)*3</t>
  </si>
  <si>
    <t>195,55*3</t>
  </si>
  <si>
    <t>342</t>
  </si>
  <si>
    <t>59761431</t>
  </si>
  <si>
    <t>dlaždice keramické slinuté neglazované protiskluzné 19,8 x 19,8 x 0,9 cm, vyšší mechanická zátěž, vč soklíku</t>
  </si>
  <si>
    <t>-1670597095</t>
  </si>
  <si>
    <t>(s12+s16+s22+s25)*1,15+a57*0,1*1,15</t>
  </si>
  <si>
    <t>343</t>
  </si>
  <si>
    <t>59761432</t>
  </si>
  <si>
    <t>dlaždice keramické slinuté neglazované protiskluzné 29,8 x 29,8 x 0,9 cm, běžná mechanická zátěž</t>
  </si>
  <si>
    <t>2042475380</t>
  </si>
  <si>
    <t>(s13+s155+s17+s23+s24-2,7*1,5*2*3)*1,15</t>
  </si>
  <si>
    <t>344</t>
  </si>
  <si>
    <t>59761403</t>
  </si>
  <si>
    <t>schodovka slinutá protiskluzná 30 x 30 x 0,9 cm</t>
  </si>
  <si>
    <t>450544761</t>
  </si>
  <si>
    <t>2,7*1,5*2*3*1,15</t>
  </si>
  <si>
    <t>345</t>
  </si>
  <si>
    <t>771579196</t>
  </si>
  <si>
    <t>Příplatek k montáž podlah keramických za spárování tmelem dvousložkovým</t>
  </si>
  <si>
    <t>713359576</t>
  </si>
  <si>
    <t>Montáž podlah z dlaždic keramických Příplatek k cenám za dvousložkový spárovací tmel</t>
  </si>
  <si>
    <t>346</t>
  </si>
  <si>
    <t>771579197</t>
  </si>
  <si>
    <t>Příplatek k montáž podlah keramických za lepení dvousložkovým lepidlem</t>
  </si>
  <si>
    <t>-2040845134</t>
  </si>
  <si>
    <t>Montáž podlah z dlaždic keramických Příplatek k cenám za dvousložkové lepidlo</t>
  </si>
  <si>
    <t>347</t>
  </si>
  <si>
    <t>771591111</t>
  </si>
  <si>
    <t>Podlahy penetrace podkladu</t>
  </si>
  <si>
    <t>894085357</t>
  </si>
  <si>
    <t>Podlahy - ostatní práce penetrace podkladu</t>
  </si>
  <si>
    <t>348</t>
  </si>
  <si>
    <t>771990111</t>
  </si>
  <si>
    <t>Vyrovnání podkladu samonivelační stěrkou tl 4 mm pevnosti 15 Mpa</t>
  </si>
  <si>
    <t>1179091948</t>
  </si>
  <si>
    <t>Vyrovnání podkladní vrstvy samonivelační stěrkou tl. 4 mm, min. pevnosti 15 MPa</t>
  </si>
  <si>
    <t>349</t>
  </si>
  <si>
    <t>998771103</t>
  </si>
  <si>
    <t>Přesun hmot tonážní pro podlahy z dlaždic v objektech v do 24 m</t>
  </si>
  <si>
    <t>-1629073777</t>
  </si>
  <si>
    <t>Přesun hmot pro podlahy z dlaždic stanovený z hmotnosti přesunovaného materiálu vodorovná dopravní vzdálenost do 50 m v objektech výšky přes 12 do 24 m</t>
  </si>
  <si>
    <t>777</t>
  </si>
  <si>
    <t>Podlahy lité</t>
  </si>
  <si>
    <t>350</t>
  </si>
  <si>
    <t>77713110</t>
  </si>
  <si>
    <t>Penetrační epoxidový nátěr stěn na suchý a vyzrálý podklad</t>
  </si>
  <si>
    <t>-1561965454</t>
  </si>
  <si>
    <t>Penetrační nátěr epoxidový, na podklad suchý a vyzrálý, natuženým silně naředěným lakem</t>
  </si>
  <si>
    <t>"112"  (1,5+1)*2*2,8+(1,15+1)*2*2,8-0,7*1,97*3</t>
  </si>
  <si>
    <t>"114"  (1,5+1)*2*2,8+(1,15+1)*2*2,8-0,7*1,97*3</t>
  </si>
  <si>
    <t>"116"  (1,5+1)*2*2,8+(1,15+1)*2*2,8-0,7*1,97*3</t>
  </si>
  <si>
    <t>"118"  (1,5+1)*2*2,8+(1,15+1)*2*2,8-0,7*1,97*3</t>
  </si>
  <si>
    <t>"120"  (1,5+1)*2*2,8+(1,15+1)*2*2,8-0,7*1,97*3</t>
  </si>
  <si>
    <t>"213"  (1+1,5)*2*2,8-0,7*1,97*2+(1+1,15)*2*2,8-0,7*1,97</t>
  </si>
  <si>
    <t>"215"  (1+1,5)*2*2,8-0,7*1,97*2+(1+1,15)*2*2,8-0,7*1,97</t>
  </si>
  <si>
    <t>"217"  (1+1,5)*2*2,8-0,7*1,97*2+(1+1,15)*2*2,8-0,7*1,97</t>
  </si>
  <si>
    <t>"219"  (1+1,5)*2*2,8-0,7*1,97*2+(1+1,15)*2*2,8-0,7*1,97</t>
  </si>
  <si>
    <t>"221"  (1+1,5)*2*2,8-0,7*1,97*2+(1+1,15)*2*2,8-0,7*1,97</t>
  </si>
  <si>
    <t>"223"  (1+1,5)*2*2,8-0,7*1,97*2+(1+1,15)*2*2,8-0,7*1,97</t>
  </si>
  <si>
    <t>"225"  (1+1,5)*2*2,8-0,7*1,97*2+(1+1,15)*2*2,8-0,7*1,97</t>
  </si>
  <si>
    <t>"227"  (1+1,5)*2*2,8-0,7*1,97*2+(1+1,15)*2*2,8-0,7*1,97</t>
  </si>
  <si>
    <t>"229"  (1+1,5)*2*2,8-0,7*1,97*2+(1+1,15)*2*2,8-0,7*1,97</t>
  </si>
  <si>
    <t>"231"  (1+1,5)*2*2,8-0,7*1,97*2+(1+1,15)*2*2,8-0,7*1,97</t>
  </si>
  <si>
    <t>"233"  (1+1,5)*2*2,8-0,7*1,97*2+(1+1,15)*2*2,8-0,7*1,97</t>
  </si>
  <si>
    <t>"235"  (1+1,5)*2*2,8-0,7*1,97*2+(1+1,15)*2*2,8-0,7*1,97</t>
  </si>
  <si>
    <t>"237"  (1+1,5)*2*2,8-0,7*1,97*2+(1+1,15)*2*2,8-0,7*1,97</t>
  </si>
  <si>
    <t>"239"  (1+1,5)*2*2,8-0,7*1,97*2+(1+1,15)*2*2,8-0,7*1,97</t>
  </si>
  <si>
    <t>"241"  (1+1,5)*2*2,8-0,7*1,97*2+(1+1,15)*2*2,8-0,7*1,97</t>
  </si>
  <si>
    <t>"3np dle 2np"  328,545</t>
  </si>
  <si>
    <t>"4np dle 2np"  328,545</t>
  </si>
  <si>
    <t>351</t>
  </si>
  <si>
    <t>77751112</t>
  </si>
  <si>
    <t xml:space="preserve">Krycí epoxidová stěrka tloušťky přes 2 do 3 mm </t>
  </si>
  <si>
    <t>1384583959</t>
  </si>
  <si>
    <t>Krycí stěrka průmyslová epoxidová, tloušťky přes 2 do 3 mm</t>
  </si>
  <si>
    <t>Poznámka k položce:
Stěrka tvrdá mechanicky odolná (proti vodě a koupelnové chemii), dvousložková epoxidová probarvená, provedení 2-3 vrstvy</t>
  </si>
  <si>
    <t>352</t>
  </si>
  <si>
    <t>777131101</t>
  </si>
  <si>
    <t>Penetrační epoxidový nátěr podlahy na suchý a vyzrálý podklad</t>
  </si>
  <si>
    <t>-1375980959</t>
  </si>
  <si>
    <t>Penetrační nátěr podlahy epoxidový, na podklad suchý a vyzrálý</t>
  </si>
  <si>
    <t>35,58+227,01+81,88+22,44+23,51+22,96+22,76+18,41+2,73*4+18,04</t>
  </si>
  <si>
    <t>18,59+19,36+3+19,31+42,51+6,96+5,76+15,77+24,78+27,01+1,68*2+2,48</t>
  </si>
  <si>
    <t>19,35+3,95+9,48+1,75*2+9,36+1,75*2</t>
  </si>
  <si>
    <t>14,17+4,59+5,99+2,97</t>
  </si>
  <si>
    <t>41,3+1,8+2,09+2,16+2,73*14+3,22+48,76+1,56+2,01*2+25,42+14,39</t>
  </si>
  <si>
    <t>18,8+18,51+18,25+18,8+17,76+18,79+18,41+17,97+18,59+18,79</t>
  </si>
  <si>
    <t>17,76+18,8+18,25+18,51+18,8+2,12</t>
  </si>
  <si>
    <t>"3np dle 2np"  s21</t>
  </si>
  <si>
    <t>"4np dle 2np"  s21</t>
  </si>
  <si>
    <t>"vč soklíku"  a58+a58*0,1</t>
  </si>
  <si>
    <t>353</t>
  </si>
  <si>
    <t>777511125</t>
  </si>
  <si>
    <t>Krycí epoxidová stěrka tloušťky přes 2 do 3 mm průmyslové lité podlahy</t>
  </si>
  <si>
    <t>-1508204063</t>
  </si>
  <si>
    <t>a58+a58*0,1</t>
  </si>
  <si>
    <t>354</t>
  </si>
  <si>
    <t>777611113</t>
  </si>
  <si>
    <t>Posyp barevnými vločkami podlahy velikosti do 3 mm</t>
  </si>
  <si>
    <t>-1271424233</t>
  </si>
  <si>
    <t>Krycí nátěr podlahy dekorativní posyp barevnými vločkami, velikosti přes 1 do 3 mm</t>
  </si>
  <si>
    <t>355</t>
  </si>
  <si>
    <t>777611161</t>
  </si>
  <si>
    <t>Protiskluzná úprava lité podlahy prosypem křemenným pískem</t>
  </si>
  <si>
    <t>-1316824115</t>
  </si>
  <si>
    <t>Krycí nátěr podlahy protiskluzová úprava prosyp křemenným pískem</t>
  </si>
  <si>
    <t>356</t>
  </si>
  <si>
    <t>998777103</t>
  </si>
  <si>
    <t>Přesun hmot tonážní pro podlahy lité v objektech v do 24 m</t>
  </si>
  <si>
    <t>-2113727950</t>
  </si>
  <si>
    <t>Přesun hmot pro podlahy lité stanovený z hmotnosti přesunovaného materiálu vodorovná dopravní vzdálenost do 50 m v objektech výšky přes 12 do 24 m</t>
  </si>
  <si>
    <t>781</t>
  </si>
  <si>
    <t>Dokončovací práce - obklady</t>
  </si>
  <si>
    <t>357</t>
  </si>
  <si>
    <t>781474114</t>
  </si>
  <si>
    <t>Montáž obkladů vnitřních keramických hladkých do 22 ks/m2 lepených flexibilním lepidlem</t>
  </si>
  <si>
    <t>366377486</t>
  </si>
  <si>
    <t>Montáž obkladů vnitřních stěn z dlaždic keramických lepených flexibilním lepidlem režných nebo glazovaných hladkých přes 19 do 22 ks/m2</t>
  </si>
  <si>
    <t>"123"  ((1,6+1,05)*2*2,7-0,7*3*1,97)</t>
  </si>
  <si>
    <t>"124"  ((1,6+1,05)*2*2,7-0,7*1,97)</t>
  </si>
  <si>
    <t>"129"  ((1,5+1,1)*2*2,7-0,7*2*1,97)</t>
  </si>
  <si>
    <t>"130"  ((1,55+1,1)*2*2,7-0,7*1,97)</t>
  </si>
  <si>
    <t>"132"  (1,845+1,45)*2*3,5-0,7*1,97</t>
  </si>
  <si>
    <t>"135"  (2,8+2,3)*2*3,5-0,8*1,97-0,7*1,97</t>
  </si>
  <si>
    <t>"136"  (2,8+3,15)*2*3,5-0,8*1,97</t>
  </si>
  <si>
    <t>"137"  (3,21+2,3)*2*3,5-0,8*1,97-0,7*1,97</t>
  </si>
  <si>
    <t>"140"  ((1,2+1,457)*2*2,7-0,7*2*1,97)</t>
  </si>
  <si>
    <t>"141"  ((1,2+1,457)*2*2,7-0,7*1,97)</t>
  </si>
  <si>
    <t>"143"  ((1,2+1,457)*2*2,7-0,7*2*1,97)</t>
  </si>
  <si>
    <t>"144"  ((1,2+1,457)*2*2,7-0,7*1,97)</t>
  </si>
  <si>
    <t>"145"  ((2,585+1,75)*2*3,5-0,7*1,97)</t>
  </si>
  <si>
    <t>"148"  ((1,685+0,9)*2*2,4-0,7*2*1,97)</t>
  </si>
  <si>
    <t>"149"  ((0,9+1,5)*2*2,4-0,7*1,97)</t>
  </si>
  <si>
    <t>"150"  (1,7+2,7)*2*2,85-0,7*1,97-0,84*2,19-0,8*1,4+(0,8+1,4*2)*0,3</t>
  </si>
  <si>
    <t>"151"  (2,7+2,22)*2*2,85-0,7*1,97*2</t>
  </si>
  <si>
    <t>"152"  (2,7+1,1)*2*2,85-0,7*1,97</t>
  </si>
  <si>
    <t>"206"  ((1,8+1)*2*2,7-0,7*3*1,97)</t>
  </si>
  <si>
    <t>"207"  ((1,55+1)*2*2,7-0,7*1,97)</t>
  </si>
  <si>
    <t>"209"  (1,5+1,2)*2*2,8-0,7*1,97*3</t>
  </si>
  <si>
    <t>"210"  (1,74+1,2)*2*2,8-0,7*1,97</t>
  </si>
  <si>
    <t>"211"  (1,8+1,2)*2*2,8-0,7*1,97</t>
  </si>
  <si>
    <t>"243"  (1,2+1,3)*2*2,8-0,7*1,97*3</t>
  </si>
  <si>
    <t>"244"  (1,5+1,3)*2*2,8-0,7*1,97</t>
  </si>
  <si>
    <t>"245"  (1,55+1,3)*2*2,8-0,7*1,97</t>
  </si>
  <si>
    <t>"246"  ((1,63+1,3)*2*2,8-0,7*1,97)</t>
  </si>
  <si>
    <t>"248"  ((1,2+1,3)*2*2,7-0,7*2*1,97)</t>
  </si>
  <si>
    <t>"249"  ((1,55+1,3)*2*2,7-0,7*1,97)</t>
  </si>
  <si>
    <t>"250"  ((2,255+0,115+1,38+1,635+0,385)*2*3,5-0,8*1,97)</t>
  </si>
  <si>
    <t>"252"  (2,4+3,65)*2*3,5-1*2-0,7*1,97</t>
  </si>
  <si>
    <t>"253"  (4,6+3,65)*2*3,5-1*2</t>
  </si>
  <si>
    <t>"255"  (4,6+3,65)*2*3,5-1*2</t>
  </si>
  <si>
    <t>"256"  (2,4+3,65)*2*3,5-1*2-0,7*1,97</t>
  </si>
  <si>
    <t>"257"  (3,75+3,96)*2*3,5-1*1,97</t>
  </si>
  <si>
    <t>"3np dle 2np"  423,646</t>
  </si>
  <si>
    <t>"4np dle 2np"  423,646</t>
  </si>
  <si>
    <t>358</t>
  </si>
  <si>
    <t>5976101</t>
  </si>
  <si>
    <t>Průmyslový obklad  keramický (bílé i barevné) I. j. vč lišt, vyšší mechanická zátěž, vel 200x200mm, tl. 9mm</t>
  </si>
  <si>
    <t>1269784705</t>
  </si>
  <si>
    <t>a59*1,15</t>
  </si>
  <si>
    <t>359</t>
  </si>
  <si>
    <t>78147919</t>
  </si>
  <si>
    <t>Příplatek k montáži obkladů vnitřních keramických hladkých za lepením lepidlem epoxidovým</t>
  </si>
  <si>
    <t>201609912</t>
  </si>
  <si>
    <t>Montáž obkladů vnitřních stěn z dlaždic keramických Příplatek k cenám za epoxidové lepidlo</t>
  </si>
  <si>
    <t>360</t>
  </si>
  <si>
    <t>781479196</t>
  </si>
  <si>
    <t>Příplatek k montáži obkladů vnitřních keramických hladkých za spárování tmelem epoxid, spár hmota epoxid dvousložková kyselinovzdorná</t>
  </si>
  <si>
    <t>1552364180</t>
  </si>
  <si>
    <t>Montáž obkladů vnitřních stěn z dlaždic keramických Příplatek k cenám za dvousložkový spárovací tmel</t>
  </si>
  <si>
    <t>361</t>
  </si>
  <si>
    <t>781495111</t>
  </si>
  <si>
    <t>Penetrace podkladu vnitřních obkladů</t>
  </si>
  <si>
    <t>136590545</t>
  </si>
  <si>
    <t>Ostatní prvky ostatní práce penetrace podkladu</t>
  </si>
  <si>
    <t>362</t>
  </si>
  <si>
    <t>781495133</t>
  </si>
  <si>
    <t>Izolace ve spojení s obkladem - pás lepený ve vnitřním koutu</t>
  </si>
  <si>
    <t>-460973964</t>
  </si>
  <si>
    <t>Ostatní prvky izolace ve spojení s obkladem pás, lepený vnitřní kout [KERDI-pás]</t>
  </si>
  <si>
    <t>"135"  (2,8+2,3)*2-0,768-0,8+4*3,5</t>
  </si>
  <si>
    <t>"136"  (3,15+2,8)*2-0,8+4*3,5</t>
  </si>
  <si>
    <t>"137"  (3,21+2,3)*2-0,8-0,768+4*3,5</t>
  </si>
  <si>
    <t>"138"  (3,21+3,15)*2-0,8+4*3,5</t>
  </si>
  <si>
    <t>((2,4+3,65)*2-0,768-1)*3+3,5*4*3</t>
  </si>
  <si>
    <t>((4,6+3,65)*2-1)*3+3,5*4*3</t>
  </si>
  <si>
    <t>363</t>
  </si>
  <si>
    <t>781674113</t>
  </si>
  <si>
    <t>Montáž obkladů parapetů šířky do 200 mm z dlaždic keramických lepených flexibilním lepidlem</t>
  </si>
  <si>
    <t>-4522246</t>
  </si>
  <si>
    <t>Montáž obkladů parapetů z dlaždic keramických lepených flexibilním lepidlem, šířky parapetu přes 150 do 200 mm</t>
  </si>
  <si>
    <t>"02"  1,5*94</t>
  </si>
  <si>
    <t>"03"  0,6*4</t>
  </si>
  <si>
    <t>"04"  1,5*2</t>
  </si>
  <si>
    <t>"22"  0,8</t>
  </si>
  <si>
    <t>"07"  0,8</t>
  </si>
  <si>
    <t>"08"  0,8</t>
  </si>
  <si>
    <t>"0,9"  1,5</t>
  </si>
  <si>
    <t>"11"  1</t>
  </si>
  <si>
    <t>"12"  2,7</t>
  </si>
  <si>
    <t>"19"  2,5*2</t>
  </si>
  <si>
    <t>"20"  2,5*2</t>
  </si>
  <si>
    <t>"14"  1,5*2</t>
  </si>
  <si>
    <t>"15"  1,2</t>
  </si>
  <si>
    <t>"21"  1,5*2</t>
  </si>
  <si>
    <t>364</t>
  </si>
  <si>
    <t>5976143</t>
  </si>
  <si>
    <t>dlaždice keramické pro parapety oken, olištování</t>
  </si>
  <si>
    <t>-744522530</t>
  </si>
  <si>
    <t>(a2*0,2+a3*0,25+a4*0,1)*1,2</t>
  </si>
  <si>
    <t>365</t>
  </si>
  <si>
    <t>998781103</t>
  </si>
  <si>
    <t>Přesun hmot tonážní pro obklady keramické v objektech v do 24 m</t>
  </si>
  <si>
    <t>-1856707692</t>
  </si>
  <si>
    <t>Přesun hmot pro obklady keramické stanovený z hmotnosti přesunovaného materiálu vodorovná dopravní vzdálenost do 50 m v objektech výšky přes 12 do 24 m</t>
  </si>
  <si>
    <t>783</t>
  </si>
  <si>
    <t>Dokončovací práce - nátěry</t>
  </si>
  <si>
    <t>366</t>
  </si>
  <si>
    <t>783314201</t>
  </si>
  <si>
    <t>Základní antikorozní jednonásobný syntetický standardní nátěr zámečnických konstrukcí</t>
  </si>
  <si>
    <t>-80476520</t>
  </si>
  <si>
    <t>Základní antikorozní nátěr zámečnických konstrukcí jednonásobný syntetický standardní</t>
  </si>
  <si>
    <t xml:space="preserve">"zárubně" </t>
  </si>
  <si>
    <t>(0,6+2*1,97)*(0,11+0,1)*25</t>
  </si>
  <si>
    <t>(0,8+2*1,97)*(0,11+0,115)*18</t>
  </si>
  <si>
    <t>(0,7+2*1,97)*(0,11+0,115)*153</t>
  </si>
  <si>
    <t>(0,9+2*1,97)*(0,11+0,115)*6</t>
  </si>
  <si>
    <t>(1+2*1,97)*(0,11+0,115)*7</t>
  </si>
  <si>
    <t>"33"  0,25*6</t>
  </si>
  <si>
    <t>"34"  0,8*1,1*2*2</t>
  </si>
  <si>
    <t>367</t>
  </si>
  <si>
    <t>783315101</t>
  </si>
  <si>
    <t>Mezinátěr jednonásobný syntetický standardní zámečnických konstrukcí</t>
  </si>
  <si>
    <t>111461016</t>
  </si>
  <si>
    <t>Mezinátěr zámečnických konstrukcí jednonásobný syntetický standardní</t>
  </si>
  <si>
    <t>368</t>
  </si>
  <si>
    <t>783317101</t>
  </si>
  <si>
    <t>Krycí jednonásobný syntetický standardní nátěr zámečnických konstrukcí</t>
  </si>
  <si>
    <t>1693509657</t>
  </si>
  <si>
    <t>Krycí nátěr (email) zámečnických konstrukcí jednonásobný syntetický standardní</t>
  </si>
  <si>
    <t>369</t>
  </si>
  <si>
    <t>783826615</t>
  </si>
  <si>
    <t>Hydrofobizační transparentní silikonový nátěr omítek stupně členitosti 1 a 2</t>
  </si>
  <si>
    <t>-428594399</t>
  </si>
  <si>
    <t>Hydrofobizační nátěr omítek silikonový, transparentní, povrchů hladkých omítek hladkých, zrnitých tenkovrstvých nebo štukových stupně členitosti 1 a 2</t>
  </si>
  <si>
    <t>a87*2+(3*2+6,4)*0,5</t>
  </si>
  <si>
    <t>784</t>
  </si>
  <si>
    <t>Dokončovací práce - malby a tapety</t>
  </si>
  <si>
    <t>370</t>
  </si>
  <si>
    <t>784181111</t>
  </si>
  <si>
    <t>Základní silikátová jednonásobná penetrace podkladu v místnostech výšky do 3,80m</t>
  </si>
  <si>
    <t>783293929</t>
  </si>
  <si>
    <t>Penetrace podkladu jednonásobná základní silikátová v místnostech výšky do 3,80 m</t>
  </si>
  <si>
    <t>a52+a55+sl</t>
  </si>
  <si>
    <t>371</t>
  </si>
  <si>
    <t>784181121</t>
  </si>
  <si>
    <t>Hloubková jednonásobná penetrace podkladu v místnostech výšky do 3,80 m</t>
  </si>
  <si>
    <t>-1185112015</t>
  </si>
  <si>
    <t>Penetrace podkladu jednonásobná hloubková v místnostech výšky do 3,80 m</t>
  </si>
  <si>
    <t>m1-a52-a55-sl</t>
  </si>
  <si>
    <t>372</t>
  </si>
  <si>
    <t>784221101</t>
  </si>
  <si>
    <t>Dvojnásobné bílé malby  ze směsí za sucha dobře otěruvzdorných v místnostech do 3,80 m</t>
  </si>
  <si>
    <t>-1038437805</t>
  </si>
  <si>
    <t>Malby z malířských směsí otěruvzdorných za sucha dvojnásobné, bílé za sucha otěruvzdorné dobře v místnostech výšky do 3,80 m</t>
  </si>
  <si>
    <t>Poznámka k položce:
matná, disperzní barva s vysokou krycí schopností</t>
  </si>
  <si>
    <t>a52+6,6+22,11+227,01+81,88+21,3+22,44+a55</t>
  </si>
  <si>
    <t>a35*1,1+a68*1,1+a69*1,1+a71+a72*1,1+sl</t>
  </si>
  <si>
    <t>789</t>
  </si>
  <si>
    <t>Povrchové úpravy ocelových konstrukcí a technologických zařízení</t>
  </si>
  <si>
    <t>373</t>
  </si>
  <si>
    <t>78942121</t>
  </si>
  <si>
    <t>Provedení žárového stříkání ocelových konstrukcí třídy I Zn 50 um</t>
  </si>
  <si>
    <t>269843989</t>
  </si>
  <si>
    <t>Provedení žárového stříkání ocelových konstrukcí zinkem, tloušťky 50 μm, třídy I (0,925 kg Zn/m2) vč mat</t>
  </si>
  <si>
    <t>"schodiště"  7,04*32</t>
  </si>
  <si>
    <t>"dvůr"  12,5*32</t>
  </si>
  <si>
    <t>"dozorce"  0,55*32</t>
  </si>
  <si>
    <t>(a10+a11+a13)*2+a12*2+1,2*0,9*2+4,1*0,4</t>
  </si>
  <si>
    <t>(35,4*1,1+8,7*1)*2+2*0,025*3,14*33,5+2,6*3*2</t>
  </si>
  <si>
    <t>Práce a dodávky M</t>
  </si>
  <si>
    <t>33-M</t>
  </si>
  <si>
    <t>Montáže dopr.zaříz.,sklad. zař. a váh</t>
  </si>
  <si>
    <t>374</t>
  </si>
  <si>
    <t>93311011</t>
  </si>
  <si>
    <t>D+M výtahu, specifikace dle PD a ozn 36 (evakuační výtah, 15 osob, kabina 1200x2100mm, zdvih 12600mm)</t>
  </si>
  <si>
    <t>-1361647597</t>
  </si>
  <si>
    <t>ZTI - ZTI-3 -ZDRAVOTNÍ  TECHNIKA</t>
  </si>
  <si>
    <t xml:space="preserve">    6 - Úpravy povrchu, podlahy, osazení</t>
  </si>
  <si>
    <t xml:space="preserve">    9 - Ostatní konstrukce a práce-bourání</t>
  </si>
  <si>
    <t xml:space="preserve">    99 - Přesun hmot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</si>
  <si>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</si>
  <si>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</si>
  <si>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</si>
  <si>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</si>
  <si>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</si>
  <si>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VRN - Vedlejší rozpočtové náklady</t>
  </si>
  <si>
    <t>((29+244+67+71)*1,0*1,3) "ležatá kanalizace</t>
  </si>
  <si>
    <t>(2*5*0,8*1,5) "připojení na vodovod</t>
  </si>
  <si>
    <t>132212209</t>
  </si>
  <si>
    <t>Příplatek za lepivost u hloubení rýh š do 2000 mm ručním nebo pneum nářadím v hornině tř. 3</t>
  </si>
  <si>
    <t>546,300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</si>
  <si>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</si>
  <si>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</si>
  <si>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</si>
  <si>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</si>
  <si>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</si>
  <si>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</si>
  <si>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546,300 "hloubené vykopávky</t>
  </si>
  <si>
    <t>162601102</t>
  </si>
  <si>
    <t>Vodorovné přemístění do 5000 m výkopku/sypaniny z horniny tř. 1 až 4</t>
  </si>
  <si>
    <t>41,900 "lože</t>
  </si>
  <si>
    <t>183,890 "obsypy</t>
  </si>
  <si>
    <t>0,020*(29+244+67+71)+0,015*2*5 "potrubí</t>
  </si>
  <si>
    <t>1,8*234,160</t>
  </si>
  <si>
    <t>174101101</t>
  </si>
  <si>
    <t>Zásyp jam, šachet rýh nebo kolem objektů sypaninou se zhutněním</t>
  </si>
  <si>
    <t>546,300 "výkopky</t>
  </si>
  <si>
    <t>-234,160 "vodorovný přesun</t>
  </si>
  <si>
    <t>175101101</t>
  </si>
  <si>
    <t>Obsypání potrubí bez prohození sypaniny z hornin tř. 1 až 4 uloženým do 3 m od kraje výkopu</t>
  </si>
  <si>
    <t>((29+244+67+71)*1,0*0,46)-(0,020*(29+244+67+71)) "ležatá kanalizace</t>
  </si>
  <si>
    <t>(2*5*0,8*0,40)-(2*5*0,015) "připojení na vodovod</t>
  </si>
  <si>
    <t>583313400</t>
  </si>
  <si>
    <t>kamenivo těžené drobné frakce 0-4 pr.</t>
  </si>
  <si>
    <t>1,89*183,89</t>
  </si>
  <si>
    <t>451572111</t>
  </si>
  <si>
    <t>Lože pod potrubí otevřený výkop z kameniva drobného těženého</t>
  </si>
  <si>
    <t>Úpravy povrchu, podlahy, osazení</t>
  </si>
  <si>
    <t>965042010</t>
  </si>
  <si>
    <t>Bourání kcí podlahy nebo mazanin betonových nebo z litého asfaltu tl přes 100 mm pl pře 4 m2</t>
  </si>
  <si>
    <t>0,25*((29+244+67+71)*1,0) "bourání podlah pro svodnou kanalizaci</t>
  </si>
  <si>
    <t>(2*5*0,8*0,25) "připojení na vodovod</t>
  </si>
  <si>
    <t>631312010</t>
  </si>
  <si>
    <t>Vyspravení podlahy v rýhách pro trubní vedení betonem prostým</t>
  </si>
  <si>
    <t>891261111</t>
  </si>
  <si>
    <t>Montáž vodovodních šoupátek otevřený výkop DN 100</t>
  </si>
  <si>
    <t>2+2 "napojení na přívod vody</t>
  </si>
  <si>
    <t>125411000000</t>
  </si>
  <si>
    <t>JIŠTĚNÍ PROTI POSUVU PN10 DN 110 PN10</t>
  </si>
  <si>
    <t>810010000216</t>
  </si>
  <si>
    <t>PŘÍRUBA VNITŘNÍ ZÁVIT DN 100-2''</t>
  </si>
  <si>
    <t>Ostatní konstrukce a práce-bourání</t>
  </si>
  <si>
    <t>R-9709001</t>
  </si>
  <si>
    <t>Stavební výpomoce, pomocné zednické práce, vrtání ptostupů, drážky, montážní práce a nespecifikované práce</t>
  </si>
  <si>
    <t>hod</t>
  </si>
  <si>
    <t>998276101</t>
  </si>
  <si>
    <t>Přesun hmot pro trubní vedení z trub z plastických hmot otevřený výkop</t>
  </si>
  <si>
    <t>997221571</t>
  </si>
  <si>
    <t>Vodorovná doprava vybouraných hmot do 1 km</t>
  </si>
  <si>
    <t>997221579</t>
  </si>
  <si>
    <t>Příplatek ZKD 1 km u vodorovné dopravy vybouraných hmot</t>
  </si>
  <si>
    <t>9*230,45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</si>
  <si>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</si>
  <si>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</si>
  <si>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</si>
  <si>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</si>
  <si>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713463121</t>
  </si>
  <si>
    <t>Montáž izolace tepelné potrubí potrubními pouzdry bez úpravy uchycenými sponami 1x</t>
  </si>
  <si>
    <t>283770780</t>
  </si>
  <si>
    <t>izolace potrubí z pěněného PE 110 x 13 mm</t>
  </si>
  <si>
    <t>98 "dešťové potrubí</t>
  </si>
  <si>
    <t>713463131</t>
  </si>
  <si>
    <t>Montáž izolace tepelné potrubí potrubními pouzdry bez úpravy slepenými 1x tl izolace do 25 mm</t>
  </si>
  <si>
    <t>283771040</t>
  </si>
  <si>
    <t>izolace potrubí z pěněného PE 22 x 13 mm</t>
  </si>
  <si>
    <t>675+303 "potrubí ve stěnách, předstěnách</t>
  </si>
  <si>
    <t>283771120</t>
  </si>
  <si>
    <t>izolace potrubí z pěněného PE 28 x 13 mm</t>
  </si>
  <si>
    <t>520+32 "potrubí ve stěnách, předstěnách</t>
  </si>
  <si>
    <t>31+12 "páteřní potrubí pod stropem</t>
  </si>
  <si>
    <t>283770520</t>
  </si>
  <si>
    <t>izolace potrubí z pěněného PE 32 x 13 mm</t>
  </si>
  <si>
    <t>427-88 "páteřní potrubí pod stropem</t>
  </si>
  <si>
    <t>283771190</t>
  </si>
  <si>
    <t>izolace potrubí z pěněného PE 42 x 13 mm</t>
  </si>
  <si>
    <t>283771230</t>
  </si>
  <si>
    <t>izolace potrubí z pěněného PE 54 x 13 mm</t>
  </si>
  <si>
    <t>43 "páteřní potrubí pod stropem</t>
  </si>
  <si>
    <t>283770650</t>
  </si>
  <si>
    <t>izolace potrubí z pěněného PE 54 x 25 mm</t>
  </si>
  <si>
    <t>283771270</t>
  </si>
  <si>
    <t>izolace potrubí z pěněného PE 65 x 13 mm</t>
  </si>
  <si>
    <t>127 "páteřní potrubí pod stropem</t>
  </si>
  <si>
    <t>283770490</t>
  </si>
  <si>
    <t>izolace potrubí z pěněného PE 28 x 25 mm</t>
  </si>
  <si>
    <t>283770540</t>
  </si>
  <si>
    <t>izolace potrubí z pěněného PE 32 x 25 mm</t>
  </si>
  <si>
    <t>54+111 "páteřní potrubí pod stropem</t>
  </si>
  <si>
    <t>283770630</t>
  </si>
  <si>
    <t>izolace potrubí z pěněného PE 42 x 25 mm</t>
  </si>
  <si>
    <t>283770690</t>
  </si>
  <si>
    <t>izolace potrubí z pěněného PE 65 x 25 mm</t>
  </si>
  <si>
    <t>98+77 "páteřní potrubí pod stropem</t>
  </si>
  <si>
    <t>283770760</t>
  </si>
  <si>
    <t>izolace potrubí z pěněného PE 92 x 25 mm</t>
  </si>
  <si>
    <t>283770800</t>
  </si>
  <si>
    <t>izolace potrubí z pěněného PE 114 x 25 mm</t>
  </si>
  <si>
    <t>60+98+77 "páteřní potrubí pod stropem</t>
  </si>
  <si>
    <t>Přesun hmot tonážní tonážní pro izolace tepelné v objektech v do 24 m</t>
  </si>
  <si>
    <t>721173401</t>
  </si>
  <si>
    <t>Potrubí kanalizační plastové svodné systém KG DN 100</t>
  </si>
  <si>
    <t>721173402</t>
  </si>
  <si>
    <t>Potrubí kanalizační plastové svodné systém KG DN 125</t>
  </si>
  <si>
    <t>244 "ležatá kanalizace</t>
  </si>
  <si>
    <t>286116180</t>
  </si>
  <si>
    <t>čistící kus kanalizace plastové KGRE- 125 se 4 šrouby</t>
  </si>
  <si>
    <t>721173403</t>
  </si>
  <si>
    <t>Potrubí kanalizační plastové svodné systém KG DN 150</t>
  </si>
  <si>
    <t>67 "ležatá kanalizace</t>
  </si>
  <si>
    <t>286116200</t>
  </si>
  <si>
    <t>čistící kus kanalizace plastové KGRE- 150 se 4 šrouby</t>
  </si>
  <si>
    <t>721173404</t>
  </si>
  <si>
    <t>Potrubí kanalizační plastové svodné systém KG DN 200</t>
  </si>
  <si>
    <t>721173736</t>
  </si>
  <si>
    <t>Potrubí kanalizační z PE dešťové DN 100</t>
  </si>
  <si>
    <t>286194430</t>
  </si>
  <si>
    <t>tvarovka čisticí PE-HD 90° s kruhovým otvorem, d 110</t>
  </si>
  <si>
    <t>9 "čistící tvarovka</t>
  </si>
  <si>
    <t>721174024</t>
  </si>
  <si>
    <t>Potrubí kanalizační z PP odpadní systém HT DN 70</t>
  </si>
  <si>
    <t>721174025</t>
  </si>
  <si>
    <t>Potrubí kanalizační z PP odpadní systém HT DN 100</t>
  </si>
  <si>
    <t>476 "odpadní kanalizace odhlučněná</t>
  </si>
  <si>
    <t>286156030</t>
  </si>
  <si>
    <t>čistící tvarovka HTRE, DN 100</t>
  </si>
  <si>
    <t>721174026</t>
  </si>
  <si>
    <t>Potrubí kanalizační z PP odpadní systém HT DN 125</t>
  </si>
  <si>
    <t>26+12 "odpadní kanalizace odhlučněná</t>
  </si>
  <si>
    <t>286156040</t>
  </si>
  <si>
    <t>čistící tvarovka HTRE, DN 125</t>
  </si>
  <si>
    <t>721174042</t>
  </si>
  <si>
    <t>Potrubí kanalizační z PP připojovací systém HT DN 40</t>
  </si>
  <si>
    <t>168+4 "připojovací kanalizace</t>
  </si>
  <si>
    <t>721174043</t>
  </si>
  <si>
    <t>Potrubí kanalizační z PP připojovací systém HT DN 50</t>
  </si>
  <si>
    <t>721174044</t>
  </si>
  <si>
    <t>Potrubí kanalizační z PP připojovací systém HT DN 70</t>
  </si>
  <si>
    <t>22 "připojovací kanalizace</t>
  </si>
  <si>
    <t>721174045</t>
  </si>
  <si>
    <t>Potrubí kanalizační z PP připojovací systém HT DN 100</t>
  </si>
  <si>
    <t>458100010</t>
  </si>
  <si>
    <t>kotevní prvky pro potrubí kanalizace</t>
  </si>
  <si>
    <t>ks</t>
  </si>
  <si>
    <t>(108+476+26+98+12)/2 "upevnění potrubí v šachtách, pod stropem</t>
  </si>
  <si>
    <t>721194104</t>
  </si>
  <si>
    <t>Vyvedení a upevnění odpadních výpustek DN 40</t>
  </si>
  <si>
    <t>721194105</t>
  </si>
  <si>
    <t>Vyvedení a upevnění odpadních výpustek DN 50</t>
  </si>
  <si>
    <t>6+8+1+1+2+5+6+7 "výpustky DN 50</t>
  </si>
  <si>
    <t>721194109</t>
  </si>
  <si>
    <t>Vyvedení a upevnění odpadních výpustek DN 100</t>
  </si>
  <si>
    <t>721211421</t>
  </si>
  <si>
    <t>Vpusť podlahová se svislým odtokem DN 50/75/110 mřížka nerez 115x115, suchá klapka proti zápachu</t>
  </si>
  <si>
    <t>6 "vpust strojovna</t>
  </si>
  <si>
    <t>721226530</t>
  </si>
  <si>
    <t>Zápachová uzávěrka HL 136N plastová pro odvod kondenzátu s přídavnou mech. uzávěrkou a čistící vložkou</t>
  </si>
  <si>
    <t>721226540</t>
  </si>
  <si>
    <t>Vtok se zápachovou uzávěrkou HL 21 s přídavným uzávěrem pro suchý stav</t>
  </si>
  <si>
    <t>11 "odvod kondenzátu</t>
  </si>
  <si>
    <t>721233112</t>
  </si>
  <si>
    <t>Střešní vtok polypropylen PP pro ploché střechy včetně nástavce pro zelenou střechu svislý odtok DN 110 s el. obřevem</t>
  </si>
  <si>
    <t>721273153</t>
  </si>
  <si>
    <t>Hlavice ventilační polypropylen PP DN 110</t>
  </si>
  <si>
    <t>20 "větrací potrubí</t>
  </si>
  <si>
    <t>721274122</t>
  </si>
  <si>
    <t>Přivzdušňovací ventil vnitřní odpadních potrubí DN 75</t>
  </si>
  <si>
    <t>721274124</t>
  </si>
  <si>
    <t>Přivzdušňovací ventil vnitřní odpadních potrubí DN 110</t>
  </si>
  <si>
    <t>8 "přívzdušnění kanalizace</t>
  </si>
  <si>
    <t>721289500</t>
  </si>
  <si>
    <t>Napojení nového potrubí na stávající kanalizační potrubí do DN 200</t>
  </si>
  <si>
    <t>soubor</t>
  </si>
  <si>
    <t>721290111</t>
  </si>
  <si>
    <t>Zkouška těsnosti potrubí kanalizace vodou do DN 125</t>
  </si>
  <si>
    <t>168+323+22+193+108+476+26+98+4+28+12 "připojovací,odpadní a dešťové potrubí</t>
  </si>
  <si>
    <t>721290112</t>
  </si>
  <si>
    <t>Zkouška těsnosti potrubí kanalizace vodou do DN 200</t>
  </si>
  <si>
    <t>29+244+67+71 "svodná kanalizace</t>
  </si>
  <si>
    <t>998721103</t>
  </si>
  <si>
    <t>Přesun hmot tonážní pro vnitřní kanalizace v objektech v do 24 m</t>
  </si>
  <si>
    <t>722</t>
  </si>
  <si>
    <t>Zdravotechnika - vnitřní vodovod</t>
  </si>
  <si>
    <t>722130233</t>
  </si>
  <si>
    <t>Potrubí vodovodní ocelové závitové pozinkované svařované běžné DN 25</t>
  </si>
  <si>
    <t>12 "požární vodovod</t>
  </si>
  <si>
    <t>722130235</t>
  </si>
  <si>
    <t>Potrubí vodovodní ocelové závitové pozinkované svařované běžné DN 40</t>
  </si>
  <si>
    <t>722174022</t>
  </si>
  <si>
    <t>Potrubí vodovodní plastové PP-RCT svar polyfuze PN 20 D 20 x 3,4 mm</t>
  </si>
  <si>
    <t>675+303 "připojovací ve stěnách, předstěnách</t>
  </si>
  <si>
    <t>722174023</t>
  </si>
  <si>
    <t>Potrubí vodovodní plastové PP-RCT svar polyfuze PN 20 D 25 x 4,2 mm</t>
  </si>
  <si>
    <t>520+32 "připojovací ve stěnách, předstěnách</t>
  </si>
  <si>
    <t>31+331+124 "páteřní pod stropem</t>
  </si>
  <si>
    <t>722174024</t>
  </si>
  <si>
    <t>Potrubí vodovodní plastové PP-RCT svar polyfuze PN 20 D 32 x5,4 mm</t>
  </si>
  <si>
    <t>427+54+111 "páteřní pod stropem</t>
  </si>
  <si>
    <t>722174025</t>
  </si>
  <si>
    <t>Potrubí vodovodní plastové PP-RCT svar polyfuze PN 20 D 40 x 6,7 mm</t>
  </si>
  <si>
    <t>242+259+22 "páteřní pod stropem</t>
  </si>
  <si>
    <t>722174026</t>
  </si>
  <si>
    <t>Potrubí vodovodní plastové PP-RCT svar polyfuze PN 20 D 50 x 8,4 mm</t>
  </si>
  <si>
    <t>43+60 "páteřní pod stropem</t>
  </si>
  <si>
    <t>722174027</t>
  </si>
  <si>
    <t>Potrubí vodovodní plastové PP-RCT svar polyfuze PN 20 D 63 x 10,5 mm</t>
  </si>
  <si>
    <t>127+98+77 "páteřní pod stropem</t>
  </si>
  <si>
    <t>722182012</t>
  </si>
  <si>
    <t>Podpůrný žlab pro potrubí D 25</t>
  </si>
  <si>
    <t>31+331+113 "páteřní pod stropem</t>
  </si>
  <si>
    <t>722182013</t>
  </si>
  <si>
    <t>Podpůrný žlab pro potrubí D 32</t>
  </si>
  <si>
    <t>427+54+124 "páteřní pod stropem</t>
  </si>
  <si>
    <t>722182014</t>
  </si>
  <si>
    <t>Podpůrný žlab pro potrubí D 40</t>
  </si>
  <si>
    <t>722182015</t>
  </si>
  <si>
    <t>Podpůrný žlab pro potrubí D 50</t>
  </si>
  <si>
    <t>722182016</t>
  </si>
  <si>
    <t>Podpůrný žlab pro potrubí D 63</t>
  </si>
  <si>
    <t>45820001</t>
  </si>
  <si>
    <t>kotevní prvky pro potrubí vodovodu</t>
  </si>
  <si>
    <t>722171939R</t>
  </si>
  <si>
    <t>Potrubí plastové výměna trub nebo tvarovek D do 110 mm - napojení na potrubí přípojek</t>
  </si>
  <si>
    <t>2 "napojení na přívod vody</t>
  </si>
  <si>
    <t>722220152</t>
  </si>
  <si>
    <t>Nástěnka závitová plastová PPR PN 20 DN 20 x G 1/2</t>
  </si>
  <si>
    <t>722220161</t>
  </si>
  <si>
    <t>Nástěnný komplet plastový PPR PN 20 DN 20 x G 1/2</t>
  </si>
  <si>
    <t>1+15+7+5+1+3+7 "nástěnky baterie</t>
  </si>
  <si>
    <t>722224115</t>
  </si>
  <si>
    <t>Kohout plnicí nebo vypouštěcí G 1/2 PN 10 s jedním závitem</t>
  </si>
  <si>
    <t>722229101</t>
  </si>
  <si>
    <t>Montáž vodovodních armatur s jedním závitem G 1/2 ostatní typ</t>
  </si>
  <si>
    <t>1 "výtokové ventily</t>
  </si>
  <si>
    <t>551101560</t>
  </si>
  <si>
    <t>ventil výtokový mosazný s hadicovou přípojkou 1KE-3T 1/2"</t>
  </si>
  <si>
    <t>722231076</t>
  </si>
  <si>
    <t>Ventil zpětný G 1 1/2 PN 10 do 110°C se dvěma závity</t>
  </si>
  <si>
    <t>1 "strojovna</t>
  </si>
  <si>
    <t>722231077</t>
  </si>
  <si>
    <t>Ventil zpětný G 2 PN 10 do 110°C se dvěma závity</t>
  </si>
  <si>
    <t>722231146</t>
  </si>
  <si>
    <t>Ventil závitový pojistný rohový G 2</t>
  </si>
  <si>
    <t>4 "strojovna</t>
  </si>
  <si>
    <t>722231206</t>
  </si>
  <si>
    <t>Ventil redukční mosazný G 2 PN 6 do 25°C s 2x vnitřním závitem bez manometru</t>
  </si>
  <si>
    <t>722231247</t>
  </si>
  <si>
    <t>Ventil elektromagnetický G 2 PN 16 do 130°C bez proudu zavřeno se dvěma závity</t>
  </si>
  <si>
    <t>722232061</t>
  </si>
  <si>
    <t>Kohout kulový přímý G 1/2 PN 42 do 185°C vnitřní závit s vypouštěním</t>
  </si>
  <si>
    <t>722232062</t>
  </si>
  <si>
    <t>Kohout kulový přímý G 3/4 PN 42 do 185°C vnitřní závit s vypouštěním</t>
  </si>
  <si>
    <t>148 "uzávěr odbočka</t>
  </si>
  <si>
    <t>722232063</t>
  </si>
  <si>
    <t>Kohout kulový přímý G 1 PN 42 do 185°C vnitřní závit s vypouštěním</t>
  </si>
  <si>
    <t>722232064</t>
  </si>
  <si>
    <t>Kohout kulový přímý G 5/4 PN 42 do 185°C vnitřní závit s vypouštěním</t>
  </si>
  <si>
    <t>33 "uzávěr odbočka</t>
  </si>
  <si>
    <t>722232065</t>
  </si>
  <si>
    <t>Kohout kulový přímý G 1 1/2 PN 42 do 185°C vnitřní závit s vypouštěním</t>
  </si>
  <si>
    <t>722232066</t>
  </si>
  <si>
    <t>Kohout kulový přímý G 2 PN 42 do 185°C vnitřní závit s vypouštěním</t>
  </si>
  <si>
    <t>25+3 "uzávěr odbočka</t>
  </si>
  <si>
    <t>722234268</t>
  </si>
  <si>
    <t>Filtr mosazný G 2 PN 16 do 120°C s 2x vnitřním závitem</t>
  </si>
  <si>
    <t>722239101</t>
  </si>
  <si>
    <t>Montáž armatur vodovodních se dvěma závity G 1/2</t>
  </si>
  <si>
    <t>17+1 "vyvažovací armatura</t>
  </si>
  <si>
    <t>551279090</t>
  </si>
  <si>
    <t>ventil vyvažovací stoupačkový dvouregulační termostatický 1/2" s měřením a vypouštěním</t>
  </si>
  <si>
    <t>722239102</t>
  </si>
  <si>
    <t>Montáž armatur vodovodních se dvěma závity G 3/4</t>
  </si>
  <si>
    <t>551279091</t>
  </si>
  <si>
    <t>ventil vyvažovací stoupačkový dvouregulační termostatický 3/4" s měřením a vypouštěním</t>
  </si>
  <si>
    <t>722239103</t>
  </si>
  <si>
    <t>Montáž armatur vodovodních se dvěma závity G 1</t>
  </si>
  <si>
    <t>2 "vyvažovací armatura</t>
  </si>
  <si>
    <t>551279092</t>
  </si>
  <si>
    <t>ventil vyvažovací stoupačkový dvouregulační termostatický 1" s měřením a vypouštěním</t>
  </si>
  <si>
    <t>722250133</t>
  </si>
  <si>
    <t>Hydrantový systém s tvarově stálou hadicí D 25 x 30 m celoplechový</t>
  </si>
  <si>
    <t>722262302</t>
  </si>
  <si>
    <t>Vodoměr závitový vícevtokový mokroběžný do 40°C G 5/4 x 150 mm Qn 10 m3/h vertikální</t>
  </si>
  <si>
    <t>4+2 "strojovna</t>
  </si>
  <si>
    <t>722270105</t>
  </si>
  <si>
    <t>Sestava vodoměrová závitová G 2</t>
  </si>
  <si>
    <t>72240090R</t>
  </si>
  <si>
    <t>Napojení na zásobník TUV ( celkem 3x )</t>
  </si>
  <si>
    <t>4 "strojovna UT</t>
  </si>
  <si>
    <t>722290229</t>
  </si>
  <si>
    <t>Zkouška těsnosti vodovodního potrubí závitového do DN 100</t>
  </si>
  <si>
    <t>722290234</t>
  </si>
  <si>
    <t>Proplach a dezinfekce vodovodního potrubí do DN 80</t>
  </si>
  <si>
    <t>998722103</t>
  </si>
  <si>
    <t>Přesun hmot tonážní tonážní pro vnitřní vodovod v objektech v do 24 m</t>
  </si>
  <si>
    <t>724</t>
  </si>
  <si>
    <t>Zdravotechnika - strojní vybavení</t>
  </si>
  <si>
    <t>724242214</t>
  </si>
  <si>
    <t>Filtr domácí na studenou vodu G 2" se zpětným proplachem</t>
  </si>
  <si>
    <t>2 "strojovna</t>
  </si>
  <si>
    <t>722239106</t>
  </si>
  <si>
    <t>Montáž armatur vodovodních se dvěma závity G 2</t>
  </si>
  <si>
    <t>484880450</t>
  </si>
  <si>
    <t>směšovač trojcestný termostatický DN 50</t>
  </si>
  <si>
    <t>732331741</t>
  </si>
  <si>
    <t>Nádoba tlaková expanzní s vyměnitelným vakem závitové připojení PN 1,0 o objemu 100 litrů</t>
  </si>
  <si>
    <t>436322000</t>
  </si>
  <si>
    <t>zařízení fyzikální úpravy vod DN 50</t>
  </si>
  <si>
    <t>732421226</t>
  </si>
  <si>
    <t>Čerpadlo teplovodní mokroběžné závitové cirkulační DN 50 výtlak do 11,0 m průtok 11,0 m3/h pro TUV</t>
  </si>
  <si>
    <t>734411104</t>
  </si>
  <si>
    <t>Teploměr technický s pevným stonkem a jímkou zadní připojení průměr 63 mm délky 150 mm</t>
  </si>
  <si>
    <t>734421101</t>
  </si>
  <si>
    <t>Tlakoměr s pevným stonkem a zpětnou klapkou tlak 0-16 bar průměr 50 mm spodní připojení</t>
  </si>
  <si>
    <t>6 "strojovna</t>
  </si>
  <si>
    <t>998724103</t>
  </si>
  <si>
    <t>Přesun hmot tonážní pro strojní vybavení v objektech v do 24 m</t>
  </si>
  <si>
    <t>725</t>
  </si>
  <si>
    <t>Zdravotechnika - zařizovací předměty</t>
  </si>
  <si>
    <t>725119123</t>
  </si>
  <si>
    <t>Montáž klozetových mís závěsných na nosné stěny</t>
  </si>
  <si>
    <t>642360410</t>
  </si>
  <si>
    <t>klozet keramický závěsný hluboké splachování bílý</t>
  </si>
  <si>
    <t>11 "klozet</t>
  </si>
  <si>
    <t>55167382R</t>
  </si>
  <si>
    <t>sedátko klozetové duroplastové s poklopem, ocelové úchyty</t>
  </si>
  <si>
    <t>725119124</t>
  </si>
  <si>
    <t>Montáž klozetových mís nerezových</t>
  </si>
  <si>
    <t>53+13 "klozet nerezový</t>
  </si>
  <si>
    <t>552313450</t>
  </si>
  <si>
    <t>klozet nerezový k postavení se sedátkem s poklopem, provedení antivandal</t>
  </si>
  <si>
    <t>551456400</t>
  </si>
  <si>
    <t>splachovač WC tlačný s nerezovým krytem, provedení antivandal</t>
  </si>
  <si>
    <t>725129103</t>
  </si>
  <si>
    <t>Montáž pisoáru nerezového</t>
  </si>
  <si>
    <t>551456370</t>
  </si>
  <si>
    <t>splachovač pisoárů tlačný s podomítkovým ventilem, provedení antivandal</t>
  </si>
  <si>
    <t>2 "pisoár</t>
  </si>
  <si>
    <t>552313440</t>
  </si>
  <si>
    <t>pisoár nerezový s teflonovým povrchem SLPN 01, provedení antivandal</t>
  </si>
  <si>
    <t>725865411</t>
  </si>
  <si>
    <t>Zápachová uzávěrka pisoárová DN 32/40</t>
  </si>
  <si>
    <t>725291660R</t>
  </si>
  <si>
    <t>Sítko pro pisoár , nerez</t>
  </si>
  <si>
    <t>725219102</t>
  </si>
  <si>
    <t>Montáž umyvadla připevněného na šrouby do zdiva</t>
  </si>
  <si>
    <t>2+14+3 "umyvadla keramická</t>
  </si>
  <si>
    <t>642110120</t>
  </si>
  <si>
    <t>umyvadlo keramické závěsné 55 x 43 cm bílé</t>
  </si>
  <si>
    <t>642210400</t>
  </si>
  <si>
    <t>umývátko keramické stěnové 40 x 31 cm bílé</t>
  </si>
  <si>
    <t>14 "umyvadlo keramické</t>
  </si>
  <si>
    <t>725822611</t>
  </si>
  <si>
    <t>Baterie umyvadlové stojánkové pákové bez výpusti</t>
  </si>
  <si>
    <t>725219104</t>
  </si>
  <si>
    <t>Montáž umyvadla nerezového</t>
  </si>
  <si>
    <t>54+50+6+8 "umyvadlo nerezové</t>
  </si>
  <si>
    <t>552314010</t>
  </si>
  <si>
    <t>žlab nerezový k zavěšení, bez otvorů a baterií, l=1800 mm, provedení antivandal</t>
  </si>
  <si>
    <t>552314020</t>
  </si>
  <si>
    <t>žlab nerezový k zavěšení, bez otvorů a baterií, l=2400 mm, provedení antivandal</t>
  </si>
  <si>
    <t>6 "žlab nerezový</t>
  </si>
  <si>
    <t>552313650</t>
  </si>
  <si>
    <t>umyvadlo nerezové oválné s opláštěním, 420 mm, provedení antivandal</t>
  </si>
  <si>
    <t>552311160</t>
  </si>
  <si>
    <t>50 "umyvadlo nerezové</t>
  </si>
  <si>
    <t>725829121</t>
  </si>
  <si>
    <t>Montáž baterie umyvadlové nástěnné pákové a klasické ostatní typ</t>
  </si>
  <si>
    <t>551439770</t>
  </si>
  <si>
    <t>baterie umyvadlová nástěnná kohoutková chrom s ústím 200 mm</t>
  </si>
  <si>
    <t>725861102</t>
  </si>
  <si>
    <t>Zápachová uzávěrka pro umyvadla DN 40</t>
  </si>
  <si>
    <t>725851325</t>
  </si>
  <si>
    <t>Ventil odpadní umyvadlový bez přepadu G 5/4</t>
  </si>
  <si>
    <t>2+14+50+60+6+2+3 "umyvadlo keramické</t>
  </si>
  <si>
    <t>721219114</t>
  </si>
  <si>
    <t>Montáž odtokového sprchového žlabu délky do 1000 mm</t>
  </si>
  <si>
    <t>552331000</t>
  </si>
  <si>
    <t>žlábek podlahový rohový ke stěně délky 2800 mm včetně roštu, zápachové uzávěrky</t>
  </si>
  <si>
    <t>1 "sprcha</t>
  </si>
  <si>
    <t>552331010</t>
  </si>
  <si>
    <t>žlábek podlahový rohový ke stěně délky 3200 mm včetně roštu, zápachové uzávěrky</t>
  </si>
  <si>
    <t>552331020</t>
  </si>
  <si>
    <t>žlábek podlahový rohový ke stěně délky 4600 mm včetně roštu, zápachové uzávěrky</t>
  </si>
  <si>
    <t>6 "sprcha</t>
  </si>
  <si>
    <t>725841341</t>
  </si>
  <si>
    <t>Baterie sprchové podomítkové s pevnou stěnovou sprchovou hlavicí, s omezenou dobou výtoku, provedení antivandal</t>
  </si>
  <si>
    <t>484880710</t>
  </si>
  <si>
    <t>směšovač trojcestný temostatický DN 25</t>
  </si>
  <si>
    <t>4*2 "sprchy</t>
  </si>
  <si>
    <t>725311131</t>
  </si>
  <si>
    <t>Dřez dvojitý nerezový se zápachovou uzávěrkou nástavný 900x600 mm</t>
  </si>
  <si>
    <t>725311121</t>
  </si>
  <si>
    <t>Dřez jednoduchý nerezový se zápachovou uzávěrkou s odkapávací plochou 560x480 mm a miskou</t>
  </si>
  <si>
    <t>725821328R</t>
  </si>
  <si>
    <t>Baterie dřezové stojánkové pákové s vytahovací sprškou - součástí dodávky kuchyňské linky</t>
  </si>
  <si>
    <t>725851305</t>
  </si>
  <si>
    <t>Ventil odpadní dřezový bez přepadu G 6/4</t>
  </si>
  <si>
    <t>5+7 "dřez</t>
  </si>
  <si>
    <t>725862103</t>
  </si>
  <si>
    <t>Zápachová uzávěrka pro dřezy DN 40/50</t>
  </si>
  <si>
    <t>725331111</t>
  </si>
  <si>
    <t>Výlevka bez výtokových armatur keramická se sklopnou plastovou mřížkou 425 mm</t>
  </si>
  <si>
    <t>7 "výlevka</t>
  </si>
  <si>
    <t>725111131</t>
  </si>
  <si>
    <t>Splachovač nádržkový plastový vysokopoložený</t>
  </si>
  <si>
    <t>725821316</t>
  </si>
  <si>
    <t>Baterie dřezové nástěnné pákové s otáčivým plochým ústím a délkou ramínka 300 mm</t>
  </si>
  <si>
    <t>725819401</t>
  </si>
  <si>
    <t>Montáž ventilů rohových G 1/2 s připojovací trubičkou</t>
  </si>
  <si>
    <t>551456330</t>
  </si>
  <si>
    <t>ventil rohový mosazný T 66A 1/2"</t>
  </si>
  <si>
    <t>725980123</t>
  </si>
  <si>
    <t>Dvířka 30/30</t>
  </si>
  <si>
    <t>5+8+9+37+2+8+8+8 "revizní dvířka</t>
  </si>
  <si>
    <t>998725103</t>
  </si>
  <si>
    <t>Přesun hmot tonážní pro zařizovací předměty v objektech v do 24 m</t>
  </si>
  <si>
    <t>726</t>
  </si>
  <si>
    <t>Zdravotechnika - předstěnové instalace</t>
  </si>
  <si>
    <t>726141031</t>
  </si>
  <si>
    <t>Instalační předstěna - klozet závěsný v 980 mm s ovládáním zepředu a shora do kombinovaných stěn</t>
  </si>
  <si>
    <t>998726113</t>
  </si>
  <si>
    <t>Přesun hmot tonážní pro instalační prefabrikáty v objektech v do 24 m</t>
  </si>
  <si>
    <t>727</t>
  </si>
  <si>
    <t>Zdravotechnika - požární ochrana</t>
  </si>
  <si>
    <t>72710090R</t>
  </si>
  <si>
    <t>Protipožární ochrana vodovodního potrubí - protipožární manžety a ucpávky</t>
  </si>
  <si>
    <t>4*15*4 "požární ucpávky</t>
  </si>
  <si>
    <t>72710091R</t>
  </si>
  <si>
    <t>Protipožární ochrana kanalizačního potrubí - protipožární manžety do D 160</t>
  </si>
  <si>
    <t>VRN</t>
  </si>
  <si>
    <t>Vedlejší rozpočtové náklady</t>
  </si>
  <si>
    <t>092103000</t>
  </si>
  <si>
    <t>Rozbor vody</t>
  </si>
  <si>
    <t>ut - D.1.4 - UT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</si>
  <si>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</si>
  <si>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</si>
  <si>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</si>
  <si>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</si>
  <si>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01 - Demontáže stávajícího zařízení</t>
  </si>
  <si>
    <t>713411121</t>
  </si>
  <si>
    <t>Montáž izolace tepelné potrubí a ohybů pásy nebo rohožemi s povrchovou úpravou hliníkovou fólií připevněnými ocelovým drátem potrubí jednovrstvá</t>
  </si>
  <si>
    <t>(3,14*0,072*48)+(3,14*0,078*24)+(3,14*0,095*234)+(3,14*0,102*120)+(3,14*0,129*72)+(3,14*0,140*108)+(3,14*0,186*18)+(3,14*0,259*4)</t>
  </si>
  <si>
    <t>631545100</t>
  </si>
  <si>
    <t>pouzdro izolační potrubní s jednostrannou Al fólií max. 250/100 °C 22/25 mm</t>
  </si>
  <si>
    <t>631545110</t>
  </si>
  <si>
    <t>pouzdro izolační potrubní s jednostrannou Al fólií max. 250/100 °C 28/25 mm</t>
  </si>
  <si>
    <t>631545320</t>
  </si>
  <si>
    <t>pouzdro izolační potrubní s jednostrannou Al fólií max. 250/100 °C 35/30 mm</t>
  </si>
  <si>
    <t>631545330</t>
  </si>
  <si>
    <t>pouzdro izolační potrubní s jednostrannou Al fólií max. 250/100 °C 42/30 mm</t>
  </si>
  <si>
    <t>631545740</t>
  </si>
  <si>
    <t>pouzdro izolační potrubní s jednostrannou Al fólií max. 250/100 °C 49/40 mm</t>
  </si>
  <si>
    <t>631545750</t>
  </si>
  <si>
    <t>pouzdro izolační potrubní s jednostrannou Al fólií max. 250/100 °C 60/40 mm</t>
  </si>
  <si>
    <t>631546080</t>
  </si>
  <si>
    <t>pouzdro izolační potrubní s jednostrannou Al fólií max. 250/100 °C 89/50 mm</t>
  </si>
  <si>
    <t>631546140</t>
  </si>
  <si>
    <t>pouzdro izolační potrubní s jednostrannou Al fólií max. 250/100 °C 159/50 mm</t>
  </si>
  <si>
    <t>631546200</t>
  </si>
  <si>
    <t>páska samolepící hliníková šířka 50 mm, délka 50 m</t>
  </si>
  <si>
    <t>998713193</t>
  </si>
  <si>
    <t>Přesun hmot pro izolace tepelné stanovený z hmotnosti přesunovaného materiálu Příplatek k cenám za zvětšený přesun přes vymezenou největší dopravní vzdálenost do 500 m</t>
  </si>
  <si>
    <t>732</t>
  </si>
  <si>
    <t>Ústřední vytápění - strojovny</t>
  </si>
  <si>
    <t>732111135</t>
  </si>
  <si>
    <t>Rozdělovače a sběrače tělesa rozdělovačů a sběračů z ocelových trub bezešvých DN 150</t>
  </si>
  <si>
    <t>732111233</t>
  </si>
  <si>
    <t>Rozdělovače a sběrače tělesa rozdělovačů a sběračů z ocelových trub bezešvých Příplatek k cenám za každých dalších i započatých 0,5 m délky tělesa DN 150</t>
  </si>
  <si>
    <t>732111314</t>
  </si>
  <si>
    <t>Rozdělovače a sběrače trubková hrdla rozdělovačů a sběračů bez přírub DN 25</t>
  </si>
  <si>
    <t>732111315</t>
  </si>
  <si>
    <t>Rozdělovače a sběrače trubková hrdla rozdělovačů a sběračů bez přírub DN 32</t>
  </si>
  <si>
    <t>732111318</t>
  </si>
  <si>
    <t>Rozdělovače a sběrače trubková hrdla rozdělovačů a sběračů bez přírub DN 50</t>
  </si>
  <si>
    <t>732111325</t>
  </si>
  <si>
    <t>Rozdělovače a sběrače trubková hrdla rozdělovačů a sběračů bez přírub DN 80</t>
  </si>
  <si>
    <t>732199100</t>
  </si>
  <si>
    <t>Montáž štítků orientačních</t>
  </si>
  <si>
    <t>sada</t>
  </si>
  <si>
    <t>732ENX101</t>
  </si>
  <si>
    <t>Dodávka a montáž kompletního regulačního systému pro ekvitermní řízení tří topných větví, řízení topné větve ohřevu teplé vody a vzduchotechniky na konstantní teplotu, před zahájením realizace bude dodavatelskou firmou vyhotovena výrobní proejktová dokume</t>
  </si>
  <si>
    <t>Dodávka a montáž kompletního regulačního systému pro ekvitermní řízení tří topných větví, řízení topné větve ohřevu teplé vody a vzduchotechniky na konstantní teplotu, před zahájením realizace bude dodavatelskou firmou vyhotovena výrobní proejktová dokumentace. Externí ovládací signál z centrální kotelny a hlášení poruchy GSM bránou.</t>
  </si>
  <si>
    <t>732ENX102</t>
  </si>
  <si>
    <t>Kompletní systém havarijního zabezpečení prostoru strojovny tepla - čidlo teploty, zaplavení prostoru, maximálního a minimálního tlaku systému - havarijní signalizace s GSM bránou.</t>
  </si>
  <si>
    <t>732199100.1</t>
  </si>
  <si>
    <t>Dodávka orientačních štítků</t>
  </si>
  <si>
    <t>732211125</t>
  </si>
  <si>
    <t>Nepřímotopné zásobníkové ohřívače TUV stacionární s jedním teplosměnným výměníkem PN 1,0 MPa/1,6 MPa, t = 95 st.C/110 st.C objem zásobníku / v.pl. m2 výměníku 975 l / 4,50 m2 [OKC 1000 NTR/1 MPa]</t>
  </si>
  <si>
    <t>732XS101</t>
  </si>
  <si>
    <t>Oběhové čerpadlo DN25 - 60kPa s elektronickou regulací otáček - Qel = 5-45W / 230V - PN 10 / 110 °C. Na patě topné větve - OTOPNÁ TĚLESA 3 a VZDUCHOTECHNIKA.</t>
  </si>
  <si>
    <t>732XS102</t>
  </si>
  <si>
    <t>Oběhové čerpadlo DN25 - 60kPa s elektronickou regulací otáček - Qel = 10-85W / 230V - PN 10 / 110 °C. Na patě topné větve - OTOPNÁ TĚLESA 1 a 2, OHŘEV TV.</t>
  </si>
  <si>
    <t>732STRX01</t>
  </si>
  <si>
    <t>Hydraulický vyrovnávač dynamických tlaků HVDT DN200 - vstupní a výstupní potrubí DN80, jmenovitý průtok 12m3/h vč. tepelné izolace.</t>
  </si>
  <si>
    <t>998732101</t>
  </si>
  <si>
    <t>Přesun hmot pro strojovny stanovený z hmotnosti přesunovaného materiálu vodorovná dopravní vzdálenost do 50 m v objektech výšky do 6 m</t>
  </si>
  <si>
    <t>998732193</t>
  </si>
  <si>
    <t>Přesun hmot pro strojovny stanovený z hmotnosti přesunovaného materiálu Příplatek k cenám za zvětšený přesun přes vymezenou největší dopravní vzdálenost do 500 m</t>
  </si>
  <si>
    <t>733</t>
  </si>
  <si>
    <t>Ústřední vytápění - rozvodné potrubí</t>
  </si>
  <si>
    <t>733111102</t>
  </si>
  <si>
    <t>Potrubí z trubek ocelových závitových bezešvých běžných nízkotlakých DN 10</t>
  </si>
  <si>
    <t>733111103</t>
  </si>
  <si>
    <t>Potrubí z trubek ocelových závitových bezešvých běžných nízkotlakých DN 15</t>
  </si>
  <si>
    <t>733111104</t>
  </si>
  <si>
    <t>Potrubí z trubek ocelových závitových bezešvých běžných nízkotlakých DN 20</t>
  </si>
  <si>
    <t>24+120+134+12</t>
  </si>
  <si>
    <t>733111105</t>
  </si>
  <si>
    <t>Potrubí z trubek ocelových závitových bezešvých běžných nízkotlakých DN 25</t>
  </si>
  <si>
    <t>733111106</t>
  </si>
  <si>
    <t>Potrubí z trubek ocelových závitových bezešvých běžných nízkotlakých DN 32</t>
  </si>
  <si>
    <t>733111107</t>
  </si>
  <si>
    <t>Potrubí z trubek ocelových závitových bezešvých běžných nízkotlakých DN 40</t>
  </si>
  <si>
    <t>733111108</t>
  </si>
  <si>
    <t>Potrubí z trubek ocelových závitových bezešvých běžných nízkotlakých DN 50</t>
  </si>
  <si>
    <t>733113112</t>
  </si>
  <si>
    <t>Potrubí z trubek ocelových závitových Příplatek k ceně za zhotovení přípojky z ocelových trubek závitových DN 10</t>
  </si>
  <si>
    <t>733121225</t>
  </si>
  <si>
    <t>Potrubí z trubek ocelových hladkých bezešvých tvářených za tepla v kotelnách a strojovnách D 89/3,6</t>
  </si>
  <si>
    <t>733113113</t>
  </si>
  <si>
    <t>Potrubí z trubek ocelových závitových Příplatek k ceně za zhotovení přípojky z ocelových trubek závitových DN 15</t>
  </si>
  <si>
    <t>2*139</t>
  </si>
  <si>
    <t>733190107</t>
  </si>
  <si>
    <t>Zkoušky těsnosti potrubí, manžety prostupové z trubek ocelových zkoušky těsnosti potrubí (za provozu) z trubek ocelových závitových DN do 40</t>
  </si>
  <si>
    <t>733190108</t>
  </si>
  <si>
    <t>Zkoušky těsnosti potrubí, manžety prostupové z trubek ocelových zkoušky těsnosti potrubí (za provozu) z trubek ocelových závitových DN 40 do 50</t>
  </si>
  <si>
    <t>733190225</t>
  </si>
  <si>
    <t>Zkoušky těsnosti potrubí, manžety prostupové z trubek ocelových zkoušky těsnosti potrubí (za provozu) z trubek ocelových hladkých D přes 60,3/2,9 do 89/5,0</t>
  </si>
  <si>
    <t>998733103</t>
  </si>
  <si>
    <t>Přesun hmot pro rozvody potrubí stanovený z hmotnosti přesunovaného materiálu vodorovná dopravní vzdálenost do 50 m v objektech výšky přes 12 do 24 m</t>
  </si>
  <si>
    <t>998733193</t>
  </si>
  <si>
    <t>Přesun hmot pro rozvody potrubí stanovený z hmotnosti přesunovaného materiálu Příplatek k cenám za zvětšený přesun přes vymezenou největší dopravní vzdálenost do 500 m</t>
  </si>
  <si>
    <t>733PX01</t>
  </si>
  <si>
    <t>Topná, provozní a dilatační zkoužka.</t>
  </si>
  <si>
    <t>h</t>
  </si>
  <si>
    <t>733PX02</t>
  </si>
  <si>
    <t>Stavební přípomoci, vrtání, sádrování, sekání a ostatní pomocné práce.</t>
  </si>
  <si>
    <t>733PX03</t>
  </si>
  <si>
    <t>Protipožární pěna těsnění prostupů požárních dělících konstrukcí.</t>
  </si>
  <si>
    <t>733PX04</t>
  </si>
  <si>
    <t>Materiál pro uložení potrubí a pomocné podpěrné konstrukce.</t>
  </si>
  <si>
    <t>733PX05</t>
  </si>
  <si>
    <t>Montážní plošina přenosná.</t>
  </si>
  <si>
    <t>734</t>
  </si>
  <si>
    <t>Ústřední vytápění - armatury</t>
  </si>
  <si>
    <t>734193116</t>
  </si>
  <si>
    <t>Ostatní přírubové armatury klapky mezipřírubové uzavírací PN 16 do 120 st.C [BRA.J9.000] disk tvárná litina DN 80</t>
  </si>
  <si>
    <t>734211120</t>
  </si>
  <si>
    <t>Ventily odvzdušňovací závitové automatické PN 14 do 120 st.C [R 99 Giacomini] G 1/2</t>
  </si>
  <si>
    <t>734242412</t>
  </si>
  <si>
    <t>Ventily zpětné závitové PN 16 do 110 st.C [R60 Giacomini] přímé G 1/2</t>
  </si>
  <si>
    <t>734242414</t>
  </si>
  <si>
    <t>Ventily zpětné závitové PN 16 do 110 st.C [R60 Giacomini] přímé G 1</t>
  </si>
  <si>
    <t>734242415</t>
  </si>
  <si>
    <t>Ventily zpětné závitové PN 16 do 110 st.C [R60 Giacomini] přímé G 5/4</t>
  </si>
  <si>
    <t>734242417</t>
  </si>
  <si>
    <t>Ventily zpětné závitové PN 16 do 110 st.C [R60 Giacomini] přímé G 2</t>
  </si>
  <si>
    <t>734291113</t>
  </si>
  <si>
    <t>Kohout závitový plnící a vypouštěcí ČSN 137061 PN 10/100°C G 1/2</t>
  </si>
  <si>
    <t>734291244</t>
  </si>
  <si>
    <t>Ostatní armatury filtry závitové PN 16 do 130 st.C přímé s vnitřními závity [R 74A Giacomini] G 1</t>
  </si>
  <si>
    <t>734291245</t>
  </si>
  <si>
    <t>Ostatní armatury filtry závitové PN 16 do 130 st.C přímé s vnitřními závity [R 74A Giacomini] G 1 1/4</t>
  </si>
  <si>
    <t>734291247</t>
  </si>
  <si>
    <t>Ostatní armatury filtry závitové PN 16 do 130 st.C přímé s vnitřními závity [R 74A Giacomini] G 2</t>
  </si>
  <si>
    <t>734292772</t>
  </si>
  <si>
    <t>Ostatní armatury kulové kohouty PN 42 do 185 st.C plnoprůtokové [s koulí „DADO“] vnitřní závit [R 910 Giacomini] G 1/2</t>
  </si>
  <si>
    <t>734292773</t>
  </si>
  <si>
    <t>Ostatní armatury kulové kohouty PN 42 do 185 st.C plnoprůtokové [s koulí „DADO“] vnitřní závit [R 910 Giacomini] G 3/4</t>
  </si>
  <si>
    <t>734292774</t>
  </si>
  <si>
    <t>Ostatní armatury kulové kohouty PN 42 do 185 st.C plnoprůtokové [s koulí „DADO“] vnitřní závit [R 910 Giacomini] G 1</t>
  </si>
  <si>
    <t>734292775</t>
  </si>
  <si>
    <t>Ostatní armatury kulové kohouty PN 42 do 185 st.C plnoprůtokové [s koulí „DADO“] vnitřní závit [R 910 Giacomini] G 1 1/4</t>
  </si>
  <si>
    <t>734292777</t>
  </si>
  <si>
    <t>Ostatní armatury kulové kohouty PN 42 do 185 st.C plnoprůtokové [s koulí „DADO“] vnitřní závit [R 910 Giacomini] G 2</t>
  </si>
  <si>
    <t>734295022</t>
  </si>
  <si>
    <t>Směšovací armatura závitová trojcestná DN 20, kv = 4, se servomotorem 230V. Na patě topné větve - OTOPNÁ TĚLESA 3.</t>
  </si>
  <si>
    <t>CS ÚRS 2016 01</t>
  </si>
  <si>
    <t>734295023</t>
  </si>
  <si>
    <t>Směšovací armatura závitová trojcestná DN 32, kv = 10, se servomotorem 230V. Na patě topné větve - OTOPNÁ TĚLESA 1 a 2.</t>
  </si>
  <si>
    <t>734411127</t>
  </si>
  <si>
    <t>Teploměry technické s pevným stonkem a jímkou zadní připojení (axiální) průměr 100 mm délka stonku 100 mm</t>
  </si>
  <si>
    <t>734421112</t>
  </si>
  <si>
    <t>Tlakoměry s pevným stonkem a zpětnou klapkou zadní připojení (axiální) tlaku 0–16 bar průměru 63 mm</t>
  </si>
  <si>
    <t>590307110</t>
  </si>
  <si>
    <t>dvířka revizní s automatickým zámkem 300 x 300 mm</t>
  </si>
  <si>
    <t>734AROT01</t>
  </si>
  <si>
    <t>Radiátorové šroubení uzavírací a regulační s přednastavením pro otopná tělesa 1/2" přímé s vypouštěním.</t>
  </si>
  <si>
    <t>734AROT02</t>
  </si>
  <si>
    <t>734ARX01</t>
  </si>
  <si>
    <t>Vyvažovací ventil uzavírací s přednastavením měřící vsuvky pro měření tlaku, průtoku a teploty bez vypouštěním 3/8". Na patách stoupacách potrubí.</t>
  </si>
  <si>
    <t>734ARX02</t>
  </si>
  <si>
    <t>Vyvažovací ventil uzavírací s přednastavením měřící vsuvky pro měření tlaku, průtoku a teploty bez vypouštěním 1/2". Na patách stoupacách potrubí.</t>
  </si>
  <si>
    <t>734ARX02.1</t>
  </si>
  <si>
    <t>Vyvažovací ventil uzavírací s přednastavením měřící vsuvky pro měření tlaku, průtoku a teploty bez vypouštěním 1/2". U vzduchotechnických jednotek.</t>
  </si>
  <si>
    <t>734ARX03</t>
  </si>
  <si>
    <t>Vyvažovací ventil uzavírací s přednastavením měřící vsuvky pro měření tlaku, průtoku a teploty bez vypouštěním 3/4". Na patách stoupacách potrubí.</t>
  </si>
  <si>
    <t>734ARX03.1</t>
  </si>
  <si>
    <t>Vyvažovací ventil uzavírací s přednastavením měřící vsuvky pro měření tlaku, průtoku a teploty bez vypouštěním 3/4". Na patách stoupacách potrubí. Na patě topné větve - VZDUCHOTECHNIKA.</t>
  </si>
  <si>
    <t>734ARX04</t>
  </si>
  <si>
    <t>Vyvažovací ventil uzavírací s přednastavením měřící vsuvky pro měření tlaku, průtoku a teploty bez vypouštěním 1". Na připojení zásobníků TV.</t>
  </si>
  <si>
    <t>734ARX04.1</t>
  </si>
  <si>
    <t>Vyvažovací ventil uzavírací s přednastavením měřící vsuvky pro měření tlaku, průtoku a teploty bez vypouštěním 1". Na patě topné větve - OTOPNÁ TĚLESA 3.</t>
  </si>
  <si>
    <t>734ARX05</t>
  </si>
  <si>
    <t>Vyvažovací ventil uzavírací s přednastavením měřící vsuvky pro měření tlaku, průtoku a teploty bez vypouštěním 6/4". Na patě topné větve - OTOPNÁ TĚLESA 2.</t>
  </si>
  <si>
    <t>734ARX06</t>
  </si>
  <si>
    <t>Vyvažovací ventil uzavírací s přednastavením měřící vsuvky pro měření tlaku, průtoku a teploty bez vypouštěním 2". Na patě topné větve - OHŘEV TV.</t>
  </si>
  <si>
    <t>734ARX06.1</t>
  </si>
  <si>
    <t>Vyvažovací ventil uzavírací s přednastavením měřící vsuvky pro měření tlaku, průtoku a teploty bez vypouštěním 2". Na patě topné větve - OTOPNÁ TĚLESA 1.</t>
  </si>
  <si>
    <t>734ARX07</t>
  </si>
  <si>
    <t>Dvoucestný regulační kulový kohout DN25 s pohonem 230V. Na patě topné větve - VZDUCHOTECHNIKA.</t>
  </si>
  <si>
    <t>734ARX08</t>
  </si>
  <si>
    <t>Dvoucestný regulační kulový kohout DN50 s pohonem 230V. Na patě topné větve - OHŘEV TV.</t>
  </si>
  <si>
    <t>734MX01</t>
  </si>
  <si>
    <t>Ultrazvukový měřič spotřeby tepla Qp = 0,6m3/h L=110mm G 3/4" vč. montáže a teplotních čidel.  Na patě topné větve - VZDUCHOTECHNIKA.</t>
  </si>
  <si>
    <t>734MX02</t>
  </si>
  <si>
    <t>Ultrazvukový měřič spotřeby tepla Qp = 1,5m3/h L=110mm G 3/4" vč. montáže a teplotních čidel.  Na patě topné větve - OTOPNÁ TĚLESA 3.</t>
  </si>
  <si>
    <t>734MX03</t>
  </si>
  <si>
    <t>Ultrazvukový měřič spotřeby tepla Qp = 2,5m3/h L=190mm G 1" vč. montáže a teplotních čidel.  Na patě topné větve - OTOPNÁ TĚLESA 2.</t>
  </si>
  <si>
    <t>734MX04</t>
  </si>
  <si>
    <t>Ultrazvukový měřič spotřeby tepla Qp = 3,5m3/h L=260mm G 1 1/4" vč. montáže a teplotních čidel.  Na patě topné větve - OTOPNÁ TĚLESA 1.</t>
  </si>
  <si>
    <t>734MX05</t>
  </si>
  <si>
    <t>Ultrazvukový měřič spotřeby tepla Qp = 6m3/h L=260mm G 1 1/4" vč. montáže a teplotních čidel.  Na patě topné větve - OHŘEV TV.</t>
  </si>
  <si>
    <t>998734103</t>
  </si>
  <si>
    <t>Přesun hmot pro armatury stanovený z hmotnosti přesunovaného materiálu vodorovná dopravní vzdálenost do 50 m v objektech výšky přes 12 do 24 m</t>
  </si>
  <si>
    <t>998734193</t>
  </si>
  <si>
    <t>Přesun hmot pro armatury stanovený z hmotnosti přesunovaného materiálu Příplatek k cenám za zvětšený přesun přes vymezenou největší dopravní vzdálenost do 500 m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</si>
  <si>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</si>
  <si>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</si>
  <si>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</si>
  <si>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</si>
  <si>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735111412</t>
  </si>
  <si>
    <t>Otopná tělesa litinová článková se základním nátěrem výkon 60-102,2 W/čl. [Kalor 3] připojovací rozteč/hloubka (mm) 500/110 (0,215 m2/kus)</t>
  </si>
  <si>
    <t>735111413</t>
  </si>
  <si>
    <t>Otopná tělesa litinová článková se základním nátěrem výkon 60-102,2 W/čl. [Kalor 3] připojovací rozteč/hloubka (mm) 500/160 (0,290 m2/kus)</t>
  </si>
  <si>
    <t>735111413.1</t>
  </si>
  <si>
    <t>Otopná tělesa litinová článková se základním nátěrem výkon 60-120 W/čl. [Kalor 3] připojovací rozteč/hloubka (mm) 500/220 (0,365 m2/kus)</t>
  </si>
  <si>
    <t>735191905</t>
  </si>
  <si>
    <t>Ostatní opravy otopných těles odvzdušnění tělesa</t>
  </si>
  <si>
    <t>735191910</t>
  </si>
  <si>
    <t>Ostatní opravy otopných těles napuštění vody do otopného systému včetně potrubí (bez kotle a ohříváků) otopných těles</t>
  </si>
  <si>
    <t>772+1601+240</t>
  </si>
  <si>
    <t>735494811</t>
  </si>
  <si>
    <t>Vypuštění vody z otopných soustav bez kotlů, ohříváků, zásobníků a nádrží</t>
  </si>
  <si>
    <t>998735103</t>
  </si>
  <si>
    <t>Přesun hmot pro otopná tělesa stanovený z hmotnosti přesunovaného materiálu vodorovná dopravní vzdálenost do 50 m v objektech výšky přes 12 do 24 m</t>
  </si>
  <si>
    <t>998735193</t>
  </si>
  <si>
    <t>Přesun hmot pro otopná tělesa stanovený z hmotnosti přesunovaného materiálu Příplatek k cenám za zvětšený přesun přes vymezenou největší dopravní vzdálenost do 500 m</t>
  </si>
  <si>
    <t>783325182</t>
  </si>
  <si>
    <t>Nátěry syntetické litinových radiátorů barva dražší matný povrch 1x antikorozní a 2x email</t>
  </si>
  <si>
    <t>783425422</t>
  </si>
  <si>
    <t>Nátěry syntetické potrubí do DN 50 barva dražší matný povrch 1x antikorozní, 1x základní, 2x email</t>
  </si>
  <si>
    <t>783425428</t>
  </si>
  <si>
    <t>Nátěry syntetické potrubí do DN 50 barva dražší základní antikorozní</t>
  </si>
  <si>
    <t>783425528</t>
  </si>
  <si>
    <t>Nátěry syntetické potrubí do DN 150 barva dražší základní antikorozní</t>
  </si>
  <si>
    <t>01</t>
  </si>
  <si>
    <t>Demontáže stávajícího zařízení</t>
  </si>
  <si>
    <t>01XPL</t>
  </si>
  <si>
    <t>Kompletní demontáže stávajícího zařízení kanalizace, vodovodu a zařizovacích předmětů v rozsahu dle výkresové dokumentace</t>
  </si>
  <si>
    <t>Poznámka k položce:
Poznámka k položce: S ohledem na charakter prací jsou demontáže stávajících zařízení vykázány v hodinách zahrnujících taky řešení možných oprav ponechávaného zařízení  po jeho odkrytí a další nepředvídané práce.</t>
  </si>
  <si>
    <t>el - Elektroinstalace</t>
  </si>
  <si>
    <t>D1 - Dodávky</t>
  </si>
  <si>
    <t>D2 - Nosný materiál a montáže</t>
  </si>
  <si>
    <t>D3 - Zemní práce</t>
  </si>
  <si>
    <t>D62 - Ostatní náklady</t>
  </si>
  <si>
    <t>D1</t>
  </si>
  <si>
    <t>Dodávky</t>
  </si>
  <si>
    <t>Pol38</t>
  </si>
  <si>
    <t>Pojistková skříň SR 602 v pilíři vč. základu a kabelového prostoru</t>
  </si>
  <si>
    <t>Pol39</t>
  </si>
  <si>
    <t>Pojistková skříň SR 402 v pilíři vč. základu a kabelového prostoru</t>
  </si>
  <si>
    <t>Pol40</t>
  </si>
  <si>
    <t>RH</t>
  </si>
  <si>
    <t>Pol41</t>
  </si>
  <si>
    <t>RP4</t>
  </si>
  <si>
    <t>Pol42</t>
  </si>
  <si>
    <t>RP2,3</t>
  </si>
  <si>
    <t>Pol43</t>
  </si>
  <si>
    <t>RP1</t>
  </si>
  <si>
    <t>Pol44</t>
  </si>
  <si>
    <t>RD2,3,4</t>
  </si>
  <si>
    <t>Pol45</t>
  </si>
  <si>
    <t>RD1</t>
  </si>
  <si>
    <t>Pol46</t>
  </si>
  <si>
    <t>RN1</t>
  </si>
  <si>
    <t>Pol47</t>
  </si>
  <si>
    <t>RN2,3,4</t>
  </si>
  <si>
    <t>Pol48</t>
  </si>
  <si>
    <t>Zásuvková skříň přisazená IP 42 vybavená zásuvkami IP 44 vč. jištění a proud. chráničů 1x 400V/32A/5P 1x 400V/16A/5P 3x 230V/16A/3P</t>
  </si>
  <si>
    <t>D2</t>
  </si>
  <si>
    <t>Nosný materiál a montáže</t>
  </si>
  <si>
    <t>Pol50</t>
  </si>
  <si>
    <t>A/ RAMBO-LED-2000-3k 24V DC, 1x14W, 1217 lm, Ra8</t>
  </si>
  <si>
    <t>Pol51</t>
  </si>
  <si>
    <t>B/ RAMBO-LED-2000-4K 24V DC, 14W, 1217lm, Ra80</t>
  </si>
  <si>
    <t>Pol52</t>
  </si>
  <si>
    <t>C/ RAMBO-LED-4200-3K, 24V DC, 1x30W, 2384lm, Ra80</t>
  </si>
  <si>
    <t>Pol53</t>
  </si>
  <si>
    <t>D/ RAMBO-LED-1240-3k 230V , 1x9W, 755 lm, Ra80</t>
  </si>
  <si>
    <t>Pol54</t>
  </si>
  <si>
    <t>DN/ RAMBO-LED-1240-3k 230V , 1x9W, 755 lm, Ra80  s nouzovým modulem 1h</t>
  </si>
  <si>
    <t>Pol55</t>
  </si>
  <si>
    <t>E/ LED Reflektor 15W, krytí IP66, reálný světelný výkon 866lm, barva světla 3000°K , životnost 150.000h</t>
  </si>
  <si>
    <t>Pol56</t>
  </si>
  <si>
    <t>F/ Tubular 46-909/144/|NY 3K, 4x TCI LM560/20R36 / 11W / 1287,5lm</t>
  </si>
  <si>
    <t>Pol57</t>
  </si>
  <si>
    <t>G/ Tubular 46-909/136/|NY 3K, 2x TCI LM560/20R36 / 18W / 2060lm Ra90, IP66</t>
  </si>
  <si>
    <t>Pol58</t>
  </si>
  <si>
    <t>I/ Svítidlo průmyslové polykarbonát / polypropylen , d 210mm,  LED 4000, IP 53II, 230V , 1x8W, 1010 lm, Ra80</t>
  </si>
  <si>
    <t>Pol59</t>
  </si>
  <si>
    <t>J/ Tubular 46-909/136/|NY 3K, 2x TCI LM560/20R36 / 18W / 2060lm RA80, IP66</t>
  </si>
  <si>
    <t>Pol60</t>
  </si>
  <si>
    <t>K/ Tubular 46-909/118/NY 3K, 1x TCI LM560/20R36 / 18W / 2060lm</t>
  </si>
  <si>
    <t>Pol61</t>
  </si>
  <si>
    <t>L/ Svítidlo kancelářské IP20, opálový kryt, LED 3580 2x13,5W, 3K, 230V</t>
  </si>
  <si>
    <t>Pol62</t>
  </si>
  <si>
    <t>M/ Svítidlo průmyslové prachotěsné IP 66,  1x lED 58W/6516lm,  -7900-3k,</t>
  </si>
  <si>
    <t>Pol63</t>
  </si>
  <si>
    <t>MN/Svítidlo průmyslové prachotěsné IP 66,  7900-3k, 1x lED 58W/6516lm, s nouzovým modulem 1h</t>
  </si>
  <si>
    <t>Pol64</t>
  </si>
  <si>
    <t>N1/ RAMBO-LED-1240-3K-EM 1xLED, 9W, 271,8 lm, nouzový modul 1h</t>
  </si>
  <si>
    <t>Pol65</t>
  </si>
  <si>
    <t>O/ Svítidlo kancelářské , přisazené - 4x 13,5W/1251,5lm, Ra90 3K</t>
  </si>
  <si>
    <t>Pol66</t>
  </si>
  <si>
    <t>ON/ Svítidlo kancelářské , přisazené - 4x 13,5W/1251,5lm, Ra90 3K, s nouzovým modulem 1h</t>
  </si>
  <si>
    <t>Pol67</t>
  </si>
  <si>
    <t>P/ Svítidlo kancelářské , přisazené 4x 11,5W/1102,5lm, Ra80 3K</t>
  </si>
  <si>
    <t>Pol68</t>
  </si>
  <si>
    <t>PN/ Svítidlo kancelářské , přisazené 4x 11,5W/1102,5lm, Ra80 3K, s nouzovým modulem 1h</t>
  </si>
  <si>
    <t>Pol69</t>
  </si>
  <si>
    <t>Instalační krabice IP 44 vč SPD T2+T3 pro svítidla LED</t>
  </si>
  <si>
    <t>Pol70</t>
  </si>
  <si>
    <t>Krabice EP vč. Svorky pro přípojnici PA</t>
  </si>
  <si>
    <t>Pol71</t>
  </si>
  <si>
    <t>Svorka pro vyrovnání potenciálů dvojitá - zapuštěná</t>
  </si>
  <si>
    <t>Pol72</t>
  </si>
  <si>
    <t>Patrová přípojnice OP</t>
  </si>
  <si>
    <t>Pol73</t>
  </si>
  <si>
    <t>Volný vývod do 5x2,5 ukončený krabicí</t>
  </si>
  <si>
    <t>Pol74</t>
  </si>
  <si>
    <t>Připojení temperované vpusti do 3x1,5</t>
  </si>
  <si>
    <t>Pol75</t>
  </si>
  <si>
    <t>Osazení a připojení teplotního a vlhkostního čidla temperování dešťové vpusti</t>
  </si>
  <si>
    <t>Pol76</t>
  </si>
  <si>
    <t>Připojení ventilátorů, servopohonů, cirk. Čerpadel, elmag. ventilu a klimatizací do 5x2,5</t>
  </si>
  <si>
    <t>Pol77</t>
  </si>
  <si>
    <t>Prostorový termostat 5-35°, 230V,6A, IP 20</t>
  </si>
  <si>
    <t>Pol78</t>
  </si>
  <si>
    <t>Potenciometr pro ovládání ventilátoru 0-10V zapuštěné provedení IP 20</t>
  </si>
  <si>
    <t>Pol79</t>
  </si>
  <si>
    <t>Přeložení a přepojení rozvaděče R MAX</t>
  </si>
  <si>
    <t>Pol80</t>
  </si>
  <si>
    <t>Skříň přepěťových ochran SPD III - T1+T2, IP20</t>
  </si>
  <si>
    <t>Pol81</t>
  </si>
  <si>
    <t>Bezpečnostní tlačítka s aretací IP 44 v antival provedení  2x NO ( Central stop )</t>
  </si>
  <si>
    <t>Pol82</t>
  </si>
  <si>
    <t>Bezpečnostní tlačítka s aretací IP 44 v antival provedení  1x NO + 1x NC ( Total stop )</t>
  </si>
  <si>
    <t>Pol83</t>
  </si>
  <si>
    <t>Bezpečnostní tlačítko HSE pro spuštění  zařízení k odvodu tepla a kouře</t>
  </si>
  <si>
    <t>Pol84</t>
  </si>
  <si>
    <t>Pohybové čidlo přisazené na stopě úhlel 360 / 90°</t>
  </si>
  <si>
    <t>Pol85</t>
  </si>
  <si>
    <t>Tlačítko 1/0 IP20 zapuštěné</t>
  </si>
  <si>
    <t>Pol86</t>
  </si>
  <si>
    <t>Spínač zapuštěný řaz. 1, IP20</t>
  </si>
  <si>
    <t>Pol87</t>
  </si>
  <si>
    <t>Jednopólový vypínač řaz. 1, IP44</t>
  </si>
  <si>
    <t>Pol88</t>
  </si>
  <si>
    <t>Spínač zapuštěný řaz. 5, IP20</t>
  </si>
  <si>
    <t>Pol89</t>
  </si>
  <si>
    <t>Spínač zapuštěný řaz. 5, IP44</t>
  </si>
  <si>
    <t>Pol90</t>
  </si>
  <si>
    <t>Spínač zapuštěný řaz. 6, IP20</t>
  </si>
  <si>
    <t>Pol91</t>
  </si>
  <si>
    <t>Spínač zapuštěný řaz. 7, IP20</t>
  </si>
  <si>
    <t>Pol92</t>
  </si>
  <si>
    <t>Zásuvka jednoduchá zapuštěná 230V/16AIP20</t>
  </si>
  <si>
    <t>Pol93</t>
  </si>
  <si>
    <t>Zásuvka dvojitá snatočenou dutinkou zapuštěná 230V/16A/IP20</t>
  </si>
  <si>
    <t>Pol94</t>
  </si>
  <si>
    <t>Zásuvka jednoduchá přisazená 230V/16A/IP44</t>
  </si>
  <si>
    <t>Pol95</t>
  </si>
  <si>
    <t>Přepěťová ochran do zásuvky - SPD T3</t>
  </si>
  <si>
    <t>Pol96</t>
  </si>
  <si>
    <t>Krabice odbočná IP20</t>
  </si>
  <si>
    <t>Pol97</t>
  </si>
  <si>
    <t>Krabice odbočná IP44</t>
  </si>
  <si>
    <t>Pol98</t>
  </si>
  <si>
    <t>Krabice přístrojová</t>
  </si>
  <si>
    <t>Pol99</t>
  </si>
  <si>
    <t>Sporka pospojení</t>
  </si>
  <si>
    <t>Pol100</t>
  </si>
  <si>
    <t>CMFM 2x1,5</t>
  </si>
  <si>
    <t>Pol101</t>
  </si>
  <si>
    <t>CY 6 z/ž</t>
  </si>
  <si>
    <t>Pol102</t>
  </si>
  <si>
    <t>CY10</t>
  </si>
  <si>
    <t>Pol103</t>
  </si>
  <si>
    <t>CY16</t>
  </si>
  <si>
    <t>Pol104</t>
  </si>
  <si>
    <t>CY4</t>
  </si>
  <si>
    <t>Pol105</t>
  </si>
  <si>
    <t>CY50</t>
  </si>
  <si>
    <t>Pol106</t>
  </si>
  <si>
    <t>CYKY 12x1,5</t>
  </si>
  <si>
    <t>Pol107</t>
  </si>
  <si>
    <t>CYKY 2x1,5 O</t>
  </si>
  <si>
    <t>Pol108</t>
  </si>
  <si>
    <t>CYKY 2x2,5 O</t>
  </si>
  <si>
    <t>Pol109</t>
  </si>
  <si>
    <t>CYKY 2x4 O</t>
  </si>
  <si>
    <t>Pol110</t>
  </si>
  <si>
    <t>CYKY 2x6 O</t>
  </si>
  <si>
    <t>Pol111</t>
  </si>
  <si>
    <t>CYKY 3x1,5 J</t>
  </si>
  <si>
    <t>Pol112</t>
  </si>
  <si>
    <t>CYKY 3x1,5 O</t>
  </si>
  <si>
    <t>Pol113</t>
  </si>
  <si>
    <t>CYKY 3x2,5</t>
  </si>
  <si>
    <t>Pol114</t>
  </si>
  <si>
    <t>CYKY 3x4</t>
  </si>
  <si>
    <t>Pol115</t>
  </si>
  <si>
    <t>CYKY 4x1,5</t>
  </si>
  <si>
    <t>Pol116</t>
  </si>
  <si>
    <t>CYKY 5x1,5</t>
  </si>
  <si>
    <t>Pol117</t>
  </si>
  <si>
    <t>CYKY 5x10</t>
  </si>
  <si>
    <t>Pol118</t>
  </si>
  <si>
    <t>CYKY 5x25</t>
  </si>
  <si>
    <t>Pol119</t>
  </si>
  <si>
    <t>CYKY 5x4</t>
  </si>
  <si>
    <t>Pol120</t>
  </si>
  <si>
    <t>CYKY 5x6</t>
  </si>
  <si>
    <t>Pol121</t>
  </si>
  <si>
    <t>CYKY 7x1,5</t>
  </si>
  <si>
    <t>Pol122</t>
  </si>
  <si>
    <t>NHXH  -J 5x1,5 FE180/E90</t>
  </si>
  <si>
    <t>Pol123</t>
  </si>
  <si>
    <t>NHXH -J 3x1,5  FE180/E90</t>
  </si>
  <si>
    <t>Pol124</t>
  </si>
  <si>
    <t>NHXH -J 4x1,5  FE180/E90</t>
  </si>
  <si>
    <t>Pol125</t>
  </si>
  <si>
    <t>NHXH  -J 5x2,5 FE180/E90</t>
  </si>
  <si>
    <t>Pol126</t>
  </si>
  <si>
    <t>NHXH -J 5x4  FE180/E90</t>
  </si>
  <si>
    <t>Pol127</t>
  </si>
  <si>
    <t>NHXH -O 2x1,5  FE180/E90</t>
  </si>
  <si>
    <t>Pol128</t>
  </si>
  <si>
    <t>1-CYKY -J 4x70</t>
  </si>
  <si>
    <t>Pol129</t>
  </si>
  <si>
    <t>1-YY185</t>
  </si>
  <si>
    <t>Pol130</t>
  </si>
  <si>
    <t>AYKY 3x240+120</t>
  </si>
  <si>
    <t>Pol131</t>
  </si>
  <si>
    <t>NHXH FE180/E90 -J 4x35</t>
  </si>
  <si>
    <t>Pol132</t>
  </si>
  <si>
    <t>Drátěná lávka 500/100 Zn funkčnost při požáru 30 min. včetně spojovacího a upevňovacího materiálu</t>
  </si>
  <si>
    <t>Pol133</t>
  </si>
  <si>
    <t>Drátěná lávka 125/100 Zn funkčnost při požáru 30 min. včetně spojovacího a upevňovacího materiálu</t>
  </si>
  <si>
    <t>Pol134</t>
  </si>
  <si>
    <t>Pozinkovaný žlab neperforovaný 125/60 s víkem včetně spojovacího a upevňovacího materiálu</t>
  </si>
  <si>
    <t>Pol135</t>
  </si>
  <si>
    <t>Pozinkovaný žlab neperforovaný 125/60 s víkem s víkem funkčnost při požáru 30 min. včetně spojovacího a upevňovacího materiálu</t>
  </si>
  <si>
    <t>Pol136</t>
  </si>
  <si>
    <t>Pozinkovaný žlab neperforovaný 250/100 s víkem včetně spojovacího a upevňovacího materiálu</t>
  </si>
  <si>
    <t>Pol137</t>
  </si>
  <si>
    <t>Pozinkovaný žlab neperforovaný 250/100 s víkem funkčnost při požáru 30 min. včetně spojovacího a upevňovacího materiálu</t>
  </si>
  <si>
    <t>Pol138</t>
  </si>
  <si>
    <t>Obklad kabelové trasy SDK s požární odolností min. EI30</t>
  </si>
  <si>
    <t>Pol139</t>
  </si>
  <si>
    <t>Trubka TP 21 pozinkovaná vč. spojovacího a upevňovacího materiálu</t>
  </si>
  <si>
    <t>Pol140</t>
  </si>
  <si>
    <t>Trubka dvouplášťová korugovaná D100 v zemi</t>
  </si>
  <si>
    <t>Pol141</t>
  </si>
  <si>
    <t>Příprava trasy ve stávajícím kabelovém kanálu s kab. komorou</t>
  </si>
  <si>
    <t>Pol142</t>
  </si>
  <si>
    <t>AlMgSi 8 Jímací vedení včetně podpěr</t>
  </si>
  <si>
    <t>Pol143</t>
  </si>
  <si>
    <t>AlMgSi 8 Svodové vedení včetně podpěr</t>
  </si>
  <si>
    <t>Pol144</t>
  </si>
  <si>
    <t>FeZn 10</t>
  </si>
  <si>
    <t>Pol145</t>
  </si>
  <si>
    <t>FeZn 30x4</t>
  </si>
  <si>
    <t>Pol146</t>
  </si>
  <si>
    <t>Jímač pomocný 1,25 m</t>
  </si>
  <si>
    <t>Pol147</t>
  </si>
  <si>
    <t>Jímač tyčový vč. podstavce 1,5m</t>
  </si>
  <si>
    <t>Pol148</t>
  </si>
  <si>
    <t>Jímač tyčový vč. podstavce 2m</t>
  </si>
  <si>
    <t>Pol149</t>
  </si>
  <si>
    <t>Jímač tyčový vč. podstavce 3m</t>
  </si>
  <si>
    <t>Pol150</t>
  </si>
  <si>
    <t>Svorka ZS</t>
  </si>
  <si>
    <t>Pol151</t>
  </si>
  <si>
    <t>Svorka SU</t>
  </si>
  <si>
    <t>Pol152</t>
  </si>
  <si>
    <t>Svorka SR</t>
  </si>
  <si>
    <t>Pol153</t>
  </si>
  <si>
    <t>Svorka SO</t>
  </si>
  <si>
    <t>Pol154</t>
  </si>
  <si>
    <t>Svorka ST</t>
  </si>
  <si>
    <t>Pol155</t>
  </si>
  <si>
    <t>Svorka SP</t>
  </si>
  <si>
    <t>Pol156</t>
  </si>
  <si>
    <t>Tvarování montážního dílu</t>
  </si>
  <si>
    <t>Pol157</t>
  </si>
  <si>
    <t>Požární ucpávky do tl. 30cm</t>
  </si>
  <si>
    <t>Pol158</t>
  </si>
  <si>
    <t>Úprava v rozvodně T2 - RH 1 - pole 12 - doplnění vývodu BD 250 A</t>
  </si>
  <si>
    <t>kpl</t>
  </si>
  <si>
    <t>Pol159</t>
  </si>
  <si>
    <t>Úprava v rozvodně T2 - T2 - III - Přesvorkování kabelu AYKY 3x240 + 120 vč. izol. Přepížek a výstr. Tabulky</t>
  </si>
  <si>
    <t>Pol160</t>
  </si>
  <si>
    <t>Úprava v rozvodně T2 - T2 - IV - Odpojení a přeložení kabelu AYKY 3x240+120 vč. přenastavení spouště stáv. jistče BL - DTV 3 z 575 na 480 A</t>
  </si>
  <si>
    <t>Pol161</t>
  </si>
  <si>
    <t>Úprava rozvaděčů v rozvodně DA 200kVA renovace stáv. Pojistkového vývodu E33 a přepojení aut. startu DA</t>
  </si>
  <si>
    <t>Pol162</t>
  </si>
  <si>
    <t>Usazení rozvaděčů, zapojení a kompletace</t>
  </si>
  <si>
    <t>nh</t>
  </si>
  <si>
    <t>Pol163</t>
  </si>
  <si>
    <t>Demnotáže stávajícího zařízení do šrotu</t>
  </si>
  <si>
    <t>D3</t>
  </si>
  <si>
    <t>Pol164</t>
  </si>
  <si>
    <t>Výkop a zához pro zemnicí obvodový zemnič š.35 hl. 80 bez bourání a obnovy živ. povrchu / úpravy terénu</t>
  </si>
  <si>
    <t>Pol165</t>
  </si>
  <si>
    <t>Úprava stáv. kab. kanálu (pro osazení KS1 a 2 a vstup kabelů u objektu)</t>
  </si>
  <si>
    <t>Pol166</t>
  </si>
  <si>
    <t>Výkop a zához vnější kabelové trasy š.80 hl. 60 vč. kab. lože bez bourání a obnovy živ.povrchu / úpravy terénu</t>
  </si>
  <si>
    <t>D62</t>
  </si>
  <si>
    <t>Ostatní náklady</t>
  </si>
  <si>
    <t>D62.01</t>
  </si>
  <si>
    <t>Podružný materiál</t>
  </si>
  <si>
    <t>1440328833</t>
  </si>
  <si>
    <t>Doprava</t>
  </si>
  <si>
    <t>D62.02</t>
  </si>
  <si>
    <t>970463496</t>
  </si>
  <si>
    <t>D62.03</t>
  </si>
  <si>
    <t>PPV</t>
  </si>
  <si>
    <t>-364720661</t>
  </si>
  <si>
    <t>D62.04</t>
  </si>
  <si>
    <t>Přesun</t>
  </si>
  <si>
    <t>-1809350606</t>
  </si>
  <si>
    <t>D62.05</t>
  </si>
  <si>
    <t>Revize</t>
  </si>
  <si>
    <t>-1771444726</t>
  </si>
  <si>
    <t>slp - Slaboproud</t>
  </si>
  <si>
    <t>Úroveň 3:</t>
  </si>
  <si>
    <t>IT - SKFO - Optická trasa a strukturovaná kabeláž</t>
  </si>
  <si>
    <t>D1 - RD14</t>
  </si>
  <si>
    <t>D2 - RD13</t>
  </si>
  <si>
    <t>D3 - Metalická strukturovaná kabeláž</t>
  </si>
  <si>
    <t>D4 - Optická kabeláž</t>
  </si>
  <si>
    <t>D5 - Ostatní</t>
  </si>
  <si>
    <t>RD14</t>
  </si>
  <si>
    <t>Pol167</t>
  </si>
  <si>
    <t>19" datový rozvaděč, 12U/500mm,  nástěnný, uzamykatelný,  barva RAL 7035 (světle šedá)</t>
  </si>
  <si>
    <t>Pol168</t>
  </si>
  <si>
    <t>19" optický distribuční box 24xSC</t>
  </si>
  <si>
    <t>Pol169</t>
  </si>
  <si>
    <t>19'' rozvodný panel 2U 8x230V - 3m, přepěťová ochrana, vypínač, pojistka, černá barva</t>
  </si>
  <si>
    <t>Pol170</t>
  </si>
  <si>
    <t>Lišta kabelová vertikální 200</t>
  </si>
  <si>
    <t>Pol171</t>
  </si>
  <si>
    <t>Háček pro vedení kab. 80/80</t>
  </si>
  <si>
    <t>Pol172</t>
  </si>
  <si>
    <t>Police ukládací 19" hloubka 450mm, max. nosnost do 80kg</t>
  </si>
  <si>
    <t>Pol173</t>
  </si>
  <si>
    <t>Panel vyvazovací 1U 5úchytů  (ring run)</t>
  </si>
  <si>
    <t>Pol174</t>
  </si>
  <si>
    <t>Coupler SC duplex</t>
  </si>
  <si>
    <t>Pol175</t>
  </si>
  <si>
    <t>OPTIX SC/APC Optický pigtail 09/125 2m G657A Super Strip</t>
  </si>
  <si>
    <t>Pol176</t>
  </si>
  <si>
    <t>Trubička ochrany svárů</t>
  </si>
  <si>
    <t>Pol177</t>
  </si>
  <si>
    <t>OPTIX SC-SC patch cord 09/125 0,25m duplex G657A 1,8mm</t>
  </si>
  <si>
    <t>Pol178</t>
  </si>
  <si>
    <t>Patch panel 1U, 24xRJ45 UTP DataGate+ cat.6, 568B</t>
  </si>
  <si>
    <t>Pol179</t>
  </si>
  <si>
    <t>Kabel propojovací  UTP C6 2m šedý</t>
  </si>
  <si>
    <t>Pol180</t>
  </si>
  <si>
    <t>UPS 1000VA/600W, 19“,1U</t>
  </si>
  <si>
    <t>RD13</t>
  </si>
  <si>
    <t>Metalická strukturovaná kabeláž</t>
  </si>
  <si>
    <t>Pol181</t>
  </si>
  <si>
    <t>Ukončení kabelu v rozvaděči - UTP</t>
  </si>
  <si>
    <t>Pol182</t>
  </si>
  <si>
    <t>Proměření TP kabelu, měřící protokol</t>
  </si>
  <si>
    <t>Pol183</t>
  </si>
  <si>
    <t>Kabel U/UTP, PowerCat 6 -kat.6, LSZH (IEC 332.1) plášť fialový, 4páry, cívka 500m</t>
  </si>
  <si>
    <t>Pol184</t>
  </si>
  <si>
    <t>Zásuvka datová, Cat 6 modul 2xRJ45 UTP kat.6 DG+, úhlový, bílý, 22,5x45mm</t>
  </si>
  <si>
    <t>Pol185</t>
  </si>
  <si>
    <t>Krabice KU68-1901, zasekání do betonové zdi, usazení</t>
  </si>
  <si>
    <t>Pol186</t>
  </si>
  <si>
    <t>Trubka PVC 2316</t>
  </si>
  <si>
    <t>Pol187</t>
  </si>
  <si>
    <t>Vysekání drážky 25/35mm,  beton</t>
  </si>
  <si>
    <t>D4</t>
  </si>
  <si>
    <t>Optická kabeláž</t>
  </si>
  <si>
    <t>Pol188</t>
  </si>
  <si>
    <t>DROP FTTx 12 optická vlákna singlemode 9/125, G.657A2 BLACK LSOH</t>
  </si>
  <si>
    <t>Pol189</t>
  </si>
  <si>
    <t>Trubka HDPE 32</t>
  </si>
  <si>
    <t>D5</t>
  </si>
  <si>
    <t>Ostatní</t>
  </si>
  <si>
    <t>Pol190</t>
  </si>
  <si>
    <t>Pol191</t>
  </si>
  <si>
    <t>Materiálová rezerva</t>
  </si>
  <si>
    <t>Pol192</t>
  </si>
  <si>
    <t>Kompletace (kpl)</t>
  </si>
  <si>
    <t>Pol193</t>
  </si>
  <si>
    <t>Značení trasy vedení (kpl)</t>
  </si>
  <si>
    <t>Pol194</t>
  </si>
  <si>
    <t>Pomocné ocelové konstrukce (kpl. )</t>
  </si>
  <si>
    <t>Pol195</t>
  </si>
  <si>
    <t>Stavební přípomoci (kpl)</t>
  </si>
  <si>
    <t>Pol196</t>
  </si>
  <si>
    <t>Spolupráce s ostatními profesemi stavby (kpl)</t>
  </si>
  <si>
    <t>Pol197</t>
  </si>
  <si>
    <t>Ekologická likvidace odpadu (kpl)</t>
  </si>
  <si>
    <t>Pol198</t>
  </si>
  <si>
    <t>Zaškolení uživetele (kpl)</t>
  </si>
  <si>
    <t>Pol199</t>
  </si>
  <si>
    <t>Vedlejší náklady - cestovné + dopravné</t>
  </si>
  <si>
    <t>Pol200</t>
  </si>
  <si>
    <t>Inženýrská činnost, projekt skutečného provedení</t>
  </si>
  <si>
    <t>TECH - FOMT - Metalické a optické propojení</t>
  </si>
  <si>
    <t>D1 - Metalická část</t>
  </si>
  <si>
    <t xml:space="preserve">    D2 - RK1 – kabelový rám telefony</t>
  </si>
  <si>
    <t xml:space="preserve">    D3 - RK2 – kabelový rám technologie</t>
  </si>
  <si>
    <t xml:space="preserve">    D4 - RT1 – kabelová skříň, objekt č. 50 – telefony</t>
  </si>
  <si>
    <t xml:space="preserve">    D5 - RT2– kabelová skříň, objekt č. 50 – technologie</t>
  </si>
  <si>
    <t xml:space="preserve">    D6 - Metalická kabeláž</t>
  </si>
  <si>
    <t xml:space="preserve">    D7 - RDT01 – datový rozvaděč, operační středisko</t>
  </si>
  <si>
    <t>D8 - Optická část</t>
  </si>
  <si>
    <t xml:space="preserve">    D9 - RDT00 – datový rozvaděč, kabelovna</t>
  </si>
  <si>
    <t xml:space="preserve">D10 - </t>
  </si>
  <si>
    <t xml:space="preserve">    D11 - RDT02 – datový rozvaděč, objekt č. 50</t>
  </si>
  <si>
    <t xml:space="preserve">    D12 - Optická kabeláž</t>
  </si>
  <si>
    <t xml:space="preserve">    D13 - Ostatní</t>
  </si>
  <si>
    <t>Metalická část</t>
  </si>
  <si>
    <t>RK1 – kabelový rám telefony</t>
  </si>
  <si>
    <t>Pol201</t>
  </si>
  <si>
    <t>ZAU 200 – kabelový závěr 100párů</t>
  </si>
  <si>
    <t>Pol202</t>
  </si>
  <si>
    <t>Montáž jedné čtyřky s oboustranným číslováním</t>
  </si>
  <si>
    <t>Pol203</t>
  </si>
  <si>
    <t>Montáž uzávěru do 50 čtyřek</t>
  </si>
  <si>
    <t>RK2 – kabelový rám technologie</t>
  </si>
  <si>
    <t>Pol204</t>
  </si>
  <si>
    <t>Držák 10+1 modulů LSA</t>
  </si>
  <si>
    <t>Pol205</t>
  </si>
  <si>
    <t>Svorkovnice rozpojovací LSA PLUS</t>
  </si>
  <si>
    <t>Pol206</t>
  </si>
  <si>
    <t>Svorkovnice zemnící LSA PLUS</t>
  </si>
  <si>
    <t>RT1 – kabelová skříň, objekt č. 50 – telefony</t>
  </si>
  <si>
    <t>Pol207</t>
  </si>
  <si>
    <t>Rozváděč pro metalické sítě. Rozváděč je určen k distribuci 200 popřípadě 300 párů ve vnitřním i venkovním prostředí.</t>
  </si>
  <si>
    <t>Pol208</t>
  </si>
  <si>
    <t>Svorkovnice nerozpojovací LSA PLUS</t>
  </si>
  <si>
    <t>RT2– kabelová skříň, objekt č. 50 – technologie</t>
  </si>
  <si>
    <t>D6</t>
  </si>
  <si>
    <t>Metalická kabeláž</t>
  </si>
  <si>
    <t>Pol209</t>
  </si>
  <si>
    <t>Kabel TCEPKPFLE 5x4x0,8</t>
  </si>
  <si>
    <t>Pol210</t>
  </si>
  <si>
    <t>Kabel TCEPKPFLE 50x4x0,6</t>
  </si>
  <si>
    <t>Pol211</t>
  </si>
  <si>
    <t>Zatažení kabelu kabelového kanálu, vč. přípravy</t>
  </si>
  <si>
    <t>D7</t>
  </si>
  <si>
    <t>RDT01 – datový rozvaděč, operační středisko</t>
  </si>
  <si>
    <t>Pol212</t>
  </si>
  <si>
    <t>Držák 5 modulů LSA</t>
  </si>
  <si>
    <t>D8</t>
  </si>
  <si>
    <t>Optická část</t>
  </si>
  <si>
    <t>D9</t>
  </si>
  <si>
    <t>RDT00 – datový rozvaděč, kabelovna</t>
  </si>
  <si>
    <t>Pol213</t>
  </si>
  <si>
    <t>Nástěnný jednodílný datový rozvaděč v provedení 6U a rozměrech 600x395</t>
  </si>
  <si>
    <t>Pol214</t>
  </si>
  <si>
    <t>19" distribuční box 24xSC</t>
  </si>
  <si>
    <t>Pol215</t>
  </si>
  <si>
    <t>Pigtail FO 1m SC 50/125 MM 1m pro zakončení FO vláken</t>
  </si>
  <si>
    <t>Pol452</t>
  </si>
  <si>
    <t>Optický pigtail 09/125 2m G657A Super Strip SM</t>
  </si>
  <si>
    <t>Pol216</t>
  </si>
  <si>
    <t>OPTIX SC-SC Optický patch cord 50/125 1m OM4 Duplex</t>
  </si>
  <si>
    <t>Pol217</t>
  </si>
  <si>
    <t>GBIC SFP, SC, 1000Base-LX, 20km, WDM, TX1550nm/RX1310nm, SM i MM, Cisco</t>
  </si>
  <si>
    <t>Pol218</t>
  </si>
  <si>
    <t>Microsens MS400249: Gigabit ethernet media konvertor 10/100/1000M RJ45 na 1000M SFP</t>
  </si>
  <si>
    <t>Pol219</t>
  </si>
  <si>
    <t>Cyber Power UPS OR600ELCDRM1U 360W Rack 1U (IEC C13)</t>
  </si>
  <si>
    <t>D10</t>
  </si>
  <si>
    <t>D11</t>
  </si>
  <si>
    <t>RDT02 – datový rozvaděč, objekt č. 50</t>
  </si>
  <si>
    <t>Pol220</t>
  </si>
  <si>
    <t>19" stojanový rozvaděč, výška 45U, 800x800 mm, jednokřídlé přední, výplň sklo, zadní kryt plech, boční kryty plech, zámek pro jednokřídlé dveře, barva RAL 7035</t>
  </si>
  <si>
    <t>Pol221</t>
  </si>
  <si>
    <t>Patch cord LC-LC, 1m, 50/125um OM2, optický duplexní, MM,</t>
  </si>
  <si>
    <t>D12</t>
  </si>
  <si>
    <t>Pol222</t>
  </si>
  <si>
    <t>Kabel gelový UNIV 50/125um, 12 vl., LSOH, CLT, OM4, se základní ochranou proti hlodavcům</t>
  </si>
  <si>
    <t>Pol453</t>
  </si>
  <si>
    <t>DROP FTTx 4 optická vlákna singlemode 9/125, G.657A2 BLACK LSOH</t>
  </si>
  <si>
    <t>D13</t>
  </si>
  <si>
    <t>Pol223</t>
  </si>
  <si>
    <t>Pol224</t>
  </si>
  <si>
    <t>Pol225</t>
  </si>
  <si>
    <t>Pol226</t>
  </si>
  <si>
    <t>Pol227</t>
  </si>
  <si>
    <t>Pol229</t>
  </si>
  <si>
    <t>Pol230</t>
  </si>
  <si>
    <t>Pol231</t>
  </si>
  <si>
    <t>CCTV - CCTV</t>
  </si>
  <si>
    <t>D1 - Zařízení CCTV</t>
  </si>
  <si>
    <t>D2 - Montáž CCTV</t>
  </si>
  <si>
    <t>D3 - Kabeláž a úložný materiál</t>
  </si>
  <si>
    <t>D4 - Ostatní</t>
  </si>
  <si>
    <t>Zařízení CCTV</t>
  </si>
  <si>
    <t>Pol454</t>
  </si>
  <si>
    <t>HD-CVI/CVBS Antivandal Dome Starlight kamera 2MPX,  IR 30m, WDR, IP67</t>
  </si>
  <si>
    <t>Pol455</t>
  </si>
  <si>
    <t>HD-CVI/CVBS Bulett Starlight kamera 2MPX,  IR 60m, WDR, IP67</t>
  </si>
  <si>
    <t>Pol456</t>
  </si>
  <si>
    <t>Instalační box pod Bullet kamery</t>
  </si>
  <si>
    <t>Pol457</t>
  </si>
  <si>
    <t>Napájecí zdroj do skříně RACK 12VDC/14A , 16 jištěných výstupů pojistkou</t>
  </si>
  <si>
    <t>Pol458</t>
  </si>
  <si>
    <t>Matrix HDTVI/CVI/TVI/AHD, 32 input BNC, 32 output BNC, 8 out HDMI</t>
  </si>
  <si>
    <t>Pol459</t>
  </si>
  <si>
    <t>Videorecorder HDCVI, 16 input BNC, H264+, 4xSATA 8TB</t>
  </si>
  <si>
    <t>Pol460</t>
  </si>
  <si>
    <t>HDD 8TB SATA pro digitální a síťové rekordéry</t>
  </si>
  <si>
    <t>Pol461</t>
  </si>
  <si>
    <t>Keyboard controller, Main Matrix of HD-CVI</t>
  </si>
  <si>
    <t>Pol462</t>
  </si>
  <si>
    <t>LCD LED monitor, 31.5", Full HD 1920x1080, 16:9, HDMI, BNC, VGA, 230V</t>
  </si>
  <si>
    <t>Pol463</t>
  </si>
  <si>
    <t>LCD LED monitor, 42", Full HD 1920x1080, 16:9, HDMI, BNC, VGA, 230V</t>
  </si>
  <si>
    <t>Pol464</t>
  </si>
  <si>
    <t>HDMI Extender po optickém vlákně do 20km, 3D, IR,RS-232</t>
  </si>
  <si>
    <t>Pol465</t>
  </si>
  <si>
    <t>Fiber Optic To RS-232/422/485 Converter</t>
  </si>
  <si>
    <t>Pol466</t>
  </si>
  <si>
    <t>Singlemode konvertor Gigabit 1000Base-T/1000Base-LX (SC)</t>
  </si>
  <si>
    <t>Pol467</t>
  </si>
  <si>
    <t>PremiumCord optický fiber High Speed with Ether. 4K@60Hz kabel 30m, M/M, zlacené</t>
  </si>
  <si>
    <t>Pol468</t>
  </si>
  <si>
    <t>PremiumCord optický fiber High Speed with Ether. 4K@60Hz kabel 40m, M/M, zlacené</t>
  </si>
  <si>
    <t>Pol469</t>
  </si>
  <si>
    <t>PremiumCord optický fiber High Speed with Ether. 4K@60Hz kabel 50m, M/M, zlacené</t>
  </si>
  <si>
    <t>Pol470</t>
  </si>
  <si>
    <t>PremiumCord optický fiber High Speed with Ether. 4K@60Hz kabel 100m, M/M, zlacen</t>
  </si>
  <si>
    <t>Pol471</t>
  </si>
  <si>
    <t>LED optický patchkabel simplexní, SC/SC, 9/125 OS2, 2m</t>
  </si>
  <si>
    <t>Pol472</t>
  </si>
  <si>
    <t>Premium Cord BNC kabel 1m</t>
  </si>
  <si>
    <t>Montáž CCTV</t>
  </si>
  <si>
    <t>Pol291</t>
  </si>
  <si>
    <t>Instalace a zapojení kompletu kamery - vnitřní</t>
  </si>
  <si>
    <t>Pol292</t>
  </si>
  <si>
    <t>Instalace a zapojení kompletu kamery - venkovní</t>
  </si>
  <si>
    <t>Pol473</t>
  </si>
  <si>
    <t>Instalace a zapojení napájecího zdroje</t>
  </si>
  <si>
    <t>Pol474</t>
  </si>
  <si>
    <t>Instalace a zapojení videomatice</t>
  </si>
  <si>
    <t>Pol475</t>
  </si>
  <si>
    <t>Konfigurace videomatice do 32 vstupů</t>
  </si>
  <si>
    <t>Pol476</t>
  </si>
  <si>
    <t>Instalace a zapojení modulu do videomatice</t>
  </si>
  <si>
    <t>Pol294</t>
  </si>
  <si>
    <t>Instalace a zapojení diskového pole</t>
  </si>
  <si>
    <t>Pol477</t>
  </si>
  <si>
    <t>Instalace a zapojení ovládací klávesnice</t>
  </si>
  <si>
    <t>Pol478</t>
  </si>
  <si>
    <t>Nakonektorování a zapojení konektoru BNC</t>
  </si>
  <si>
    <t>Pol298</t>
  </si>
  <si>
    <t>Instalace a zapojení monitoru</t>
  </si>
  <si>
    <t>Pol479</t>
  </si>
  <si>
    <t>Instalace a zapojení převodníku optika/LAN</t>
  </si>
  <si>
    <t>Pol480</t>
  </si>
  <si>
    <t>Instalace a zapojení převodníku optika/HDMI</t>
  </si>
  <si>
    <t>Pol481</t>
  </si>
  <si>
    <t>Instalace propojovacího kabelu</t>
  </si>
  <si>
    <t>Pol482</t>
  </si>
  <si>
    <t>Uvedení systému CCTV do trvalého provozu</t>
  </si>
  <si>
    <t>s</t>
  </si>
  <si>
    <t>Pol483</t>
  </si>
  <si>
    <t>Zkušební provoz systému CCTV</t>
  </si>
  <si>
    <t>Pol484</t>
  </si>
  <si>
    <t>Zaškolení uživatele CCTV</t>
  </si>
  <si>
    <t>Kabeláž a úložný materiál</t>
  </si>
  <si>
    <t>Pol485</t>
  </si>
  <si>
    <t>Kabel koaxiální, 75 Ohm + 2x0,75mm Cu</t>
  </si>
  <si>
    <t>Pol262</t>
  </si>
  <si>
    <t>Krabice GW44205</t>
  </si>
  <si>
    <t>Pol486</t>
  </si>
  <si>
    <t>Konektor BNC. lisovací</t>
  </si>
  <si>
    <t>Pol267</t>
  </si>
  <si>
    <t>Pol268</t>
  </si>
  <si>
    <t>Pol269</t>
  </si>
  <si>
    <t>Pol270</t>
  </si>
  <si>
    <t>Pol271</t>
  </si>
  <si>
    <t>Pol272</t>
  </si>
  <si>
    <t>Pol273</t>
  </si>
  <si>
    <t>Lešení, montážní plošina</t>
  </si>
  <si>
    <t>Pol274</t>
  </si>
  <si>
    <t>Pol275</t>
  </si>
  <si>
    <t>Zaškolení uživatele (kpl)</t>
  </si>
  <si>
    <t>Pol307</t>
  </si>
  <si>
    <t>Pol308</t>
  </si>
  <si>
    <t>CS - CS - celová signalizace</t>
  </si>
  <si>
    <t>D1 - Zařízení CS</t>
  </si>
  <si>
    <t>D2 - Montáž CS</t>
  </si>
  <si>
    <t>Zařízení CS</t>
  </si>
  <si>
    <t>Pol232</t>
  </si>
  <si>
    <t>Ústředna CS</t>
  </si>
  <si>
    <t>Pol233</t>
  </si>
  <si>
    <t>Akumulátor 12V / 18Ah</t>
  </si>
  <si>
    <t>Pol234</t>
  </si>
  <si>
    <t>Signalizační tablo 32 červených LED - ESP-32N-LED</t>
  </si>
  <si>
    <t>Pol235</t>
  </si>
  <si>
    <t>Signalizační svítidlo</t>
  </si>
  <si>
    <t>Pol236</t>
  </si>
  <si>
    <t>Červený plastový maják s úspornou LED technologií</t>
  </si>
  <si>
    <t>Pol237</t>
  </si>
  <si>
    <t>Kompaktní sériový server</t>
  </si>
  <si>
    <t>Pol238</t>
  </si>
  <si>
    <t>Ovladač software VIZUAL KONTROL pro CS - ZaSU 1 plus</t>
  </si>
  <si>
    <t>Pol239</t>
  </si>
  <si>
    <t>Odolné tlačítko celové typ 1 (umístěné v cele)</t>
  </si>
  <si>
    <t>Pol240</t>
  </si>
  <si>
    <t>Odolné tlačítko celové typ 2 (umístěné před celou)</t>
  </si>
  <si>
    <t>Pol241</t>
  </si>
  <si>
    <t>Držák celového tlačítka</t>
  </si>
  <si>
    <t>Pol242</t>
  </si>
  <si>
    <t>Propojovací trubka mezi celou a chodbou 15cm</t>
  </si>
  <si>
    <t>Montáž CS</t>
  </si>
  <si>
    <t>Pol243</t>
  </si>
  <si>
    <t>Instalace a zapojení ústředny CS</t>
  </si>
  <si>
    <t>Pol244</t>
  </si>
  <si>
    <t>Instalace a zapojení akumulátoru</t>
  </si>
  <si>
    <t>Pol245</t>
  </si>
  <si>
    <t>Zapojení smyčky</t>
  </si>
  <si>
    <t>Pol246</t>
  </si>
  <si>
    <t>Zapojení výstupu</t>
  </si>
  <si>
    <t>Pol247</t>
  </si>
  <si>
    <t>Zapojení datové linky</t>
  </si>
  <si>
    <t>Pol248</t>
  </si>
  <si>
    <t>Konfigurace ústředny CS do 64 smyček</t>
  </si>
  <si>
    <t>Pol249</t>
  </si>
  <si>
    <t>Instalace a zapojení signalizačního tabla do 32 led</t>
  </si>
  <si>
    <t>Pol250</t>
  </si>
  <si>
    <t>Instalace a zapojení světelné celové indikace</t>
  </si>
  <si>
    <t>Pol251</t>
  </si>
  <si>
    <t>Instalace a zapojení světelné patrové indikace</t>
  </si>
  <si>
    <t>Pol252</t>
  </si>
  <si>
    <t>Instalace a zapojení tlačítka odolného</t>
  </si>
  <si>
    <t>Pol253</t>
  </si>
  <si>
    <t>Instalace ovladače</t>
  </si>
  <si>
    <t>Pol254</t>
  </si>
  <si>
    <t>Nákres podlaží objektu</t>
  </si>
  <si>
    <t>Pol255</t>
  </si>
  <si>
    <t>Vložení prvku do software</t>
  </si>
  <si>
    <t>Pol256</t>
  </si>
  <si>
    <t>Uvedení CS do trvalého provozu</t>
  </si>
  <si>
    <t>Pol257</t>
  </si>
  <si>
    <t>Zkušební provoz systému CS</t>
  </si>
  <si>
    <t>Pol258</t>
  </si>
  <si>
    <t>Kabel SYKFY 10x2x0,5</t>
  </si>
  <si>
    <t>Pol259</t>
  </si>
  <si>
    <t>Kabel SYKFY 3x2x0,5</t>
  </si>
  <si>
    <t>Pol260</t>
  </si>
  <si>
    <t>Kabel SYKFY 2x2x0,5</t>
  </si>
  <si>
    <t>Pol261</t>
  </si>
  <si>
    <t>Kabel FTP 4x2, PVC</t>
  </si>
  <si>
    <t>Pol263</t>
  </si>
  <si>
    <t>Trubka PVC 2313</t>
  </si>
  <si>
    <t>Pol264</t>
  </si>
  <si>
    <t>Trubka PVC LPE-2 2329</t>
  </si>
  <si>
    <t>Pol265</t>
  </si>
  <si>
    <t>Instalace trubky ohebnéP29 do zdi</t>
  </si>
  <si>
    <t>Pol266</t>
  </si>
  <si>
    <t>Průraz D40 – 170mm, beton</t>
  </si>
  <si>
    <t>Pol276</t>
  </si>
  <si>
    <t>Pol277</t>
  </si>
  <si>
    <t>DSPS - Dveřní signalizace + přivolávací signalizace</t>
  </si>
  <si>
    <t>D1 - Zařízení DS+PS</t>
  </si>
  <si>
    <t>D2 - Montáž DS+PS</t>
  </si>
  <si>
    <t>Zařízení DS+PS</t>
  </si>
  <si>
    <t>Pol309</t>
  </si>
  <si>
    <t>ZaSU 3U sběrnice</t>
  </si>
  <si>
    <t>Pol310</t>
  </si>
  <si>
    <t>ZaSU 3U zdroj</t>
  </si>
  <si>
    <t>Pol311</t>
  </si>
  <si>
    <t>ZaSU 3U centrál</t>
  </si>
  <si>
    <t>Pol312</t>
  </si>
  <si>
    <t>ZaSU 3U vstup 16</t>
  </si>
  <si>
    <t>Pol313</t>
  </si>
  <si>
    <t>ZaSU 3U DIN 16n</t>
  </si>
  <si>
    <t>Pol314</t>
  </si>
  <si>
    <t>Akumulátor 12V / 38Ah VdS</t>
  </si>
  <si>
    <t>Pol315</t>
  </si>
  <si>
    <t>ZaSU Releový modul R8</t>
  </si>
  <si>
    <t>Pol316</t>
  </si>
  <si>
    <t>Mediakonvertor - 1x FO Tx1310nm Rx1550nm, 1x Fast Ethernet</t>
  </si>
  <si>
    <t>Pol317</t>
  </si>
  <si>
    <t>Switch 16x RJ45 10/100/1000, rack</t>
  </si>
  <si>
    <t>Pol318</t>
  </si>
  <si>
    <t>Polarizovaný plastový magnetický kontakt pro povrchovou montáž do oken, dveří atd., šroubovací, kabel 2m, 4 přívodní vodiče, schválení pro 3.kategorii.</t>
  </si>
  <si>
    <t>Pol319</t>
  </si>
  <si>
    <t>Tísňové tlačítko, NO/NC, sklo</t>
  </si>
  <si>
    <t>Montáž DS+PS</t>
  </si>
  <si>
    <t>Pol320</t>
  </si>
  <si>
    <t>Instalace a zapojení ústředny EZS</t>
  </si>
  <si>
    <t>Pol321</t>
  </si>
  <si>
    <t>Konfigurace ústředny PZTS do 128 smyček</t>
  </si>
  <si>
    <t>Pol322</t>
  </si>
  <si>
    <t>Instalace a zapojení modulu do ústředny</t>
  </si>
  <si>
    <t>Pol323</t>
  </si>
  <si>
    <t>Instalace a zapojení reléového modulu</t>
  </si>
  <si>
    <t>Pol324</t>
  </si>
  <si>
    <t>Instalace a zapojení mediakonvertoru</t>
  </si>
  <si>
    <t>Pol325</t>
  </si>
  <si>
    <t>Instalace a zapojení Switche 16 x 10/100/1000</t>
  </si>
  <si>
    <t>Pol326</t>
  </si>
  <si>
    <t>Vložení čidla/hlásiče do software</t>
  </si>
  <si>
    <t>Pol327</t>
  </si>
  <si>
    <t>Zkušební provoz systému PZTS</t>
  </si>
  <si>
    <t>Pol328</t>
  </si>
  <si>
    <t>Uvedení PZTS do trvalého provozu</t>
  </si>
  <si>
    <t>Pol329</t>
  </si>
  <si>
    <t>Instalace mg. kontaktu</t>
  </si>
  <si>
    <t>Pol330</t>
  </si>
  <si>
    <t>Instalace tísňového tlačítka</t>
  </si>
  <si>
    <t>Pol331</t>
  </si>
  <si>
    <t>Pol332</t>
  </si>
  <si>
    <t>DZ - Dorozumívací zařízení</t>
  </si>
  <si>
    <t>D1 - Zařízení DZ</t>
  </si>
  <si>
    <t>D2 - Montáž DZ</t>
  </si>
  <si>
    <t>Zařízení DZ</t>
  </si>
  <si>
    <t>Pol333</t>
  </si>
  <si>
    <t>Řídící jednotka DS</t>
  </si>
  <si>
    <t>Pol334</t>
  </si>
  <si>
    <t>Přepínač linek</t>
  </si>
  <si>
    <t>Pol335</t>
  </si>
  <si>
    <t>Komunikační jednotka DS</t>
  </si>
  <si>
    <t>Pol336</t>
  </si>
  <si>
    <t>Modul dvou akustických vstupů</t>
  </si>
  <si>
    <t>Pol337</t>
  </si>
  <si>
    <t>Průmyslové PC s redundantním zdrojem</t>
  </si>
  <si>
    <t>Pol338</t>
  </si>
  <si>
    <t>24" LCD monitor</t>
  </si>
  <si>
    <t>Pol339</t>
  </si>
  <si>
    <t>DVI kabel 25m</t>
  </si>
  <si>
    <t>Pol340</t>
  </si>
  <si>
    <t>Klávesnice s myší pro PC sestavu</t>
  </si>
  <si>
    <t>set</t>
  </si>
  <si>
    <t>Pol341</t>
  </si>
  <si>
    <t>USB 2.0 repeater a prodlužovací kabel A/M-A/F 25m</t>
  </si>
  <si>
    <t>Pol342</t>
  </si>
  <si>
    <t>Software VIZUAL KONTROL - server</t>
  </si>
  <si>
    <t>Pol343</t>
  </si>
  <si>
    <t>Ovladač software VIZUAL KONTROL pro DS</t>
  </si>
  <si>
    <t>Pol344</t>
  </si>
  <si>
    <t>Komunikační terminál DS</t>
  </si>
  <si>
    <t>Pol345</t>
  </si>
  <si>
    <t>Hláska v antivandal provedení, pro vnitřní prostředí</t>
  </si>
  <si>
    <t>Pol346</t>
  </si>
  <si>
    <t>UPS 3000VA/2700W</t>
  </si>
  <si>
    <t>Montáž DZ</t>
  </si>
  <si>
    <t>Pol347</t>
  </si>
  <si>
    <t>Instalace a zapojení řídící jednotky</t>
  </si>
  <si>
    <t>Pol348</t>
  </si>
  <si>
    <t>Instalace modulu linek</t>
  </si>
  <si>
    <t>Pol349</t>
  </si>
  <si>
    <t>Zapojení komunikační linky</t>
  </si>
  <si>
    <t>Pol350</t>
  </si>
  <si>
    <t>Instalace a zapojení  komunikační  jednotky</t>
  </si>
  <si>
    <t>Pol351</t>
  </si>
  <si>
    <t>Instalace modulu akustických vstupů</t>
  </si>
  <si>
    <t>Pol352</t>
  </si>
  <si>
    <t>Konfigurace komunikační jednotky do 24 hlásek</t>
  </si>
  <si>
    <t>Pol297</t>
  </si>
  <si>
    <t>Instalace a zapojení počítače</t>
  </si>
  <si>
    <t>Pol353</t>
  </si>
  <si>
    <t>Instalace a zapojení propojovacího kabelu - 25m</t>
  </si>
  <si>
    <t>Pol354</t>
  </si>
  <si>
    <t>Instalace software</t>
  </si>
  <si>
    <t>Pol355</t>
  </si>
  <si>
    <t>Vložení hlásky/terminálu do software</t>
  </si>
  <si>
    <t>Pol356</t>
  </si>
  <si>
    <t>Instalace a zapojení záložního zdroje UPS</t>
  </si>
  <si>
    <t>Pol357</t>
  </si>
  <si>
    <t>Instalace a zapojení komunikačního terminálu</t>
  </si>
  <si>
    <t>Pol358</t>
  </si>
  <si>
    <t>Instalace a zapojení hlásky - pod omítku</t>
  </si>
  <si>
    <t>Pol359</t>
  </si>
  <si>
    <t>Uvedení DZ do trvalého provozu</t>
  </si>
  <si>
    <t>Pol360</t>
  </si>
  <si>
    <t>Zkušební provoz systému DZ</t>
  </si>
  <si>
    <t>Pol361</t>
  </si>
  <si>
    <t>Kabel CYKY 3Cx1,5</t>
  </si>
  <si>
    <t>Pol362</t>
  </si>
  <si>
    <t>Vysekání kapsy 200x300x40 beton</t>
  </si>
  <si>
    <t>Pol363</t>
  </si>
  <si>
    <t>Pol364</t>
  </si>
  <si>
    <t>STA - STA - Společná televizní anténa</t>
  </si>
  <si>
    <t>D1 - Zařízení STA</t>
  </si>
  <si>
    <t>D2 - Kabeláž a úložný materiál</t>
  </si>
  <si>
    <t>D3 - Ostatní</t>
  </si>
  <si>
    <t>Zařízení STA</t>
  </si>
  <si>
    <t>Pol365</t>
  </si>
  <si>
    <t>Anténní stožár vč. uchycení žár. zinkovaný</t>
  </si>
  <si>
    <t>Pol366</t>
  </si>
  <si>
    <t>UHF, kanál 21-60, 16 dBd, rychlá změna polarizace, LTE</t>
  </si>
  <si>
    <t>Pol367</t>
  </si>
  <si>
    <t>UHF předzes. do antén ALCAD G=14dB, šum 1,5dB, nap. 12V</t>
  </si>
  <si>
    <t>Pol368</t>
  </si>
  <si>
    <t>Zdroj 12V 100 mA, AL05</t>
  </si>
  <si>
    <t>Pol369</t>
  </si>
  <si>
    <t>Krabice GEWIS 44207</t>
  </si>
  <si>
    <t>Pol370</t>
  </si>
  <si>
    <t>Širokopásmová koaxiální přepěťová ochrana SPKO-F75-SAT/TV-B/F-F</t>
  </si>
  <si>
    <t>Pol371</t>
  </si>
  <si>
    <t>Plechová skříň bez zadní stěny pro rám SP-126</t>
  </si>
  <si>
    <t>Pol372</t>
  </si>
  <si>
    <t>Montážní rám pro 7 modulů a zdroj</t>
  </si>
  <si>
    <t>Pol373</t>
  </si>
  <si>
    <t>Kanálový zesilovač,  pevně naladěný, pro UHF pásmo – 38K, F-konektory, G=52dB, vybuditelnost 118dBuV</t>
  </si>
  <si>
    <t>Pol374</t>
  </si>
  <si>
    <t>Kanálový zesilovač,  pevně naladěný, pro UHF pásmo – 40K, F-konektory, G=52dB, vybuditelnost 118dBuV</t>
  </si>
  <si>
    <t>Pol375</t>
  </si>
  <si>
    <t>Kanálový zesilovač,  pevně naladěný, pro UHF pásmo – 60K, F-konektory, G=52dB, vybuditelnost 118dBuV</t>
  </si>
  <si>
    <t>Pol376</t>
  </si>
  <si>
    <t>Napájecí zdroj pro malé moduly (ZG/ZP), +24V/1,7A</t>
  </si>
  <si>
    <t>Pol377</t>
  </si>
  <si>
    <t>Signálová propojka mezi moduly</t>
  </si>
  <si>
    <t>Pol378</t>
  </si>
  <si>
    <t>Napájecí sběrnice pro zesilovače</t>
  </si>
  <si>
    <t>Pol379</t>
  </si>
  <si>
    <t>Zakončovací odpor</t>
  </si>
  <si>
    <t>Pol380</t>
  </si>
  <si>
    <t>Odbočovač 1 (1,4dB/9dB)</t>
  </si>
  <si>
    <t>Pol381</t>
  </si>
  <si>
    <t>Rozbočovač 1 (8dB)</t>
  </si>
  <si>
    <t>Pol382</t>
  </si>
  <si>
    <t>Kabel koaxiální 75Ohm, venkovní, UV stab.</t>
  </si>
  <si>
    <t>Pol383</t>
  </si>
  <si>
    <t>Kabel koaxiální 75Ohm, CB21D</t>
  </si>
  <si>
    <t>Pol384</t>
  </si>
  <si>
    <t>Zásuvka TV průběžná BM700</t>
  </si>
  <si>
    <t>Pol385</t>
  </si>
  <si>
    <t>Zásuvka TV průběžná BM500</t>
  </si>
  <si>
    <t>Pol386</t>
  </si>
  <si>
    <t>Zásuvka TV průběžná BM200</t>
  </si>
  <si>
    <t>Pol387</t>
  </si>
  <si>
    <t>Zásuvka TV koncová BM100</t>
  </si>
  <si>
    <t>Pol388</t>
  </si>
  <si>
    <t>Krabice KU68-1901</t>
  </si>
  <si>
    <t>Pol389</t>
  </si>
  <si>
    <t>Vysekání kapsy pr. 70mm</t>
  </si>
  <si>
    <t>Pol390</t>
  </si>
  <si>
    <t>Pol391</t>
  </si>
  <si>
    <t>Pol392</t>
  </si>
  <si>
    <t>Pol393</t>
  </si>
  <si>
    <t>Pol394</t>
  </si>
  <si>
    <t>Pol395</t>
  </si>
  <si>
    <t>Pol396</t>
  </si>
  <si>
    <t>vedlejší náklady - cestovné + dopravné</t>
  </si>
  <si>
    <t>Pol397</t>
  </si>
  <si>
    <t>inženýrská činnost, projekt skutečného provedení</t>
  </si>
  <si>
    <t>TEL - Telefonní rozvody</t>
  </si>
  <si>
    <t>D1 - Zařízení TEL</t>
  </si>
  <si>
    <t>D2 - Montáž TEL</t>
  </si>
  <si>
    <t>Zařízení TEL</t>
  </si>
  <si>
    <t>Pol398</t>
  </si>
  <si>
    <t>Zásuvka telefonní RJ45</t>
  </si>
  <si>
    <t>Pol399</t>
  </si>
  <si>
    <t>Telefonní přístroj (zaměstnanci)</t>
  </si>
  <si>
    <t>Montáž TEL</t>
  </si>
  <si>
    <t>Pol400</t>
  </si>
  <si>
    <t>Pol401</t>
  </si>
  <si>
    <t>Instalace telefonu</t>
  </si>
  <si>
    <t>Pol402</t>
  </si>
  <si>
    <t>Ukončení kabelu na zářezovém pásku</t>
  </si>
  <si>
    <t>Pol403</t>
  </si>
  <si>
    <t>Pol404</t>
  </si>
  <si>
    <t>Pol405</t>
  </si>
  <si>
    <t>Pol406</t>
  </si>
  <si>
    <t>Pol407</t>
  </si>
  <si>
    <t>Pol408</t>
  </si>
  <si>
    <t>Pol409</t>
  </si>
  <si>
    <t>TRASY - TRASY</t>
  </si>
  <si>
    <t>D1 - Trasy</t>
  </si>
  <si>
    <t>D2 - Ostatní</t>
  </si>
  <si>
    <t>Trasy</t>
  </si>
  <si>
    <t>Pol410</t>
  </si>
  <si>
    <t>Kabelový žlab s integrovanou spojkou 500x100</t>
  </si>
  <si>
    <t>Pol411</t>
  </si>
  <si>
    <t>Víko kabelového žlabu 500x100 S</t>
  </si>
  <si>
    <t>Pol412</t>
  </si>
  <si>
    <t>Kabelový žlab neděrovaný s integrovanou spojkou 250x100 S</t>
  </si>
  <si>
    <t>Pol413</t>
  </si>
  <si>
    <t>Víko kabelového žlabu 250x100 S</t>
  </si>
  <si>
    <t>Pol414</t>
  </si>
  <si>
    <t>Úchyt víka pomocí šroubu</t>
  </si>
  <si>
    <t>Pol415</t>
  </si>
  <si>
    <t>Oblouk 90° 250x100 S</t>
  </si>
  <si>
    <t>Pol416</t>
  </si>
  <si>
    <t>Víko oblouku 90° 250x100 S</t>
  </si>
  <si>
    <t>Pol417</t>
  </si>
  <si>
    <t>T-kus 250x100 S</t>
  </si>
  <si>
    <t>Pol418</t>
  </si>
  <si>
    <t>Víko T-kusu 250x100 S</t>
  </si>
  <si>
    <t>Pol419</t>
  </si>
  <si>
    <t>Oblouk stoupající 90°</t>
  </si>
  <si>
    <t>Pol420</t>
  </si>
  <si>
    <t>Víko oblouku stoupajícího</t>
  </si>
  <si>
    <t>Pol421</t>
  </si>
  <si>
    <t>Závěs 250 S</t>
  </si>
  <si>
    <t>Pol422</t>
  </si>
  <si>
    <t>Tyč závitová 8mm, 1m</t>
  </si>
  <si>
    <t>Pol423</t>
  </si>
  <si>
    <t>Matice spojovací M8</t>
  </si>
  <si>
    <t>Pol424</t>
  </si>
  <si>
    <t>Kotva zarážecí ocelová</t>
  </si>
  <si>
    <t>Pol425</t>
  </si>
  <si>
    <t>Montáž závěsu pro žlab 500x100, rozteč 1m</t>
  </si>
  <si>
    <t>Pol426</t>
  </si>
  <si>
    <t>Montážní deska pro krabice</t>
  </si>
  <si>
    <t>Pol427</t>
  </si>
  <si>
    <t>Průchodka pro kabel 11</t>
  </si>
  <si>
    <t>Pol428</t>
  </si>
  <si>
    <t>Vratový šroub + samojistící matice 6x10</t>
  </si>
  <si>
    <t>Pol429</t>
  </si>
  <si>
    <t>Drátěný žlab s intgrovanou spojkou</t>
  </si>
  <si>
    <t>Pol430</t>
  </si>
  <si>
    <t>Spojka</t>
  </si>
  <si>
    <t>Pol431</t>
  </si>
  <si>
    <t>Závěs DZZ</t>
  </si>
  <si>
    <t>Pol432</t>
  </si>
  <si>
    <t>Bezhalogenová tuhá hrdlovaná trubka s vysokou mechanickou odolností UV stab. pr. 20mm</t>
  </si>
  <si>
    <t>Pol433</t>
  </si>
  <si>
    <t>Koleno pro bezhalogenovou EN trubku pr. 20mm</t>
  </si>
  <si>
    <t>Pol434</t>
  </si>
  <si>
    <t>Příchytka plastová pro bezhalogenové EN trubky</t>
  </si>
  <si>
    <t>Pol435</t>
  </si>
  <si>
    <t>průraz 550x150 – 170mm, beton</t>
  </si>
  <si>
    <t>Pol436</t>
  </si>
  <si>
    <t>průraz 300x150 – 170mm, beton</t>
  </si>
  <si>
    <t>Pol437</t>
  </si>
  <si>
    <t>Pol438</t>
  </si>
  <si>
    <t>Pomocné ocelové konstrukce, včetně základního nátěru a montáže [t]</t>
  </si>
  <si>
    <t>Pol439</t>
  </si>
  <si>
    <t>Pol440</t>
  </si>
  <si>
    <t>Pol441</t>
  </si>
  <si>
    <t>DETEKTORY - DETEKTORY</t>
  </si>
  <si>
    <t>D1 - Dodávka</t>
  </si>
  <si>
    <t>Dodávka</t>
  </si>
  <si>
    <t>Pol442</t>
  </si>
  <si>
    <t>Průchozí detektor kovu (33 zón), IP55,IEC 529</t>
  </si>
  <si>
    <t>Pol443</t>
  </si>
  <si>
    <t>Instalace, doprava</t>
  </si>
  <si>
    <t>vzd - Vzduchotechnika</t>
  </si>
  <si>
    <t>1 - REKUPERAČNÍ VĚTRÁNÍ</t>
  </si>
  <si>
    <t>2 - CHÚC</t>
  </si>
  <si>
    <t>3 - Hygienické zařízení - cely</t>
  </si>
  <si>
    <t>4 - Hygienické zařízení - personál</t>
  </si>
  <si>
    <t>5 - Sklady</t>
  </si>
  <si>
    <t>6 - Tělocvična</t>
  </si>
  <si>
    <t>7 - Technické místnosti</t>
  </si>
  <si>
    <t>8 - Výtahová šachta</t>
  </si>
  <si>
    <t xml:space="preserve">9 - Ostatní konstrukce  </t>
  </si>
  <si>
    <t>REKUPERAČNÍ VĚTRÁNÍ</t>
  </si>
  <si>
    <t>1. 1</t>
  </si>
  <si>
    <t>Kompaktní vzduchotechnická rekuperační jednotka tepelně a zvukově opláštěná (dvojitý plášť, tl. izolace 50mm), velká inspekční dvířka; vnitřní provedení - všechna hrdla nahoru; dxšxv=1587x880x1370mm; 286kg; ve složení: , PŘÍVOD: filtr F7, deskový rekupera</t>
  </si>
  <si>
    <t>Kompaktní vzduchotechnická rekuperační jednotka tepelně a zvukově opláštěná (dvojitý plášť, tl. izolace 50mm), velká inspekční dvířka; vnitřní provedení - všechna hrdla nahoru; dxšxv=1587x880x1370mm; 286kg; ve složení: , PŘÍVOD: filtr F7, deskový rekuperační výměník tepla s obtokem (účinost suchá 81%), regulace obtokem, , ventilátorová komora s radiálním ventilátorem s volným oběžným kolem s EC motorem, teplovodní ohřívač (svč. směš. uzlu), ODTAH: filtr M5, ZZT, ventilátorová komora s radiálním ventilátorem s volným oběžným kolem s EC motorem., Parametry ohřívače (kapacita): Qoh = 6,8kW, Přívodní ventilátor: Vp = 1250m3/h, pext = 300Pa, motor 0,74kW, Odvodní ventilátor: Vo = 1350m3/h, pext = 300Pa, motor 0,74kW, Parametry hluk Lw Přívod(výtlak)/venkovní(sání)/odpadní(výtlka)/odvodní(sání) - 75/64/77/62 dB(A); do okolí 59 dB(A), VZT jednotka vč. regulace a ovládání; komponenty uvnitř jednotky zapojeny z výroby, externí komponenty regulace budeu zapojeny a prodrátovány v rámci dodávky VZT jednotky. Viz schéma zapojení (příloha technické zprávy), výkresová dokumentace a technická zpráva., Navrhované zařízení splňuje normu ECODESIGN pro rok 2018.</t>
  </si>
  <si>
    <t>Pol1</t>
  </si>
  <si>
    <t>vč. směšovacího uzlu s 3 cestným ventilem, servopohonem a čerpadlem; teplotního čidla přívodního vzduchu; nástěnného ovládání vč. propojovacího kabelu 10m; vč. prodrátování komponentů regulace s rozvaděčem VZT jendotky dle schéma zapojení, které je součás</t>
  </si>
  <si>
    <t>vč. směšovacího uzlu s 3 cestným ventilem, servopohonem a čerpadlem; teplotního čidla přívodního vzduchu; nástěnného ovládání vč. propojovacího kabelu 10m; vč. prodrátování komponentů regulace s rozvaděčem VZT jendotky dle schéma zapojení, které je součástí technické zprávy; vč. všech kabelů, zhotovení kabelových cest; vč. zprovoznění a prvotní nastavení VZT jednotky.</t>
  </si>
  <si>
    <t>1. 2</t>
  </si>
  <si>
    <t>Kompaktní vzduchotechnická rekuperační jednotka tepelně a zvukově opláštěná (dvojitý plášť, tl. izolace 50mm), velká inspekční dvířka; vnitřní provedení - všechna hrdla nahoru; dxšxv=1587x880x1370mm; 286kg; ve složení: , PŘÍVOD: filtr F7, deskový rekuperační výměník tepla s obtokem (účinost suchá 81%), regulace obtokem, , ventilátorová komora s radiálním ventilátorem s volným oběžným kolem s EC motorem, teplovodní ohřívač (svč. směš. uzlu), ODTAH: filtr M5, ZZT, ventilátorová komora s radiálním ventilátorem s volným oběžným kolem s EC motorem., Parametry ohřívače (kapacita): Qoh = 10,5kW, Přívodní ventilátor: Vp = 1450m3/h, pext = 300Pa, motor 0,74kW, Odvodní ventilátor: Vo = 1600m3/h, pext = 300Pa, motor 0,74kW, Parametry hluk Lw Přívod(výtlak)/venkovní(sání)/odpadní(výtlka)/odvodní(sání) - 77/66/79/64 dB(A); do okolí 61 dB(A), VZT jednotka vč. regulace a ovládání; komponenty uvnitř jednotky zapojeny z výroby, externí komponenty regulace budeu zapojeny a prodrátovány v rámci dodávky VZT jednotky. Viz schéma zapojení (příloha technické zprávy), výkresová dokumentace a technická zpráva., Navrhované zařízení splňuje normu ECODESIGN pro rok 2018.</t>
  </si>
  <si>
    <t>1. 3</t>
  </si>
  <si>
    <t>1. 4</t>
  </si>
  <si>
    <t>1. 5</t>
  </si>
  <si>
    <t>Kulisový tlumič hluku500x315x1000; konce kulis budou opatřeny náběhovými hranami. Parametry útlumu hluku pro buňku délky 1000mm pro střední frekvence v oktávovém pásmu 125/250/500/1000/2000/4000/8000 Hz: 8/15/20/31/17/14/11 dB.</t>
  </si>
  <si>
    <t>1. 6</t>
  </si>
  <si>
    <t>Tlumič hluku buňkový, velikost 500x250/1500 mm (složený z 1 buňky s děrovaným plechem 500x250x1500mm), včetně náběhových a výběhových plechů. Parametry útlumu hluku pro buňku délky 1500mm pro střední frekvence v oktávovém pásmu 32/63/125/250/500/1000/2000</t>
  </si>
  <si>
    <t>Tlumič hluku buňkový, velikost 500x250/1500 mm (složený z 1 buňky s děrovaným plechem 500x250x1500mm), včetně náběhových a výběhových plechů. Parametry útlumu hluku pro buňku délky 1500mm pro střední frekvence v oktávovém pásmu 32/63/125/250/500/1000/2000/4000/8000 Hz: 8/13/17/26/37/40/36/22/14 dB. Plášť tlumiče hluku je započten do výměry 4hranného potrubí.</t>
  </si>
  <si>
    <t>1. 7</t>
  </si>
  <si>
    <t>Tlumič hluku buňkový, velikost 500x250/1000 mm (složený z 1 buňky s děrovaným plechem 500x250x1000mm), včetně náběhových a výběhových plechů. Parametry útlumu hluku pro buňku délky 1000mm pro střední frekvence v oktávovém pásmu 32/63/125/250/500/1000/2000</t>
  </si>
  <si>
    <t>Tlumič hluku buňkový, velikost 500x250/1000 mm (složený z 1 buňky s děrovaným plechem 500x250x1000mm), včetně náběhových a výběhových plechů. Parametry útlumu hluku pro buňku délky 1000mm pro střední frekvence v oktávovém pásmu 32/63/125/250/500/1000/2000/4000/8000 Hz: 7/10/12/18/25/27/23/17/9 dB. Plášť tlumiče hluku je započten do výměry 4hranného potrubí.</t>
  </si>
  <si>
    <t>1. 8</t>
  </si>
  <si>
    <t>Tlumič hluku do kruhového potrubí O315/1000</t>
  </si>
  <si>
    <t>1. 9</t>
  </si>
  <si>
    <t>Tlumič hluku do kruhového potrubí O160/1000</t>
  </si>
  <si>
    <t>1. 10</t>
  </si>
  <si>
    <t>Protidešťová žaluzie v Al provedení 1000x1000 mm, vč. ochranného pletiva z drátků o tl. 1mm, s oky 10x10mm</t>
  </si>
  <si>
    <t>1. 11</t>
  </si>
  <si>
    <t>Výfukový/nasávací díl na 4hranné potrubí 710x560 mm; zkosený 45°; vč. ochraného pletiva z drátků o tl. 1mm, s oky 10x10mm</t>
  </si>
  <si>
    <t>1. 12</t>
  </si>
  <si>
    <t>Požární klapka 400x200 mm; ovládání ruční s koncovým stavem polohy "zavřeno" a s termoelektrickým spouštěcím zařízením; požární odolnost min. 90 minut</t>
  </si>
  <si>
    <t>1. 13</t>
  </si>
  <si>
    <t>Požární klapka 400x250 mm; ovládání ruční s koncovým stavem polohy "zavřeno" a s termoelektrickým spouštěcím zařízením; požární odolnost min. 90 minut</t>
  </si>
  <si>
    <t>1. 15</t>
  </si>
  <si>
    <t>Uzavírací klapka těsná, vícelistá, protiběžná 500x300 mm; příprava pro ovládaní servopohonem - vč. servopohonu s pružinou</t>
  </si>
  <si>
    <t>1. 16</t>
  </si>
  <si>
    <t>Uzavírací klapka těsná, vícelistá, protiběžná 315x315 mm; příprava pro ovládaní servopohonem - vč. servopohonu s pružinou</t>
  </si>
  <si>
    <t>1. 17</t>
  </si>
  <si>
    <t>Regulační klapka O250 mm; ovládaní ruční</t>
  </si>
  <si>
    <t>1. 18</t>
  </si>
  <si>
    <t>Regulační klapka O225 mm; ovládaní ruční</t>
  </si>
  <si>
    <t>1. 19</t>
  </si>
  <si>
    <t>Regulační klapka O200 mm; ovládaní ruční</t>
  </si>
  <si>
    <t>1. 20</t>
  </si>
  <si>
    <t>Regulační klapka O160 mm; ovládaní ruční</t>
  </si>
  <si>
    <t>1. 21</t>
  </si>
  <si>
    <t>Regulační klapka O125 mm; ovládaní ruční</t>
  </si>
  <si>
    <t>1. 22</t>
  </si>
  <si>
    <t>Přívodní talířový ventil, kovový O160 mm, vč. montážního příslušenství</t>
  </si>
  <si>
    <t>1. 23</t>
  </si>
  <si>
    <t>Přívodní mřížka O250 z perforovaného plechu; průtočnost v rozmězí 40 - 50%; s potrubím spojit napevno</t>
  </si>
  <si>
    <t>1. 24</t>
  </si>
  <si>
    <t>Přívodní mřížka O200 z perforovaného plechu; průtočnost v rozmězí 40 - 50%; s potrubím spojit napevno</t>
  </si>
  <si>
    <t>1. 25</t>
  </si>
  <si>
    <t>Odvodní mřížka O180 z perforovaného plechu; průtočnost v rozmězí 40 - 50%; s potrubím spojit napevno</t>
  </si>
  <si>
    <t>1. 26</t>
  </si>
  <si>
    <t>Odvodní mřížka O160 z perforovaného plechu; průtočnost v rozmězí 40 - 50%; s potrubím spojit napevno</t>
  </si>
  <si>
    <t>1. 27</t>
  </si>
  <si>
    <t>Odvodní mřížka O125 z perforovaného plechu; průtočnost v rozmězí 40 - 50%; s potrubím spojit napevno</t>
  </si>
  <si>
    <t>1. 28</t>
  </si>
  <si>
    <t>Odvodní mřížka O80 z perforovaného plechu; průtočnost v rozmězí 40 - 50%; s potrubím spojit napevno</t>
  </si>
  <si>
    <t>1. 31</t>
  </si>
  <si>
    <t>Stěnová mřížka v Al provedení 800x200 mm; rozteč lamel 12,5mm; vč. montážního rámečku</t>
  </si>
  <si>
    <t>1. 32</t>
  </si>
  <si>
    <t>Stěnová mřížka v Al provedení 600x200 mm; rozteč lamel 12,5mm; vč. montážního rámečku</t>
  </si>
  <si>
    <t>1. 33</t>
  </si>
  <si>
    <t>Stěnová mřížka v Al provedení 400x150 mm; rozteč lamel 12,5mm; vč. montážního rámečku</t>
  </si>
  <si>
    <t>1. 34</t>
  </si>
  <si>
    <t>Pružná manžeta pro napojení ventilátoru; O315 mm</t>
  </si>
  <si>
    <t>1. 35</t>
  </si>
  <si>
    <t>Kruhové potrubí SPIRO O315 mm z pozinkovaného plechu, vč. tvarovek, montážního, závěsového, spojovacího a těsnícího materiálu, viz TZ a výkresová dokumentace</t>
  </si>
  <si>
    <t>bm</t>
  </si>
  <si>
    <t>1. 36</t>
  </si>
  <si>
    <t>Kruhové potrubí SPIRO O280 mm z pozinkovaného plechu, vč. tvarovek, montážního, závěsového, spojovacího a těsnícího materiálu, viz TZ a výkresová dokumentace</t>
  </si>
  <si>
    <t>1. 37</t>
  </si>
  <si>
    <t>Kruhové potrubí SPIRO O250 mm z pozinkovaného plechu, vč. tvarovek, montážního, závěsového, spojovacího a těsnícího materiálu, viz TZ a výkresová dokumentace</t>
  </si>
  <si>
    <t>1. 38</t>
  </si>
  <si>
    <t>Kruhové potrubí SPIRO O225 mm z pozinkovaného plechu, vč. tvarovek, montážního, závěsového, spojovacího a těsnícího materiálu, viz TZ a výkresová dokumentace</t>
  </si>
  <si>
    <t>1. 39</t>
  </si>
  <si>
    <t>Kruhové potrubí SPIRO O200 mm z pozinkovaného plechu, vč. tvarovek, montážního, závěsového, spojovacího a těsnícího materiálu, viz TZ a výkresová dokumentace</t>
  </si>
  <si>
    <t>1. 40</t>
  </si>
  <si>
    <t>Kruhové potrubí SPIRO O160 mm z pozinkovaného plechu, vč. tvarovek, montážního, závěsového, spojovacího a těsnícího materiálu, viz TZ a výkresová dokumentace</t>
  </si>
  <si>
    <t>1. 41</t>
  </si>
  <si>
    <t>Kruhové potrubí SPIRO O125 mm z pozinkovaného plechu, vč. tvarovek, montážního, závěsového, spojovacího a těsnícího materiálu, viz TZ a výkresová dokumentace</t>
  </si>
  <si>
    <t>1. 42</t>
  </si>
  <si>
    <t>Hranaté potrubí sk I z pozinkovaného plechu, vč. montážního, závěsového, spojovacího a těsnícího materiálu viz technická zpráva a výkresová dokumentace</t>
  </si>
  <si>
    <t>1. 45</t>
  </si>
  <si>
    <t>Izolace hluková z minerální vaty o tl. 6cm s AL polepem</t>
  </si>
  <si>
    <t>1. 46</t>
  </si>
  <si>
    <t>Izolace požární z minerální vaty o tl. 4cm s AL polepem a  atestem na 30minut</t>
  </si>
  <si>
    <t>1. 48</t>
  </si>
  <si>
    <t>Izolace tepelná z minerální vaty o tl. 4cm s AL polepem ve venkovním provedení (tj. do plechu)</t>
  </si>
  <si>
    <t>1. 49</t>
  </si>
  <si>
    <t>Certifikovaný systém protipožárního utěsnění VZT prostupů minerální vatou + protipožárním tmelem, požární odolnost shodná s požární odolností konstrukce, viz projekt požární ochrany.</t>
  </si>
  <si>
    <t>CHÚC</t>
  </si>
  <si>
    <t>2. 1</t>
  </si>
  <si>
    <t>Axiální ventilátor do kruhového potrubí , 11000 m3/h; 230 Pa; 1,95 kW; 400 V; 3,4 A</t>
  </si>
  <si>
    <t>2. 2</t>
  </si>
  <si>
    <t>Radiální ventilátor do čtyřhranného potrubí , 1500 m3/h; 250 Pa; 0,29 kW; 400 V; 0,64 A</t>
  </si>
  <si>
    <t>2. 3</t>
  </si>
  <si>
    <t>Protidešťová žaluzie v Al provedení 1250x1000 mm, vč. ochranného pletiva z drátků o tl. 1mm, s oky 10x10mm</t>
  </si>
  <si>
    <t>2. 4</t>
  </si>
  <si>
    <t>2. 5</t>
  </si>
  <si>
    <t>Výfukový/nasávací díl na 4hranné potrubí 710x250 mm; zkosený 45°; vč. ochraného pletiva z drátků o tl. 1mm, s oky 10x10mm</t>
  </si>
  <si>
    <t>2. 6</t>
  </si>
  <si>
    <t>Výfukový/nasávací díl na 4hranné potrubí 400x250 mm; zkosený 45°; vč. ochraného pletiva z drátků o tl. 1mm, s oky 10x10mm</t>
  </si>
  <si>
    <t>2. 7</t>
  </si>
  <si>
    <t>Uzavírací klapka těsná, vícelistá, protiběžná 710x560 mm; příprava pro ovládaní servopohonem - vč. servopohonu s pružinou</t>
  </si>
  <si>
    <t>2. 8</t>
  </si>
  <si>
    <t>Uzavírací klapka těsná, vícelistá, protiběžná 710x250 mm; příprava pro ovládaní servopohonem - vč. servopohonu s pružinou</t>
  </si>
  <si>
    <t>2. 9</t>
  </si>
  <si>
    <t>Uzavírací klapka těsná, vícelistá, protiběžná 630x630 mm; příprava pro ovládaní servopohonem - vč. servopohonu s pružinou</t>
  </si>
  <si>
    <t>2. 10</t>
  </si>
  <si>
    <t>Uzavírací klapka těsná, vícelistá, protiběžná 600x300 mm; příprava pro ovládaní servopohonem - vč. servopohonu s pružinou</t>
  </si>
  <si>
    <t>2. 11</t>
  </si>
  <si>
    <t>Uzavírací klapka těsná, vícelistá, protiběžná 400x400 mm; příprava pro ovládaní servopohonem - vč. servopohonu s pružinou</t>
  </si>
  <si>
    <t>2. 12</t>
  </si>
  <si>
    <t>Samočinná přetlaková klapka 710x560 mm s nastavitelným přetlakem pomocí závaží v  rozmezí 30 až 50 Pa; na 5500 m3/h</t>
  </si>
  <si>
    <t>2. 13</t>
  </si>
  <si>
    <t>Samočinná přetlaková klapka 400x250 mm s nastavitelným přetlakem pomocí závaží v  rozmezí 30 až 50 Pa; na 1500 m3/h</t>
  </si>
  <si>
    <t>2. 14</t>
  </si>
  <si>
    <t>Přívodní jednořadá vyústka v komfortním provedení 600x300mm, vč. regulace R1</t>
  </si>
  <si>
    <t>2. 15</t>
  </si>
  <si>
    <t>Přívodní jednořadá vyústka v komfortním provedení 400x400mm, vč. regulace R1</t>
  </si>
  <si>
    <t>2. 16</t>
  </si>
  <si>
    <t>Přívodní jednořadá vyústka v komfortním provedení 400x200mm, vč. regulace R1</t>
  </si>
  <si>
    <t>2. 17</t>
  </si>
  <si>
    <t>Přívodní jednořadá vyústka v komfortním provedení 400x500mm, bez regulace</t>
  </si>
  <si>
    <t>2. 18</t>
  </si>
  <si>
    <t>Pružná manžeta pro napojení ventilátoru; O630 mm</t>
  </si>
  <si>
    <t>2. 19</t>
  </si>
  <si>
    <t>Stěnová mřížka v Al provedení 1200x300 mm; rozteč lamel 12,5mm; vč. montážního rámečku</t>
  </si>
  <si>
    <t>2. 20</t>
  </si>
  <si>
    <t>2. 21</t>
  </si>
  <si>
    <t>Krycí mřížka 710x560 mm z drátků o tl. 1mm, s oky 10x10mm</t>
  </si>
  <si>
    <t>2. 22</t>
  </si>
  <si>
    <t>Krycí mřížka 710x250 mm z drátků o tl. 1mm, s oky 10x10mm</t>
  </si>
  <si>
    <t>2. 23</t>
  </si>
  <si>
    <t>Krycí mřížka 400x400 mm z drátků o tl. 1mm, s oky 10x10mm</t>
  </si>
  <si>
    <t>2. 24</t>
  </si>
  <si>
    <t>2. 25</t>
  </si>
  <si>
    <t>2. 26</t>
  </si>
  <si>
    <t>Izolace tepelná z minerální vaty o tl. 4cm s AL polepem</t>
  </si>
  <si>
    <t>2. 27</t>
  </si>
  <si>
    <t>Hygienické zařízení - cely</t>
  </si>
  <si>
    <t>3. 1</t>
  </si>
  <si>
    <t>Sestava střešního ventilátoru s EC motorem; vč. tlumícího soklu; zpětné klapky; adaptéru pro možnost připojení na kruhové potrubí a pružné spojky , 870 m3/h; 250 Pa; 0,153 kW; 230 V; 1,24 A</t>
  </si>
  <si>
    <t>3. 2</t>
  </si>
  <si>
    <t>Sestava střešního ventilátoru s EC motorem; vč. tlumícího soklu; zpětné klapky; adaptéru pro možnost připojení na kruhové potrubí a pružné spojky , 720 m3/h; 250 Pa; 0,153 kW; 230 V; 1,24 A</t>
  </si>
  <si>
    <t>3. 3</t>
  </si>
  <si>
    <t>Sestava střešního ventilátoru s EC motorem; vč. tlumícího soklu; zpětné klapky; adaptéru pro možnost připojení na kruhové potrubí a pružné spojky , 960 m3/h; 250 Pa; 0,153 kW; 230 V; 1,24 A</t>
  </si>
  <si>
    <t>3. 4</t>
  </si>
  <si>
    <t>Sestava střešního ventilátoru s EC motorem; vč. tlumícího soklu; zpětné klapky; adaptéru pro možnost připojení na kruhové potrubí a pružné spojky , 880 m3/h; 250 Pa; 0,153 kW; 230 V; 1,24 A</t>
  </si>
  <si>
    <t>3. 5</t>
  </si>
  <si>
    <t>3. 6</t>
  </si>
  <si>
    <t>3. 7</t>
  </si>
  <si>
    <t>3. 8</t>
  </si>
  <si>
    <t>3. 9</t>
  </si>
  <si>
    <t>3. 10</t>
  </si>
  <si>
    <t>3. 11</t>
  </si>
  <si>
    <t>Hygienické zařízení - personál</t>
  </si>
  <si>
    <t>4. 1</t>
  </si>
  <si>
    <t>Radiální ventilátor do kruhového potrubí , 230 m3/h; 180 Pa; 0,052 kW; 230 V; 0,23 A</t>
  </si>
  <si>
    <t>4. 2</t>
  </si>
  <si>
    <t>Radiální ventilátor do kruhového potrubí , 180 m3/h; 200 Pa; 0,052 kW; 230 V; 0,23 A</t>
  </si>
  <si>
    <t>4. 3</t>
  </si>
  <si>
    <t>Radiální ventilátor do kruhového potrubí , 80 m3/h; 90 Pa; 0,03 kW; 230 V; 0,16 A</t>
  </si>
  <si>
    <t>4. 4</t>
  </si>
  <si>
    <t>Radiální ventilátor do kruhového potrubí , 210 m3/h; 200 Pa; 0,052 kW; 230 V; 0,23 A</t>
  </si>
  <si>
    <t>4. 5</t>
  </si>
  <si>
    <t>Radiální ventilátor do kruhového potrubí , 260 m3/h; 180 Pa; 0,052 kW; 230 V; 0,23 A</t>
  </si>
  <si>
    <t>4. 6</t>
  </si>
  <si>
    <t>4. 7</t>
  </si>
  <si>
    <t>4. 8</t>
  </si>
  <si>
    <t>4. 9</t>
  </si>
  <si>
    <t>4. 10</t>
  </si>
  <si>
    <t>Tlumič hluku do kruhového potrubí O160/900</t>
  </si>
  <si>
    <t>4. 11</t>
  </si>
  <si>
    <t>Tlumič hluku do kruhového potrubí O125/600</t>
  </si>
  <si>
    <t>4. 12</t>
  </si>
  <si>
    <t>Zpětná klapka do kruhového potrubí O160 mm</t>
  </si>
  <si>
    <t>4. 13</t>
  </si>
  <si>
    <t>Zpětná klapka do kruhového potrubí O125 mm</t>
  </si>
  <si>
    <t>4. 14</t>
  </si>
  <si>
    <t>Odvodní talířový ventil, kovový O125 mm, vč. montážního příslušenství</t>
  </si>
  <si>
    <t>4. 15</t>
  </si>
  <si>
    <t>Odvodní mřížka O100 z perforovaného plechu; průtočnost v rozmězí 40 - 50%; s potrubím spojit napevno</t>
  </si>
  <si>
    <t>4. 16</t>
  </si>
  <si>
    <t>Krycí mřížka O225 mm z drátků o tl. 1mm, s oky 10x10mm</t>
  </si>
  <si>
    <t>4. 17</t>
  </si>
  <si>
    <t>Pružná manžeta pro napojení ventilátoru; O160 mm</t>
  </si>
  <si>
    <t>4. 18</t>
  </si>
  <si>
    <t>Pružná manžeta pro napojení ventilátoru; O125 mm</t>
  </si>
  <si>
    <t>4. 19</t>
  </si>
  <si>
    <t>4. 20</t>
  </si>
  <si>
    <t>4. 21</t>
  </si>
  <si>
    <t>4. 22</t>
  </si>
  <si>
    <t>4. 23</t>
  </si>
  <si>
    <t>Kruhové potrubí SPIRO O100 mm z pozinkovaného plechu, vč. tvarovek, montážního, závěsového, spojovacího a těsnícího materiálu, viz TZ a výkresová dokumentace</t>
  </si>
  <si>
    <t>4. 24</t>
  </si>
  <si>
    <t>4. 25</t>
  </si>
  <si>
    <t>Sklady</t>
  </si>
  <si>
    <t>5. 1</t>
  </si>
  <si>
    <t>Radiální ventilátor do kruhového potrubí , 300 m3/h; 160 Pa; 0,052 kW; 230 V; 0,23 A</t>
  </si>
  <si>
    <t>5. 2</t>
  </si>
  <si>
    <t>5. 3</t>
  </si>
  <si>
    <t>5. 4</t>
  </si>
  <si>
    <t>Odvodní jednořadá vyústka do kruhového potrubí v komfortním provedení 225x75mm, vč. regulace R1</t>
  </si>
  <si>
    <t>5. 5</t>
  </si>
  <si>
    <t>Stěnová mřížka v Al provedení 300x150 mm; rozteč lamel 12,5mm; vč. montážního rámečku</t>
  </si>
  <si>
    <t>5. 6</t>
  </si>
  <si>
    <t>5. 7</t>
  </si>
  <si>
    <t>5. 8</t>
  </si>
  <si>
    <t>Tělocvična</t>
  </si>
  <si>
    <t>6. 1</t>
  </si>
  <si>
    <t>Axiální nástěnný ventilátor s EC motorem, 500 m3/h; 60 Pa; 0,06 kW; 230 V; 0,52 A</t>
  </si>
  <si>
    <t>6. 2</t>
  </si>
  <si>
    <t>Protipožární vypěňovací mřížka klasifikovaná jako uzávěr typu EW45 400x400 mm, s požární odolností min. 45 minut; vč. 2 kusů stěnových mřížek</t>
  </si>
  <si>
    <t>6. 3</t>
  </si>
  <si>
    <t>Přetlaková výfuková samočinná žaluzie v Al provedení 400x400 mm</t>
  </si>
  <si>
    <t>6. 4</t>
  </si>
  <si>
    <t>6. 5</t>
  </si>
  <si>
    <t>6. 6</t>
  </si>
  <si>
    <t>Technické místnosti</t>
  </si>
  <si>
    <t>7. 1</t>
  </si>
  <si>
    <t>Radiální ventilátor do kruhového potrubí , 200 m3/h; 200 Pa; 0,052 kW; 230 V; 0,23 A</t>
  </si>
  <si>
    <t>7. 2</t>
  </si>
  <si>
    <t>7. 3</t>
  </si>
  <si>
    <t>7. 4</t>
  </si>
  <si>
    <t>7. 5</t>
  </si>
  <si>
    <t>Radiální ventilátor do kruhového potrubí , 450 m3/h; 200 Pa; 0,1 kW; 230 V; 0,44 A</t>
  </si>
  <si>
    <t>7. 6</t>
  </si>
  <si>
    <t>Axiální nástěnný ventilátor, 50 m3/h; 30 Pa; 0,02 kW; 230 V</t>
  </si>
  <si>
    <t>7. 7a</t>
  </si>
  <si>
    <t>Venkovní kondenzační jednotka o minimálním celkovém chladícím výkonu 3,5 kW. Parametry P = 0,97 kW; U = 230V; jištění C16A; autonomní regulace</t>
  </si>
  <si>
    <t>7. 7b</t>
  </si>
  <si>
    <t>Vnitřní nástěnná chladící jednotka; celkový chladící výkon 3,5 kW, vč. dálkového infračerveného ovladače</t>
  </si>
  <si>
    <t>7. 8</t>
  </si>
  <si>
    <t>Tlumič hluku do kruhového potrubí O200/900</t>
  </si>
  <si>
    <t>7. 9</t>
  </si>
  <si>
    <t>7. 10</t>
  </si>
  <si>
    <t>Protidešťová žaluzie v Al provedení 315x315 mm, vč. ochranného pletiva z drátků o tl. 1mm, s oky 10x10mm</t>
  </si>
  <si>
    <t>7. 11</t>
  </si>
  <si>
    <t>Plastová protidešťová mřížka do kruhového potrubí O125 mm se sítem proti většímu hmyzu</t>
  </si>
  <si>
    <t>7. 12</t>
  </si>
  <si>
    <t>7. 13</t>
  </si>
  <si>
    <t>Uzavírací klapka těsná O160 mm; příprava pro ovládaní servopohonem- vč. servopohonu s pružinou</t>
  </si>
  <si>
    <t>7. 14</t>
  </si>
  <si>
    <t>Stěnová mřížka v Al provedení 200x200 mm; rozteč lamel 12,5mm; vč. montážního rámečku</t>
  </si>
  <si>
    <t>7. 15</t>
  </si>
  <si>
    <t>Krycí mřížka 315x315 mm z drátků o tl. 1mm, s oky 10x10mm</t>
  </si>
  <si>
    <t>7. 16</t>
  </si>
  <si>
    <t>Krycí mřížka O200 mm z drátků o tl. 1mm, s oky 10x10mm</t>
  </si>
  <si>
    <t>7. 17</t>
  </si>
  <si>
    <t>Krycí mřížka O160 mm z drátků o tl. 1mm, s oky 10x10mm</t>
  </si>
  <si>
    <t>7. 18</t>
  </si>
  <si>
    <t>Pružná manžeta pro napojení ventilátoru; O200 mm</t>
  </si>
  <si>
    <t>7. 19</t>
  </si>
  <si>
    <t>7. 20</t>
  </si>
  <si>
    <t>ocelové konzole pod venkovní kondenzační jendotku; vč. 4 silentbloků</t>
  </si>
  <si>
    <t>7. 21</t>
  </si>
  <si>
    <t>Chladivové Cu potrubí 6.35 x 9.52 mm (pár), vč. chladiva, tepelně parotěsné izolace, montážního a závěsového materiálu</t>
  </si>
  <si>
    <t>7. 22</t>
  </si>
  <si>
    <t>7. 23</t>
  </si>
  <si>
    <t>7. 24</t>
  </si>
  <si>
    <t>7. 25</t>
  </si>
  <si>
    <t>Výtahová šachta</t>
  </si>
  <si>
    <t>8. 1</t>
  </si>
  <si>
    <t>Výfukový/nasávací díl na kruhové potrubí O280 mm; zkosený 45°; vč. ochraného pletiva z drátků o tl. 1mm, s oky 10x10mm</t>
  </si>
  <si>
    <t>8. 2</t>
  </si>
  <si>
    <t>Krycí mřížka O280 mm z drátků o tl. 1mm, s oky 10x10mm</t>
  </si>
  <si>
    <t>8. 3</t>
  </si>
  <si>
    <t>8. 4</t>
  </si>
  <si>
    <t xml:space="preserve">Ostatní konstrukce  </t>
  </si>
  <si>
    <t>9.1</t>
  </si>
  <si>
    <t>2133841252</t>
  </si>
  <si>
    <t>9.2</t>
  </si>
  <si>
    <t>Zaregulování a předání</t>
  </si>
  <si>
    <t>1213783921</t>
  </si>
  <si>
    <t>kan - Venkovní vodovod a kanalizace</t>
  </si>
  <si>
    <t>VK-2 - D.1.4  VENKOVNÍ VODOVOD A KANALIZACE</t>
  </si>
  <si>
    <t>HSV -  Práce a dodávky HSV</t>
  </si>
  <si>
    <t xml:space="preserve">    1 -  Zemní práce</t>
  </si>
  <si>
    <t xml:space="preserve">    3 -  Svislé a kompletní konstrukce</t>
  </si>
  <si>
    <t xml:space="preserve">    4 -  Vodorovné konstrukce</t>
  </si>
  <si>
    <t xml:space="preserve">    5 -  Komunikace</t>
  </si>
  <si>
    <t xml:space="preserve">    8 -  Trubní vedení</t>
  </si>
  <si>
    <t xml:space="preserve">    9 -  Ostatní konstrukce a práce-bourání</t>
  </si>
  <si>
    <t xml:space="preserve">    99 -  Přesun hmot</t>
  </si>
  <si>
    <t xml:space="preserve">    997 -  Přesun sutě</t>
  </si>
  <si>
    <t>PSV -  Práce a dodávky PSV</t>
  </si>
  <si>
    <t xml:space="preserve">    724 -  Zdravotechnika</t>
  </si>
  <si>
    <t xml:space="preserve"> Práce a dodávky HSV</t>
  </si>
  <si>
    <t xml:space="preserve"> Zemní práce</t>
  </si>
  <si>
    <t>113107032</t>
  </si>
  <si>
    <t>Odstranění podkladu plochy do 15 m2 z betonu prostého tl 300 mm při překopech inž sítí</t>
  </si>
  <si>
    <t>-25528485</t>
  </si>
  <si>
    <t>(180+165)*1,0 "vodovod</t>
  </si>
  <si>
    <t>(50+30)*1,2 "kanalizace</t>
  </si>
  <si>
    <t>113107122</t>
  </si>
  <si>
    <t>Odstranění podkladu pl do 50 m2 z kameniva drceného tl 200 mm</t>
  </si>
  <si>
    <t>-1187053640</t>
  </si>
  <si>
    <t>131201201</t>
  </si>
  <si>
    <t>Hloubení jam zapažených v hornině tř. 3 objemu do 100 m3</t>
  </si>
  <si>
    <t>1986993448</t>
  </si>
  <si>
    <t>(2,0*2,0*2,0) "napojení na vodovod</t>
  </si>
  <si>
    <t>(3.2*3.2*3,0)+(3.2*3.2*2,6)+(3.2*3.2*2,0) "šachta</t>
  </si>
  <si>
    <t>2*(2,6*2,6*2,0) "vpust</t>
  </si>
  <si>
    <t>131201209</t>
  </si>
  <si>
    <t>Příplatek za lepivost u hloubení jam zapažených v hornině tř. 3</t>
  </si>
  <si>
    <t>-298307365</t>
  </si>
  <si>
    <t>112,864 "výkop jam</t>
  </si>
  <si>
    <t>132201202</t>
  </si>
  <si>
    <t>Hloubení rýh š do 2000 mm v hornině tř. 3 objemu do 1000 m3</t>
  </si>
  <si>
    <t>-1875320014</t>
  </si>
  <si>
    <t>(50*1,2*2,8)+(30*1,2*1,9) "kanalizace</t>
  </si>
  <si>
    <t>(165*1,0*1,6)+(180*1,0*1,6) "vodovod</t>
  </si>
  <si>
    <t>1721466441</t>
  </si>
  <si>
    <t>788,400 "výkop rýh</t>
  </si>
  <si>
    <t>1956194621</t>
  </si>
  <si>
    <t>(2*(2,0+2,0)*2,0) "napojení na vodovod</t>
  </si>
  <si>
    <t>(2*(3.2+3.2)*2,0) "šachta</t>
  </si>
  <si>
    <t>2*(2*(2,6+2,6)*2,0) "vpust</t>
  </si>
  <si>
    <t>(2*30*1,9) "kanalizace</t>
  </si>
  <si>
    <t>(2*165*1,6)+(2*180*1,6) "vodovod</t>
  </si>
  <si>
    <t>1145943884</t>
  </si>
  <si>
    <t>151101201</t>
  </si>
  <si>
    <t>Zřízení příložného pažení stěn výkopu hl do 4 m</t>
  </si>
  <si>
    <t>625143735</t>
  </si>
  <si>
    <t>2*((3.2+3.2)*3,0)+2*((3.2+3.2)*2,6) "šachta</t>
  </si>
  <si>
    <t>(2*50*2,8) "kanalizace</t>
  </si>
  <si>
    <t>151101211</t>
  </si>
  <si>
    <t>Odstranění příložného pažení stěn hl do 4 m</t>
  </si>
  <si>
    <t>169403401</t>
  </si>
  <si>
    <t>151101301</t>
  </si>
  <si>
    <t>Zřízení rozepření stěn při pažení příložném hl do 4 m</t>
  </si>
  <si>
    <t>-1824301076</t>
  </si>
  <si>
    <t>112,864 "hloubení jam</t>
  </si>
  <si>
    <t>151101311</t>
  </si>
  <si>
    <t>Odstranění rozepření stěn při pažení příložném hl do 4 m</t>
  </si>
  <si>
    <t>-1005943852</t>
  </si>
  <si>
    <t>-1860629133</t>
  </si>
  <si>
    <t>112,864+788,400 "hloubené vykopávky</t>
  </si>
  <si>
    <t>1112062814</t>
  </si>
  <si>
    <t>44,100+7,036 "lože</t>
  </si>
  <si>
    <t>596,860+74,660 "obsypy</t>
  </si>
  <si>
    <t>(50*0,049)+(30*0,031)+(165*0,008)+(180*0,008) "potrubí</t>
  </si>
  <si>
    <t>(3,0*1,13)+(2,6*1,13)+(2,0*1,13)+2*(2,0*0,397) "šachty</t>
  </si>
  <si>
    <t>-392522491</t>
  </si>
  <si>
    <t>1761656992</t>
  </si>
  <si>
    <t>1861443354</t>
  </si>
  <si>
    <t>-738,972 "vodorovný přesun</t>
  </si>
  <si>
    <t>-510613726</t>
  </si>
  <si>
    <t>(50*1,2*0,55)+(30*1,2*0,50)-(50*0,049)-(30*0,031) "kanalizace</t>
  </si>
  <si>
    <t>(165*1,0*1,6)+(180*1,0*1,6)-(165*0,008)-(180*0,008) "vodovod</t>
  </si>
  <si>
    <t>-1924417795</t>
  </si>
  <si>
    <t>1,89*596,860</t>
  </si>
  <si>
    <t>175101201</t>
  </si>
  <si>
    <t>Obsypání objektů bez prohození sypaniny z hornin tř. 1 až 4 uloženým do 30 m od kraje objektu</t>
  </si>
  <si>
    <t>-318208268</t>
  </si>
  <si>
    <t>(3.2*3.2*2,5)+(3.2*3.2*2,1)+(3.2*3.2*1,5)-(2,5*1,13)-(2,1*1,13)-(1,5*1,13) "šachta</t>
  </si>
  <si>
    <t>2*(2,6*2,6*1,5)-2*(1,5*0,397) "vpust</t>
  </si>
  <si>
    <t>583336740</t>
  </si>
  <si>
    <t>kamenivo těžené hrubé frakce 16-32</t>
  </si>
  <si>
    <t>-738776160</t>
  </si>
  <si>
    <t>1,7*74,660</t>
  </si>
  <si>
    <t xml:space="preserve"> Svislé a kompletní konstrukce</t>
  </si>
  <si>
    <t>359901212</t>
  </si>
  <si>
    <t>Monitoring stoky jakékoli výšky na stávající kanalizaci + čištění tlakovým vozem</t>
  </si>
  <si>
    <t>-908509786</t>
  </si>
  <si>
    <t>50 "prohlídka stávající kanalizace</t>
  </si>
  <si>
    <t xml:space="preserve"> Vodorovné konstrukce</t>
  </si>
  <si>
    <t>-1309320481</t>
  </si>
  <si>
    <t>(50*1,2*0,1)+(30*1,2*0,1) "kanalizace</t>
  </si>
  <si>
    <t>(165*1,0*0,1)+(180*1,0*0,1) "vodovod</t>
  </si>
  <si>
    <t>451573111</t>
  </si>
  <si>
    <t>Lože pod potrubí otevřený výkop ze štěrkopísku</t>
  </si>
  <si>
    <t>933969589</t>
  </si>
  <si>
    <t>(2,0*2,0*0,1) "napojení na vodovod</t>
  </si>
  <si>
    <t>(3.2*3.2*0,15)+(3.2*3.2*0,15)+(3.2*3.2*0,15) "šachta</t>
  </si>
  <si>
    <t>2*(2,6*2,6*0,15) "vpust</t>
  </si>
  <si>
    <t xml:space="preserve"> Komunikace</t>
  </si>
  <si>
    <t>564861111</t>
  </si>
  <si>
    <t>Podklad ze štěrkodrtě ŠD tl 200 mm</t>
  </si>
  <si>
    <t>370238661</t>
  </si>
  <si>
    <t>581151115</t>
  </si>
  <si>
    <t>Kryt cementobetonový vozovek skupiny CB I tl 300 mm</t>
  </si>
  <si>
    <t>-673206665</t>
  </si>
  <si>
    <t xml:space="preserve"> Trubní vedení</t>
  </si>
  <si>
    <t>871251121</t>
  </si>
  <si>
    <t>Montáž potrubí z trubek z tlakového polyetylénu otevřený výkop svařovaných vnější průměr 110 mm</t>
  </si>
  <si>
    <t>2056883510</t>
  </si>
  <si>
    <t>165+180 "vodovod</t>
  </si>
  <si>
    <t>286131300</t>
  </si>
  <si>
    <t>potrubí vodovodní PE100 PN10 SDR17 6 m, 12 m, 100 m, 110 x 6,6 mm</t>
  </si>
  <si>
    <t>1889274360</t>
  </si>
  <si>
    <t>1,015*(165+180) "vodovod</t>
  </si>
  <si>
    <t>871350310</t>
  </si>
  <si>
    <t>Montáž kanalizačního potrubí hladkého plnostěnného SN 10  z polypropylenu DN 200</t>
  </si>
  <si>
    <t>1079370058</t>
  </si>
  <si>
    <t>30 "kanalizace</t>
  </si>
  <si>
    <t>286171240</t>
  </si>
  <si>
    <t>trubka kanalizační PP SN 10, dl.6m, DN 200</t>
  </si>
  <si>
    <t>1953833264</t>
  </si>
  <si>
    <t>1,03*(30/6) "kanalizace</t>
  </si>
  <si>
    <t>871360310</t>
  </si>
  <si>
    <t>Montáž kanalizačního potrubí hladkého plnostěnného SN 10  z polypropylenu DN 250</t>
  </si>
  <si>
    <t>-352393923</t>
  </si>
  <si>
    <t>50 "kanalizace</t>
  </si>
  <si>
    <t>286171250</t>
  </si>
  <si>
    <t>trubka kanalizační PP SN 10, dl.6m, DN 250</t>
  </si>
  <si>
    <t>-1681668194</t>
  </si>
  <si>
    <t>1,03*(50/6) "kanalizace</t>
  </si>
  <si>
    <t>877261110</t>
  </si>
  <si>
    <t>Montáž elektrokolen 45° na potrubí z PE trub D 110</t>
  </si>
  <si>
    <t>-985687214</t>
  </si>
  <si>
    <t>20 "vodovod</t>
  </si>
  <si>
    <t>286149490</t>
  </si>
  <si>
    <t>elektrokoleno 45°, PE 100, PN 16, d 110</t>
  </si>
  <si>
    <t>36554806</t>
  </si>
  <si>
    <t>877261113</t>
  </si>
  <si>
    <t>Montáž elektro T-kusů na potrubí z PE trub D 110</t>
  </si>
  <si>
    <t>837221711</t>
  </si>
  <si>
    <t>1 "vodovod</t>
  </si>
  <si>
    <t>286149610</t>
  </si>
  <si>
    <t>elektro T-kus rovnoramenný, PE 100, PN 16, d 110</t>
  </si>
  <si>
    <t>-1757213185</t>
  </si>
  <si>
    <t>487310916</t>
  </si>
  <si>
    <t>4+1+1+3 "vodovod</t>
  </si>
  <si>
    <t>1576917905</t>
  </si>
  <si>
    <t>851010010016</t>
  </si>
  <si>
    <t>TVAROVKA T KUS DN 100-100</t>
  </si>
  <si>
    <t>-24673037</t>
  </si>
  <si>
    <t>552536610</t>
  </si>
  <si>
    <t>příruba zaslepovací z tvárné litiny,práškový epoxid, tl.250µm X DN 100 mm</t>
  </si>
  <si>
    <t>-1366426998</t>
  </si>
  <si>
    <t>400210000016</t>
  </si>
  <si>
    <t>ŠOUPĚ E2 PŘÍRUBOVÉ KRÁTKÉ DN 100</t>
  </si>
  <si>
    <t>-1641531750</t>
  </si>
  <si>
    <t>780010000000</t>
  </si>
  <si>
    <t>KOLO RUČNÍ HAWLE DN 100</t>
  </si>
  <si>
    <t>-1265610385</t>
  </si>
  <si>
    <t>891311112</t>
  </si>
  <si>
    <t>Montáž vodovodních šoupátek otevřený výkop DN 150</t>
  </si>
  <si>
    <t>1633027580</t>
  </si>
  <si>
    <t>2+1+2 "vodovod</t>
  </si>
  <si>
    <t>125416000000</t>
  </si>
  <si>
    <t>JIŠTĚNÍ PROTI POSUVU PN10 DN 160 PN10</t>
  </si>
  <si>
    <t>459344625</t>
  </si>
  <si>
    <t>851015010016</t>
  </si>
  <si>
    <t>TVAROVKA T KUS DN 150-100</t>
  </si>
  <si>
    <t>-382546215</t>
  </si>
  <si>
    <t>400215000016</t>
  </si>
  <si>
    <t>ŠOUPĚ E2 PŘÍRUBOVÉ KRÁTKÉ DN 150</t>
  </si>
  <si>
    <t>-397433627</t>
  </si>
  <si>
    <t>950205010003</t>
  </si>
  <si>
    <t>SOUPRAVA ZEMNÍ TELESKOPICKÁ E2-1,3 -1,8</t>
  </si>
  <si>
    <t>1461927143</t>
  </si>
  <si>
    <t>175000000001</t>
  </si>
  <si>
    <t>POKLOP ULIČNÍ ŠOUP. DN VODA</t>
  </si>
  <si>
    <t>977849063</t>
  </si>
  <si>
    <t>892000012</t>
  </si>
  <si>
    <t>Zaměření trasy potrubí</t>
  </si>
  <si>
    <t>602211342</t>
  </si>
  <si>
    <t>50+30 "kanalizace</t>
  </si>
  <si>
    <t>892221111</t>
  </si>
  <si>
    <t>Zkouška těsnosti kanalizačního potrubí</t>
  </si>
  <si>
    <t>1866108370</t>
  </si>
  <si>
    <t>892233111</t>
  </si>
  <si>
    <t>Proplach a desinfekce vodovodního potrubí DN od 40 do 70</t>
  </si>
  <si>
    <t>601419842</t>
  </si>
  <si>
    <t>892271111</t>
  </si>
  <si>
    <t>Tlaková zkouška vodou potrubí DN 100 nebo 125</t>
  </si>
  <si>
    <t>14857812</t>
  </si>
  <si>
    <t>89200150R</t>
  </si>
  <si>
    <t>Napojení na stávající kanalizaci do DN 400 mm, jádrový odvrt, propojení, utěsnění</t>
  </si>
  <si>
    <t>-430430455</t>
  </si>
  <si>
    <t>1 "napojení na stávající kanalizaci</t>
  </si>
  <si>
    <t>892011010</t>
  </si>
  <si>
    <t>Podchycení svodu vnitřní kanalizace</t>
  </si>
  <si>
    <t>594524961</t>
  </si>
  <si>
    <t>4 "napoiení vnitřní kanalizace</t>
  </si>
  <si>
    <t>894411120R</t>
  </si>
  <si>
    <t>Zřízení šachet kanalizačních z betonových dílců dno prefabrikované na potrubí nad 200 do 300</t>
  </si>
  <si>
    <t>1430314952</t>
  </si>
  <si>
    <t>3 "šachty</t>
  </si>
  <si>
    <t>592243120</t>
  </si>
  <si>
    <t>konus šachetní betonový TBR-Q.1 100-63/58/12 KPS 100x62,5x58 cm</t>
  </si>
  <si>
    <t>2048366228</t>
  </si>
  <si>
    <t>592243000</t>
  </si>
  <si>
    <t>skruž betonová šachetní TBS-Q.1 100/25 D100x25x9 cm</t>
  </si>
  <si>
    <t>-127828660</t>
  </si>
  <si>
    <t>592243010</t>
  </si>
  <si>
    <t>skruž betonová šachetní TBS-Q.1 100/50 D100x50x9 cm</t>
  </si>
  <si>
    <t>2068580804</t>
  </si>
  <si>
    <t>592243200</t>
  </si>
  <si>
    <t>prstenec šachetní betonový vyrovnávací TBW-Q.1 63/6 62,5 x 12 x 6 cm</t>
  </si>
  <si>
    <t>-1522565668</t>
  </si>
  <si>
    <t>592243370</t>
  </si>
  <si>
    <t>dno betonové šachty kanalizační přímé TBZ-Q.1 100/60 V max. 40 100/60x40 cm</t>
  </si>
  <si>
    <t>867664416</t>
  </si>
  <si>
    <t>592243480</t>
  </si>
  <si>
    <t>těsnění elastomerové pro spojení šachetních dílů EMT DN 1000</t>
  </si>
  <si>
    <t>1883293250</t>
  </si>
  <si>
    <t>895941211</t>
  </si>
  <si>
    <t>Zřízení vpusti kanalizační uliční z betonových dílců typ UV-50 nízký</t>
  </si>
  <si>
    <t>1410044099</t>
  </si>
  <si>
    <t>2 "uliční vpust</t>
  </si>
  <si>
    <t>pc.820118</t>
  </si>
  <si>
    <t>horní dílec pro čtvercovou vtokovou mříž TBV-Q 50/20 CP</t>
  </si>
  <si>
    <t>-247301139</t>
  </si>
  <si>
    <t>pc.820120</t>
  </si>
  <si>
    <t>průběžný dílec vysoký TBV-Q 50/59 SV</t>
  </si>
  <si>
    <t>1679675593</t>
  </si>
  <si>
    <t>pc.820122</t>
  </si>
  <si>
    <t>průběžný dílec vysoký s odtokem TBV-Q 50/59 SO PVC</t>
  </si>
  <si>
    <t>-439251470</t>
  </si>
  <si>
    <t>pc.820125</t>
  </si>
  <si>
    <t>spodní dílec s vysokým kalištěm TBV-Q 50/49 KV</t>
  </si>
  <si>
    <t>10501505</t>
  </si>
  <si>
    <t>899104111</t>
  </si>
  <si>
    <t>Osazení poklopů litinových nebo ocelových včetně rámů hmotnosti nad 150 kg</t>
  </si>
  <si>
    <t>301533013</t>
  </si>
  <si>
    <t>552434420</t>
  </si>
  <si>
    <t>poklop na vstupní šachtu litinový 600 D400, vzor DIN</t>
  </si>
  <si>
    <t>-1274585543</t>
  </si>
  <si>
    <t>899202111</t>
  </si>
  <si>
    <t>Osazení mříží litinových včetně rámů a košů na bahno hmotnosti nad 50 do 100 kg</t>
  </si>
  <si>
    <t>1306369352</t>
  </si>
  <si>
    <t>pc.820129</t>
  </si>
  <si>
    <t>vtoková mříž s rámem 500 x 500 mm pro zat. 40t</t>
  </si>
  <si>
    <t>818871849</t>
  </si>
  <si>
    <t>pc.820130</t>
  </si>
  <si>
    <t>kalový koš - žárově pozinkovaný plech</t>
  </si>
  <si>
    <t>10949529</t>
  </si>
  <si>
    <t xml:space="preserve"> Ostatní konstrukce a práce-bourání</t>
  </si>
  <si>
    <t>919735126</t>
  </si>
  <si>
    <t>Řezání stávajícího betonového krytu hl do 300 mm</t>
  </si>
  <si>
    <t>-1109976128</t>
  </si>
  <si>
    <t>2*((180+1,0)+(165+1,0)) "vodovod</t>
  </si>
  <si>
    <t>2*((50+1,2)+(30+1,2)) "kanalizace</t>
  </si>
  <si>
    <t>919010-R</t>
  </si>
  <si>
    <t>Zalití spár flexibilní zálivkou</t>
  </si>
  <si>
    <t>-1258133983</t>
  </si>
  <si>
    <t>919731123</t>
  </si>
  <si>
    <t>Zarovnání styčné plochy podkladu nebo krytu živičného tl do 200 mm</t>
  </si>
  <si>
    <t>-1294921795</t>
  </si>
  <si>
    <t xml:space="preserve"> Přesun hmot</t>
  </si>
  <si>
    <t>-564250126</t>
  </si>
  <si>
    <t xml:space="preserve"> Přesun sutě</t>
  </si>
  <si>
    <t>1277703117</t>
  </si>
  <si>
    <t>-104505581</t>
  </si>
  <si>
    <t>-2026768952</t>
  </si>
  <si>
    <t>9*379,20</t>
  </si>
  <si>
    <t>1349701551</t>
  </si>
  <si>
    <t xml:space="preserve"> Práce a dodávky PSV</t>
  </si>
  <si>
    <t xml:space="preserve"> Zdravotechnika</t>
  </si>
  <si>
    <t>724411102</t>
  </si>
  <si>
    <t>Pístový kompresor o výkonu 28m3/hod, max. tlak 10atm., příkon 4kW, napětí 3x400V, vč. napojení na stávající elektroinstalaci a vzdušník</t>
  </si>
  <si>
    <t>-394137225</t>
  </si>
  <si>
    <t>1 "kompresor ke stávajícímu vzdušníku</t>
  </si>
  <si>
    <t>plochy - Zpevněné plochy</t>
  </si>
  <si>
    <t xml:space="preserve">    5 - Komunikace pozemní</t>
  </si>
  <si>
    <t>113106123</t>
  </si>
  <si>
    <t>Rozebrání dlažeb komunikací pro pěší ze zámkových dlaždic</t>
  </si>
  <si>
    <t>-649112424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</si>
  <si>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</si>
  <si>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113107231</t>
  </si>
  <si>
    <t>Odstranění podkladu pl přes 200 m2 z betonu prostého tl 150 mm</t>
  </si>
  <si>
    <t>-832545786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</si>
  <si>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</si>
  <si>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a77+a78+a79</t>
  </si>
  <si>
    <t>113107232</t>
  </si>
  <si>
    <t>Odstranění podkladu pl přes 200 m2 z betonu prostého tl 300 mm</t>
  </si>
  <si>
    <t>1773918647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</si>
  <si>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</si>
  <si>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113107242</t>
  </si>
  <si>
    <t>Odstranění podkladu pl přes 200 m2 živičných tl 100 mm</t>
  </si>
  <si>
    <t>-271302298</t>
  </si>
  <si>
    <t>Odstranění podkladů nebo krytů s přemístěním hmot na skládku na vzdálenost do 20 m nebo s naložením na dopravní prostředek v ploše jednotlivě přes 200 m2 živičných, o tl. vrstvy přes 50 do 100 mm</t>
  </si>
  <si>
    <t>113202111</t>
  </si>
  <si>
    <t>Vytrhání obrub krajníků obrubníků stojatých</t>
  </si>
  <si>
    <t>1655844977</t>
  </si>
  <si>
    <t>Vytrhání obrub s vybouráním lože, s přemístěním hmot na skládku na vzdálenost do 3 m nebo s naložením na dopravní prostředek z krajníků nebo obrubníků stojatých</t>
  </si>
  <si>
    <t>"dla cad"  83+61</t>
  </si>
  <si>
    <t>Komunikace pozemní</t>
  </si>
  <si>
    <t>564251111</t>
  </si>
  <si>
    <t>Podklad nebo podsyp ze štěrkopísku ŠP tl 150 mm fr 8-16</t>
  </si>
  <si>
    <t>884179105</t>
  </si>
  <si>
    <t>Podklad nebo podsyp ze štěrkopísku ŠP s rozprostřením, vlhčením a zhutněním, po zhutnění tl. 150 mm</t>
  </si>
  <si>
    <t>564851111</t>
  </si>
  <si>
    <t>Podklad ze štěrkodrtě ŠD tl 150 mm</t>
  </si>
  <si>
    <t>-1253503100</t>
  </si>
  <si>
    <t>Podklad ze štěrkodrti ŠD s rozprostřením a zhutněním, po zhutnění tl. 150 mm</t>
  </si>
  <si>
    <t>564952111</t>
  </si>
  <si>
    <t>Podklad z mechanicky zpevněného kameniva MZK tl 150 mm</t>
  </si>
  <si>
    <t>-765103509</t>
  </si>
  <si>
    <t>Podklad z mechanicky zpevněného kameniva MZK (minerální beton) s rozprostřením a s hutněním, po zhutnění tl. 150 mm</t>
  </si>
  <si>
    <t>565135111</t>
  </si>
  <si>
    <t>Asfaltový beton vrstva podkladní ACP 16 (obalované kamenivo OKS) tl 50 mm š do 3 m</t>
  </si>
  <si>
    <t>-690806714</t>
  </si>
  <si>
    <t>Asfaltový beton vrstva podkladní ACP 16 (obalované kamenivo střednězrnné - OKS) s rozprostřením a zhutněním v pruhu šířky do 3 m, po zhutnění tl. 50 mm</t>
  </si>
  <si>
    <t>573111112</t>
  </si>
  <si>
    <t>Postřik živičný infiltrační s posypem z asfaltu množství 1 kg/m2</t>
  </si>
  <si>
    <t>1580354740</t>
  </si>
  <si>
    <t>Postřik infiltrační PI z asfaltu silničního s posypem kamenivem, v množství 1,00 kg/m2</t>
  </si>
  <si>
    <t>573211107</t>
  </si>
  <si>
    <t>Postřik živičný spojovací z asfaltu v množství 0,30 kg/m2</t>
  </si>
  <si>
    <t>1514535359</t>
  </si>
  <si>
    <t>Postřik spojovací PS bez posypu kamenivem z asfaltu silničního, v množství 0,30 kg/m2</t>
  </si>
  <si>
    <t>573211109</t>
  </si>
  <si>
    <t>Postřik živičný spojovací z asfaltu v množství 0,50 kg/m2</t>
  </si>
  <si>
    <t>-959928819</t>
  </si>
  <si>
    <t>Postřik spojovací PS bez posypu kamenivem z asfaltu silničního, v množství 0,50 kg/m2</t>
  </si>
  <si>
    <t>577134131</t>
  </si>
  <si>
    <t>Asfaltový beton vrstva obrusná ACO 11 (ABS) tř. I tl 40 mm š do 3 m z modifikovaného asfaltu</t>
  </si>
  <si>
    <t>254700958</t>
  </si>
  <si>
    <t>Asfaltový beton vrstva obrusná ACO 11 (ABS) s rozprostřením a se zhutněním z modifikovaného asfaltu v pruhu šířky do 3 m, po zhutnění tl. 40 mm</t>
  </si>
  <si>
    <t>577155132</t>
  </si>
  <si>
    <t>Asfaltový beton vrstva ložní ACL 16 (ABH) tl 60 mm š do 3 m z modifikovaného asfaltu</t>
  </si>
  <si>
    <t>11437554</t>
  </si>
  <si>
    <t>Asfaltový beton vrstva ložní ACL 16 (ABH) s rozprostřením a zhutněním z modifikovaného asfaltu v pruhu šířky do 3 m, po zhutnění tl. 60 mm</t>
  </si>
  <si>
    <t>596211111</t>
  </si>
  <si>
    <t>Kladení zámkové dlažby komunikací pro pěší tl 60 mm skupiny A pl do 100 m2</t>
  </si>
  <si>
    <t>-1218022118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</si>
  <si>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</si>
  <si>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592453050</t>
  </si>
  <si>
    <t>dlažba z vibrolisovaného betonu tl. 6 cm přírodní</t>
  </si>
  <si>
    <t>-355992325</t>
  </si>
  <si>
    <t>dlažba skladebná betonová základní tl.6 cm přírodní</t>
  </si>
  <si>
    <t>a78*1,02</t>
  </si>
  <si>
    <t>916231213</t>
  </si>
  <si>
    <t>Osazení chodníkového obrubníku betonového stojatého s boční opěrou do lože z betonu prostého</t>
  </si>
  <si>
    <t>-778909697</t>
  </si>
  <si>
    <t>Osazení chodníkového obrubníku betonového se zřízením lože, s vyplněním a zatřením spár cementovou maltou stojatého s boční opěrou z betonu prostého tř. C 12/15, do lože z betonu prostého téže značky</t>
  </si>
  <si>
    <t>592174090</t>
  </si>
  <si>
    <t>obrubník betonový chodníkový ABO 16-10 100x8x25 cm</t>
  </si>
  <si>
    <t>-353580535</t>
  </si>
  <si>
    <t>obrubník betonový chodníkový vibrolisovaný 100x8x25 cm</t>
  </si>
  <si>
    <t>287,15*1,02</t>
  </si>
  <si>
    <t>-117269770</t>
  </si>
  <si>
    <t>953316633</t>
  </si>
  <si>
    <t>-846576107</t>
  </si>
  <si>
    <t>1365,045*9 'Přepočtené koeficientem množství</t>
  </si>
  <si>
    <t>-1281592308</t>
  </si>
  <si>
    <t>-550146827</t>
  </si>
  <si>
    <t>neinvest - Neinvestiční náklady</t>
  </si>
  <si>
    <t>slp_neinvest - IT - Drobný dlouhodobý majetek</t>
  </si>
  <si>
    <t>IT - DDHM - IT - Drobný dlouhodobý hmotný majetek</t>
  </si>
  <si>
    <t>D1 - Dodávky zařízení</t>
  </si>
  <si>
    <t>Dodávky zařízení</t>
  </si>
  <si>
    <t>Pol444</t>
  </si>
  <si>
    <t>PC, Intel® Core™ i5-6500 Processor (6M Cache, up to 3.60 GHz), 4 GB DDR4, 256 GB SSD SATA, Intel® HD Graphics 530, DVD-RW, Windows 10 Pro</t>
  </si>
  <si>
    <t>Pol445</t>
  </si>
  <si>
    <t>Tiskárna Laser, A4, 38 str./min, LAN, USB, RAM 128MB, Wiindows 10</t>
  </si>
  <si>
    <t>Pol446</t>
  </si>
  <si>
    <t xml:space="preserve">Černobílá laserová tiskárna/skener/kopírka/fax formátu A4, rozlišení tisku až 1200x1200 dpi, optické rozlišení skeneru 1200x1200 dpi (19200x19200 interpolovaně), duplexní automatický tisk/ skenování/ kopírování/ faxování </t>
  </si>
  <si>
    <t>Černobílá laserová tiskárna/skener/kopírka/fax formátu A4, rozlišení tisku až 1200x1200 dpi, optické rozlišení skeneru 1200x1200 dpi (19200x19200 interpolovaně), duplexní automatický tisk/ skenování/ kopírování/ faxování oboustranných dokumentů, rychlost až 36 stran/min a 18 str./min oboustranně, rozhraní USB 2.0 a Ethernet, technologie AirPrint a Google Cloud Print</t>
  </si>
  <si>
    <t>Pol447</t>
  </si>
  <si>
    <t>Skener A3, 600dpi, AFD, USB, LAN</t>
  </si>
  <si>
    <t>Pol448</t>
  </si>
  <si>
    <t>Záložní napájecí zdroj sloužící pro ochranu pracovních stanic v kancelářském prostředí, proti přetížení a přepětí, výkon 550 VA/330 W, doba zálohování - 6/10 min (70% zatížení/50% zatížení), výstupy (modely FR/DIN) 3 zásuvky se zálohováním a přepěťovou oc</t>
  </si>
  <si>
    <t xml:space="preserve">Záložní napájecí zdroj sloužící pro ochranu pracovních stanic v kancelářském prostředí, proti přetížení a přepětí, výkon 550 VA/330 W, doba zálohování - 6/10 min (70% zatížení/50% zatížení), výstupy (modely FR/DIN) 3 zásuvky se zálohováním a přepěťovou ochranou + 3 zásuvky s přepěťovou ochranou, telefonní, širokopásmové a Ethernetové připojení proti přepětí. </t>
  </si>
  <si>
    <t>Pol449</t>
  </si>
  <si>
    <t>Záložní zdroj do racku 19“, 1000VA/600W, 1U</t>
  </si>
  <si>
    <t>Pol450</t>
  </si>
  <si>
    <t>SWITCH 10/100/1000Base-T,  48 x Gigabit Ethernet Network, 4 x Gigabit Ethernet Expansion Slot,     IMC - Intelligent Management Center</t>
  </si>
  <si>
    <t>Pol451</t>
  </si>
  <si>
    <t>SFP modul SM 9/125 μm, 2xLC, 20km, 1Gb/s</t>
  </si>
  <si>
    <t>vyb - Vnitřní vybavení a zařízení</t>
  </si>
  <si>
    <t>D1 - Materiál</t>
  </si>
  <si>
    <t>Materiál</t>
  </si>
  <si>
    <t>Pol2</t>
  </si>
  <si>
    <t>Postel pro odsouzené</t>
  </si>
  <si>
    <t>Pol3</t>
  </si>
  <si>
    <t>Skříňka pro odsouzené</t>
  </si>
  <si>
    <t>Pol4</t>
  </si>
  <si>
    <t>Židlička pro odsouzené s opěradlem</t>
  </si>
  <si>
    <t>Pol5</t>
  </si>
  <si>
    <t>Stůl pro odsouzené</t>
  </si>
  <si>
    <t>Pol6</t>
  </si>
  <si>
    <t>Lavice dřevěná</t>
  </si>
  <si>
    <t>Pol7</t>
  </si>
  <si>
    <t>Skříň vysoká šatní</t>
  </si>
  <si>
    <t>Pol8</t>
  </si>
  <si>
    <t>Skříň nízká policová</t>
  </si>
  <si>
    <t>Pol9</t>
  </si>
  <si>
    <t>Stůl pracovní velký</t>
  </si>
  <si>
    <t>Pol10</t>
  </si>
  <si>
    <t>Kontejner velký mobilní</t>
  </si>
  <si>
    <t>Pol11</t>
  </si>
  <si>
    <t>Stůl počítačový rohový</t>
  </si>
  <si>
    <t>Pol12</t>
  </si>
  <si>
    <t>Stůl jednací</t>
  </si>
  <si>
    <t>Pol13</t>
  </si>
  <si>
    <t>Věšáková stěna</t>
  </si>
  <si>
    <t>Pol14</t>
  </si>
  <si>
    <t>Kancelářská židle</t>
  </si>
  <si>
    <t>Pol15</t>
  </si>
  <si>
    <t>Lednice</t>
  </si>
  <si>
    <t>Pol16</t>
  </si>
  <si>
    <t>Nábytek pro práci zdravotnických pracovníků</t>
  </si>
  <si>
    <t>Pol17</t>
  </si>
  <si>
    <t>Skříň uzamykatelná na léčivé přípravky</t>
  </si>
  <si>
    <t>Pol18</t>
  </si>
  <si>
    <t>Vyšetřovací lůžko</t>
  </si>
  <si>
    <t>Pol19</t>
  </si>
  <si>
    <t>Stůl pro lékaře a zdravotní personál</t>
  </si>
  <si>
    <t>Pol20</t>
  </si>
  <si>
    <t>Nerez pojezdový stolek na přístroje a nástroje</t>
  </si>
  <si>
    <t>Pol21</t>
  </si>
  <si>
    <t>Židle pro pacienta</t>
  </si>
  <si>
    <t>Pol22</t>
  </si>
  <si>
    <t>Dřez na mytí zdravotních pomůcek</t>
  </si>
  <si>
    <t>Pol23</t>
  </si>
  <si>
    <t>Lokální vyšetřovací svítidlo</t>
  </si>
  <si>
    <t>Pol24</t>
  </si>
  <si>
    <t>Stůl pro holiče</t>
  </si>
  <si>
    <t>Pol25</t>
  </si>
  <si>
    <t>Televizor</t>
  </si>
  <si>
    <t>Pol26</t>
  </si>
  <si>
    <t>Rozhlasový přijímač</t>
  </si>
  <si>
    <t>Pol27</t>
  </si>
  <si>
    <t>Kamera</t>
  </si>
  <si>
    <t>Pol28</t>
  </si>
  <si>
    <t>Telefonní automat pro odsouzené</t>
  </si>
  <si>
    <t>Pol29</t>
  </si>
  <si>
    <t>Telefonní přístroj</t>
  </si>
  <si>
    <t>Pol30</t>
  </si>
  <si>
    <t>Průchozí detektor kovů</t>
  </si>
  <si>
    <t>Pol31</t>
  </si>
  <si>
    <t>Nerez stoly – proviant</t>
  </si>
  <si>
    <t>Pol32</t>
  </si>
  <si>
    <t>Nádoby na odpad – proviant + ostatní</t>
  </si>
  <si>
    <t>Pol33</t>
  </si>
  <si>
    <t>Manipulační vozíky – proviant</t>
  </si>
  <si>
    <t>Pol34</t>
  </si>
  <si>
    <t>Gastronádoby nerez (různé velikosti) – proviant</t>
  </si>
  <si>
    <t>Pol35</t>
  </si>
  <si>
    <t>Termoporty – proviant</t>
  </si>
  <si>
    <t>Pol36</t>
  </si>
  <si>
    <t>Ohřívací vozík 3 komorový – proviant</t>
  </si>
  <si>
    <t>Pol37</t>
  </si>
  <si>
    <t>Dvoudřez – proviant</t>
  </si>
  <si>
    <t>vrn - Vedlejší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</si>
  <si>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</si>
  <si>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</si>
  <si>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</si>
  <si>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</si>
  <si>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</si>
  <si>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</si>
  <si>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</si>
  <si>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</si>
  <si>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 (vytyčení a ochrana stáv sítí)</t>
  </si>
  <si>
    <t>CS ÚRS 2015 01</t>
  </si>
  <si>
    <t>1024</t>
  </si>
  <si>
    <t>-780468224</t>
  </si>
  <si>
    <t>Průzkumné, geodetické a projektové práce geodetické práce před výstavbou</t>
  </si>
  <si>
    <t>012203000</t>
  </si>
  <si>
    <t>Geodetické práce při provádění stavby</t>
  </si>
  <si>
    <t>1666320467</t>
  </si>
  <si>
    <t>Průzkumné, geodetické a projektové práce geodetické práce při provádění stavby</t>
  </si>
  <si>
    <t>012303000</t>
  </si>
  <si>
    <t>Geodetické práce po výstavbě</t>
  </si>
  <si>
    <t>-1702181363</t>
  </si>
  <si>
    <t>Průzkumné, geodetické a projektové práce geodetické práce po výstavbě</t>
  </si>
  <si>
    <t>013254000</t>
  </si>
  <si>
    <t>Dokumentace skutečného provedení stavby (2x tisk, 1x elektronicky)</t>
  </si>
  <si>
    <t>-532862486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</si>
  <si>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</si>
  <si>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</si>
  <si>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</si>
  <si>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</si>
  <si>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-541335644</t>
  </si>
  <si>
    <t>Základní rozdělení průvodních činností a nákladů zařízení staveniště</t>
  </si>
  <si>
    <t>VRN4</t>
  </si>
  <si>
    <t>Inženýrská činnost</t>
  </si>
  <si>
    <t>043103000</t>
  </si>
  <si>
    <t>Zkoušky,  revize, zaškolení obsluhy ( bez rozlišení)</t>
  </si>
  <si>
    <t>-1033425101</t>
  </si>
  <si>
    <t>Inženýrská činnost zkoušky a ostatní měření zkoušky bez rozlišení</t>
  </si>
  <si>
    <t>VRN7</t>
  </si>
  <si>
    <t>Provozní vlivy</t>
  </si>
  <si>
    <t>070001000</t>
  </si>
  <si>
    <t>942013571</t>
  </si>
  <si>
    <t>Základní rozdělení průvodních činností a nákladů provozní vlivy</t>
  </si>
  <si>
    <t>VRN9</t>
  </si>
  <si>
    <t>091404000</t>
  </si>
  <si>
    <t>Práce na památkovém objektu</t>
  </si>
  <si>
    <t>-582291877</t>
  </si>
  <si>
    <t>Ostatní náklady související s objektem práce na památkovém objektu</t>
  </si>
  <si>
    <t>092103</t>
  </si>
  <si>
    <t>Náklady na dočasné dopravní a bezpečnostní opatření, zpracování plánu bezpečnosti pohybu osob a materiálu - dle skut</t>
  </si>
  <si>
    <t>-714498308</t>
  </si>
  <si>
    <t>092104</t>
  </si>
  <si>
    <t>Fotodokumentace průběhu stavby</t>
  </si>
  <si>
    <t>106546517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</si>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</sst>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12"/>
      <color rgb="FF000000"/>
      <name val="Trebuchet MS"/>
    </font>
    <font>
      <sz val="10"/>
      <color rgb="FF0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5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5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9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40" fillId="0" borderId="16" xfId="0" applyNumberFormat="1" applyFont="1" applyBorder="1" applyAlignment="1" applyProtection="1"/>
    <xf numFmtId="166" fontId="40" fillId="0" borderId="17" xfId="0" applyNumberFormat="1" applyFont="1" applyBorder="1" applyAlignment="1" applyProtection="1"/>
    <xf numFmtId="4" fontId="41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42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4" fillId="0" borderId="0" xfId="0" applyFont="1" applyBorder="1" applyAlignment="1" applyProtection="1">
      <alignment horizontal="left" vertical="center"/>
    </xf>
    <xf numFmtId="0" fontId="44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5" fillId="0" borderId="28" xfId="0" applyFont="1" applyBorder="1" applyAlignment="1" applyProtection="1">
      <alignment horizontal="center" vertical="center"/>
    </xf>
    <xf numFmtId="49" fontId="45" fillId="0" borderId="28" xfId="0" applyNumberFormat="1" applyFont="1" applyBorder="1" applyAlignment="1" applyProtection="1">
      <alignment horizontal="left" vertical="center" wrapText="1"/>
    </xf>
    <xf numFmtId="0" fontId="45" fillId="0" borderId="28" xfId="0" applyFont="1" applyBorder="1" applyAlignment="1" applyProtection="1">
      <alignment horizontal="left" vertical="center" wrapText="1"/>
    </xf>
    <xf numFmtId="0" fontId="45" fillId="0" borderId="28" xfId="0" applyFont="1" applyBorder="1" applyAlignment="1" applyProtection="1">
      <alignment horizontal="center" vertical="center" wrapText="1"/>
    </xf>
    <xf numFmtId="167" fontId="45" fillId="0" borderId="28" xfId="0" applyNumberFormat="1" applyFont="1" applyBorder="1" applyAlignment="1" applyProtection="1">
      <alignment vertical="center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</xf>
    <xf numFmtId="0" fontId="45" fillId="0" borderId="5" xfId="0" applyFont="1" applyBorder="1" applyAlignment="1">
      <alignment vertical="center"/>
    </xf>
    <xf numFmtId="0" fontId="45" fillId="4" borderId="28" xfId="0" applyFont="1" applyFill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3" fillId="0" borderId="0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7" fillId="0" borderId="0" xfId="0" applyFont="1" applyAlignment="1" applyProtection="1">
      <alignment vertical="center" wrapText="1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8" fillId="0" borderId="29" xfId="0" applyFont="1" applyBorder="1" applyAlignment="1" applyProtection="1">
      <alignment vertical="center" wrapText="1"/>
      <protection locked="0"/>
    </xf>
    <xf numFmtId="0" fontId="48" fillId="0" borderId="30" xfId="0" applyFont="1" applyBorder="1" applyAlignment="1" applyProtection="1">
      <alignment vertical="center" wrapText="1"/>
      <protection locked="0"/>
    </xf>
    <xf numFmtId="0" fontId="48" fillId="0" borderId="31" xfId="0" applyFont="1" applyBorder="1" applyAlignment="1" applyProtection="1">
      <alignment vertical="center" wrapText="1"/>
      <protection locked="0"/>
    </xf>
    <xf numFmtId="0" fontId="48" fillId="0" borderId="32" xfId="0" applyFont="1" applyBorder="1" applyAlignment="1" applyProtection="1">
      <alignment horizontal="center" vertical="center" wrapText="1"/>
      <protection locked="0"/>
    </xf>
    <xf numFmtId="0" fontId="48" fillId="0" borderId="33" xfId="0" applyFont="1" applyBorder="1" applyAlignment="1" applyProtection="1">
      <alignment horizontal="center" vertical="center" wrapText="1"/>
      <protection locked="0"/>
    </xf>
    <xf numFmtId="0" fontId="48" fillId="0" borderId="32" xfId="0" applyFont="1" applyBorder="1" applyAlignment="1" applyProtection="1">
      <alignment vertical="center" wrapText="1"/>
      <protection locked="0"/>
    </xf>
    <xf numFmtId="0" fontId="48" fillId="0" borderId="33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1" fillId="0" borderId="32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49" fontId="51" fillId="0" borderId="1" xfId="0" applyNumberFormat="1" applyFont="1" applyBorder="1" applyAlignment="1" applyProtection="1">
      <alignment vertical="center" wrapText="1"/>
      <protection locked="0"/>
    </xf>
    <xf numFmtId="0" fontId="48" fillId="0" borderId="35" xfId="0" applyFont="1" applyBorder="1" applyAlignment="1" applyProtection="1">
      <alignment vertical="center" wrapText="1"/>
      <protection locked="0"/>
    </xf>
    <xf numFmtId="0" fontId="52" fillId="0" borderId="34" xfId="0" applyFont="1" applyBorder="1" applyAlignment="1" applyProtection="1">
      <alignment vertical="center" wrapText="1"/>
      <protection locked="0"/>
    </xf>
    <xf numFmtId="0" fontId="48" fillId="0" borderId="36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top"/>
      <protection locked="0"/>
    </xf>
    <xf numFmtId="0" fontId="48" fillId="0" borderId="0" xfId="0" applyFont="1" applyAlignment="1" applyProtection="1">
      <alignment vertical="top"/>
      <protection locked="0"/>
    </xf>
    <xf numFmtId="0" fontId="48" fillId="0" borderId="29" xfId="0" applyFont="1" applyBorder="1" applyAlignment="1" applyProtection="1">
      <alignment horizontal="left" vertical="center"/>
      <protection locked="0"/>
    </xf>
    <xf numFmtId="0" fontId="48" fillId="0" borderId="30" xfId="0" applyFont="1" applyBorder="1" applyAlignment="1" applyProtection="1">
      <alignment horizontal="left" vertical="center"/>
      <protection locked="0"/>
    </xf>
    <xf numFmtId="0" fontId="48" fillId="0" borderId="31" xfId="0" applyFont="1" applyBorder="1" applyAlignment="1" applyProtection="1">
      <alignment horizontal="left" vertical="center"/>
      <protection locked="0"/>
    </xf>
    <xf numFmtId="0" fontId="48" fillId="0" borderId="32" xfId="0" applyFont="1" applyBorder="1" applyAlignment="1" applyProtection="1">
      <alignment horizontal="left" vertical="center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50" fillId="0" borderId="34" xfId="0" applyFont="1" applyBorder="1" applyAlignment="1" applyProtection="1">
      <alignment horizontal="center" vertical="center"/>
      <protection locked="0"/>
    </xf>
    <xf numFmtId="0" fontId="53" fillId="0" borderId="34" xfId="0" applyFont="1" applyBorder="1" applyAlignment="1" applyProtection="1">
      <alignment horizontal="left" vertical="center"/>
      <protection locked="0"/>
    </xf>
    <xf numFmtId="0" fontId="54" fillId="0" borderId="1" xfId="0" applyFont="1" applyBorder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51" fillId="0" borderId="32" xfId="0" applyFont="1" applyBorder="1" applyAlignment="1" applyProtection="1">
      <alignment horizontal="left" vertical="center"/>
      <protection locked="0"/>
    </xf>
    <xf numFmtId="0" fontId="51" fillId="2" borderId="1" xfId="0" applyFont="1" applyFill="1" applyBorder="1" applyAlignment="1" applyProtection="1">
      <alignment horizontal="left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48" fillId="0" borderId="35" xfId="0" applyFont="1" applyBorder="1" applyAlignment="1" applyProtection="1">
      <alignment horizontal="left" vertical="center"/>
      <protection locked="0"/>
    </xf>
    <xf numFmtId="0" fontId="52" fillId="0" borderId="34" xfId="0" applyFont="1" applyBorder="1" applyAlignment="1" applyProtection="1">
      <alignment horizontal="left" vertical="center"/>
      <protection locked="0"/>
    </xf>
    <xf numFmtId="0" fontId="48" fillId="0" borderId="36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52" fillId="0" borderId="1" xfId="0" applyFont="1" applyBorder="1" applyAlignment="1" applyProtection="1">
      <alignment horizontal="left" vertical="center"/>
      <protection locked="0"/>
    </xf>
    <xf numFmtId="0" fontId="53" fillId="0" borderId="1" xfId="0" applyFont="1" applyBorder="1" applyAlignment="1" applyProtection="1">
      <alignment horizontal="left" vertical="center"/>
      <protection locked="0"/>
    </xf>
    <xf numFmtId="0" fontId="51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48" fillId="0" borderId="29" xfId="0" applyFont="1" applyBorder="1" applyAlignment="1" applyProtection="1">
      <alignment horizontal="left" vertical="center" wrapText="1"/>
      <protection locked="0"/>
    </xf>
    <xf numFmtId="0" fontId="48" fillId="0" borderId="30" xfId="0" applyFont="1" applyBorder="1" applyAlignment="1" applyProtection="1">
      <alignment horizontal="left" vertical="center" wrapText="1"/>
      <protection locked="0"/>
    </xf>
    <xf numFmtId="0" fontId="48" fillId="0" borderId="3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53" fillId="0" borderId="32" xfId="0" applyFont="1" applyBorder="1" applyAlignment="1" applyProtection="1">
      <alignment horizontal="left" vertical="center" wrapText="1"/>
      <protection locked="0"/>
    </xf>
    <xf numFmtId="0" fontId="53" fillId="0" borderId="33" xfId="0" applyFont="1" applyBorder="1" applyAlignment="1" applyProtection="1">
      <alignment horizontal="left" vertical="center" wrapText="1"/>
      <protection locked="0"/>
    </xf>
    <xf numFmtId="0" fontId="51" fillId="0" borderId="32" xfId="0" applyFont="1" applyBorder="1" applyAlignment="1" applyProtection="1">
      <alignment horizontal="left" vertical="center" wrapText="1"/>
      <protection locked="0"/>
    </xf>
    <xf numFmtId="0" fontId="51" fillId="0" borderId="33" xfId="0" applyFont="1" applyBorder="1" applyAlignment="1" applyProtection="1">
      <alignment horizontal="left" vertical="center" wrapText="1"/>
      <protection locked="0"/>
    </xf>
    <xf numFmtId="0" fontId="51" fillId="0" borderId="33" xfId="0" applyFont="1" applyBorder="1" applyAlignment="1" applyProtection="1">
      <alignment horizontal="left" vertical="center"/>
      <protection locked="0"/>
    </xf>
    <xf numFmtId="0" fontId="51" fillId="0" borderId="35" xfId="0" applyFont="1" applyBorder="1" applyAlignment="1" applyProtection="1">
      <alignment horizontal="left" vertical="center" wrapText="1"/>
      <protection locked="0"/>
    </xf>
    <xf numFmtId="0" fontId="51" fillId="0" borderId="34" xfId="0" applyFont="1" applyBorder="1" applyAlignment="1" applyProtection="1">
      <alignment horizontal="left" vertical="center" wrapText="1"/>
      <protection locked="0"/>
    </xf>
    <xf numFmtId="0" fontId="51" fillId="0" borderId="36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horizontal="left" vertical="top"/>
      <protection locked="0"/>
    </xf>
    <xf numFmtId="0" fontId="51" fillId="0" borderId="1" xfId="0" applyFont="1" applyBorder="1" applyAlignment="1" applyProtection="1">
      <alignment horizontal="center" vertical="top"/>
      <protection locked="0"/>
    </xf>
    <xf numFmtId="0" fontId="51" fillId="0" borderId="35" xfId="0" applyFont="1" applyBorder="1" applyAlignment="1" applyProtection="1">
      <alignment horizontal="left" vertical="center"/>
      <protection locked="0"/>
    </xf>
    <xf numFmtId="0" fontId="51" fillId="0" borderId="36" xfId="0" applyFont="1" applyBorder="1" applyAlignment="1" applyProtection="1">
      <alignment horizontal="left"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50" fillId="0" borderId="1" xfId="0" applyFont="1" applyBorder="1" applyAlignment="1" applyProtection="1">
      <alignment vertical="center"/>
      <protection locked="0"/>
    </xf>
    <xf numFmtId="0" fontId="53" fillId="0" borderId="34" xfId="0" applyFont="1" applyBorder="1" applyAlignment="1" applyProtection="1">
      <alignment vertical="center"/>
      <protection locked="0"/>
    </xf>
    <xf numFmtId="0" fontId="5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5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50" fillId="0" borderId="34" xfId="0" applyFont="1" applyBorder="1" applyAlignment="1" applyProtection="1">
      <alignment horizontal="left"/>
      <protection locked="0"/>
    </xf>
    <xf numFmtId="0" fontId="53" fillId="0" borderId="34" xfId="0" applyFont="1" applyBorder="1" applyAlignment="1" applyProtection="1">
      <protection locked="0"/>
    </xf>
    <xf numFmtId="0" fontId="48" fillId="0" borderId="32" xfId="0" applyFont="1" applyBorder="1" applyAlignment="1" applyProtection="1">
      <alignment vertical="top"/>
      <protection locked="0"/>
    </xf>
    <xf numFmtId="0" fontId="48" fillId="0" borderId="33" xfId="0" applyFont="1" applyBorder="1" applyAlignment="1" applyProtection="1">
      <alignment vertical="top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8" fillId="0" borderId="35" xfId="0" applyFont="1" applyBorder="1" applyAlignment="1" applyProtection="1">
      <alignment vertical="top"/>
      <protection locked="0"/>
    </xf>
    <xf numFmtId="0" fontId="48" fillId="0" borderId="34" xfId="0" applyFont="1" applyBorder="1" applyAlignment="1" applyProtection="1">
      <alignment vertical="top"/>
      <protection locked="0"/>
    </xf>
    <xf numFmtId="0" fontId="48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51" fillId="0" borderId="1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top"/>
      <protection locked="0"/>
    </xf>
    <xf numFmtId="0" fontId="50" fillId="0" borderId="34" xfId="0" applyFont="1" applyBorder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49" fontId="51" fillId="0" borderId="1" xfId="0" applyNumberFormat="1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78" t="s">
        <v>16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0"/>
      <c r="AQ5" s="32"/>
      <c r="BE5" s="376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80" t="s">
        <v>19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0"/>
      <c r="AQ6" s="32"/>
      <c r="BE6" s="377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77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77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77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77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77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77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77"/>
      <c r="BS13" s="25" t="s">
        <v>8</v>
      </c>
    </row>
    <row r="14" spans="1:74">
      <c r="B14" s="29"/>
      <c r="C14" s="30"/>
      <c r="D14" s="30"/>
      <c r="E14" s="381" t="s">
        <v>32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77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77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77"/>
      <c r="BS16" s="25" t="s">
        <v>6</v>
      </c>
    </row>
    <row r="17" spans="2:71" ht="18.399999999999999" customHeight="1">
      <c r="B17" s="29"/>
      <c r="C17" s="30"/>
      <c r="D17" s="30"/>
      <c r="E17" s="36" t="s">
        <v>29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377"/>
      <c r="BS17" s="25" t="s">
        <v>34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77"/>
      <c r="BS18" s="25" t="s">
        <v>8</v>
      </c>
    </row>
    <row r="19" spans="2:71" ht="14.45" customHeight="1">
      <c r="B19" s="29"/>
      <c r="C19" s="30"/>
      <c r="D19" s="38" t="s">
        <v>35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77"/>
      <c r="BS19" s="25" t="s">
        <v>8</v>
      </c>
    </row>
    <row r="20" spans="2:71" ht="22.5" customHeight="1">
      <c r="B20" s="29"/>
      <c r="C20" s="30"/>
      <c r="D20" s="30"/>
      <c r="E20" s="383" t="s">
        <v>36</v>
      </c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0"/>
      <c r="AP20" s="30"/>
      <c r="AQ20" s="32"/>
      <c r="BE20" s="377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77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77"/>
    </row>
    <row r="23" spans="2:71" s="1" customFormat="1" ht="25.9" customHeight="1">
      <c r="B23" s="42"/>
      <c r="C23" s="43"/>
      <c r="D23" s="44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84">
        <f>ROUND(AG51,2)</f>
        <v>0</v>
      </c>
      <c r="AL23" s="385"/>
      <c r="AM23" s="385"/>
      <c r="AN23" s="385"/>
      <c r="AO23" s="385"/>
      <c r="AP23" s="43"/>
      <c r="AQ23" s="46"/>
      <c r="BE23" s="377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77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86" t="s">
        <v>38</v>
      </c>
      <c r="M25" s="386"/>
      <c r="N25" s="386"/>
      <c r="O25" s="386"/>
      <c r="P25" s="43"/>
      <c r="Q25" s="43"/>
      <c r="R25" s="43"/>
      <c r="S25" s="43"/>
      <c r="T25" s="43"/>
      <c r="U25" s="43"/>
      <c r="V25" s="43"/>
      <c r="W25" s="386" t="s">
        <v>39</v>
      </c>
      <c r="X25" s="386"/>
      <c r="Y25" s="386"/>
      <c r="Z25" s="386"/>
      <c r="AA25" s="386"/>
      <c r="AB25" s="386"/>
      <c r="AC25" s="386"/>
      <c r="AD25" s="386"/>
      <c r="AE25" s="386"/>
      <c r="AF25" s="43"/>
      <c r="AG25" s="43"/>
      <c r="AH25" s="43"/>
      <c r="AI25" s="43"/>
      <c r="AJ25" s="43"/>
      <c r="AK25" s="386" t="s">
        <v>40</v>
      </c>
      <c r="AL25" s="386"/>
      <c r="AM25" s="386"/>
      <c r="AN25" s="386"/>
      <c r="AO25" s="386"/>
      <c r="AP25" s="43"/>
      <c r="AQ25" s="46"/>
      <c r="BE25" s="377"/>
    </row>
    <row r="26" spans="2:71" s="2" customFormat="1" ht="14.45" customHeight="1">
      <c r="B26" s="48"/>
      <c r="C26" s="49"/>
      <c r="D26" s="50" t="s">
        <v>41</v>
      </c>
      <c r="E26" s="49"/>
      <c r="F26" s="50" t="s">
        <v>42</v>
      </c>
      <c r="G26" s="49"/>
      <c r="H26" s="49"/>
      <c r="I26" s="49"/>
      <c r="J26" s="49"/>
      <c r="K26" s="49"/>
      <c r="L26" s="387">
        <v>0.21</v>
      </c>
      <c r="M26" s="388"/>
      <c r="N26" s="388"/>
      <c r="O26" s="388"/>
      <c r="P26" s="49"/>
      <c r="Q26" s="49"/>
      <c r="R26" s="49"/>
      <c r="S26" s="49"/>
      <c r="T26" s="49"/>
      <c r="U26" s="49"/>
      <c r="V26" s="49"/>
      <c r="W26" s="389">
        <f>ROUND(AZ51,2)</f>
        <v>0</v>
      </c>
      <c r="X26" s="388"/>
      <c r="Y26" s="388"/>
      <c r="Z26" s="388"/>
      <c r="AA26" s="388"/>
      <c r="AB26" s="388"/>
      <c r="AC26" s="388"/>
      <c r="AD26" s="388"/>
      <c r="AE26" s="388"/>
      <c r="AF26" s="49"/>
      <c r="AG26" s="49"/>
      <c r="AH26" s="49"/>
      <c r="AI26" s="49"/>
      <c r="AJ26" s="49"/>
      <c r="AK26" s="389">
        <f>ROUND(AV51,2)</f>
        <v>0</v>
      </c>
      <c r="AL26" s="388"/>
      <c r="AM26" s="388"/>
      <c r="AN26" s="388"/>
      <c r="AO26" s="388"/>
      <c r="AP26" s="49"/>
      <c r="AQ26" s="51"/>
      <c r="BE26" s="377"/>
    </row>
    <row r="27" spans="2:71" s="2" customFormat="1" ht="14.45" customHeight="1">
      <c r="B27" s="48"/>
      <c r="C27" s="49"/>
      <c r="D27" s="49"/>
      <c r="E27" s="49"/>
      <c r="F27" s="50" t="s">
        <v>43</v>
      </c>
      <c r="G27" s="49"/>
      <c r="H27" s="49"/>
      <c r="I27" s="49"/>
      <c r="J27" s="49"/>
      <c r="K27" s="49"/>
      <c r="L27" s="387">
        <v>0.15</v>
      </c>
      <c r="M27" s="388"/>
      <c r="N27" s="388"/>
      <c r="O27" s="388"/>
      <c r="P27" s="49"/>
      <c r="Q27" s="49"/>
      <c r="R27" s="49"/>
      <c r="S27" s="49"/>
      <c r="T27" s="49"/>
      <c r="U27" s="49"/>
      <c r="V27" s="49"/>
      <c r="W27" s="389">
        <f>ROUND(BA51,2)</f>
        <v>0</v>
      </c>
      <c r="X27" s="388"/>
      <c r="Y27" s="388"/>
      <c r="Z27" s="388"/>
      <c r="AA27" s="388"/>
      <c r="AB27" s="388"/>
      <c r="AC27" s="388"/>
      <c r="AD27" s="388"/>
      <c r="AE27" s="388"/>
      <c r="AF27" s="49"/>
      <c r="AG27" s="49"/>
      <c r="AH27" s="49"/>
      <c r="AI27" s="49"/>
      <c r="AJ27" s="49"/>
      <c r="AK27" s="389">
        <f>ROUND(AW51,2)</f>
        <v>0</v>
      </c>
      <c r="AL27" s="388"/>
      <c r="AM27" s="388"/>
      <c r="AN27" s="388"/>
      <c r="AO27" s="388"/>
      <c r="AP27" s="49"/>
      <c r="AQ27" s="51"/>
      <c r="BE27" s="377"/>
    </row>
    <row r="28" spans="2:71" s="2" customFormat="1" ht="14.45" hidden="1" customHeight="1">
      <c r="B28" s="48"/>
      <c r="C28" s="49"/>
      <c r="D28" s="49"/>
      <c r="E28" s="49"/>
      <c r="F28" s="50" t="s">
        <v>44</v>
      </c>
      <c r="G28" s="49"/>
      <c r="H28" s="49"/>
      <c r="I28" s="49"/>
      <c r="J28" s="49"/>
      <c r="K28" s="49"/>
      <c r="L28" s="387">
        <v>0.21</v>
      </c>
      <c r="M28" s="388"/>
      <c r="N28" s="388"/>
      <c r="O28" s="388"/>
      <c r="P28" s="49"/>
      <c r="Q28" s="49"/>
      <c r="R28" s="49"/>
      <c r="S28" s="49"/>
      <c r="T28" s="49"/>
      <c r="U28" s="49"/>
      <c r="V28" s="49"/>
      <c r="W28" s="389">
        <f>ROUND(BB51,2)</f>
        <v>0</v>
      </c>
      <c r="X28" s="388"/>
      <c r="Y28" s="388"/>
      <c r="Z28" s="388"/>
      <c r="AA28" s="388"/>
      <c r="AB28" s="388"/>
      <c r="AC28" s="388"/>
      <c r="AD28" s="388"/>
      <c r="AE28" s="388"/>
      <c r="AF28" s="49"/>
      <c r="AG28" s="49"/>
      <c r="AH28" s="49"/>
      <c r="AI28" s="49"/>
      <c r="AJ28" s="49"/>
      <c r="AK28" s="389">
        <v>0</v>
      </c>
      <c r="AL28" s="388"/>
      <c r="AM28" s="388"/>
      <c r="AN28" s="388"/>
      <c r="AO28" s="388"/>
      <c r="AP28" s="49"/>
      <c r="AQ28" s="51"/>
      <c r="BE28" s="377"/>
    </row>
    <row r="29" spans="2:71" s="2" customFormat="1" ht="14.45" hidden="1" customHeight="1">
      <c r="B29" s="48"/>
      <c r="C29" s="49"/>
      <c r="D29" s="49"/>
      <c r="E29" s="49"/>
      <c r="F29" s="50" t="s">
        <v>45</v>
      </c>
      <c r="G29" s="49"/>
      <c r="H29" s="49"/>
      <c r="I29" s="49"/>
      <c r="J29" s="49"/>
      <c r="K29" s="49"/>
      <c r="L29" s="387">
        <v>0.15</v>
      </c>
      <c r="M29" s="388"/>
      <c r="N29" s="388"/>
      <c r="O29" s="388"/>
      <c r="P29" s="49"/>
      <c r="Q29" s="49"/>
      <c r="R29" s="49"/>
      <c r="S29" s="49"/>
      <c r="T29" s="49"/>
      <c r="U29" s="49"/>
      <c r="V29" s="49"/>
      <c r="W29" s="389">
        <f>ROUND(BC51,2)</f>
        <v>0</v>
      </c>
      <c r="X29" s="388"/>
      <c r="Y29" s="388"/>
      <c r="Z29" s="388"/>
      <c r="AA29" s="388"/>
      <c r="AB29" s="388"/>
      <c r="AC29" s="388"/>
      <c r="AD29" s="388"/>
      <c r="AE29" s="388"/>
      <c r="AF29" s="49"/>
      <c r="AG29" s="49"/>
      <c r="AH29" s="49"/>
      <c r="AI29" s="49"/>
      <c r="AJ29" s="49"/>
      <c r="AK29" s="389">
        <v>0</v>
      </c>
      <c r="AL29" s="388"/>
      <c r="AM29" s="388"/>
      <c r="AN29" s="388"/>
      <c r="AO29" s="388"/>
      <c r="AP29" s="49"/>
      <c r="AQ29" s="51"/>
      <c r="BE29" s="377"/>
    </row>
    <row r="30" spans="2:71" s="2" customFormat="1" ht="14.45" hidden="1" customHeight="1">
      <c r="B30" s="48"/>
      <c r="C30" s="49"/>
      <c r="D30" s="49"/>
      <c r="E30" s="49"/>
      <c r="F30" s="50" t="s">
        <v>46</v>
      </c>
      <c r="G30" s="49"/>
      <c r="H30" s="49"/>
      <c r="I30" s="49"/>
      <c r="J30" s="49"/>
      <c r="K30" s="49"/>
      <c r="L30" s="387">
        <v>0</v>
      </c>
      <c r="M30" s="388"/>
      <c r="N30" s="388"/>
      <c r="O30" s="388"/>
      <c r="P30" s="49"/>
      <c r="Q30" s="49"/>
      <c r="R30" s="49"/>
      <c r="S30" s="49"/>
      <c r="T30" s="49"/>
      <c r="U30" s="49"/>
      <c r="V30" s="49"/>
      <c r="W30" s="389">
        <f>ROUND(BD51,2)</f>
        <v>0</v>
      </c>
      <c r="X30" s="388"/>
      <c r="Y30" s="388"/>
      <c r="Z30" s="388"/>
      <c r="AA30" s="388"/>
      <c r="AB30" s="388"/>
      <c r="AC30" s="388"/>
      <c r="AD30" s="388"/>
      <c r="AE30" s="388"/>
      <c r="AF30" s="49"/>
      <c r="AG30" s="49"/>
      <c r="AH30" s="49"/>
      <c r="AI30" s="49"/>
      <c r="AJ30" s="49"/>
      <c r="AK30" s="389">
        <v>0</v>
      </c>
      <c r="AL30" s="388"/>
      <c r="AM30" s="388"/>
      <c r="AN30" s="388"/>
      <c r="AO30" s="388"/>
      <c r="AP30" s="49"/>
      <c r="AQ30" s="51"/>
      <c r="BE30" s="377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77"/>
    </row>
    <row r="32" spans="2:71" s="1" customFormat="1" ht="25.9" customHeight="1">
      <c r="B32" s="42"/>
      <c r="C32" s="52"/>
      <c r="D32" s="53" t="s">
        <v>47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48</v>
      </c>
      <c r="U32" s="54"/>
      <c r="V32" s="54"/>
      <c r="W32" s="54"/>
      <c r="X32" s="390" t="s">
        <v>49</v>
      </c>
      <c r="Y32" s="391"/>
      <c r="Z32" s="391"/>
      <c r="AA32" s="391"/>
      <c r="AB32" s="391"/>
      <c r="AC32" s="54"/>
      <c r="AD32" s="54"/>
      <c r="AE32" s="54"/>
      <c r="AF32" s="54"/>
      <c r="AG32" s="54"/>
      <c r="AH32" s="54"/>
      <c r="AI32" s="54"/>
      <c r="AJ32" s="54"/>
      <c r="AK32" s="392">
        <f>SUM(AK23:AK30)</f>
        <v>0</v>
      </c>
      <c r="AL32" s="391"/>
      <c r="AM32" s="391"/>
      <c r="AN32" s="391"/>
      <c r="AO32" s="393"/>
      <c r="AP32" s="52"/>
      <c r="AQ32" s="56"/>
      <c r="BE32" s="377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val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94" t="str">
        <f>K6</f>
        <v>Rekonstrukce objektu č.50 na ubytovnu</v>
      </c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Valdice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96" t="str">
        <f>IF(AN8= "","",AN8)</f>
        <v>31.07.2017</v>
      </c>
      <c r="AN44" s="396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97" t="str">
        <f>IF(E17="","",E17)</f>
        <v xml:space="preserve"> </v>
      </c>
      <c r="AN46" s="397"/>
      <c r="AO46" s="397"/>
      <c r="AP46" s="397"/>
      <c r="AQ46" s="64"/>
      <c r="AR46" s="62"/>
      <c r="AS46" s="398" t="s">
        <v>51</v>
      </c>
      <c r="AT46" s="399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400"/>
      <c r="AT47" s="401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402"/>
      <c r="AT48" s="403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404" t="s">
        <v>52</v>
      </c>
      <c r="D49" s="405"/>
      <c r="E49" s="405"/>
      <c r="F49" s="405"/>
      <c r="G49" s="405"/>
      <c r="H49" s="80"/>
      <c r="I49" s="406" t="s">
        <v>53</v>
      </c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7" t="s">
        <v>54</v>
      </c>
      <c r="AH49" s="405"/>
      <c r="AI49" s="405"/>
      <c r="AJ49" s="405"/>
      <c r="AK49" s="405"/>
      <c r="AL49" s="405"/>
      <c r="AM49" s="405"/>
      <c r="AN49" s="406" t="s">
        <v>55</v>
      </c>
      <c r="AO49" s="405"/>
      <c r="AP49" s="405"/>
      <c r="AQ49" s="81" t="s">
        <v>56</v>
      </c>
      <c r="AR49" s="62"/>
      <c r="AS49" s="82" t="s">
        <v>57</v>
      </c>
      <c r="AT49" s="83" t="s">
        <v>58</v>
      </c>
      <c r="AU49" s="83" t="s">
        <v>59</v>
      </c>
      <c r="AV49" s="83" t="s">
        <v>60</v>
      </c>
      <c r="AW49" s="83" t="s">
        <v>61</v>
      </c>
      <c r="AX49" s="83" t="s">
        <v>62</v>
      </c>
      <c r="AY49" s="83" t="s">
        <v>63</v>
      </c>
      <c r="AZ49" s="83" t="s">
        <v>64</v>
      </c>
      <c r="BA49" s="83" t="s">
        <v>65</v>
      </c>
      <c r="BB49" s="83" t="s">
        <v>66</v>
      </c>
      <c r="BC49" s="83" t="s">
        <v>67</v>
      </c>
      <c r="BD49" s="84" t="s">
        <v>68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69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16">
        <f>ROUND(AG52+AG72+AG76,2)</f>
        <v>0</v>
      </c>
      <c r="AH51" s="416"/>
      <c r="AI51" s="416"/>
      <c r="AJ51" s="416"/>
      <c r="AK51" s="416"/>
      <c r="AL51" s="416"/>
      <c r="AM51" s="416"/>
      <c r="AN51" s="417">
        <f t="shared" ref="AN51:AN76" si="0">SUM(AG51,AT51)</f>
        <v>0</v>
      </c>
      <c r="AO51" s="417"/>
      <c r="AP51" s="417"/>
      <c r="AQ51" s="90" t="s">
        <v>21</v>
      </c>
      <c r="AR51" s="72"/>
      <c r="AS51" s="91">
        <f>ROUND(AS52+AS72+AS76,2)</f>
        <v>0</v>
      </c>
      <c r="AT51" s="92">
        <f t="shared" ref="AT51:AT76" si="1">ROUND(SUM(AV51:AW51),2)</f>
        <v>0</v>
      </c>
      <c r="AU51" s="93">
        <f>ROUND(AU52+AU72+AU76,5)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ROUND(AZ52+AZ72+AZ76,2)</f>
        <v>0</v>
      </c>
      <c r="BA51" s="92">
        <f>ROUND(BA52+BA72+BA76,2)</f>
        <v>0</v>
      </c>
      <c r="BB51" s="92">
        <f>ROUND(BB52+BB72+BB76,2)</f>
        <v>0</v>
      </c>
      <c r="BC51" s="92">
        <f>ROUND(BC52+BC72+BC76,2)</f>
        <v>0</v>
      </c>
      <c r="BD51" s="94">
        <f>ROUND(BD52+BD72+BD76,2)</f>
        <v>0</v>
      </c>
      <c r="BS51" s="95" t="s">
        <v>70</v>
      </c>
      <c r="BT51" s="95" t="s">
        <v>71</v>
      </c>
      <c r="BU51" s="96" t="s">
        <v>72</v>
      </c>
      <c r="BV51" s="95" t="s">
        <v>73</v>
      </c>
      <c r="BW51" s="95" t="s">
        <v>7</v>
      </c>
      <c r="BX51" s="95" t="s">
        <v>74</v>
      </c>
      <c r="CL51" s="95" t="s">
        <v>21</v>
      </c>
    </row>
    <row r="52" spans="1:91" s="5" customFormat="1" ht="22.5" customHeight="1">
      <c r="B52" s="97"/>
      <c r="C52" s="98"/>
      <c r="D52" s="411" t="s">
        <v>75</v>
      </c>
      <c r="E52" s="411"/>
      <c r="F52" s="411"/>
      <c r="G52" s="411"/>
      <c r="H52" s="411"/>
      <c r="I52" s="99"/>
      <c r="J52" s="411" t="s">
        <v>76</v>
      </c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0">
        <f>ROUND(AG53+SUM(AG54:AG57)+AG68+AG69+AG71,2)</f>
        <v>0</v>
      </c>
      <c r="AH52" s="409"/>
      <c r="AI52" s="409"/>
      <c r="AJ52" s="409"/>
      <c r="AK52" s="409"/>
      <c r="AL52" s="409"/>
      <c r="AM52" s="409"/>
      <c r="AN52" s="408">
        <f t="shared" si="0"/>
        <v>0</v>
      </c>
      <c r="AO52" s="409"/>
      <c r="AP52" s="409"/>
      <c r="AQ52" s="100" t="s">
        <v>77</v>
      </c>
      <c r="AR52" s="101"/>
      <c r="AS52" s="102">
        <f>ROUND(AS53+SUM(AS54:AS57)+AS68+AS69+AS71,2)</f>
        <v>0</v>
      </c>
      <c r="AT52" s="103">
        <f t="shared" si="1"/>
        <v>0</v>
      </c>
      <c r="AU52" s="104">
        <f>ROUND(AU53+SUM(AU54:AU57)+AU68+AU69+AU71,5)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ROUND(AZ53+SUM(AZ54:AZ57)+AZ68+AZ69+AZ71,2)</f>
        <v>0</v>
      </c>
      <c r="BA52" s="103">
        <f>ROUND(BA53+SUM(BA54:BA57)+BA68+BA69+BA71,2)</f>
        <v>0</v>
      </c>
      <c r="BB52" s="103">
        <f>ROUND(BB53+SUM(BB54:BB57)+BB68+BB69+BB71,2)</f>
        <v>0</v>
      </c>
      <c r="BC52" s="103">
        <f>ROUND(BC53+SUM(BC54:BC57)+BC68+BC69+BC71,2)</f>
        <v>0</v>
      </c>
      <c r="BD52" s="105">
        <f>ROUND(BD53+SUM(BD54:BD57)+BD68+BD69+BD71,2)</f>
        <v>0</v>
      </c>
      <c r="BS52" s="106" t="s">
        <v>70</v>
      </c>
      <c r="BT52" s="106" t="s">
        <v>78</v>
      </c>
      <c r="BU52" s="106" t="s">
        <v>72</v>
      </c>
      <c r="BV52" s="106" t="s">
        <v>73</v>
      </c>
      <c r="BW52" s="106" t="s">
        <v>79</v>
      </c>
      <c r="BX52" s="106" t="s">
        <v>7</v>
      </c>
      <c r="CL52" s="106" t="s">
        <v>21</v>
      </c>
      <c r="CM52" s="106" t="s">
        <v>80</v>
      </c>
    </row>
    <row r="53" spans="1:91" s="6" customFormat="1" ht="22.5" customHeight="1">
      <c r="A53" s="107" t="s">
        <v>81</v>
      </c>
      <c r="B53" s="108"/>
      <c r="C53" s="109"/>
      <c r="D53" s="109"/>
      <c r="E53" s="414" t="s">
        <v>82</v>
      </c>
      <c r="F53" s="414"/>
      <c r="G53" s="414"/>
      <c r="H53" s="414"/>
      <c r="I53" s="414"/>
      <c r="J53" s="109"/>
      <c r="K53" s="414" t="s">
        <v>83</v>
      </c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2">
        <f>'stav - Stavební část'!J29</f>
        <v>0</v>
      </c>
      <c r="AH53" s="413"/>
      <c r="AI53" s="413"/>
      <c r="AJ53" s="413"/>
      <c r="AK53" s="413"/>
      <c r="AL53" s="413"/>
      <c r="AM53" s="413"/>
      <c r="AN53" s="412">
        <f t="shared" si="0"/>
        <v>0</v>
      </c>
      <c r="AO53" s="413"/>
      <c r="AP53" s="413"/>
      <c r="AQ53" s="110" t="s">
        <v>84</v>
      </c>
      <c r="AR53" s="111"/>
      <c r="AS53" s="112">
        <v>0</v>
      </c>
      <c r="AT53" s="113">
        <f t="shared" si="1"/>
        <v>0</v>
      </c>
      <c r="AU53" s="114">
        <f>'stav - Stavební část'!P110</f>
        <v>0</v>
      </c>
      <c r="AV53" s="113">
        <f>'stav - Stavební část'!J32</f>
        <v>0</v>
      </c>
      <c r="AW53" s="113">
        <f>'stav - Stavební část'!J33</f>
        <v>0</v>
      </c>
      <c r="AX53" s="113">
        <f>'stav - Stavební část'!J34</f>
        <v>0</v>
      </c>
      <c r="AY53" s="113">
        <f>'stav - Stavební část'!J35</f>
        <v>0</v>
      </c>
      <c r="AZ53" s="113">
        <f>'stav - Stavební část'!F32</f>
        <v>0</v>
      </c>
      <c r="BA53" s="113">
        <f>'stav - Stavební část'!F33</f>
        <v>0</v>
      </c>
      <c r="BB53" s="113">
        <f>'stav - Stavební část'!F34</f>
        <v>0</v>
      </c>
      <c r="BC53" s="113">
        <f>'stav - Stavební část'!F35</f>
        <v>0</v>
      </c>
      <c r="BD53" s="115">
        <f>'stav - Stavební část'!F36</f>
        <v>0</v>
      </c>
      <c r="BT53" s="116" t="s">
        <v>80</v>
      </c>
      <c r="BV53" s="116" t="s">
        <v>73</v>
      </c>
      <c r="BW53" s="116" t="s">
        <v>85</v>
      </c>
      <c r="BX53" s="116" t="s">
        <v>79</v>
      </c>
      <c r="CL53" s="116" t="s">
        <v>21</v>
      </c>
    </row>
    <row r="54" spans="1:91" s="6" customFormat="1" ht="22.5" customHeight="1">
      <c r="A54" s="107" t="s">
        <v>81</v>
      </c>
      <c r="B54" s="108"/>
      <c r="C54" s="109"/>
      <c r="D54" s="109"/>
      <c r="E54" s="414" t="s">
        <v>86</v>
      </c>
      <c r="F54" s="414"/>
      <c r="G54" s="414"/>
      <c r="H54" s="414"/>
      <c r="I54" s="414"/>
      <c r="J54" s="109"/>
      <c r="K54" s="414" t="s">
        <v>87</v>
      </c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2">
        <f>'ZTI - ZTI-3 -ZDRAVOTNÍ  T...'!J29</f>
        <v>0</v>
      </c>
      <c r="AH54" s="413"/>
      <c r="AI54" s="413"/>
      <c r="AJ54" s="413"/>
      <c r="AK54" s="413"/>
      <c r="AL54" s="413"/>
      <c r="AM54" s="413"/>
      <c r="AN54" s="412">
        <f t="shared" si="0"/>
        <v>0</v>
      </c>
      <c r="AO54" s="413"/>
      <c r="AP54" s="413"/>
      <c r="AQ54" s="110" t="s">
        <v>84</v>
      </c>
      <c r="AR54" s="111"/>
      <c r="AS54" s="112">
        <v>0</v>
      </c>
      <c r="AT54" s="113">
        <f t="shared" si="1"/>
        <v>0</v>
      </c>
      <c r="AU54" s="114">
        <f>'ZTI - ZTI-3 -ZDRAVOTNÍ  T...'!P99</f>
        <v>0</v>
      </c>
      <c r="AV54" s="113">
        <f>'ZTI - ZTI-3 -ZDRAVOTNÍ  T...'!J32</f>
        <v>0</v>
      </c>
      <c r="AW54" s="113">
        <f>'ZTI - ZTI-3 -ZDRAVOTNÍ  T...'!J33</f>
        <v>0</v>
      </c>
      <c r="AX54" s="113">
        <f>'ZTI - ZTI-3 -ZDRAVOTNÍ  T...'!J34</f>
        <v>0</v>
      </c>
      <c r="AY54" s="113">
        <f>'ZTI - ZTI-3 -ZDRAVOTNÍ  T...'!J35</f>
        <v>0</v>
      </c>
      <c r="AZ54" s="113">
        <f>'ZTI - ZTI-3 -ZDRAVOTNÍ  T...'!F32</f>
        <v>0</v>
      </c>
      <c r="BA54" s="113">
        <f>'ZTI - ZTI-3 -ZDRAVOTNÍ  T...'!F33</f>
        <v>0</v>
      </c>
      <c r="BB54" s="113">
        <f>'ZTI - ZTI-3 -ZDRAVOTNÍ  T...'!F34</f>
        <v>0</v>
      </c>
      <c r="BC54" s="113">
        <f>'ZTI - ZTI-3 -ZDRAVOTNÍ  T...'!F35</f>
        <v>0</v>
      </c>
      <c r="BD54" s="115">
        <f>'ZTI - ZTI-3 -ZDRAVOTNÍ  T...'!F36</f>
        <v>0</v>
      </c>
      <c r="BT54" s="116" t="s">
        <v>80</v>
      </c>
      <c r="BV54" s="116" t="s">
        <v>73</v>
      </c>
      <c r="BW54" s="116" t="s">
        <v>88</v>
      </c>
      <c r="BX54" s="116" t="s">
        <v>79</v>
      </c>
      <c r="CL54" s="116" t="s">
        <v>21</v>
      </c>
    </row>
    <row r="55" spans="1:91" s="6" customFormat="1" ht="22.5" customHeight="1">
      <c r="A55" s="107" t="s">
        <v>81</v>
      </c>
      <c r="B55" s="108"/>
      <c r="C55" s="109"/>
      <c r="D55" s="109"/>
      <c r="E55" s="414" t="s">
        <v>89</v>
      </c>
      <c r="F55" s="414"/>
      <c r="G55" s="414"/>
      <c r="H55" s="414"/>
      <c r="I55" s="414"/>
      <c r="J55" s="109"/>
      <c r="K55" s="414" t="s">
        <v>90</v>
      </c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2">
        <f>'ut - D.1.4 - UT - VYTÁPĚNÍ'!J29</f>
        <v>0</v>
      </c>
      <c r="AH55" s="413"/>
      <c r="AI55" s="413"/>
      <c r="AJ55" s="413"/>
      <c r="AK55" s="413"/>
      <c r="AL55" s="413"/>
      <c r="AM55" s="413"/>
      <c r="AN55" s="412">
        <f t="shared" si="0"/>
        <v>0</v>
      </c>
      <c r="AO55" s="413"/>
      <c r="AP55" s="413"/>
      <c r="AQ55" s="110" t="s">
        <v>84</v>
      </c>
      <c r="AR55" s="111"/>
      <c r="AS55" s="112">
        <v>0</v>
      </c>
      <c r="AT55" s="113">
        <f t="shared" si="1"/>
        <v>0</v>
      </c>
      <c r="AU55" s="114">
        <f>'ut - D.1.4 - UT - VYTÁPĚNÍ'!P90</f>
        <v>0</v>
      </c>
      <c r="AV55" s="113">
        <f>'ut - D.1.4 - UT - VYTÁPĚNÍ'!J32</f>
        <v>0</v>
      </c>
      <c r="AW55" s="113">
        <f>'ut - D.1.4 - UT - VYTÁPĚNÍ'!J33</f>
        <v>0</v>
      </c>
      <c r="AX55" s="113">
        <f>'ut - D.1.4 - UT - VYTÁPĚNÍ'!J34</f>
        <v>0</v>
      </c>
      <c r="AY55" s="113">
        <f>'ut - D.1.4 - UT - VYTÁPĚNÍ'!J35</f>
        <v>0</v>
      </c>
      <c r="AZ55" s="113">
        <f>'ut - D.1.4 - UT - VYTÁPĚNÍ'!F32</f>
        <v>0</v>
      </c>
      <c r="BA55" s="113">
        <f>'ut - D.1.4 - UT - VYTÁPĚNÍ'!F33</f>
        <v>0</v>
      </c>
      <c r="BB55" s="113">
        <f>'ut - D.1.4 - UT - VYTÁPĚNÍ'!F34</f>
        <v>0</v>
      </c>
      <c r="BC55" s="113">
        <f>'ut - D.1.4 - UT - VYTÁPĚNÍ'!F35</f>
        <v>0</v>
      </c>
      <c r="BD55" s="115">
        <f>'ut - D.1.4 - UT - VYTÁPĚNÍ'!F36</f>
        <v>0</v>
      </c>
      <c r="BT55" s="116" t="s">
        <v>80</v>
      </c>
      <c r="BV55" s="116" t="s">
        <v>73</v>
      </c>
      <c r="BW55" s="116" t="s">
        <v>91</v>
      </c>
      <c r="BX55" s="116" t="s">
        <v>79</v>
      </c>
      <c r="CL55" s="116" t="s">
        <v>21</v>
      </c>
    </row>
    <row r="56" spans="1:91" s="6" customFormat="1" ht="22.5" customHeight="1">
      <c r="A56" s="107" t="s">
        <v>81</v>
      </c>
      <c r="B56" s="108"/>
      <c r="C56" s="109"/>
      <c r="D56" s="109"/>
      <c r="E56" s="414" t="s">
        <v>92</v>
      </c>
      <c r="F56" s="414"/>
      <c r="G56" s="414"/>
      <c r="H56" s="414"/>
      <c r="I56" s="414"/>
      <c r="J56" s="109"/>
      <c r="K56" s="414" t="s">
        <v>93</v>
      </c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2">
        <f>'el - Elektroinstalace'!J29</f>
        <v>0</v>
      </c>
      <c r="AH56" s="413"/>
      <c r="AI56" s="413"/>
      <c r="AJ56" s="413"/>
      <c r="AK56" s="413"/>
      <c r="AL56" s="413"/>
      <c r="AM56" s="413"/>
      <c r="AN56" s="412">
        <f t="shared" si="0"/>
        <v>0</v>
      </c>
      <c r="AO56" s="413"/>
      <c r="AP56" s="413"/>
      <c r="AQ56" s="110" t="s">
        <v>84</v>
      </c>
      <c r="AR56" s="111"/>
      <c r="AS56" s="112">
        <v>0</v>
      </c>
      <c r="AT56" s="113">
        <f t="shared" si="1"/>
        <v>0</v>
      </c>
      <c r="AU56" s="114">
        <f>'el - Elektroinstalace'!P86</f>
        <v>0</v>
      </c>
      <c r="AV56" s="113">
        <f>'el - Elektroinstalace'!J32</f>
        <v>0</v>
      </c>
      <c r="AW56" s="113">
        <f>'el - Elektroinstalace'!J33</f>
        <v>0</v>
      </c>
      <c r="AX56" s="113">
        <f>'el - Elektroinstalace'!J34</f>
        <v>0</v>
      </c>
      <c r="AY56" s="113">
        <f>'el - Elektroinstalace'!J35</f>
        <v>0</v>
      </c>
      <c r="AZ56" s="113">
        <f>'el - Elektroinstalace'!F32</f>
        <v>0</v>
      </c>
      <c r="BA56" s="113">
        <f>'el - Elektroinstalace'!F33</f>
        <v>0</v>
      </c>
      <c r="BB56" s="113">
        <f>'el - Elektroinstalace'!F34</f>
        <v>0</v>
      </c>
      <c r="BC56" s="113">
        <f>'el - Elektroinstalace'!F35</f>
        <v>0</v>
      </c>
      <c r="BD56" s="115">
        <f>'el - Elektroinstalace'!F36</f>
        <v>0</v>
      </c>
      <c r="BT56" s="116" t="s">
        <v>80</v>
      </c>
      <c r="BV56" s="116" t="s">
        <v>73</v>
      </c>
      <c r="BW56" s="116" t="s">
        <v>94</v>
      </c>
      <c r="BX56" s="116" t="s">
        <v>79</v>
      </c>
      <c r="CL56" s="116" t="s">
        <v>21</v>
      </c>
    </row>
    <row r="57" spans="1:91" s="6" customFormat="1" ht="22.5" customHeight="1">
      <c r="B57" s="108"/>
      <c r="C57" s="109"/>
      <c r="D57" s="109"/>
      <c r="E57" s="414" t="s">
        <v>95</v>
      </c>
      <c r="F57" s="414"/>
      <c r="G57" s="414"/>
      <c r="H57" s="414"/>
      <c r="I57" s="414"/>
      <c r="J57" s="109"/>
      <c r="K57" s="414" t="s">
        <v>96</v>
      </c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5">
        <f>ROUND(SUM(AG58:AG67),2)</f>
        <v>0</v>
      </c>
      <c r="AH57" s="413"/>
      <c r="AI57" s="413"/>
      <c r="AJ57" s="413"/>
      <c r="AK57" s="413"/>
      <c r="AL57" s="413"/>
      <c r="AM57" s="413"/>
      <c r="AN57" s="412">
        <f t="shared" si="0"/>
        <v>0</v>
      </c>
      <c r="AO57" s="413"/>
      <c r="AP57" s="413"/>
      <c r="AQ57" s="110" t="s">
        <v>84</v>
      </c>
      <c r="AR57" s="111"/>
      <c r="AS57" s="112">
        <f>ROUND(SUM(AS58:AS67),2)</f>
        <v>0</v>
      </c>
      <c r="AT57" s="113">
        <f t="shared" si="1"/>
        <v>0</v>
      </c>
      <c r="AU57" s="114">
        <f>ROUND(SUM(AU58:AU67),5)</f>
        <v>0</v>
      </c>
      <c r="AV57" s="113">
        <f>ROUND(AZ57*L26,2)</f>
        <v>0</v>
      </c>
      <c r="AW57" s="113">
        <f>ROUND(BA57*L27,2)</f>
        <v>0</v>
      </c>
      <c r="AX57" s="113">
        <f>ROUND(BB57*L26,2)</f>
        <v>0</v>
      </c>
      <c r="AY57" s="113">
        <f>ROUND(BC57*L27,2)</f>
        <v>0</v>
      </c>
      <c r="AZ57" s="113">
        <f>ROUND(SUM(AZ58:AZ67),2)</f>
        <v>0</v>
      </c>
      <c r="BA57" s="113">
        <f>ROUND(SUM(BA58:BA67),2)</f>
        <v>0</v>
      </c>
      <c r="BB57" s="113">
        <f>ROUND(SUM(BB58:BB67),2)</f>
        <v>0</v>
      </c>
      <c r="BC57" s="113">
        <f>ROUND(SUM(BC58:BC67),2)</f>
        <v>0</v>
      </c>
      <c r="BD57" s="115">
        <f>ROUND(SUM(BD58:BD67),2)</f>
        <v>0</v>
      </c>
      <c r="BS57" s="116" t="s">
        <v>70</v>
      </c>
      <c r="BT57" s="116" t="s">
        <v>80</v>
      </c>
      <c r="BU57" s="116" t="s">
        <v>72</v>
      </c>
      <c r="BV57" s="116" t="s">
        <v>73</v>
      </c>
      <c r="BW57" s="116" t="s">
        <v>97</v>
      </c>
      <c r="BX57" s="116" t="s">
        <v>79</v>
      </c>
      <c r="CL57" s="116" t="s">
        <v>21</v>
      </c>
    </row>
    <row r="58" spans="1:91" s="6" customFormat="1" ht="22.5" customHeight="1">
      <c r="A58" s="107" t="s">
        <v>81</v>
      </c>
      <c r="B58" s="108"/>
      <c r="C58" s="109"/>
      <c r="D58" s="109"/>
      <c r="E58" s="109"/>
      <c r="F58" s="414" t="s">
        <v>98</v>
      </c>
      <c r="G58" s="414"/>
      <c r="H58" s="414"/>
      <c r="I58" s="414"/>
      <c r="J58" s="414"/>
      <c r="K58" s="109"/>
      <c r="L58" s="414" t="s">
        <v>99</v>
      </c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2">
        <f>'IT - SKFO - Optická trasa...'!J31</f>
        <v>0</v>
      </c>
      <c r="AH58" s="413"/>
      <c r="AI58" s="413"/>
      <c r="AJ58" s="413"/>
      <c r="AK58" s="413"/>
      <c r="AL58" s="413"/>
      <c r="AM58" s="413"/>
      <c r="AN58" s="412">
        <f t="shared" si="0"/>
        <v>0</v>
      </c>
      <c r="AO58" s="413"/>
      <c r="AP58" s="413"/>
      <c r="AQ58" s="110" t="s">
        <v>84</v>
      </c>
      <c r="AR58" s="111"/>
      <c r="AS58" s="112">
        <v>0</v>
      </c>
      <c r="AT58" s="113">
        <f t="shared" si="1"/>
        <v>0</v>
      </c>
      <c r="AU58" s="114">
        <f>'IT - SKFO - Optická trasa...'!P93</f>
        <v>0</v>
      </c>
      <c r="AV58" s="113">
        <f>'IT - SKFO - Optická trasa...'!J34</f>
        <v>0</v>
      </c>
      <c r="AW58" s="113">
        <f>'IT - SKFO - Optická trasa...'!J35</f>
        <v>0</v>
      </c>
      <c r="AX58" s="113">
        <f>'IT - SKFO - Optická trasa...'!J36</f>
        <v>0</v>
      </c>
      <c r="AY58" s="113">
        <f>'IT - SKFO - Optická trasa...'!J37</f>
        <v>0</v>
      </c>
      <c r="AZ58" s="113">
        <f>'IT - SKFO - Optická trasa...'!F34</f>
        <v>0</v>
      </c>
      <c r="BA58" s="113">
        <f>'IT - SKFO - Optická trasa...'!F35</f>
        <v>0</v>
      </c>
      <c r="BB58" s="113">
        <f>'IT - SKFO - Optická trasa...'!F36</f>
        <v>0</v>
      </c>
      <c r="BC58" s="113">
        <f>'IT - SKFO - Optická trasa...'!F37</f>
        <v>0</v>
      </c>
      <c r="BD58" s="115">
        <f>'IT - SKFO - Optická trasa...'!F38</f>
        <v>0</v>
      </c>
      <c r="BT58" s="116" t="s">
        <v>100</v>
      </c>
      <c r="BV58" s="116" t="s">
        <v>73</v>
      </c>
      <c r="BW58" s="116" t="s">
        <v>101</v>
      </c>
      <c r="BX58" s="116" t="s">
        <v>97</v>
      </c>
      <c r="CL58" s="116" t="s">
        <v>21</v>
      </c>
    </row>
    <row r="59" spans="1:91" s="6" customFormat="1" ht="34.5" customHeight="1">
      <c r="A59" s="107" t="s">
        <v>81</v>
      </c>
      <c r="B59" s="108"/>
      <c r="C59" s="109"/>
      <c r="D59" s="109"/>
      <c r="E59" s="109"/>
      <c r="F59" s="414" t="s">
        <v>102</v>
      </c>
      <c r="G59" s="414"/>
      <c r="H59" s="414"/>
      <c r="I59" s="414"/>
      <c r="J59" s="414"/>
      <c r="K59" s="109"/>
      <c r="L59" s="414" t="s">
        <v>103</v>
      </c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2">
        <f>'TECH - FOMT - Metalické a...'!J31</f>
        <v>0</v>
      </c>
      <c r="AH59" s="413"/>
      <c r="AI59" s="413"/>
      <c r="AJ59" s="413"/>
      <c r="AK59" s="413"/>
      <c r="AL59" s="413"/>
      <c r="AM59" s="413"/>
      <c r="AN59" s="412">
        <f t="shared" si="0"/>
        <v>0</v>
      </c>
      <c r="AO59" s="413"/>
      <c r="AP59" s="413"/>
      <c r="AQ59" s="110" t="s">
        <v>84</v>
      </c>
      <c r="AR59" s="111"/>
      <c r="AS59" s="112">
        <v>0</v>
      </c>
      <c r="AT59" s="113">
        <f t="shared" si="1"/>
        <v>0</v>
      </c>
      <c r="AU59" s="114">
        <f>'TECH - FOMT - Metalické a...'!P102</f>
        <v>0</v>
      </c>
      <c r="AV59" s="113">
        <f>'TECH - FOMT - Metalické a...'!J34</f>
        <v>0</v>
      </c>
      <c r="AW59" s="113">
        <f>'TECH - FOMT - Metalické a...'!J35</f>
        <v>0</v>
      </c>
      <c r="AX59" s="113">
        <f>'TECH - FOMT - Metalické a...'!J36</f>
        <v>0</v>
      </c>
      <c r="AY59" s="113">
        <f>'TECH - FOMT - Metalické a...'!J37</f>
        <v>0</v>
      </c>
      <c r="AZ59" s="113">
        <f>'TECH - FOMT - Metalické a...'!F34</f>
        <v>0</v>
      </c>
      <c r="BA59" s="113">
        <f>'TECH - FOMT - Metalické a...'!F35</f>
        <v>0</v>
      </c>
      <c r="BB59" s="113">
        <f>'TECH - FOMT - Metalické a...'!F36</f>
        <v>0</v>
      </c>
      <c r="BC59" s="113">
        <f>'TECH - FOMT - Metalické a...'!F37</f>
        <v>0</v>
      </c>
      <c r="BD59" s="115">
        <f>'TECH - FOMT - Metalické a...'!F38</f>
        <v>0</v>
      </c>
      <c r="BT59" s="116" t="s">
        <v>100</v>
      </c>
      <c r="BV59" s="116" t="s">
        <v>73</v>
      </c>
      <c r="BW59" s="116" t="s">
        <v>104</v>
      </c>
      <c r="BX59" s="116" t="s">
        <v>97</v>
      </c>
      <c r="CL59" s="116" t="s">
        <v>21</v>
      </c>
    </row>
    <row r="60" spans="1:91" s="6" customFormat="1" ht="22.5" customHeight="1">
      <c r="A60" s="107" t="s">
        <v>81</v>
      </c>
      <c r="B60" s="108"/>
      <c r="C60" s="109"/>
      <c r="D60" s="109"/>
      <c r="E60" s="109"/>
      <c r="F60" s="414" t="s">
        <v>105</v>
      </c>
      <c r="G60" s="414"/>
      <c r="H60" s="414"/>
      <c r="I60" s="414"/>
      <c r="J60" s="414"/>
      <c r="K60" s="109"/>
      <c r="L60" s="414" t="s">
        <v>105</v>
      </c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2">
        <f>'CCTV - CCTV'!J31</f>
        <v>0</v>
      </c>
      <c r="AH60" s="413"/>
      <c r="AI60" s="413"/>
      <c r="AJ60" s="413"/>
      <c r="AK60" s="413"/>
      <c r="AL60" s="413"/>
      <c r="AM60" s="413"/>
      <c r="AN60" s="412">
        <f t="shared" si="0"/>
        <v>0</v>
      </c>
      <c r="AO60" s="413"/>
      <c r="AP60" s="413"/>
      <c r="AQ60" s="110" t="s">
        <v>84</v>
      </c>
      <c r="AR60" s="111"/>
      <c r="AS60" s="112">
        <v>0</v>
      </c>
      <c r="AT60" s="113">
        <f t="shared" si="1"/>
        <v>0</v>
      </c>
      <c r="AU60" s="114">
        <f>'CCTV - CCTV'!P92</f>
        <v>0</v>
      </c>
      <c r="AV60" s="113">
        <f>'CCTV - CCTV'!J34</f>
        <v>0</v>
      </c>
      <c r="AW60" s="113">
        <f>'CCTV - CCTV'!J35</f>
        <v>0</v>
      </c>
      <c r="AX60" s="113">
        <f>'CCTV - CCTV'!J36</f>
        <v>0</v>
      </c>
      <c r="AY60" s="113">
        <f>'CCTV - CCTV'!J37</f>
        <v>0</v>
      </c>
      <c r="AZ60" s="113">
        <f>'CCTV - CCTV'!F34</f>
        <v>0</v>
      </c>
      <c r="BA60" s="113">
        <f>'CCTV - CCTV'!F35</f>
        <v>0</v>
      </c>
      <c r="BB60" s="113">
        <f>'CCTV - CCTV'!F36</f>
        <v>0</v>
      </c>
      <c r="BC60" s="113">
        <f>'CCTV - CCTV'!F37</f>
        <v>0</v>
      </c>
      <c r="BD60" s="115">
        <f>'CCTV - CCTV'!F38</f>
        <v>0</v>
      </c>
      <c r="BT60" s="116" t="s">
        <v>100</v>
      </c>
      <c r="BV60" s="116" t="s">
        <v>73</v>
      </c>
      <c r="BW60" s="116" t="s">
        <v>106</v>
      </c>
      <c r="BX60" s="116" t="s">
        <v>97</v>
      </c>
      <c r="CL60" s="116" t="s">
        <v>21</v>
      </c>
    </row>
    <row r="61" spans="1:91" s="6" customFormat="1" ht="22.5" customHeight="1">
      <c r="A61" s="107" t="s">
        <v>81</v>
      </c>
      <c r="B61" s="108"/>
      <c r="C61" s="109"/>
      <c r="D61" s="109"/>
      <c r="E61" s="109"/>
      <c r="F61" s="414" t="s">
        <v>107</v>
      </c>
      <c r="G61" s="414"/>
      <c r="H61" s="414"/>
      <c r="I61" s="414"/>
      <c r="J61" s="414"/>
      <c r="K61" s="109"/>
      <c r="L61" s="414" t="s">
        <v>108</v>
      </c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2">
        <f>'CS - CS - celová signalizace'!J31</f>
        <v>0</v>
      </c>
      <c r="AH61" s="413"/>
      <c r="AI61" s="413"/>
      <c r="AJ61" s="413"/>
      <c r="AK61" s="413"/>
      <c r="AL61" s="413"/>
      <c r="AM61" s="413"/>
      <c r="AN61" s="412">
        <f t="shared" si="0"/>
        <v>0</v>
      </c>
      <c r="AO61" s="413"/>
      <c r="AP61" s="413"/>
      <c r="AQ61" s="110" t="s">
        <v>84</v>
      </c>
      <c r="AR61" s="111"/>
      <c r="AS61" s="112">
        <v>0</v>
      </c>
      <c r="AT61" s="113">
        <f t="shared" si="1"/>
        <v>0</v>
      </c>
      <c r="AU61" s="114">
        <f>'CS - CS - celová signalizace'!P92</f>
        <v>0</v>
      </c>
      <c r="AV61" s="113">
        <f>'CS - CS - celová signalizace'!J34</f>
        <v>0</v>
      </c>
      <c r="AW61" s="113">
        <f>'CS - CS - celová signalizace'!J35</f>
        <v>0</v>
      </c>
      <c r="AX61" s="113">
        <f>'CS - CS - celová signalizace'!J36</f>
        <v>0</v>
      </c>
      <c r="AY61" s="113">
        <f>'CS - CS - celová signalizace'!J37</f>
        <v>0</v>
      </c>
      <c r="AZ61" s="113">
        <f>'CS - CS - celová signalizace'!F34</f>
        <v>0</v>
      </c>
      <c r="BA61" s="113">
        <f>'CS - CS - celová signalizace'!F35</f>
        <v>0</v>
      </c>
      <c r="BB61" s="113">
        <f>'CS - CS - celová signalizace'!F36</f>
        <v>0</v>
      </c>
      <c r="BC61" s="113">
        <f>'CS - CS - celová signalizace'!F37</f>
        <v>0</v>
      </c>
      <c r="BD61" s="115">
        <f>'CS - CS - celová signalizace'!F38</f>
        <v>0</v>
      </c>
      <c r="BT61" s="116" t="s">
        <v>100</v>
      </c>
      <c r="BV61" s="116" t="s">
        <v>73</v>
      </c>
      <c r="BW61" s="116" t="s">
        <v>109</v>
      </c>
      <c r="BX61" s="116" t="s">
        <v>97</v>
      </c>
      <c r="CL61" s="116" t="s">
        <v>21</v>
      </c>
    </row>
    <row r="62" spans="1:91" s="6" customFormat="1" ht="22.5" customHeight="1">
      <c r="A62" s="107" t="s">
        <v>81</v>
      </c>
      <c r="B62" s="108"/>
      <c r="C62" s="109"/>
      <c r="D62" s="109"/>
      <c r="E62" s="109"/>
      <c r="F62" s="414" t="s">
        <v>110</v>
      </c>
      <c r="G62" s="414"/>
      <c r="H62" s="414"/>
      <c r="I62" s="414"/>
      <c r="J62" s="414"/>
      <c r="K62" s="109"/>
      <c r="L62" s="414" t="s">
        <v>111</v>
      </c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2">
        <f>'DSPS - Dveřní signalizace...'!J31</f>
        <v>0</v>
      </c>
      <c r="AH62" s="413"/>
      <c r="AI62" s="413"/>
      <c r="AJ62" s="413"/>
      <c r="AK62" s="413"/>
      <c r="AL62" s="413"/>
      <c r="AM62" s="413"/>
      <c r="AN62" s="412">
        <f t="shared" si="0"/>
        <v>0</v>
      </c>
      <c r="AO62" s="413"/>
      <c r="AP62" s="413"/>
      <c r="AQ62" s="110" t="s">
        <v>84</v>
      </c>
      <c r="AR62" s="111"/>
      <c r="AS62" s="112">
        <v>0</v>
      </c>
      <c r="AT62" s="113">
        <f t="shared" si="1"/>
        <v>0</v>
      </c>
      <c r="AU62" s="114">
        <f>'DSPS - Dveřní signalizace...'!P92</f>
        <v>0</v>
      </c>
      <c r="AV62" s="113">
        <f>'DSPS - Dveřní signalizace...'!J34</f>
        <v>0</v>
      </c>
      <c r="AW62" s="113">
        <f>'DSPS - Dveřní signalizace...'!J35</f>
        <v>0</v>
      </c>
      <c r="AX62" s="113">
        <f>'DSPS - Dveřní signalizace...'!J36</f>
        <v>0</v>
      </c>
      <c r="AY62" s="113">
        <f>'DSPS - Dveřní signalizace...'!J37</f>
        <v>0</v>
      </c>
      <c r="AZ62" s="113">
        <f>'DSPS - Dveřní signalizace...'!F34</f>
        <v>0</v>
      </c>
      <c r="BA62" s="113">
        <f>'DSPS - Dveřní signalizace...'!F35</f>
        <v>0</v>
      </c>
      <c r="BB62" s="113">
        <f>'DSPS - Dveřní signalizace...'!F36</f>
        <v>0</v>
      </c>
      <c r="BC62" s="113">
        <f>'DSPS - Dveřní signalizace...'!F37</f>
        <v>0</v>
      </c>
      <c r="BD62" s="115">
        <f>'DSPS - Dveřní signalizace...'!F38</f>
        <v>0</v>
      </c>
      <c r="BT62" s="116" t="s">
        <v>100</v>
      </c>
      <c r="BV62" s="116" t="s">
        <v>73</v>
      </c>
      <c r="BW62" s="116" t="s">
        <v>112</v>
      </c>
      <c r="BX62" s="116" t="s">
        <v>97</v>
      </c>
      <c r="CL62" s="116" t="s">
        <v>21</v>
      </c>
    </row>
    <row r="63" spans="1:91" s="6" customFormat="1" ht="22.5" customHeight="1">
      <c r="A63" s="107" t="s">
        <v>81</v>
      </c>
      <c r="B63" s="108"/>
      <c r="C63" s="109"/>
      <c r="D63" s="109"/>
      <c r="E63" s="109"/>
      <c r="F63" s="414" t="s">
        <v>113</v>
      </c>
      <c r="G63" s="414"/>
      <c r="H63" s="414"/>
      <c r="I63" s="414"/>
      <c r="J63" s="414"/>
      <c r="K63" s="109"/>
      <c r="L63" s="414" t="s">
        <v>114</v>
      </c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2">
        <f>'DZ - Dorozumívací zařízení'!J31</f>
        <v>0</v>
      </c>
      <c r="AH63" s="413"/>
      <c r="AI63" s="413"/>
      <c r="AJ63" s="413"/>
      <c r="AK63" s="413"/>
      <c r="AL63" s="413"/>
      <c r="AM63" s="413"/>
      <c r="AN63" s="412">
        <f t="shared" si="0"/>
        <v>0</v>
      </c>
      <c r="AO63" s="413"/>
      <c r="AP63" s="413"/>
      <c r="AQ63" s="110" t="s">
        <v>84</v>
      </c>
      <c r="AR63" s="111"/>
      <c r="AS63" s="112">
        <v>0</v>
      </c>
      <c r="AT63" s="113">
        <f t="shared" si="1"/>
        <v>0</v>
      </c>
      <c r="AU63" s="114">
        <f>'DZ - Dorozumívací zařízení'!P92</f>
        <v>0</v>
      </c>
      <c r="AV63" s="113">
        <f>'DZ - Dorozumívací zařízení'!J34</f>
        <v>0</v>
      </c>
      <c r="AW63" s="113">
        <f>'DZ - Dorozumívací zařízení'!J35</f>
        <v>0</v>
      </c>
      <c r="AX63" s="113">
        <f>'DZ - Dorozumívací zařízení'!J36</f>
        <v>0</v>
      </c>
      <c r="AY63" s="113">
        <f>'DZ - Dorozumívací zařízení'!J37</f>
        <v>0</v>
      </c>
      <c r="AZ63" s="113">
        <f>'DZ - Dorozumívací zařízení'!F34</f>
        <v>0</v>
      </c>
      <c r="BA63" s="113">
        <f>'DZ - Dorozumívací zařízení'!F35</f>
        <v>0</v>
      </c>
      <c r="BB63" s="113">
        <f>'DZ - Dorozumívací zařízení'!F36</f>
        <v>0</v>
      </c>
      <c r="BC63" s="113">
        <f>'DZ - Dorozumívací zařízení'!F37</f>
        <v>0</v>
      </c>
      <c r="BD63" s="115">
        <f>'DZ - Dorozumívací zařízení'!F38</f>
        <v>0</v>
      </c>
      <c r="BT63" s="116" t="s">
        <v>100</v>
      </c>
      <c r="BV63" s="116" t="s">
        <v>73</v>
      </c>
      <c r="BW63" s="116" t="s">
        <v>115</v>
      </c>
      <c r="BX63" s="116" t="s">
        <v>97</v>
      </c>
      <c r="CL63" s="116" t="s">
        <v>21</v>
      </c>
    </row>
    <row r="64" spans="1:91" s="6" customFormat="1" ht="22.5" customHeight="1">
      <c r="A64" s="107" t="s">
        <v>81</v>
      </c>
      <c r="B64" s="108"/>
      <c r="C64" s="109"/>
      <c r="D64" s="109"/>
      <c r="E64" s="109"/>
      <c r="F64" s="414" t="s">
        <v>77</v>
      </c>
      <c r="G64" s="414"/>
      <c r="H64" s="414"/>
      <c r="I64" s="414"/>
      <c r="J64" s="414"/>
      <c r="K64" s="109"/>
      <c r="L64" s="414" t="s">
        <v>116</v>
      </c>
      <c r="M64" s="414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2">
        <f>'STA - STA - Společná tele...'!J31</f>
        <v>0</v>
      </c>
      <c r="AH64" s="413"/>
      <c r="AI64" s="413"/>
      <c r="AJ64" s="413"/>
      <c r="AK64" s="413"/>
      <c r="AL64" s="413"/>
      <c r="AM64" s="413"/>
      <c r="AN64" s="412">
        <f t="shared" si="0"/>
        <v>0</v>
      </c>
      <c r="AO64" s="413"/>
      <c r="AP64" s="413"/>
      <c r="AQ64" s="110" t="s">
        <v>84</v>
      </c>
      <c r="AR64" s="111"/>
      <c r="AS64" s="112">
        <v>0</v>
      </c>
      <c r="AT64" s="113">
        <f t="shared" si="1"/>
        <v>0</v>
      </c>
      <c r="AU64" s="114">
        <f>'STA - STA - Společná tele...'!P91</f>
        <v>0</v>
      </c>
      <c r="AV64" s="113">
        <f>'STA - STA - Společná tele...'!J34</f>
        <v>0</v>
      </c>
      <c r="AW64" s="113">
        <f>'STA - STA - Společná tele...'!J35</f>
        <v>0</v>
      </c>
      <c r="AX64" s="113">
        <f>'STA - STA - Společná tele...'!J36</f>
        <v>0</v>
      </c>
      <c r="AY64" s="113">
        <f>'STA - STA - Společná tele...'!J37</f>
        <v>0</v>
      </c>
      <c r="AZ64" s="113">
        <f>'STA - STA - Společná tele...'!F34</f>
        <v>0</v>
      </c>
      <c r="BA64" s="113">
        <f>'STA - STA - Společná tele...'!F35</f>
        <v>0</v>
      </c>
      <c r="BB64" s="113">
        <f>'STA - STA - Společná tele...'!F36</f>
        <v>0</v>
      </c>
      <c r="BC64" s="113">
        <f>'STA - STA - Společná tele...'!F37</f>
        <v>0</v>
      </c>
      <c r="BD64" s="115">
        <f>'STA - STA - Společná tele...'!F38</f>
        <v>0</v>
      </c>
      <c r="BT64" s="116" t="s">
        <v>100</v>
      </c>
      <c r="BV64" s="116" t="s">
        <v>73</v>
      </c>
      <c r="BW64" s="116" t="s">
        <v>117</v>
      </c>
      <c r="BX64" s="116" t="s">
        <v>97</v>
      </c>
      <c r="CL64" s="116" t="s">
        <v>21</v>
      </c>
    </row>
    <row r="65" spans="1:91" s="6" customFormat="1" ht="22.5" customHeight="1">
      <c r="A65" s="107" t="s">
        <v>81</v>
      </c>
      <c r="B65" s="108"/>
      <c r="C65" s="109"/>
      <c r="D65" s="109"/>
      <c r="E65" s="109"/>
      <c r="F65" s="414" t="s">
        <v>118</v>
      </c>
      <c r="G65" s="414"/>
      <c r="H65" s="414"/>
      <c r="I65" s="414"/>
      <c r="J65" s="414"/>
      <c r="K65" s="109"/>
      <c r="L65" s="414" t="s">
        <v>119</v>
      </c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2">
        <f>'TEL - Telefonní rozvody'!J31</f>
        <v>0</v>
      </c>
      <c r="AH65" s="413"/>
      <c r="AI65" s="413"/>
      <c r="AJ65" s="413"/>
      <c r="AK65" s="413"/>
      <c r="AL65" s="413"/>
      <c r="AM65" s="413"/>
      <c r="AN65" s="412">
        <f t="shared" si="0"/>
        <v>0</v>
      </c>
      <c r="AO65" s="413"/>
      <c r="AP65" s="413"/>
      <c r="AQ65" s="110" t="s">
        <v>84</v>
      </c>
      <c r="AR65" s="111"/>
      <c r="AS65" s="112">
        <v>0</v>
      </c>
      <c r="AT65" s="113">
        <f t="shared" si="1"/>
        <v>0</v>
      </c>
      <c r="AU65" s="114">
        <f>'TEL - Telefonní rozvody'!P92</f>
        <v>0</v>
      </c>
      <c r="AV65" s="113">
        <f>'TEL - Telefonní rozvody'!J34</f>
        <v>0</v>
      </c>
      <c r="AW65" s="113">
        <f>'TEL - Telefonní rozvody'!J35</f>
        <v>0</v>
      </c>
      <c r="AX65" s="113">
        <f>'TEL - Telefonní rozvody'!J36</f>
        <v>0</v>
      </c>
      <c r="AY65" s="113">
        <f>'TEL - Telefonní rozvody'!J37</f>
        <v>0</v>
      </c>
      <c r="AZ65" s="113">
        <f>'TEL - Telefonní rozvody'!F34</f>
        <v>0</v>
      </c>
      <c r="BA65" s="113">
        <f>'TEL - Telefonní rozvody'!F35</f>
        <v>0</v>
      </c>
      <c r="BB65" s="113">
        <f>'TEL - Telefonní rozvody'!F36</f>
        <v>0</v>
      </c>
      <c r="BC65" s="113">
        <f>'TEL - Telefonní rozvody'!F37</f>
        <v>0</v>
      </c>
      <c r="BD65" s="115">
        <f>'TEL - Telefonní rozvody'!F38</f>
        <v>0</v>
      </c>
      <c r="BT65" s="116" t="s">
        <v>100</v>
      </c>
      <c r="BV65" s="116" t="s">
        <v>73</v>
      </c>
      <c r="BW65" s="116" t="s">
        <v>120</v>
      </c>
      <c r="BX65" s="116" t="s">
        <v>97</v>
      </c>
      <c r="CL65" s="116" t="s">
        <v>21</v>
      </c>
    </row>
    <row r="66" spans="1:91" s="6" customFormat="1" ht="22.5" customHeight="1">
      <c r="A66" s="107" t="s">
        <v>81</v>
      </c>
      <c r="B66" s="108"/>
      <c r="C66" s="109"/>
      <c r="D66" s="109"/>
      <c r="E66" s="109"/>
      <c r="F66" s="414" t="s">
        <v>121</v>
      </c>
      <c r="G66" s="414"/>
      <c r="H66" s="414"/>
      <c r="I66" s="414"/>
      <c r="J66" s="414"/>
      <c r="K66" s="109"/>
      <c r="L66" s="414" t="s">
        <v>121</v>
      </c>
      <c r="M66" s="414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2">
        <f>'TRASY - TRASY'!J31</f>
        <v>0</v>
      </c>
      <c r="AH66" s="413"/>
      <c r="AI66" s="413"/>
      <c r="AJ66" s="413"/>
      <c r="AK66" s="413"/>
      <c r="AL66" s="413"/>
      <c r="AM66" s="413"/>
      <c r="AN66" s="412">
        <f t="shared" si="0"/>
        <v>0</v>
      </c>
      <c r="AO66" s="413"/>
      <c r="AP66" s="413"/>
      <c r="AQ66" s="110" t="s">
        <v>84</v>
      </c>
      <c r="AR66" s="111"/>
      <c r="AS66" s="112">
        <v>0</v>
      </c>
      <c r="AT66" s="113">
        <f t="shared" si="1"/>
        <v>0</v>
      </c>
      <c r="AU66" s="114">
        <f>'TRASY - TRASY'!P90</f>
        <v>0</v>
      </c>
      <c r="AV66" s="113">
        <f>'TRASY - TRASY'!J34</f>
        <v>0</v>
      </c>
      <c r="AW66" s="113">
        <f>'TRASY - TRASY'!J35</f>
        <v>0</v>
      </c>
      <c r="AX66" s="113">
        <f>'TRASY - TRASY'!J36</f>
        <v>0</v>
      </c>
      <c r="AY66" s="113">
        <f>'TRASY - TRASY'!J37</f>
        <v>0</v>
      </c>
      <c r="AZ66" s="113">
        <f>'TRASY - TRASY'!F34</f>
        <v>0</v>
      </c>
      <c r="BA66" s="113">
        <f>'TRASY - TRASY'!F35</f>
        <v>0</v>
      </c>
      <c r="BB66" s="113">
        <f>'TRASY - TRASY'!F36</f>
        <v>0</v>
      </c>
      <c r="BC66" s="113">
        <f>'TRASY - TRASY'!F37</f>
        <v>0</v>
      </c>
      <c r="BD66" s="115">
        <f>'TRASY - TRASY'!F38</f>
        <v>0</v>
      </c>
      <c r="BT66" s="116" t="s">
        <v>100</v>
      </c>
      <c r="BV66" s="116" t="s">
        <v>73</v>
      </c>
      <c r="BW66" s="116" t="s">
        <v>122</v>
      </c>
      <c r="BX66" s="116" t="s">
        <v>97</v>
      </c>
      <c r="CL66" s="116" t="s">
        <v>21</v>
      </c>
    </row>
    <row r="67" spans="1:91" s="6" customFormat="1" ht="34.5" customHeight="1">
      <c r="A67" s="107" t="s">
        <v>81</v>
      </c>
      <c r="B67" s="108"/>
      <c r="C67" s="109"/>
      <c r="D67" s="109"/>
      <c r="E67" s="109"/>
      <c r="F67" s="414" t="s">
        <v>123</v>
      </c>
      <c r="G67" s="414"/>
      <c r="H67" s="414"/>
      <c r="I67" s="414"/>
      <c r="J67" s="414"/>
      <c r="K67" s="109"/>
      <c r="L67" s="414" t="s">
        <v>123</v>
      </c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2">
        <f>'DETEKTORY - DETEKTORY'!J31</f>
        <v>0</v>
      </c>
      <c r="AH67" s="413"/>
      <c r="AI67" s="413"/>
      <c r="AJ67" s="413"/>
      <c r="AK67" s="413"/>
      <c r="AL67" s="413"/>
      <c r="AM67" s="413"/>
      <c r="AN67" s="412">
        <f t="shared" si="0"/>
        <v>0</v>
      </c>
      <c r="AO67" s="413"/>
      <c r="AP67" s="413"/>
      <c r="AQ67" s="110" t="s">
        <v>84</v>
      </c>
      <c r="AR67" s="111"/>
      <c r="AS67" s="112">
        <v>0</v>
      </c>
      <c r="AT67" s="113">
        <f t="shared" si="1"/>
        <v>0</v>
      </c>
      <c r="AU67" s="114">
        <f>'DETEKTORY - DETEKTORY'!P89</f>
        <v>0</v>
      </c>
      <c r="AV67" s="113">
        <f>'DETEKTORY - DETEKTORY'!J34</f>
        <v>0</v>
      </c>
      <c r="AW67" s="113">
        <f>'DETEKTORY - DETEKTORY'!J35</f>
        <v>0</v>
      </c>
      <c r="AX67" s="113">
        <f>'DETEKTORY - DETEKTORY'!J36</f>
        <v>0</v>
      </c>
      <c r="AY67" s="113">
        <f>'DETEKTORY - DETEKTORY'!J37</f>
        <v>0</v>
      </c>
      <c r="AZ67" s="113">
        <f>'DETEKTORY - DETEKTORY'!F34</f>
        <v>0</v>
      </c>
      <c r="BA67" s="113">
        <f>'DETEKTORY - DETEKTORY'!F35</f>
        <v>0</v>
      </c>
      <c r="BB67" s="113">
        <f>'DETEKTORY - DETEKTORY'!F36</f>
        <v>0</v>
      </c>
      <c r="BC67" s="113">
        <f>'DETEKTORY - DETEKTORY'!F37</f>
        <v>0</v>
      </c>
      <c r="BD67" s="115">
        <f>'DETEKTORY - DETEKTORY'!F38</f>
        <v>0</v>
      </c>
      <c r="BT67" s="116" t="s">
        <v>100</v>
      </c>
      <c r="BV67" s="116" t="s">
        <v>73</v>
      </c>
      <c r="BW67" s="116" t="s">
        <v>124</v>
      </c>
      <c r="BX67" s="116" t="s">
        <v>97</v>
      </c>
      <c r="CL67" s="116" t="s">
        <v>21</v>
      </c>
    </row>
    <row r="68" spans="1:91" s="6" customFormat="1" ht="22.5" customHeight="1">
      <c r="A68" s="107" t="s">
        <v>81</v>
      </c>
      <c r="B68" s="108"/>
      <c r="C68" s="109"/>
      <c r="D68" s="109"/>
      <c r="E68" s="414" t="s">
        <v>125</v>
      </c>
      <c r="F68" s="414"/>
      <c r="G68" s="414"/>
      <c r="H68" s="414"/>
      <c r="I68" s="414"/>
      <c r="J68" s="109"/>
      <c r="K68" s="414" t="s">
        <v>126</v>
      </c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2">
        <f>'vzd - Vzduchotechnika'!J29</f>
        <v>0</v>
      </c>
      <c r="AH68" s="413"/>
      <c r="AI68" s="413"/>
      <c r="AJ68" s="413"/>
      <c r="AK68" s="413"/>
      <c r="AL68" s="413"/>
      <c r="AM68" s="413"/>
      <c r="AN68" s="412">
        <f t="shared" si="0"/>
        <v>0</v>
      </c>
      <c r="AO68" s="413"/>
      <c r="AP68" s="413"/>
      <c r="AQ68" s="110" t="s">
        <v>84</v>
      </c>
      <c r="AR68" s="111"/>
      <c r="AS68" s="112">
        <v>0</v>
      </c>
      <c r="AT68" s="113">
        <f t="shared" si="1"/>
        <v>0</v>
      </c>
      <c r="AU68" s="114">
        <f>'vzd - Vzduchotechnika'!P91</f>
        <v>0</v>
      </c>
      <c r="AV68" s="113">
        <f>'vzd - Vzduchotechnika'!J32</f>
        <v>0</v>
      </c>
      <c r="AW68" s="113">
        <f>'vzd - Vzduchotechnika'!J33</f>
        <v>0</v>
      </c>
      <c r="AX68" s="113">
        <f>'vzd - Vzduchotechnika'!J34</f>
        <v>0</v>
      </c>
      <c r="AY68" s="113">
        <f>'vzd - Vzduchotechnika'!J35</f>
        <v>0</v>
      </c>
      <c r="AZ68" s="113">
        <f>'vzd - Vzduchotechnika'!F32</f>
        <v>0</v>
      </c>
      <c r="BA68" s="113">
        <f>'vzd - Vzduchotechnika'!F33</f>
        <v>0</v>
      </c>
      <c r="BB68" s="113">
        <f>'vzd - Vzduchotechnika'!F34</f>
        <v>0</v>
      </c>
      <c r="BC68" s="113">
        <f>'vzd - Vzduchotechnika'!F35</f>
        <v>0</v>
      </c>
      <c r="BD68" s="115">
        <f>'vzd - Vzduchotechnika'!F36</f>
        <v>0</v>
      </c>
      <c r="BT68" s="116" t="s">
        <v>80</v>
      </c>
      <c r="BV68" s="116" t="s">
        <v>73</v>
      </c>
      <c r="BW68" s="116" t="s">
        <v>127</v>
      </c>
      <c r="BX68" s="116" t="s">
        <v>79</v>
      </c>
      <c r="CL68" s="116" t="s">
        <v>21</v>
      </c>
    </row>
    <row r="69" spans="1:91" s="6" customFormat="1" ht="22.5" customHeight="1">
      <c r="B69" s="108"/>
      <c r="C69" s="109"/>
      <c r="D69" s="109"/>
      <c r="E69" s="414" t="s">
        <v>128</v>
      </c>
      <c r="F69" s="414"/>
      <c r="G69" s="414"/>
      <c r="H69" s="414"/>
      <c r="I69" s="414"/>
      <c r="J69" s="109"/>
      <c r="K69" s="414" t="s">
        <v>129</v>
      </c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5">
        <f>ROUND(AG70,2)</f>
        <v>0</v>
      </c>
      <c r="AH69" s="413"/>
      <c r="AI69" s="413"/>
      <c r="AJ69" s="413"/>
      <c r="AK69" s="413"/>
      <c r="AL69" s="413"/>
      <c r="AM69" s="413"/>
      <c r="AN69" s="412">
        <f t="shared" si="0"/>
        <v>0</v>
      </c>
      <c r="AO69" s="413"/>
      <c r="AP69" s="413"/>
      <c r="AQ69" s="110" t="s">
        <v>84</v>
      </c>
      <c r="AR69" s="111"/>
      <c r="AS69" s="112">
        <f>ROUND(AS70,2)</f>
        <v>0</v>
      </c>
      <c r="AT69" s="113">
        <f t="shared" si="1"/>
        <v>0</v>
      </c>
      <c r="AU69" s="114">
        <f>ROUND(AU70,5)</f>
        <v>0</v>
      </c>
      <c r="AV69" s="113">
        <f>ROUND(AZ69*L26,2)</f>
        <v>0</v>
      </c>
      <c r="AW69" s="113">
        <f>ROUND(BA69*L27,2)</f>
        <v>0</v>
      </c>
      <c r="AX69" s="113">
        <f>ROUND(BB69*L26,2)</f>
        <v>0</v>
      </c>
      <c r="AY69" s="113">
        <f>ROUND(BC69*L27,2)</f>
        <v>0</v>
      </c>
      <c r="AZ69" s="113">
        <f>ROUND(AZ70,2)</f>
        <v>0</v>
      </c>
      <c r="BA69" s="113">
        <f>ROUND(BA70,2)</f>
        <v>0</v>
      </c>
      <c r="BB69" s="113">
        <f>ROUND(BB70,2)</f>
        <v>0</v>
      </c>
      <c r="BC69" s="113">
        <f>ROUND(BC70,2)</f>
        <v>0</v>
      </c>
      <c r="BD69" s="115">
        <f>ROUND(BD70,2)</f>
        <v>0</v>
      </c>
      <c r="BS69" s="116" t="s">
        <v>70</v>
      </c>
      <c r="BT69" s="116" t="s">
        <v>80</v>
      </c>
      <c r="BU69" s="116" t="s">
        <v>72</v>
      </c>
      <c r="BV69" s="116" t="s">
        <v>73</v>
      </c>
      <c r="BW69" s="116" t="s">
        <v>130</v>
      </c>
      <c r="BX69" s="116" t="s">
        <v>79</v>
      </c>
      <c r="CL69" s="116" t="s">
        <v>21</v>
      </c>
    </row>
    <row r="70" spans="1:91" s="6" customFormat="1" ht="22.5" customHeight="1">
      <c r="A70" s="107" t="s">
        <v>81</v>
      </c>
      <c r="B70" s="108"/>
      <c r="C70" s="109"/>
      <c r="D70" s="109"/>
      <c r="E70" s="109"/>
      <c r="F70" s="414" t="s">
        <v>131</v>
      </c>
      <c r="G70" s="414"/>
      <c r="H70" s="414"/>
      <c r="I70" s="414"/>
      <c r="J70" s="414"/>
      <c r="K70" s="109"/>
      <c r="L70" s="414" t="s">
        <v>132</v>
      </c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2">
        <f>'VK-2 - D.1.4  VENKOVNÍ VO...'!J31</f>
        <v>0</v>
      </c>
      <c r="AH70" s="413"/>
      <c r="AI70" s="413"/>
      <c r="AJ70" s="413"/>
      <c r="AK70" s="413"/>
      <c r="AL70" s="413"/>
      <c r="AM70" s="413"/>
      <c r="AN70" s="412">
        <f t="shared" si="0"/>
        <v>0</v>
      </c>
      <c r="AO70" s="413"/>
      <c r="AP70" s="413"/>
      <c r="AQ70" s="110" t="s">
        <v>84</v>
      </c>
      <c r="AR70" s="111"/>
      <c r="AS70" s="112">
        <v>0</v>
      </c>
      <c r="AT70" s="113">
        <f t="shared" si="1"/>
        <v>0</v>
      </c>
      <c r="AU70" s="114">
        <f>'VK-2 - D.1.4  VENKOVNÍ VO...'!P99</f>
        <v>0</v>
      </c>
      <c r="AV70" s="113">
        <f>'VK-2 - D.1.4  VENKOVNÍ VO...'!J34</f>
        <v>0</v>
      </c>
      <c r="AW70" s="113">
        <f>'VK-2 - D.1.4  VENKOVNÍ VO...'!J35</f>
        <v>0</v>
      </c>
      <c r="AX70" s="113">
        <f>'VK-2 - D.1.4  VENKOVNÍ VO...'!J36</f>
        <v>0</v>
      </c>
      <c r="AY70" s="113">
        <f>'VK-2 - D.1.4  VENKOVNÍ VO...'!J37</f>
        <v>0</v>
      </c>
      <c r="AZ70" s="113">
        <f>'VK-2 - D.1.4  VENKOVNÍ VO...'!F34</f>
        <v>0</v>
      </c>
      <c r="BA70" s="113">
        <f>'VK-2 - D.1.4  VENKOVNÍ VO...'!F35</f>
        <v>0</v>
      </c>
      <c r="BB70" s="113">
        <f>'VK-2 - D.1.4  VENKOVNÍ VO...'!F36</f>
        <v>0</v>
      </c>
      <c r="BC70" s="113">
        <f>'VK-2 - D.1.4  VENKOVNÍ VO...'!F37</f>
        <v>0</v>
      </c>
      <c r="BD70" s="115">
        <f>'VK-2 - D.1.4  VENKOVNÍ VO...'!F38</f>
        <v>0</v>
      </c>
      <c r="BT70" s="116" t="s">
        <v>100</v>
      </c>
      <c r="BV70" s="116" t="s">
        <v>73</v>
      </c>
      <c r="BW70" s="116" t="s">
        <v>133</v>
      </c>
      <c r="BX70" s="116" t="s">
        <v>130</v>
      </c>
      <c r="CL70" s="116" t="s">
        <v>21</v>
      </c>
    </row>
    <row r="71" spans="1:91" s="6" customFormat="1" ht="22.5" customHeight="1">
      <c r="A71" s="107" t="s">
        <v>81</v>
      </c>
      <c r="B71" s="108"/>
      <c r="C71" s="109"/>
      <c r="D71" s="109"/>
      <c r="E71" s="414" t="s">
        <v>134</v>
      </c>
      <c r="F71" s="414"/>
      <c r="G71" s="414"/>
      <c r="H71" s="414"/>
      <c r="I71" s="414"/>
      <c r="J71" s="109"/>
      <c r="K71" s="414" t="s">
        <v>135</v>
      </c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2">
        <f>'plochy - Zpevněné plochy'!J29</f>
        <v>0</v>
      </c>
      <c r="AH71" s="413"/>
      <c r="AI71" s="413"/>
      <c r="AJ71" s="413"/>
      <c r="AK71" s="413"/>
      <c r="AL71" s="413"/>
      <c r="AM71" s="413"/>
      <c r="AN71" s="412">
        <f t="shared" si="0"/>
        <v>0</v>
      </c>
      <c r="AO71" s="413"/>
      <c r="AP71" s="413"/>
      <c r="AQ71" s="110" t="s">
        <v>84</v>
      </c>
      <c r="AR71" s="111"/>
      <c r="AS71" s="112">
        <v>0</v>
      </c>
      <c r="AT71" s="113">
        <f t="shared" si="1"/>
        <v>0</v>
      </c>
      <c r="AU71" s="114">
        <f>'plochy - Zpevněné plochy'!P88</f>
        <v>0</v>
      </c>
      <c r="AV71" s="113">
        <f>'plochy - Zpevněné plochy'!J32</f>
        <v>0</v>
      </c>
      <c r="AW71" s="113">
        <f>'plochy - Zpevněné plochy'!J33</f>
        <v>0</v>
      </c>
      <c r="AX71" s="113">
        <f>'plochy - Zpevněné plochy'!J34</f>
        <v>0</v>
      </c>
      <c r="AY71" s="113">
        <f>'plochy - Zpevněné plochy'!J35</f>
        <v>0</v>
      </c>
      <c r="AZ71" s="113">
        <f>'plochy - Zpevněné plochy'!F32</f>
        <v>0</v>
      </c>
      <c r="BA71" s="113">
        <f>'plochy - Zpevněné plochy'!F33</f>
        <v>0</v>
      </c>
      <c r="BB71" s="113">
        <f>'plochy - Zpevněné plochy'!F34</f>
        <v>0</v>
      </c>
      <c r="BC71" s="113">
        <f>'plochy - Zpevněné plochy'!F35</f>
        <v>0</v>
      </c>
      <c r="BD71" s="115">
        <f>'plochy - Zpevněné plochy'!F36</f>
        <v>0</v>
      </c>
      <c r="BT71" s="116" t="s">
        <v>80</v>
      </c>
      <c r="BV71" s="116" t="s">
        <v>73</v>
      </c>
      <c r="BW71" s="116" t="s">
        <v>136</v>
      </c>
      <c r="BX71" s="116" t="s">
        <v>79</v>
      </c>
      <c r="CL71" s="116" t="s">
        <v>21</v>
      </c>
    </row>
    <row r="72" spans="1:91" s="5" customFormat="1" ht="22.5" customHeight="1">
      <c r="B72" s="97"/>
      <c r="C72" s="98"/>
      <c r="D72" s="411" t="s">
        <v>137</v>
      </c>
      <c r="E72" s="411"/>
      <c r="F72" s="411"/>
      <c r="G72" s="411"/>
      <c r="H72" s="411"/>
      <c r="I72" s="99"/>
      <c r="J72" s="411" t="s">
        <v>138</v>
      </c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0">
        <f>ROUND(AG73+AG75,2)</f>
        <v>0</v>
      </c>
      <c r="AH72" s="409"/>
      <c r="AI72" s="409"/>
      <c r="AJ72" s="409"/>
      <c r="AK72" s="409"/>
      <c r="AL72" s="409"/>
      <c r="AM72" s="409"/>
      <c r="AN72" s="408">
        <f t="shared" si="0"/>
        <v>0</v>
      </c>
      <c r="AO72" s="409"/>
      <c r="AP72" s="409"/>
      <c r="AQ72" s="100" t="s">
        <v>77</v>
      </c>
      <c r="AR72" s="101"/>
      <c r="AS72" s="102">
        <f>ROUND(AS73+AS75,2)</f>
        <v>0</v>
      </c>
      <c r="AT72" s="103">
        <f t="shared" si="1"/>
        <v>0</v>
      </c>
      <c r="AU72" s="104">
        <f>ROUND(AU73+AU75,5)</f>
        <v>0</v>
      </c>
      <c r="AV72" s="103">
        <f>ROUND(AZ72*L26,2)</f>
        <v>0</v>
      </c>
      <c r="AW72" s="103">
        <f>ROUND(BA72*L27,2)</f>
        <v>0</v>
      </c>
      <c r="AX72" s="103">
        <f>ROUND(BB72*L26,2)</f>
        <v>0</v>
      </c>
      <c r="AY72" s="103">
        <f>ROUND(BC72*L27,2)</f>
        <v>0</v>
      </c>
      <c r="AZ72" s="103">
        <f>ROUND(AZ73+AZ75,2)</f>
        <v>0</v>
      </c>
      <c r="BA72" s="103">
        <f>ROUND(BA73+BA75,2)</f>
        <v>0</v>
      </c>
      <c r="BB72" s="103">
        <f>ROUND(BB73+BB75,2)</f>
        <v>0</v>
      </c>
      <c r="BC72" s="103">
        <f>ROUND(BC73+BC75,2)</f>
        <v>0</v>
      </c>
      <c r="BD72" s="105">
        <f>ROUND(BD73+BD75,2)</f>
        <v>0</v>
      </c>
      <c r="BS72" s="106" t="s">
        <v>70</v>
      </c>
      <c r="BT72" s="106" t="s">
        <v>78</v>
      </c>
      <c r="BU72" s="106" t="s">
        <v>72</v>
      </c>
      <c r="BV72" s="106" t="s">
        <v>73</v>
      </c>
      <c r="BW72" s="106" t="s">
        <v>139</v>
      </c>
      <c r="BX72" s="106" t="s">
        <v>7</v>
      </c>
      <c r="CL72" s="106" t="s">
        <v>21</v>
      </c>
      <c r="CM72" s="106" t="s">
        <v>80</v>
      </c>
    </row>
    <row r="73" spans="1:91" s="6" customFormat="1" ht="34.5" customHeight="1">
      <c r="B73" s="108"/>
      <c r="C73" s="109"/>
      <c r="D73" s="109"/>
      <c r="E73" s="414" t="s">
        <v>140</v>
      </c>
      <c r="F73" s="414"/>
      <c r="G73" s="414"/>
      <c r="H73" s="414"/>
      <c r="I73" s="414"/>
      <c r="J73" s="109"/>
      <c r="K73" s="414" t="s">
        <v>141</v>
      </c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5">
        <f>ROUND(AG74,2)</f>
        <v>0</v>
      </c>
      <c r="AH73" s="413"/>
      <c r="AI73" s="413"/>
      <c r="AJ73" s="413"/>
      <c r="AK73" s="413"/>
      <c r="AL73" s="413"/>
      <c r="AM73" s="413"/>
      <c r="AN73" s="412">
        <f t="shared" si="0"/>
        <v>0</v>
      </c>
      <c r="AO73" s="413"/>
      <c r="AP73" s="413"/>
      <c r="AQ73" s="110" t="s">
        <v>84</v>
      </c>
      <c r="AR73" s="111"/>
      <c r="AS73" s="112">
        <f>ROUND(AS74,2)</f>
        <v>0</v>
      </c>
      <c r="AT73" s="113">
        <f t="shared" si="1"/>
        <v>0</v>
      </c>
      <c r="AU73" s="114">
        <f>ROUND(AU74,5)</f>
        <v>0</v>
      </c>
      <c r="AV73" s="113">
        <f>ROUND(AZ73*L26,2)</f>
        <v>0</v>
      </c>
      <c r="AW73" s="113">
        <f>ROUND(BA73*L27,2)</f>
        <v>0</v>
      </c>
      <c r="AX73" s="113">
        <f>ROUND(BB73*L26,2)</f>
        <v>0</v>
      </c>
      <c r="AY73" s="113">
        <f>ROUND(BC73*L27,2)</f>
        <v>0</v>
      </c>
      <c r="AZ73" s="113">
        <f>ROUND(AZ74,2)</f>
        <v>0</v>
      </c>
      <c r="BA73" s="113">
        <f>ROUND(BA74,2)</f>
        <v>0</v>
      </c>
      <c r="BB73" s="113">
        <f>ROUND(BB74,2)</f>
        <v>0</v>
      </c>
      <c r="BC73" s="113">
        <f>ROUND(BC74,2)</f>
        <v>0</v>
      </c>
      <c r="BD73" s="115">
        <f>ROUND(BD74,2)</f>
        <v>0</v>
      </c>
      <c r="BS73" s="116" t="s">
        <v>70</v>
      </c>
      <c r="BT73" s="116" t="s">
        <v>80</v>
      </c>
      <c r="BU73" s="116" t="s">
        <v>72</v>
      </c>
      <c r="BV73" s="116" t="s">
        <v>73</v>
      </c>
      <c r="BW73" s="116" t="s">
        <v>142</v>
      </c>
      <c r="BX73" s="116" t="s">
        <v>139</v>
      </c>
      <c r="CL73" s="116" t="s">
        <v>21</v>
      </c>
    </row>
    <row r="74" spans="1:91" s="6" customFormat="1" ht="34.5" customHeight="1">
      <c r="A74" s="107" t="s">
        <v>81</v>
      </c>
      <c r="B74" s="108"/>
      <c r="C74" s="109"/>
      <c r="D74" s="109"/>
      <c r="E74" s="109"/>
      <c r="F74" s="414" t="s">
        <v>143</v>
      </c>
      <c r="G74" s="414"/>
      <c r="H74" s="414"/>
      <c r="I74" s="414"/>
      <c r="J74" s="414"/>
      <c r="K74" s="109"/>
      <c r="L74" s="414" t="s">
        <v>144</v>
      </c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2">
        <f>'IT - DDHM - IT - Drobný d...'!J31</f>
        <v>0</v>
      </c>
      <c r="AH74" s="413"/>
      <c r="AI74" s="413"/>
      <c r="AJ74" s="413"/>
      <c r="AK74" s="413"/>
      <c r="AL74" s="413"/>
      <c r="AM74" s="413"/>
      <c r="AN74" s="412">
        <f t="shared" si="0"/>
        <v>0</v>
      </c>
      <c r="AO74" s="413"/>
      <c r="AP74" s="413"/>
      <c r="AQ74" s="110" t="s">
        <v>84</v>
      </c>
      <c r="AR74" s="111"/>
      <c r="AS74" s="112">
        <v>0</v>
      </c>
      <c r="AT74" s="113">
        <f t="shared" si="1"/>
        <v>0</v>
      </c>
      <c r="AU74" s="114">
        <f>'IT - DDHM - IT - Drobný d...'!P89</f>
        <v>0</v>
      </c>
      <c r="AV74" s="113">
        <f>'IT - DDHM - IT - Drobný d...'!J34</f>
        <v>0</v>
      </c>
      <c r="AW74" s="113">
        <f>'IT - DDHM - IT - Drobný d...'!J35</f>
        <v>0</v>
      </c>
      <c r="AX74" s="113">
        <f>'IT - DDHM - IT - Drobný d...'!J36</f>
        <v>0</v>
      </c>
      <c r="AY74" s="113">
        <f>'IT - DDHM - IT - Drobný d...'!J37</f>
        <v>0</v>
      </c>
      <c r="AZ74" s="113">
        <f>'IT - DDHM - IT - Drobný d...'!F34</f>
        <v>0</v>
      </c>
      <c r="BA74" s="113">
        <f>'IT - DDHM - IT - Drobný d...'!F35</f>
        <v>0</v>
      </c>
      <c r="BB74" s="113">
        <f>'IT - DDHM - IT - Drobný d...'!F36</f>
        <v>0</v>
      </c>
      <c r="BC74" s="113">
        <f>'IT - DDHM - IT - Drobný d...'!F37</f>
        <v>0</v>
      </c>
      <c r="BD74" s="115">
        <f>'IT - DDHM - IT - Drobný d...'!F38</f>
        <v>0</v>
      </c>
      <c r="BT74" s="116" t="s">
        <v>100</v>
      </c>
      <c r="BV74" s="116" t="s">
        <v>73</v>
      </c>
      <c r="BW74" s="116" t="s">
        <v>145</v>
      </c>
      <c r="BX74" s="116" t="s">
        <v>142</v>
      </c>
      <c r="CL74" s="116" t="s">
        <v>21</v>
      </c>
    </row>
    <row r="75" spans="1:91" s="6" customFormat="1" ht="22.5" customHeight="1">
      <c r="A75" s="107" t="s">
        <v>81</v>
      </c>
      <c r="B75" s="108"/>
      <c r="C75" s="109"/>
      <c r="D75" s="109"/>
      <c r="E75" s="414" t="s">
        <v>146</v>
      </c>
      <c r="F75" s="414"/>
      <c r="G75" s="414"/>
      <c r="H75" s="414"/>
      <c r="I75" s="414"/>
      <c r="J75" s="109"/>
      <c r="K75" s="414" t="s">
        <v>147</v>
      </c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2">
        <f>'vyb - Vnitřní vybavení a ...'!J29</f>
        <v>0</v>
      </c>
      <c r="AH75" s="413"/>
      <c r="AI75" s="413"/>
      <c r="AJ75" s="413"/>
      <c r="AK75" s="413"/>
      <c r="AL75" s="413"/>
      <c r="AM75" s="413"/>
      <c r="AN75" s="412">
        <f t="shared" si="0"/>
        <v>0</v>
      </c>
      <c r="AO75" s="413"/>
      <c r="AP75" s="413"/>
      <c r="AQ75" s="110" t="s">
        <v>84</v>
      </c>
      <c r="AR75" s="111"/>
      <c r="AS75" s="112">
        <v>0</v>
      </c>
      <c r="AT75" s="113">
        <f t="shared" si="1"/>
        <v>0</v>
      </c>
      <c r="AU75" s="114">
        <f>'vyb - Vnitřní vybavení a ...'!P83</f>
        <v>0</v>
      </c>
      <c r="AV75" s="113">
        <f>'vyb - Vnitřní vybavení a ...'!J32</f>
        <v>0</v>
      </c>
      <c r="AW75" s="113">
        <f>'vyb - Vnitřní vybavení a ...'!J33</f>
        <v>0</v>
      </c>
      <c r="AX75" s="113">
        <f>'vyb - Vnitřní vybavení a ...'!J34</f>
        <v>0</v>
      </c>
      <c r="AY75" s="113">
        <f>'vyb - Vnitřní vybavení a ...'!J35</f>
        <v>0</v>
      </c>
      <c r="AZ75" s="113">
        <f>'vyb - Vnitřní vybavení a ...'!F32</f>
        <v>0</v>
      </c>
      <c r="BA75" s="113">
        <f>'vyb - Vnitřní vybavení a ...'!F33</f>
        <v>0</v>
      </c>
      <c r="BB75" s="113">
        <f>'vyb - Vnitřní vybavení a ...'!F34</f>
        <v>0</v>
      </c>
      <c r="BC75" s="113">
        <f>'vyb - Vnitřní vybavení a ...'!F35</f>
        <v>0</v>
      </c>
      <c r="BD75" s="115">
        <f>'vyb - Vnitřní vybavení a ...'!F36</f>
        <v>0</v>
      </c>
      <c r="BT75" s="116" t="s">
        <v>80</v>
      </c>
      <c r="BV75" s="116" t="s">
        <v>73</v>
      </c>
      <c r="BW75" s="116" t="s">
        <v>148</v>
      </c>
      <c r="BX75" s="116" t="s">
        <v>139</v>
      </c>
      <c r="CL75" s="116" t="s">
        <v>21</v>
      </c>
    </row>
    <row r="76" spans="1:91" s="5" customFormat="1" ht="22.5" customHeight="1">
      <c r="A76" s="107" t="s">
        <v>81</v>
      </c>
      <c r="B76" s="97"/>
      <c r="C76" s="98"/>
      <c r="D76" s="411" t="s">
        <v>149</v>
      </c>
      <c r="E76" s="411"/>
      <c r="F76" s="411"/>
      <c r="G76" s="411"/>
      <c r="H76" s="411"/>
      <c r="I76" s="99"/>
      <c r="J76" s="411" t="s">
        <v>150</v>
      </c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08">
        <f>'vrn - Vedlejší a ostatní ...'!J27</f>
        <v>0</v>
      </c>
      <c r="AH76" s="409"/>
      <c r="AI76" s="409"/>
      <c r="AJ76" s="409"/>
      <c r="AK76" s="409"/>
      <c r="AL76" s="409"/>
      <c r="AM76" s="409"/>
      <c r="AN76" s="408">
        <f t="shared" si="0"/>
        <v>0</v>
      </c>
      <c r="AO76" s="409"/>
      <c r="AP76" s="409"/>
      <c r="AQ76" s="100" t="s">
        <v>77</v>
      </c>
      <c r="AR76" s="101"/>
      <c r="AS76" s="117">
        <v>0</v>
      </c>
      <c r="AT76" s="118">
        <f t="shared" si="1"/>
        <v>0</v>
      </c>
      <c r="AU76" s="119">
        <f>'vrn - Vedlejší a ostatní ...'!P82</f>
        <v>0</v>
      </c>
      <c r="AV76" s="118">
        <f>'vrn - Vedlejší a ostatní ...'!J30</f>
        <v>0</v>
      </c>
      <c r="AW76" s="118">
        <f>'vrn - Vedlejší a ostatní ...'!J31</f>
        <v>0</v>
      </c>
      <c r="AX76" s="118">
        <f>'vrn - Vedlejší a ostatní ...'!J32</f>
        <v>0</v>
      </c>
      <c r="AY76" s="118">
        <f>'vrn - Vedlejší a ostatní ...'!J33</f>
        <v>0</v>
      </c>
      <c r="AZ76" s="118">
        <f>'vrn - Vedlejší a ostatní ...'!F30</f>
        <v>0</v>
      </c>
      <c r="BA76" s="118">
        <f>'vrn - Vedlejší a ostatní ...'!F31</f>
        <v>0</v>
      </c>
      <c r="BB76" s="118">
        <f>'vrn - Vedlejší a ostatní ...'!F32</f>
        <v>0</v>
      </c>
      <c r="BC76" s="118">
        <f>'vrn - Vedlejší a ostatní ...'!F33</f>
        <v>0</v>
      </c>
      <c r="BD76" s="120">
        <f>'vrn - Vedlejší a ostatní ...'!F34</f>
        <v>0</v>
      </c>
      <c r="BT76" s="106" t="s">
        <v>78</v>
      </c>
      <c r="BV76" s="106" t="s">
        <v>73</v>
      </c>
      <c r="BW76" s="106" t="s">
        <v>151</v>
      </c>
      <c r="BX76" s="106" t="s">
        <v>7</v>
      </c>
      <c r="CL76" s="106" t="s">
        <v>21</v>
      </c>
      <c r="CM76" s="106" t="s">
        <v>80</v>
      </c>
    </row>
    <row r="77" spans="1:91" s="1" customFormat="1" ht="30" customHeight="1">
      <c r="B77" s="42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2"/>
    </row>
    <row r="78" spans="1:91" s="1" customFormat="1" ht="6.95" customHeight="1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62"/>
    </row>
  </sheetData>
  <sheetProtection password="CC35" sheet="1" objects="1" scenarios="1" formatCells="0" formatColumns="0" formatRows="0" sort="0" autoFilter="0"/>
  <mergeCells count="137">
    <mergeCell ref="AN76:AP76"/>
    <mergeCell ref="AG76:AM76"/>
    <mergeCell ref="D76:H76"/>
    <mergeCell ref="J76:AF76"/>
    <mergeCell ref="AG51:AM51"/>
    <mergeCell ref="AN51:AP51"/>
    <mergeCell ref="AR2:BE2"/>
    <mergeCell ref="AN73:AP73"/>
    <mergeCell ref="AG73:AM73"/>
    <mergeCell ref="E73:I73"/>
    <mergeCell ref="K73:AF73"/>
    <mergeCell ref="AN74:AP74"/>
    <mergeCell ref="AG74:AM74"/>
    <mergeCell ref="F74:J74"/>
    <mergeCell ref="L74:AF74"/>
    <mergeCell ref="AN75:AP75"/>
    <mergeCell ref="AG75:AM75"/>
    <mergeCell ref="E75:I75"/>
    <mergeCell ref="K75:AF75"/>
    <mergeCell ref="AN70:AP70"/>
    <mergeCell ref="AG70:AM70"/>
    <mergeCell ref="F70:J70"/>
    <mergeCell ref="L70:AF70"/>
    <mergeCell ref="AN71:AP71"/>
    <mergeCell ref="AG71:AM71"/>
    <mergeCell ref="E71:I71"/>
    <mergeCell ref="K71:AF71"/>
    <mergeCell ref="AN72:AP72"/>
    <mergeCell ref="AG72:AM72"/>
    <mergeCell ref="D72:H72"/>
    <mergeCell ref="J72:AF72"/>
    <mergeCell ref="AN67:AP67"/>
    <mergeCell ref="AG67:AM67"/>
    <mergeCell ref="F67:J67"/>
    <mergeCell ref="L67:AF67"/>
    <mergeCell ref="AN68:AP68"/>
    <mergeCell ref="AG68:AM68"/>
    <mergeCell ref="E68:I68"/>
    <mergeCell ref="K68:AF68"/>
    <mergeCell ref="AN69:AP69"/>
    <mergeCell ref="AG69:AM69"/>
    <mergeCell ref="E69:I69"/>
    <mergeCell ref="K69:AF69"/>
    <mergeCell ref="AN64:AP64"/>
    <mergeCell ref="AG64:AM64"/>
    <mergeCell ref="F64:J64"/>
    <mergeCell ref="L64:AF64"/>
    <mergeCell ref="AN65:AP65"/>
    <mergeCell ref="AG65:AM65"/>
    <mergeCell ref="F65:J65"/>
    <mergeCell ref="L65:AF65"/>
    <mergeCell ref="AN66:AP66"/>
    <mergeCell ref="AG66:AM66"/>
    <mergeCell ref="F66:J66"/>
    <mergeCell ref="L66:AF66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F63:J63"/>
    <mergeCell ref="L63:AF63"/>
    <mergeCell ref="AN58:AP58"/>
    <mergeCell ref="AG58:AM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F60:J60"/>
    <mergeCell ref="L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stav - Stavební část'!C2" display="/"/>
    <hyperlink ref="A54" location="'ZTI - ZTI-3 -ZDRAVOTNÍ  T...'!C2" display="/"/>
    <hyperlink ref="A55" location="'ut - D.1.4 - UT - VYTÁPĚNÍ'!C2" display="/"/>
    <hyperlink ref="A56" location="'el - Elektroinstalace'!C2" display="/"/>
    <hyperlink ref="A58" location="'IT - SKFO - Optická trasa...'!C2" display="/"/>
    <hyperlink ref="A59" location="'TECH - FOMT - Metalické a...'!C2" display="/"/>
    <hyperlink ref="A60" location="'CCTV - CCTV'!C2" display="/"/>
    <hyperlink ref="A61" location="'CS - CS - celová signalizace'!C2" display="/"/>
    <hyperlink ref="A62" location="'DSPS - Dveřní signalizace...'!C2" display="/"/>
    <hyperlink ref="A63" location="'DZ - Dorozumívací zařízení'!C2" display="/"/>
    <hyperlink ref="A64" location="'STA - STA - Společná tele...'!C2" display="/"/>
    <hyperlink ref="A65" location="'TEL - Telefonní rozvody'!C2" display="/"/>
    <hyperlink ref="A66" location="'TRASY - TRASY'!C2" display="/"/>
    <hyperlink ref="A67" location="'DETEKTORY - DETEKTORY'!C2" display="/"/>
    <hyperlink ref="A68" location="'vzd - Vzduchotechnika'!C2" display="/"/>
    <hyperlink ref="A70" location="'VK-2 - D.1.4  VENKOVNÍ VO...'!C2" display="/"/>
    <hyperlink ref="A71" location="'plochy - Zpevněné plochy'!C2" display="/"/>
    <hyperlink ref="A74" location="'IT - DDHM - IT - Drobný d...'!C2" display="/"/>
    <hyperlink ref="A75" location="'vyb - Vnitřní vybavení a ...'!C2" display="/"/>
    <hyperlink ref="A76" location="'vr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85</v>
      </c>
      <c r="AZ2" s="126" t="s">
        <v>157</v>
      </c>
      <c r="BA2" s="126" t="s">
        <v>21</v>
      </c>
      <c r="BB2" s="126" t="s">
        <v>21</v>
      </c>
      <c r="BC2" s="126" t="s">
        <v>158</v>
      </c>
      <c r="BD2" s="126" t="s">
        <v>80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  <c r="AZ3" s="126" t="s">
        <v>159</v>
      </c>
      <c r="BA3" s="126" t="s">
        <v>21</v>
      </c>
      <c r="BB3" s="126" t="s">
        <v>21</v>
      </c>
      <c r="BC3" s="126" t="s">
        <v>160</v>
      </c>
      <c r="BD3" s="126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162</v>
      </c>
      <c r="BA4" s="126" t="s">
        <v>21</v>
      </c>
      <c r="BB4" s="126" t="s">
        <v>21</v>
      </c>
      <c r="BC4" s="126" t="s">
        <v>163</v>
      </c>
      <c r="BD4" s="126" t="s">
        <v>80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  <c r="AZ5" s="126" t="s">
        <v>164</v>
      </c>
      <c r="BA5" s="126" t="s">
        <v>21</v>
      </c>
      <c r="BB5" s="126" t="s">
        <v>21</v>
      </c>
      <c r="BC5" s="126" t="s">
        <v>165</v>
      </c>
      <c r="BD5" s="126" t="s">
        <v>80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  <c r="AZ6" s="126" t="s">
        <v>166</v>
      </c>
      <c r="BA6" s="126" t="s">
        <v>21</v>
      </c>
      <c r="BB6" s="126" t="s">
        <v>21</v>
      </c>
      <c r="BC6" s="126" t="s">
        <v>167</v>
      </c>
      <c r="BD6" s="126" t="s">
        <v>80</v>
      </c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  <c r="AZ7" s="126" t="s">
        <v>168</v>
      </c>
      <c r="BA7" s="126" t="s">
        <v>21</v>
      </c>
      <c r="BB7" s="126" t="s">
        <v>21</v>
      </c>
      <c r="BC7" s="126" t="s">
        <v>169</v>
      </c>
      <c r="BD7" s="126" t="s">
        <v>80</v>
      </c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  <c r="AZ8" s="126" t="s">
        <v>171</v>
      </c>
      <c r="BA8" s="126" t="s">
        <v>21</v>
      </c>
      <c r="BB8" s="126" t="s">
        <v>21</v>
      </c>
      <c r="BC8" s="126" t="s">
        <v>172</v>
      </c>
      <c r="BD8" s="126" t="s">
        <v>80</v>
      </c>
    </row>
    <row r="9" spans="1:70" s="1" customFormat="1" ht="22.5" customHeight="1">
      <c r="B9" s="42"/>
      <c r="C9" s="43"/>
      <c r="D9" s="43"/>
      <c r="E9" s="419" t="s">
        <v>173</v>
      </c>
      <c r="F9" s="421"/>
      <c r="G9" s="421"/>
      <c r="H9" s="421"/>
      <c r="I9" s="129"/>
      <c r="J9" s="43"/>
      <c r="K9" s="46"/>
      <c r="AZ9" s="126" t="s">
        <v>174</v>
      </c>
      <c r="BA9" s="126" t="s">
        <v>21</v>
      </c>
      <c r="BB9" s="126" t="s">
        <v>21</v>
      </c>
      <c r="BC9" s="126" t="s">
        <v>175</v>
      </c>
      <c r="BD9" s="126" t="s">
        <v>80</v>
      </c>
    </row>
    <row r="10" spans="1:70" s="1" customFormat="1">
      <c r="B10" s="42"/>
      <c r="C10" s="43"/>
      <c r="D10" s="38" t="s">
        <v>176</v>
      </c>
      <c r="E10" s="43"/>
      <c r="F10" s="43"/>
      <c r="G10" s="43"/>
      <c r="H10" s="43"/>
      <c r="I10" s="129"/>
      <c r="J10" s="43"/>
      <c r="K10" s="46"/>
      <c r="AZ10" s="126" t="s">
        <v>177</v>
      </c>
      <c r="BA10" s="126" t="s">
        <v>21</v>
      </c>
      <c r="BB10" s="126" t="s">
        <v>21</v>
      </c>
      <c r="BC10" s="126" t="s">
        <v>178</v>
      </c>
      <c r="BD10" s="126" t="s">
        <v>80</v>
      </c>
    </row>
    <row r="11" spans="1:70" s="1" customFormat="1" ht="36.950000000000003" customHeight="1">
      <c r="B11" s="42"/>
      <c r="C11" s="43"/>
      <c r="D11" s="43"/>
      <c r="E11" s="422" t="s">
        <v>179</v>
      </c>
      <c r="F11" s="421"/>
      <c r="G11" s="421"/>
      <c r="H11" s="421"/>
      <c r="I11" s="129"/>
      <c r="J11" s="43"/>
      <c r="K11" s="46"/>
      <c r="AZ11" s="126" t="s">
        <v>180</v>
      </c>
      <c r="BA11" s="126" t="s">
        <v>21</v>
      </c>
      <c r="BB11" s="126" t="s">
        <v>21</v>
      </c>
      <c r="BC11" s="126" t="s">
        <v>181</v>
      </c>
      <c r="BD11" s="126" t="s">
        <v>80</v>
      </c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  <c r="AZ12" s="126" t="s">
        <v>182</v>
      </c>
      <c r="BA12" s="126" t="s">
        <v>21</v>
      </c>
      <c r="BB12" s="126" t="s">
        <v>21</v>
      </c>
      <c r="BC12" s="126" t="s">
        <v>183</v>
      </c>
      <c r="BD12" s="126" t="s">
        <v>80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  <c r="AZ13" s="126" t="s">
        <v>184</v>
      </c>
      <c r="BA13" s="126" t="s">
        <v>21</v>
      </c>
      <c r="BB13" s="126" t="s">
        <v>21</v>
      </c>
      <c r="BC13" s="126" t="s">
        <v>185</v>
      </c>
      <c r="BD13" s="126" t="s">
        <v>80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31.07.2017</v>
      </c>
      <c r="K14" s="46"/>
      <c r="AZ14" s="126" t="s">
        <v>186</v>
      </c>
      <c r="BA14" s="126" t="s">
        <v>21</v>
      </c>
      <c r="BB14" s="126" t="s">
        <v>21</v>
      </c>
      <c r="BC14" s="126" t="s">
        <v>187</v>
      </c>
      <c r="BD14" s="126" t="s">
        <v>80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  <c r="AZ15" s="126" t="s">
        <v>188</v>
      </c>
      <c r="BA15" s="126" t="s">
        <v>21</v>
      </c>
      <c r="BB15" s="126" t="s">
        <v>21</v>
      </c>
      <c r="BC15" s="126" t="s">
        <v>189</v>
      </c>
      <c r="BD15" s="126" t="s">
        <v>80</v>
      </c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  <c r="AZ16" s="126" t="s">
        <v>190</v>
      </c>
      <c r="BA16" s="126" t="s">
        <v>21</v>
      </c>
      <c r="BB16" s="126" t="s">
        <v>21</v>
      </c>
      <c r="BC16" s="126" t="s">
        <v>191</v>
      </c>
      <c r="BD16" s="126" t="s">
        <v>80</v>
      </c>
    </row>
    <row r="17" spans="2:56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  <c r="AZ17" s="126" t="s">
        <v>192</v>
      </c>
      <c r="BA17" s="126" t="s">
        <v>21</v>
      </c>
      <c r="BB17" s="126" t="s">
        <v>21</v>
      </c>
      <c r="BC17" s="126" t="s">
        <v>193</v>
      </c>
      <c r="BD17" s="126" t="s">
        <v>80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  <c r="AZ18" s="126" t="s">
        <v>194</v>
      </c>
      <c r="BA18" s="126" t="s">
        <v>21</v>
      </c>
      <c r="BB18" s="126" t="s">
        <v>21</v>
      </c>
      <c r="BC18" s="126" t="s">
        <v>195</v>
      </c>
      <c r="BD18" s="126" t="s">
        <v>80</v>
      </c>
    </row>
    <row r="19" spans="2:56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  <c r="AZ19" s="126" t="s">
        <v>196</v>
      </c>
      <c r="BA19" s="126" t="s">
        <v>21</v>
      </c>
      <c r="BB19" s="126" t="s">
        <v>21</v>
      </c>
      <c r="BC19" s="126" t="s">
        <v>197</v>
      </c>
      <c r="BD19" s="126" t="s">
        <v>80</v>
      </c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  <c r="AZ20" s="126" t="s">
        <v>198</v>
      </c>
      <c r="BA20" s="126" t="s">
        <v>21</v>
      </c>
      <c r="BB20" s="126" t="s">
        <v>21</v>
      </c>
      <c r="BC20" s="126" t="s">
        <v>199</v>
      </c>
      <c r="BD20" s="126" t="s">
        <v>80</v>
      </c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  <c r="AZ21" s="126" t="s">
        <v>200</v>
      </c>
      <c r="BA21" s="126" t="s">
        <v>21</v>
      </c>
      <c r="BB21" s="126" t="s">
        <v>21</v>
      </c>
      <c r="BC21" s="126" t="s">
        <v>201</v>
      </c>
      <c r="BD21" s="126" t="s">
        <v>80</v>
      </c>
    </row>
    <row r="22" spans="2:56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  <c r="AZ22" s="126" t="s">
        <v>202</v>
      </c>
      <c r="BA22" s="126" t="s">
        <v>21</v>
      </c>
      <c r="BB22" s="126" t="s">
        <v>21</v>
      </c>
      <c r="BC22" s="126" t="s">
        <v>203</v>
      </c>
      <c r="BD22" s="126" t="s">
        <v>80</v>
      </c>
    </row>
    <row r="23" spans="2:56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30</v>
      </c>
      <c r="J23" s="36" t="str">
        <f>IF('Rekapitulace stavby'!AN17="","",'Rekapitulace stavby'!AN17)</f>
        <v/>
      </c>
      <c r="K23" s="46"/>
      <c r="AZ23" s="126" t="s">
        <v>204</v>
      </c>
      <c r="BA23" s="126" t="s">
        <v>21</v>
      </c>
      <c r="BB23" s="126" t="s">
        <v>21</v>
      </c>
      <c r="BC23" s="126" t="s">
        <v>205</v>
      </c>
      <c r="BD23" s="126" t="s">
        <v>80</v>
      </c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  <c r="AZ24" s="126" t="s">
        <v>206</v>
      </c>
      <c r="BA24" s="126" t="s">
        <v>21</v>
      </c>
      <c r="BB24" s="126" t="s">
        <v>21</v>
      </c>
      <c r="BC24" s="126" t="s">
        <v>207</v>
      </c>
      <c r="BD24" s="126" t="s">
        <v>80</v>
      </c>
    </row>
    <row r="25" spans="2:56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9"/>
      <c r="J25" s="43"/>
      <c r="K25" s="46"/>
      <c r="AZ25" s="126" t="s">
        <v>208</v>
      </c>
      <c r="BA25" s="126" t="s">
        <v>21</v>
      </c>
      <c r="BB25" s="126" t="s">
        <v>21</v>
      </c>
      <c r="BC25" s="126" t="s">
        <v>209</v>
      </c>
      <c r="BD25" s="126" t="s">
        <v>80</v>
      </c>
    </row>
    <row r="26" spans="2:56" s="7" customFormat="1" ht="22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  <c r="AZ26" s="136" t="s">
        <v>210</v>
      </c>
      <c r="BA26" s="136" t="s">
        <v>21</v>
      </c>
      <c r="BB26" s="136" t="s">
        <v>21</v>
      </c>
      <c r="BC26" s="136" t="s">
        <v>211</v>
      </c>
      <c r="BD26" s="136" t="s">
        <v>80</v>
      </c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  <c r="AZ27" s="126" t="s">
        <v>212</v>
      </c>
      <c r="BA27" s="126" t="s">
        <v>21</v>
      </c>
      <c r="BB27" s="126" t="s">
        <v>21</v>
      </c>
      <c r="BC27" s="126" t="s">
        <v>213</v>
      </c>
      <c r="BD27" s="126" t="s">
        <v>80</v>
      </c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  <c r="AZ28" s="126" t="s">
        <v>214</v>
      </c>
      <c r="BA28" s="126" t="s">
        <v>21</v>
      </c>
      <c r="BB28" s="126" t="s">
        <v>21</v>
      </c>
      <c r="BC28" s="126" t="s">
        <v>213</v>
      </c>
      <c r="BD28" s="126" t="s">
        <v>80</v>
      </c>
    </row>
    <row r="29" spans="2:56" s="1" customFormat="1" ht="25.35" customHeight="1">
      <c r="B29" s="42"/>
      <c r="C29" s="43"/>
      <c r="D29" s="139" t="s">
        <v>37</v>
      </c>
      <c r="E29" s="43"/>
      <c r="F29" s="43"/>
      <c r="G29" s="43"/>
      <c r="H29" s="43"/>
      <c r="I29" s="129"/>
      <c r="J29" s="140">
        <f>ROUND(J110,2)</f>
        <v>0</v>
      </c>
      <c r="K29" s="46"/>
      <c r="AZ29" s="126" t="s">
        <v>215</v>
      </c>
      <c r="BA29" s="126" t="s">
        <v>21</v>
      </c>
      <c r="BB29" s="126" t="s">
        <v>21</v>
      </c>
      <c r="BC29" s="126" t="s">
        <v>216</v>
      </c>
      <c r="BD29" s="126" t="s">
        <v>80</v>
      </c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  <c r="AZ30" s="126" t="s">
        <v>217</v>
      </c>
      <c r="BA30" s="126" t="s">
        <v>21</v>
      </c>
      <c r="BB30" s="126" t="s">
        <v>21</v>
      </c>
      <c r="BC30" s="126" t="s">
        <v>218</v>
      </c>
      <c r="BD30" s="126" t="s">
        <v>80</v>
      </c>
    </row>
    <row r="31" spans="2:56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41" t="s">
        <v>38</v>
      </c>
      <c r="J31" s="47" t="s">
        <v>40</v>
      </c>
      <c r="K31" s="46"/>
      <c r="AZ31" s="126" t="s">
        <v>219</v>
      </c>
      <c r="BA31" s="126" t="s">
        <v>21</v>
      </c>
      <c r="BB31" s="126" t="s">
        <v>21</v>
      </c>
      <c r="BC31" s="126" t="s">
        <v>220</v>
      </c>
      <c r="BD31" s="126" t="s">
        <v>80</v>
      </c>
    </row>
    <row r="32" spans="2:56" s="1" customFormat="1" ht="14.45" customHeight="1">
      <c r="B32" s="42"/>
      <c r="C32" s="43"/>
      <c r="D32" s="50" t="s">
        <v>41</v>
      </c>
      <c r="E32" s="50" t="s">
        <v>42</v>
      </c>
      <c r="F32" s="142">
        <f>ROUND(SUM(BE110:BE1692), 2)</f>
        <v>0</v>
      </c>
      <c r="G32" s="43"/>
      <c r="H32" s="43"/>
      <c r="I32" s="143">
        <v>0.21</v>
      </c>
      <c r="J32" s="142">
        <f>ROUND(ROUND((SUM(BE110:BE1692)), 2)*I32, 2)</f>
        <v>0</v>
      </c>
      <c r="K32" s="46"/>
      <c r="AZ32" s="126" t="s">
        <v>221</v>
      </c>
      <c r="BA32" s="126" t="s">
        <v>21</v>
      </c>
      <c r="BB32" s="126" t="s">
        <v>21</v>
      </c>
      <c r="BC32" s="126" t="s">
        <v>222</v>
      </c>
      <c r="BD32" s="126" t="s">
        <v>80</v>
      </c>
    </row>
    <row r="33" spans="2:56" s="1" customFormat="1" ht="14.45" customHeight="1">
      <c r="B33" s="42"/>
      <c r="C33" s="43"/>
      <c r="D33" s="43"/>
      <c r="E33" s="50" t="s">
        <v>43</v>
      </c>
      <c r="F33" s="142">
        <f>ROUND(SUM(BF110:BF1692), 2)</f>
        <v>0</v>
      </c>
      <c r="G33" s="43"/>
      <c r="H33" s="43"/>
      <c r="I33" s="143">
        <v>0.15</v>
      </c>
      <c r="J33" s="142">
        <f>ROUND(ROUND((SUM(BF110:BF1692)), 2)*I33, 2)</f>
        <v>0</v>
      </c>
      <c r="K33" s="46"/>
      <c r="AZ33" s="126" t="s">
        <v>223</v>
      </c>
      <c r="BA33" s="126" t="s">
        <v>21</v>
      </c>
      <c r="BB33" s="126" t="s">
        <v>21</v>
      </c>
      <c r="BC33" s="126" t="s">
        <v>224</v>
      </c>
      <c r="BD33" s="126" t="s">
        <v>80</v>
      </c>
    </row>
    <row r="34" spans="2:56" s="1" customFormat="1" ht="14.45" hidden="1" customHeight="1">
      <c r="B34" s="42"/>
      <c r="C34" s="43"/>
      <c r="D34" s="43"/>
      <c r="E34" s="50" t="s">
        <v>44</v>
      </c>
      <c r="F34" s="142">
        <f>ROUND(SUM(BG110:BG1692), 2)</f>
        <v>0</v>
      </c>
      <c r="G34" s="43"/>
      <c r="H34" s="43"/>
      <c r="I34" s="143">
        <v>0.21</v>
      </c>
      <c r="J34" s="142">
        <v>0</v>
      </c>
      <c r="K34" s="46"/>
      <c r="AZ34" s="126" t="s">
        <v>225</v>
      </c>
      <c r="BA34" s="126" t="s">
        <v>21</v>
      </c>
      <c r="BB34" s="126" t="s">
        <v>21</v>
      </c>
      <c r="BC34" s="126" t="s">
        <v>226</v>
      </c>
      <c r="BD34" s="126" t="s">
        <v>80</v>
      </c>
    </row>
    <row r="35" spans="2:56" s="1" customFormat="1" ht="14.45" hidden="1" customHeight="1">
      <c r="B35" s="42"/>
      <c r="C35" s="43"/>
      <c r="D35" s="43"/>
      <c r="E35" s="50" t="s">
        <v>45</v>
      </c>
      <c r="F35" s="142">
        <f>ROUND(SUM(BH110:BH1692), 2)</f>
        <v>0</v>
      </c>
      <c r="G35" s="43"/>
      <c r="H35" s="43"/>
      <c r="I35" s="143">
        <v>0.15</v>
      </c>
      <c r="J35" s="142">
        <v>0</v>
      </c>
      <c r="K35" s="46"/>
      <c r="AZ35" s="126" t="s">
        <v>227</v>
      </c>
      <c r="BA35" s="126" t="s">
        <v>21</v>
      </c>
      <c r="BB35" s="126" t="s">
        <v>21</v>
      </c>
      <c r="BC35" s="126" t="s">
        <v>228</v>
      </c>
      <c r="BD35" s="126" t="s">
        <v>80</v>
      </c>
    </row>
    <row r="36" spans="2:56" s="1" customFormat="1" ht="14.45" hidden="1" customHeight="1">
      <c r="B36" s="42"/>
      <c r="C36" s="43"/>
      <c r="D36" s="43"/>
      <c r="E36" s="50" t="s">
        <v>46</v>
      </c>
      <c r="F36" s="142">
        <f>ROUND(SUM(BI110:BI1692), 2)</f>
        <v>0</v>
      </c>
      <c r="G36" s="43"/>
      <c r="H36" s="43"/>
      <c r="I36" s="143">
        <v>0</v>
      </c>
      <c r="J36" s="142">
        <v>0</v>
      </c>
      <c r="K36" s="46"/>
      <c r="AZ36" s="126" t="s">
        <v>229</v>
      </c>
      <c r="BA36" s="126" t="s">
        <v>21</v>
      </c>
      <c r="BB36" s="126" t="s">
        <v>21</v>
      </c>
      <c r="BC36" s="126" t="s">
        <v>230</v>
      </c>
      <c r="BD36" s="126" t="s">
        <v>80</v>
      </c>
    </row>
    <row r="37" spans="2:56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  <c r="AZ37" s="126" t="s">
        <v>231</v>
      </c>
      <c r="BA37" s="126" t="s">
        <v>21</v>
      </c>
      <c r="BB37" s="126" t="s">
        <v>21</v>
      </c>
      <c r="BC37" s="126" t="s">
        <v>232</v>
      </c>
      <c r="BD37" s="126" t="s">
        <v>80</v>
      </c>
    </row>
    <row r="38" spans="2:56" s="1" customFormat="1" ht="25.35" customHeight="1">
      <c r="B38" s="42"/>
      <c r="C38" s="144"/>
      <c r="D38" s="145" t="s">
        <v>47</v>
      </c>
      <c r="E38" s="80"/>
      <c r="F38" s="80"/>
      <c r="G38" s="146" t="s">
        <v>48</v>
      </c>
      <c r="H38" s="147" t="s">
        <v>49</v>
      </c>
      <c r="I38" s="148"/>
      <c r="J38" s="149">
        <f>SUM(J29:J36)</f>
        <v>0</v>
      </c>
      <c r="K38" s="150"/>
      <c r="AZ38" s="126" t="s">
        <v>233</v>
      </c>
      <c r="BA38" s="126" t="s">
        <v>21</v>
      </c>
      <c r="BB38" s="126" t="s">
        <v>21</v>
      </c>
      <c r="BC38" s="126" t="s">
        <v>234</v>
      </c>
      <c r="BD38" s="126" t="s">
        <v>80</v>
      </c>
    </row>
    <row r="39" spans="2:56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  <c r="AZ39" s="126" t="s">
        <v>235</v>
      </c>
      <c r="BA39" s="126" t="s">
        <v>21</v>
      </c>
      <c r="BB39" s="126" t="s">
        <v>21</v>
      </c>
      <c r="BC39" s="126" t="s">
        <v>236</v>
      </c>
      <c r="BD39" s="126" t="s">
        <v>80</v>
      </c>
    </row>
    <row r="40" spans="2:56" ht="13.5">
      <c r="AZ40" s="126" t="s">
        <v>237</v>
      </c>
      <c r="BA40" s="126" t="s">
        <v>21</v>
      </c>
      <c r="BB40" s="126" t="s">
        <v>21</v>
      </c>
      <c r="BC40" s="126" t="s">
        <v>238</v>
      </c>
      <c r="BD40" s="126" t="s">
        <v>80</v>
      </c>
    </row>
    <row r="41" spans="2:56" ht="13.5">
      <c r="AZ41" s="126" t="s">
        <v>239</v>
      </c>
      <c r="BA41" s="126" t="s">
        <v>21</v>
      </c>
      <c r="BB41" s="126" t="s">
        <v>21</v>
      </c>
      <c r="BC41" s="126" t="s">
        <v>240</v>
      </c>
      <c r="BD41" s="126" t="s">
        <v>80</v>
      </c>
    </row>
    <row r="42" spans="2:56" ht="13.5">
      <c r="AZ42" s="126" t="s">
        <v>241</v>
      </c>
      <c r="BA42" s="126" t="s">
        <v>21</v>
      </c>
      <c r="BB42" s="126" t="s">
        <v>21</v>
      </c>
      <c r="BC42" s="126" t="s">
        <v>242</v>
      </c>
      <c r="BD42" s="126" t="s">
        <v>80</v>
      </c>
    </row>
    <row r="43" spans="2:56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  <c r="AZ43" s="126" t="s">
        <v>243</v>
      </c>
      <c r="BA43" s="126" t="s">
        <v>21</v>
      </c>
      <c r="BB43" s="126" t="s">
        <v>21</v>
      </c>
      <c r="BC43" s="126" t="s">
        <v>244</v>
      </c>
      <c r="BD43" s="126" t="s">
        <v>80</v>
      </c>
    </row>
    <row r="44" spans="2:56" s="1" customFormat="1" ht="36.950000000000003" customHeight="1">
      <c r="B44" s="42"/>
      <c r="C44" s="31" t="s">
        <v>245</v>
      </c>
      <c r="D44" s="43"/>
      <c r="E44" s="43"/>
      <c r="F44" s="43"/>
      <c r="G44" s="43"/>
      <c r="H44" s="43"/>
      <c r="I44" s="129"/>
      <c r="J44" s="43"/>
      <c r="K44" s="46"/>
      <c r="AZ44" s="126" t="s">
        <v>246</v>
      </c>
      <c r="BA44" s="126" t="s">
        <v>21</v>
      </c>
      <c r="BB44" s="126" t="s">
        <v>21</v>
      </c>
      <c r="BC44" s="126" t="s">
        <v>247</v>
      </c>
      <c r="BD44" s="126" t="s">
        <v>80</v>
      </c>
    </row>
    <row r="45" spans="2:56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  <c r="AZ45" s="126" t="s">
        <v>248</v>
      </c>
      <c r="BA45" s="126" t="s">
        <v>21</v>
      </c>
      <c r="BB45" s="126" t="s">
        <v>21</v>
      </c>
      <c r="BC45" s="126" t="s">
        <v>249</v>
      </c>
      <c r="BD45" s="126" t="s">
        <v>80</v>
      </c>
    </row>
    <row r="46" spans="2:56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  <c r="AZ46" s="126" t="s">
        <v>250</v>
      </c>
      <c r="BA46" s="126" t="s">
        <v>21</v>
      </c>
      <c r="BB46" s="126" t="s">
        <v>21</v>
      </c>
      <c r="BC46" s="126" t="s">
        <v>251</v>
      </c>
      <c r="BD46" s="126" t="s">
        <v>80</v>
      </c>
    </row>
    <row r="47" spans="2:56" s="1" customFormat="1" ht="22.5" customHeight="1">
      <c r="B47" s="42"/>
      <c r="C47" s="43"/>
      <c r="D47" s="43"/>
      <c r="E47" s="419" t="str">
        <f>E7</f>
        <v>Rekonstrukce objektu č.50 na ubytovnu</v>
      </c>
      <c r="F47" s="420"/>
      <c r="G47" s="420"/>
      <c r="H47" s="420"/>
      <c r="I47" s="129"/>
      <c r="J47" s="43"/>
      <c r="K47" s="46"/>
      <c r="AZ47" s="126" t="s">
        <v>252</v>
      </c>
      <c r="BA47" s="126" t="s">
        <v>21</v>
      </c>
      <c r="BB47" s="126" t="s">
        <v>21</v>
      </c>
      <c r="BC47" s="126" t="s">
        <v>253</v>
      </c>
      <c r="BD47" s="126" t="s">
        <v>80</v>
      </c>
    </row>
    <row r="48" spans="2:56">
      <c r="B48" s="29"/>
      <c r="C48" s="38" t="s">
        <v>170</v>
      </c>
      <c r="D48" s="30"/>
      <c r="E48" s="30"/>
      <c r="F48" s="30"/>
      <c r="G48" s="30"/>
      <c r="H48" s="30"/>
      <c r="I48" s="128"/>
      <c r="J48" s="30"/>
      <c r="K48" s="32"/>
      <c r="AZ48" s="126" t="s">
        <v>254</v>
      </c>
      <c r="BA48" s="126" t="s">
        <v>21</v>
      </c>
      <c r="BB48" s="126" t="s">
        <v>21</v>
      </c>
      <c r="BC48" s="126" t="s">
        <v>255</v>
      </c>
      <c r="BD48" s="126" t="s">
        <v>80</v>
      </c>
    </row>
    <row r="49" spans="2:56" s="1" customFormat="1" ht="22.5" customHeight="1">
      <c r="B49" s="42"/>
      <c r="C49" s="43"/>
      <c r="D49" s="43"/>
      <c r="E49" s="419" t="s">
        <v>173</v>
      </c>
      <c r="F49" s="421"/>
      <c r="G49" s="421"/>
      <c r="H49" s="421"/>
      <c r="I49" s="129"/>
      <c r="J49" s="43"/>
      <c r="K49" s="46"/>
      <c r="AZ49" s="126" t="s">
        <v>256</v>
      </c>
      <c r="BA49" s="126" t="s">
        <v>21</v>
      </c>
      <c r="BB49" s="126" t="s">
        <v>21</v>
      </c>
      <c r="BC49" s="126" t="s">
        <v>257</v>
      </c>
      <c r="BD49" s="126" t="s">
        <v>80</v>
      </c>
    </row>
    <row r="50" spans="2:56" s="1" customFormat="1" ht="14.45" customHeight="1">
      <c r="B50" s="42"/>
      <c r="C50" s="38" t="s">
        <v>176</v>
      </c>
      <c r="D50" s="43"/>
      <c r="E50" s="43"/>
      <c r="F50" s="43"/>
      <c r="G50" s="43"/>
      <c r="H50" s="43"/>
      <c r="I50" s="129"/>
      <c r="J50" s="43"/>
      <c r="K50" s="46"/>
      <c r="AZ50" s="126" t="s">
        <v>258</v>
      </c>
      <c r="BA50" s="126" t="s">
        <v>21</v>
      </c>
      <c r="BB50" s="126" t="s">
        <v>21</v>
      </c>
      <c r="BC50" s="126" t="s">
        <v>259</v>
      </c>
      <c r="BD50" s="126" t="s">
        <v>80</v>
      </c>
    </row>
    <row r="51" spans="2:56" s="1" customFormat="1" ht="23.25" customHeight="1">
      <c r="B51" s="42"/>
      <c r="C51" s="43"/>
      <c r="D51" s="43"/>
      <c r="E51" s="422" t="str">
        <f>E11</f>
        <v>stav - Stavební část</v>
      </c>
      <c r="F51" s="421"/>
      <c r="G51" s="421"/>
      <c r="H51" s="421"/>
      <c r="I51" s="129"/>
      <c r="J51" s="43"/>
      <c r="K51" s="46"/>
      <c r="AZ51" s="126" t="s">
        <v>260</v>
      </c>
      <c r="BA51" s="126" t="s">
        <v>21</v>
      </c>
      <c r="BB51" s="126" t="s">
        <v>21</v>
      </c>
      <c r="BC51" s="126" t="s">
        <v>261</v>
      </c>
      <c r="BD51" s="126" t="s">
        <v>80</v>
      </c>
    </row>
    <row r="52" spans="2:56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  <c r="AZ52" s="126" t="s">
        <v>262</v>
      </c>
      <c r="BA52" s="126" t="s">
        <v>21</v>
      </c>
      <c r="BB52" s="126" t="s">
        <v>21</v>
      </c>
      <c r="BC52" s="126" t="s">
        <v>263</v>
      </c>
      <c r="BD52" s="126" t="s">
        <v>80</v>
      </c>
    </row>
    <row r="53" spans="2:56" s="1" customFormat="1" ht="18" customHeight="1">
      <c r="B53" s="42"/>
      <c r="C53" s="38" t="s">
        <v>23</v>
      </c>
      <c r="D53" s="43"/>
      <c r="E53" s="43"/>
      <c r="F53" s="36" t="str">
        <f>F14</f>
        <v>Valdice</v>
      </c>
      <c r="G53" s="43"/>
      <c r="H53" s="43"/>
      <c r="I53" s="130" t="s">
        <v>25</v>
      </c>
      <c r="J53" s="131" t="str">
        <f>IF(J14="","",J14)</f>
        <v>31.07.2017</v>
      </c>
      <c r="K53" s="46"/>
      <c r="AZ53" s="126" t="s">
        <v>264</v>
      </c>
      <c r="BA53" s="126" t="s">
        <v>21</v>
      </c>
      <c r="BB53" s="126" t="s">
        <v>21</v>
      </c>
      <c r="BC53" s="126" t="s">
        <v>265</v>
      </c>
      <c r="BD53" s="126" t="s">
        <v>80</v>
      </c>
    </row>
    <row r="54" spans="2:56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  <c r="AZ54" s="126" t="s">
        <v>266</v>
      </c>
      <c r="BA54" s="126" t="s">
        <v>21</v>
      </c>
      <c r="BB54" s="126" t="s">
        <v>21</v>
      </c>
      <c r="BC54" s="126" t="s">
        <v>267</v>
      </c>
      <c r="BD54" s="126" t="s">
        <v>80</v>
      </c>
    </row>
    <row r="55" spans="2:56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6" t="str">
        <f>E23</f>
        <v xml:space="preserve"> </v>
      </c>
      <c r="K55" s="46"/>
      <c r="AZ55" s="126" t="s">
        <v>268</v>
      </c>
      <c r="BA55" s="126" t="s">
        <v>21</v>
      </c>
      <c r="BB55" s="126" t="s">
        <v>21</v>
      </c>
      <c r="BC55" s="126" t="s">
        <v>269</v>
      </c>
      <c r="BD55" s="126" t="s">
        <v>80</v>
      </c>
    </row>
    <row r="56" spans="2:56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  <c r="AZ56" s="126" t="s">
        <v>270</v>
      </c>
      <c r="BA56" s="126" t="s">
        <v>21</v>
      </c>
      <c r="BB56" s="126" t="s">
        <v>21</v>
      </c>
      <c r="BC56" s="126" t="s">
        <v>271</v>
      </c>
      <c r="BD56" s="126" t="s">
        <v>80</v>
      </c>
    </row>
    <row r="57" spans="2:56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  <c r="AZ57" s="126" t="s">
        <v>272</v>
      </c>
      <c r="BA57" s="126" t="s">
        <v>21</v>
      </c>
      <c r="BB57" s="126" t="s">
        <v>21</v>
      </c>
      <c r="BC57" s="126" t="s">
        <v>273</v>
      </c>
      <c r="BD57" s="126" t="s">
        <v>80</v>
      </c>
    </row>
    <row r="58" spans="2:56" s="1" customFormat="1" ht="29.25" customHeight="1">
      <c r="B58" s="42"/>
      <c r="C58" s="156" t="s">
        <v>274</v>
      </c>
      <c r="D58" s="144"/>
      <c r="E58" s="144"/>
      <c r="F58" s="144"/>
      <c r="G58" s="144"/>
      <c r="H58" s="144"/>
      <c r="I58" s="157"/>
      <c r="J58" s="158" t="s">
        <v>275</v>
      </c>
      <c r="K58" s="159"/>
      <c r="AZ58" s="126" t="s">
        <v>276</v>
      </c>
      <c r="BA58" s="126" t="s">
        <v>21</v>
      </c>
      <c r="BB58" s="126" t="s">
        <v>21</v>
      </c>
      <c r="BC58" s="126" t="s">
        <v>277</v>
      </c>
      <c r="BD58" s="126" t="s">
        <v>80</v>
      </c>
    </row>
    <row r="59" spans="2:56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  <c r="AZ59" s="126" t="s">
        <v>278</v>
      </c>
      <c r="BA59" s="126" t="s">
        <v>21</v>
      </c>
      <c r="BB59" s="126" t="s">
        <v>21</v>
      </c>
      <c r="BC59" s="126" t="s">
        <v>279</v>
      </c>
      <c r="BD59" s="126" t="s">
        <v>80</v>
      </c>
    </row>
    <row r="60" spans="2:56" s="1" customFormat="1" ht="29.25" customHeight="1">
      <c r="B60" s="42"/>
      <c r="C60" s="160" t="s">
        <v>280</v>
      </c>
      <c r="D60" s="43"/>
      <c r="E60" s="43"/>
      <c r="F60" s="43"/>
      <c r="G60" s="43"/>
      <c r="H60" s="43"/>
      <c r="I60" s="129"/>
      <c r="J60" s="140">
        <f>J110</f>
        <v>0</v>
      </c>
      <c r="K60" s="46"/>
      <c r="AU60" s="25" t="s">
        <v>281</v>
      </c>
      <c r="AZ60" s="126" t="s">
        <v>282</v>
      </c>
      <c r="BA60" s="126" t="s">
        <v>21</v>
      </c>
      <c r="BB60" s="126" t="s">
        <v>21</v>
      </c>
      <c r="BC60" s="126" t="s">
        <v>283</v>
      </c>
      <c r="BD60" s="126" t="s">
        <v>80</v>
      </c>
    </row>
    <row r="61" spans="2:56" s="8" customFormat="1" ht="24.95" customHeight="1">
      <c r="B61" s="161"/>
      <c r="C61" s="162"/>
      <c r="D61" s="163" t="s">
        <v>284</v>
      </c>
      <c r="E61" s="164"/>
      <c r="F61" s="164"/>
      <c r="G61" s="164"/>
      <c r="H61" s="164"/>
      <c r="I61" s="165"/>
      <c r="J61" s="166">
        <f>J111</f>
        <v>0</v>
      </c>
      <c r="K61" s="167"/>
      <c r="AZ61" s="168" t="s">
        <v>285</v>
      </c>
      <c r="BA61" s="168" t="s">
        <v>21</v>
      </c>
      <c r="BB61" s="168" t="s">
        <v>21</v>
      </c>
      <c r="BC61" s="168" t="s">
        <v>286</v>
      </c>
      <c r="BD61" s="168" t="s">
        <v>80</v>
      </c>
    </row>
    <row r="62" spans="2:56" s="9" customFormat="1" ht="19.899999999999999" customHeight="1">
      <c r="B62" s="169"/>
      <c r="C62" s="170"/>
      <c r="D62" s="171" t="s">
        <v>287</v>
      </c>
      <c r="E62" s="172"/>
      <c r="F62" s="172"/>
      <c r="G62" s="172"/>
      <c r="H62" s="172"/>
      <c r="I62" s="173"/>
      <c r="J62" s="174">
        <f>J112</f>
        <v>0</v>
      </c>
      <c r="K62" s="175"/>
      <c r="AZ62" s="176" t="s">
        <v>288</v>
      </c>
      <c r="BA62" s="176" t="s">
        <v>21</v>
      </c>
      <c r="BB62" s="176" t="s">
        <v>21</v>
      </c>
      <c r="BC62" s="176" t="s">
        <v>289</v>
      </c>
      <c r="BD62" s="176" t="s">
        <v>80</v>
      </c>
    </row>
    <row r="63" spans="2:56" s="9" customFormat="1" ht="19.899999999999999" customHeight="1">
      <c r="B63" s="169"/>
      <c r="C63" s="170"/>
      <c r="D63" s="171" t="s">
        <v>290</v>
      </c>
      <c r="E63" s="172"/>
      <c r="F63" s="172"/>
      <c r="G63" s="172"/>
      <c r="H63" s="172"/>
      <c r="I63" s="173"/>
      <c r="J63" s="174">
        <f>J151</f>
        <v>0</v>
      </c>
      <c r="K63" s="175"/>
      <c r="AZ63" s="176" t="s">
        <v>291</v>
      </c>
      <c r="BA63" s="176" t="s">
        <v>21</v>
      </c>
      <c r="BB63" s="176" t="s">
        <v>21</v>
      </c>
      <c r="BC63" s="176" t="s">
        <v>292</v>
      </c>
      <c r="BD63" s="176" t="s">
        <v>80</v>
      </c>
    </row>
    <row r="64" spans="2:56" s="9" customFormat="1" ht="19.899999999999999" customHeight="1">
      <c r="B64" s="169"/>
      <c r="C64" s="170"/>
      <c r="D64" s="171" t="s">
        <v>293</v>
      </c>
      <c r="E64" s="172"/>
      <c r="F64" s="172"/>
      <c r="G64" s="172"/>
      <c r="H64" s="172"/>
      <c r="I64" s="173"/>
      <c r="J64" s="174">
        <f>J204</f>
        <v>0</v>
      </c>
      <c r="K64" s="175"/>
      <c r="AZ64" s="176" t="s">
        <v>294</v>
      </c>
      <c r="BA64" s="176" t="s">
        <v>21</v>
      </c>
      <c r="BB64" s="176" t="s">
        <v>21</v>
      </c>
      <c r="BC64" s="176" t="s">
        <v>295</v>
      </c>
      <c r="BD64" s="176" t="s">
        <v>80</v>
      </c>
    </row>
    <row r="65" spans="2:56" s="9" customFormat="1" ht="19.899999999999999" customHeight="1">
      <c r="B65" s="169"/>
      <c r="C65" s="170"/>
      <c r="D65" s="171" t="s">
        <v>296</v>
      </c>
      <c r="E65" s="172"/>
      <c r="F65" s="172"/>
      <c r="G65" s="172"/>
      <c r="H65" s="172"/>
      <c r="I65" s="173"/>
      <c r="J65" s="174">
        <f>J345</f>
        <v>0</v>
      </c>
      <c r="K65" s="175"/>
      <c r="AZ65" s="176" t="s">
        <v>297</v>
      </c>
      <c r="BA65" s="176" t="s">
        <v>21</v>
      </c>
      <c r="BB65" s="176" t="s">
        <v>21</v>
      </c>
      <c r="BC65" s="176" t="s">
        <v>298</v>
      </c>
      <c r="BD65" s="176" t="s">
        <v>80</v>
      </c>
    </row>
    <row r="66" spans="2:56" s="9" customFormat="1" ht="19.899999999999999" customHeight="1">
      <c r="B66" s="169"/>
      <c r="C66" s="170"/>
      <c r="D66" s="171" t="s">
        <v>299</v>
      </c>
      <c r="E66" s="172"/>
      <c r="F66" s="172"/>
      <c r="G66" s="172"/>
      <c r="H66" s="172"/>
      <c r="I66" s="173"/>
      <c r="J66" s="174">
        <f>J402</f>
        <v>0</v>
      </c>
      <c r="K66" s="175"/>
      <c r="AZ66" s="176" t="s">
        <v>300</v>
      </c>
      <c r="BA66" s="176" t="s">
        <v>21</v>
      </c>
      <c r="BB66" s="176" t="s">
        <v>21</v>
      </c>
      <c r="BC66" s="176" t="s">
        <v>301</v>
      </c>
      <c r="BD66" s="176" t="s">
        <v>80</v>
      </c>
    </row>
    <row r="67" spans="2:56" s="9" customFormat="1" ht="19.899999999999999" customHeight="1">
      <c r="B67" s="169"/>
      <c r="C67" s="170"/>
      <c r="D67" s="171" t="s">
        <v>302</v>
      </c>
      <c r="E67" s="172"/>
      <c r="F67" s="172"/>
      <c r="G67" s="172"/>
      <c r="H67" s="172"/>
      <c r="I67" s="173"/>
      <c r="J67" s="174">
        <f>J645</f>
        <v>0</v>
      </c>
      <c r="K67" s="175"/>
      <c r="AZ67" s="176" t="s">
        <v>303</v>
      </c>
      <c r="BA67" s="176" t="s">
        <v>21</v>
      </c>
      <c r="BB67" s="176" t="s">
        <v>21</v>
      </c>
      <c r="BC67" s="176" t="s">
        <v>304</v>
      </c>
      <c r="BD67" s="176" t="s">
        <v>80</v>
      </c>
    </row>
    <row r="68" spans="2:56" s="9" customFormat="1" ht="19.899999999999999" customHeight="1">
      <c r="B68" s="169"/>
      <c r="C68" s="170"/>
      <c r="D68" s="171" t="s">
        <v>305</v>
      </c>
      <c r="E68" s="172"/>
      <c r="F68" s="172"/>
      <c r="G68" s="172"/>
      <c r="H68" s="172"/>
      <c r="I68" s="173"/>
      <c r="J68" s="174">
        <f>J650</f>
        <v>0</v>
      </c>
      <c r="K68" s="175"/>
      <c r="AZ68" s="176" t="s">
        <v>306</v>
      </c>
      <c r="BA68" s="176" t="s">
        <v>21</v>
      </c>
      <c r="BB68" s="176" t="s">
        <v>21</v>
      </c>
      <c r="BC68" s="176" t="s">
        <v>307</v>
      </c>
      <c r="BD68" s="176" t="s">
        <v>80</v>
      </c>
    </row>
    <row r="69" spans="2:56" s="9" customFormat="1" ht="19.899999999999999" customHeight="1">
      <c r="B69" s="169"/>
      <c r="C69" s="170"/>
      <c r="D69" s="171" t="s">
        <v>308</v>
      </c>
      <c r="E69" s="172"/>
      <c r="F69" s="172"/>
      <c r="G69" s="172"/>
      <c r="H69" s="172"/>
      <c r="I69" s="173"/>
      <c r="J69" s="174">
        <f>J896</f>
        <v>0</v>
      </c>
      <c r="K69" s="175"/>
      <c r="AZ69" s="176" t="s">
        <v>309</v>
      </c>
      <c r="BA69" s="176" t="s">
        <v>21</v>
      </c>
      <c r="BB69" s="176" t="s">
        <v>21</v>
      </c>
      <c r="BC69" s="176" t="s">
        <v>310</v>
      </c>
      <c r="BD69" s="176" t="s">
        <v>80</v>
      </c>
    </row>
    <row r="70" spans="2:56" s="9" customFormat="1" ht="19.899999999999999" customHeight="1">
      <c r="B70" s="169"/>
      <c r="C70" s="170"/>
      <c r="D70" s="171" t="s">
        <v>311</v>
      </c>
      <c r="E70" s="172"/>
      <c r="F70" s="172"/>
      <c r="G70" s="172"/>
      <c r="H70" s="172"/>
      <c r="I70" s="173"/>
      <c r="J70" s="174">
        <f>J906</f>
        <v>0</v>
      </c>
      <c r="K70" s="175"/>
      <c r="AZ70" s="176" t="s">
        <v>312</v>
      </c>
      <c r="BA70" s="176" t="s">
        <v>21</v>
      </c>
      <c r="BB70" s="176" t="s">
        <v>21</v>
      </c>
      <c r="BC70" s="176" t="s">
        <v>313</v>
      </c>
      <c r="BD70" s="176" t="s">
        <v>80</v>
      </c>
    </row>
    <row r="71" spans="2:56" s="8" customFormat="1" ht="24.95" customHeight="1">
      <c r="B71" s="161"/>
      <c r="C71" s="162"/>
      <c r="D71" s="163" t="s">
        <v>314</v>
      </c>
      <c r="E71" s="164"/>
      <c r="F71" s="164"/>
      <c r="G71" s="164"/>
      <c r="H71" s="164"/>
      <c r="I71" s="165"/>
      <c r="J71" s="166">
        <f>J909</f>
        <v>0</v>
      </c>
      <c r="K71" s="167"/>
      <c r="AZ71" s="168" t="s">
        <v>315</v>
      </c>
      <c r="BA71" s="168" t="s">
        <v>21</v>
      </c>
      <c r="BB71" s="168" t="s">
        <v>21</v>
      </c>
      <c r="BC71" s="168" t="s">
        <v>316</v>
      </c>
      <c r="BD71" s="168" t="s">
        <v>80</v>
      </c>
    </row>
    <row r="72" spans="2:56" s="9" customFormat="1" ht="19.899999999999999" customHeight="1">
      <c r="B72" s="169"/>
      <c r="C72" s="170"/>
      <c r="D72" s="171" t="s">
        <v>317</v>
      </c>
      <c r="E72" s="172"/>
      <c r="F72" s="172"/>
      <c r="G72" s="172"/>
      <c r="H72" s="172"/>
      <c r="I72" s="173"/>
      <c r="J72" s="174">
        <f>J910</f>
        <v>0</v>
      </c>
      <c r="K72" s="175"/>
      <c r="AZ72" s="176" t="s">
        <v>318</v>
      </c>
      <c r="BA72" s="176" t="s">
        <v>21</v>
      </c>
      <c r="BB72" s="176" t="s">
        <v>21</v>
      </c>
      <c r="BC72" s="176" t="s">
        <v>319</v>
      </c>
      <c r="BD72" s="176" t="s">
        <v>80</v>
      </c>
    </row>
    <row r="73" spans="2:56" s="9" customFormat="1" ht="19.899999999999999" customHeight="1">
      <c r="B73" s="169"/>
      <c r="C73" s="170"/>
      <c r="D73" s="171" t="s">
        <v>320</v>
      </c>
      <c r="E73" s="172"/>
      <c r="F73" s="172"/>
      <c r="G73" s="172"/>
      <c r="H73" s="172"/>
      <c r="I73" s="173"/>
      <c r="J73" s="174">
        <f>J965</f>
        <v>0</v>
      </c>
      <c r="K73" s="175"/>
      <c r="AZ73" s="176" t="s">
        <v>321</v>
      </c>
      <c r="BA73" s="176" t="s">
        <v>21</v>
      </c>
      <c r="BB73" s="176" t="s">
        <v>21</v>
      </c>
      <c r="BC73" s="176" t="s">
        <v>322</v>
      </c>
      <c r="BD73" s="176" t="s">
        <v>80</v>
      </c>
    </row>
    <row r="74" spans="2:56" s="9" customFormat="1" ht="19.899999999999999" customHeight="1">
      <c r="B74" s="169"/>
      <c r="C74" s="170"/>
      <c r="D74" s="171" t="s">
        <v>323</v>
      </c>
      <c r="E74" s="172"/>
      <c r="F74" s="172"/>
      <c r="G74" s="172"/>
      <c r="H74" s="172"/>
      <c r="I74" s="173"/>
      <c r="J74" s="174">
        <f>J1008</f>
        <v>0</v>
      </c>
      <c r="K74" s="175"/>
      <c r="AZ74" s="176" t="s">
        <v>324</v>
      </c>
      <c r="BA74" s="176" t="s">
        <v>21</v>
      </c>
      <c r="BB74" s="176" t="s">
        <v>21</v>
      </c>
      <c r="BC74" s="176" t="s">
        <v>325</v>
      </c>
      <c r="BD74" s="176" t="s">
        <v>80</v>
      </c>
    </row>
    <row r="75" spans="2:56" s="9" customFormat="1" ht="19.899999999999999" customHeight="1">
      <c r="B75" s="169"/>
      <c r="C75" s="170"/>
      <c r="D75" s="171" t="s">
        <v>326</v>
      </c>
      <c r="E75" s="172"/>
      <c r="F75" s="172"/>
      <c r="G75" s="172"/>
      <c r="H75" s="172"/>
      <c r="I75" s="173"/>
      <c r="J75" s="174">
        <f>J1050</f>
        <v>0</v>
      </c>
      <c r="K75" s="175"/>
      <c r="AZ75" s="176" t="s">
        <v>327</v>
      </c>
      <c r="BA75" s="176" t="s">
        <v>21</v>
      </c>
      <c r="BB75" s="176" t="s">
        <v>21</v>
      </c>
      <c r="BC75" s="176" t="s">
        <v>328</v>
      </c>
      <c r="BD75" s="176" t="s">
        <v>80</v>
      </c>
    </row>
    <row r="76" spans="2:56" s="9" customFormat="1" ht="19.899999999999999" customHeight="1">
      <c r="B76" s="169"/>
      <c r="C76" s="170"/>
      <c r="D76" s="171" t="s">
        <v>329</v>
      </c>
      <c r="E76" s="172"/>
      <c r="F76" s="172"/>
      <c r="G76" s="172"/>
      <c r="H76" s="172"/>
      <c r="I76" s="173"/>
      <c r="J76" s="174">
        <f>J1055</f>
        <v>0</v>
      </c>
      <c r="K76" s="175"/>
      <c r="AZ76" s="176" t="s">
        <v>330</v>
      </c>
      <c r="BA76" s="176" t="s">
        <v>21</v>
      </c>
      <c r="BB76" s="176" t="s">
        <v>21</v>
      </c>
      <c r="BC76" s="176" t="s">
        <v>331</v>
      </c>
      <c r="BD76" s="176" t="s">
        <v>80</v>
      </c>
    </row>
    <row r="77" spans="2:56" s="9" customFormat="1" ht="19.899999999999999" customHeight="1">
      <c r="B77" s="169"/>
      <c r="C77" s="170"/>
      <c r="D77" s="171" t="s">
        <v>332</v>
      </c>
      <c r="E77" s="172"/>
      <c r="F77" s="172"/>
      <c r="G77" s="172"/>
      <c r="H77" s="172"/>
      <c r="I77" s="173"/>
      <c r="J77" s="174">
        <f>J1078</f>
        <v>0</v>
      </c>
      <c r="K77" s="175"/>
      <c r="AZ77" s="176" t="s">
        <v>333</v>
      </c>
      <c r="BA77" s="176" t="s">
        <v>21</v>
      </c>
      <c r="BB77" s="176" t="s">
        <v>21</v>
      </c>
      <c r="BC77" s="176" t="s">
        <v>334</v>
      </c>
      <c r="BD77" s="176" t="s">
        <v>80</v>
      </c>
    </row>
    <row r="78" spans="2:56" s="9" customFormat="1" ht="19.899999999999999" customHeight="1">
      <c r="B78" s="169"/>
      <c r="C78" s="170"/>
      <c r="D78" s="171" t="s">
        <v>335</v>
      </c>
      <c r="E78" s="172"/>
      <c r="F78" s="172"/>
      <c r="G78" s="172"/>
      <c r="H78" s="172"/>
      <c r="I78" s="173"/>
      <c r="J78" s="174">
        <f>J1101</f>
        <v>0</v>
      </c>
      <c r="K78" s="175"/>
      <c r="AZ78" s="176" t="s">
        <v>336</v>
      </c>
      <c r="BA78" s="176" t="s">
        <v>21</v>
      </c>
      <c r="BB78" s="176" t="s">
        <v>21</v>
      </c>
      <c r="BC78" s="176" t="s">
        <v>337</v>
      </c>
      <c r="BD78" s="176" t="s">
        <v>80</v>
      </c>
    </row>
    <row r="79" spans="2:56" s="9" customFormat="1" ht="19.899999999999999" customHeight="1">
      <c r="B79" s="169"/>
      <c r="C79" s="170"/>
      <c r="D79" s="171" t="s">
        <v>338</v>
      </c>
      <c r="E79" s="172"/>
      <c r="F79" s="172"/>
      <c r="G79" s="172"/>
      <c r="H79" s="172"/>
      <c r="I79" s="173"/>
      <c r="J79" s="174">
        <f>J1166</f>
        <v>0</v>
      </c>
      <c r="K79" s="175"/>
      <c r="AZ79" s="176" t="s">
        <v>339</v>
      </c>
      <c r="BA79" s="176" t="s">
        <v>21</v>
      </c>
      <c r="BB79" s="176" t="s">
        <v>21</v>
      </c>
      <c r="BC79" s="176" t="s">
        <v>340</v>
      </c>
      <c r="BD79" s="176" t="s">
        <v>80</v>
      </c>
    </row>
    <row r="80" spans="2:56" s="9" customFormat="1" ht="19.899999999999999" customHeight="1">
      <c r="B80" s="169"/>
      <c r="C80" s="170"/>
      <c r="D80" s="171" t="s">
        <v>341</v>
      </c>
      <c r="E80" s="172"/>
      <c r="F80" s="172"/>
      <c r="G80" s="172"/>
      <c r="H80" s="172"/>
      <c r="I80" s="173"/>
      <c r="J80" s="174">
        <f>J1261</f>
        <v>0</v>
      </c>
      <c r="K80" s="175"/>
      <c r="AZ80" s="176" t="s">
        <v>342</v>
      </c>
      <c r="BA80" s="176" t="s">
        <v>21</v>
      </c>
      <c r="BB80" s="176" t="s">
        <v>21</v>
      </c>
      <c r="BC80" s="176" t="s">
        <v>343</v>
      </c>
      <c r="BD80" s="176" t="s">
        <v>80</v>
      </c>
    </row>
    <row r="81" spans="2:56" s="9" customFormat="1" ht="19.899999999999999" customHeight="1">
      <c r="B81" s="169"/>
      <c r="C81" s="170"/>
      <c r="D81" s="171" t="s">
        <v>344</v>
      </c>
      <c r="E81" s="172"/>
      <c r="F81" s="172"/>
      <c r="G81" s="172"/>
      <c r="H81" s="172"/>
      <c r="I81" s="173"/>
      <c r="J81" s="174">
        <f>J1405</f>
        <v>0</v>
      </c>
      <c r="K81" s="175"/>
      <c r="AZ81" s="176" t="s">
        <v>345</v>
      </c>
      <c r="BA81" s="176" t="s">
        <v>21</v>
      </c>
      <c r="BB81" s="176" t="s">
        <v>21</v>
      </c>
      <c r="BC81" s="176" t="s">
        <v>346</v>
      </c>
      <c r="BD81" s="176" t="s">
        <v>80</v>
      </c>
    </row>
    <row r="82" spans="2:56" s="9" customFormat="1" ht="19.899999999999999" customHeight="1">
      <c r="B82" s="169"/>
      <c r="C82" s="170"/>
      <c r="D82" s="171" t="s">
        <v>347</v>
      </c>
      <c r="E82" s="172"/>
      <c r="F82" s="172"/>
      <c r="G82" s="172"/>
      <c r="H82" s="172"/>
      <c r="I82" s="173"/>
      <c r="J82" s="174">
        <f>J1467</f>
        <v>0</v>
      </c>
      <c r="K82" s="175"/>
      <c r="AZ82" s="176" t="s">
        <v>348</v>
      </c>
      <c r="BA82" s="176" t="s">
        <v>21</v>
      </c>
      <c r="BB82" s="176" t="s">
        <v>21</v>
      </c>
      <c r="BC82" s="176" t="s">
        <v>349</v>
      </c>
      <c r="BD82" s="176" t="s">
        <v>80</v>
      </c>
    </row>
    <row r="83" spans="2:56" s="9" customFormat="1" ht="19.899999999999999" customHeight="1">
      <c r="B83" s="169"/>
      <c r="C83" s="170"/>
      <c r="D83" s="171" t="s">
        <v>350</v>
      </c>
      <c r="E83" s="172"/>
      <c r="F83" s="172"/>
      <c r="G83" s="172"/>
      <c r="H83" s="172"/>
      <c r="I83" s="173"/>
      <c r="J83" s="174">
        <f>J1530</f>
        <v>0</v>
      </c>
      <c r="K83" s="175"/>
      <c r="AZ83" s="176" t="s">
        <v>351</v>
      </c>
      <c r="BA83" s="176" t="s">
        <v>21</v>
      </c>
      <c r="BB83" s="176" t="s">
        <v>21</v>
      </c>
      <c r="BC83" s="176" t="s">
        <v>352</v>
      </c>
      <c r="BD83" s="176" t="s">
        <v>80</v>
      </c>
    </row>
    <row r="84" spans="2:56" s="9" customFormat="1" ht="19.899999999999999" customHeight="1">
      <c r="B84" s="169"/>
      <c r="C84" s="170"/>
      <c r="D84" s="171" t="s">
        <v>353</v>
      </c>
      <c r="E84" s="172"/>
      <c r="F84" s="172"/>
      <c r="G84" s="172"/>
      <c r="H84" s="172"/>
      <c r="I84" s="173"/>
      <c r="J84" s="174">
        <f>J1645</f>
        <v>0</v>
      </c>
      <c r="K84" s="175"/>
      <c r="AZ84" s="176" t="s">
        <v>354</v>
      </c>
      <c r="BA84" s="176" t="s">
        <v>21</v>
      </c>
      <c r="BB84" s="176" t="s">
        <v>21</v>
      </c>
      <c r="BC84" s="176" t="s">
        <v>355</v>
      </c>
      <c r="BD84" s="176" t="s">
        <v>80</v>
      </c>
    </row>
    <row r="85" spans="2:56" s="9" customFormat="1" ht="19.899999999999999" customHeight="1">
      <c r="B85" s="169"/>
      <c r="C85" s="170"/>
      <c r="D85" s="171" t="s">
        <v>356</v>
      </c>
      <c r="E85" s="172"/>
      <c r="F85" s="172"/>
      <c r="G85" s="172"/>
      <c r="H85" s="172"/>
      <c r="I85" s="173"/>
      <c r="J85" s="174">
        <f>J1667</f>
        <v>0</v>
      </c>
      <c r="K85" s="175"/>
      <c r="AZ85" s="176" t="s">
        <v>357</v>
      </c>
      <c r="BA85" s="176" t="s">
        <v>21</v>
      </c>
      <c r="BB85" s="176" t="s">
        <v>21</v>
      </c>
      <c r="BC85" s="176" t="s">
        <v>358</v>
      </c>
      <c r="BD85" s="176" t="s">
        <v>80</v>
      </c>
    </row>
    <row r="86" spans="2:56" s="9" customFormat="1" ht="19.899999999999999" customHeight="1">
      <c r="B86" s="169"/>
      <c r="C86" s="170"/>
      <c r="D86" s="171" t="s">
        <v>359</v>
      </c>
      <c r="E86" s="172"/>
      <c r="F86" s="172"/>
      <c r="G86" s="172"/>
      <c r="H86" s="172"/>
      <c r="I86" s="173"/>
      <c r="J86" s="174">
        <f>J1680</f>
        <v>0</v>
      </c>
      <c r="K86" s="175"/>
      <c r="AZ86" s="176" t="s">
        <v>360</v>
      </c>
      <c r="BA86" s="176" t="s">
        <v>21</v>
      </c>
      <c r="BB86" s="176" t="s">
        <v>21</v>
      </c>
      <c r="BC86" s="176" t="s">
        <v>361</v>
      </c>
      <c r="BD86" s="176" t="s">
        <v>80</v>
      </c>
    </row>
    <row r="87" spans="2:56" s="8" customFormat="1" ht="24.95" customHeight="1">
      <c r="B87" s="161"/>
      <c r="C87" s="162"/>
      <c r="D87" s="163" t="s">
        <v>362</v>
      </c>
      <c r="E87" s="164"/>
      <c r="F87" s="164"/>
      <c r="G87" s="164"/>
      <c r="H87" s="164"/>
      <c r="I87" s="165"/>
      <c r="J87" s="166">
        <f>J1689</f>
        <v>0</v>
      </c>
      <c r="K87" s="167"/>
      <c r="AZ87" s="168" t="s">
        <v>363</v>
      </c>
      <c r="BA87" s="168" t="s">
        <v>21</v>
      </c>
      <c r="BB87" s="168" t="s">
        <v>21</v>
      </c>
      <c r="BC87" s="168" t="s">
        <v>364</v>
      </c>
      <c r="BD87" s="168" t="s">
        <v>80</v>
      </c>
    </row>
    <row r="88" spans="2:56" s="9" customFormat="1" ht="19.899999999999999" customHeight="1">
      <c r="B88" s="169"/>
      <c r="C88" s="170"/>
      <c r="D88" s="171" t="s">
        <v>365</v>
      </c>
      <c r="E88" s="172"/>
      <c r="F88" s="172"/>
      <c r="G88" s="172"/>
      <c r="H88" s="172"/>
      <c r="I88" s="173"/>
      <c r="J88" s="174">
        <f>J1690</f>
        <v>0</v>
      </c>
      <c r="K88" s="175"/>
      <c r="AZ88" s="176" t="s">
        <v>366</v>
      </c>
      <c r="BA88" s="176" t="s">
        <v>21</v>
      </c>
      <c r="BB88" s="176" t="s">
        <v>21</v>
      </c>
      <c r="BC88" s="176" t="s">
        <v>367</v>
      </c>
      <c r="BD88" s="176" t="s">
        <v>80</v>
      </c>
    </row>
    <row r="89" spans="2:56" s="1" customFormat="1" ht="21.75" customHeight="1">
      <c r="B89" s="42"/>
      <c r="C89" s="43"/>
      <c r="D89" s="43"/>
      <c r="E89" s="43"/>
      <c r="F89" s="43"/>
      <c r="G89" s="43"/>
      <c r="H89" s="43"/>
      <c r="I89" s="129"/>
      <c r="J89" s="43"/>
      <c r="K89" s="46"/>
      <c r="AZ89" s="126" t="s">
        <v>368</v>
      </c>
      <c r="BA89" s="126" t="s">
        <v>21</v>
      </c>
      <c r="BB89" s="126" t="s">
        <v>21</v>
      </c>
      <c r="BC89" s="126" t="s">
        <v>369</v>
      </c>
      <c r="BD89" s="126" t="s">
        <v>80</v>
      </c>
    </row>
    <row r="90" spans="2:56" s="1" customFormat="1" ht="6.95" customHeight="1">
      <c r="B90" s="57"/>
      <c r="C90" s="58"/>
      <c r="D90" s="58"/>
      <c r="E90" s="58"/>
      <c r="F90" s="58"/>
      <c r="G90" s="58"/>
      <c r="H90" s="58"/>
      <c r="I90" s="151"/>
      <c r="J90" s="58"/>
      <c r="K90" s="59"/>
      <c r="AZ90" s="126" t="s">
        <v>370</v>
      </c>
      <c r="BA90" s="126" t="s">
        <v>21</v>
      </c>
      <c r="BB90" s="126" t="s">
        <v>21</v>
      </c>
      <c r="BC90" s="126" t="s">
        <v>371</v>
      </c>
      <c r="BD90" s="126" t="s">
        <v>80</v>
      </c>
    </row>
    <row r="91" spans="2:56" ht="13.5">
      <c r="AZ91" s="126" t="s">
        <v>372</v>
      </c>
      <c r="BA91" s="126" t="s">
        <v>21</v>
      </c>
      <c r="BB91" s="126" t="s">
        <v>21</v>
      </c>
      <c r="BC91" s="126" t="s">
        <v>373</v>
      </c>
      <c r="BD91" s="126" t="s">
        <v>80</v>
      </c>
    </row>
    <row r="92" spans="2:56" ht="13.5">
      <c r="AZ92" s="126" t="s">
        <v>374</v>
      </c>
      <c r="BA92" s="126" t="s">
        <v>21</v>
      </c>
      <c r="BB92" s="126" t="s">
        <v>21</v>
      </c>
      <c r="BC92" s="126" t="s">
        <v>375</v>
      </c>
      <c r="BD92" s="126" t="s">
        <v>80</v>
      </c>
    </row>
    <row r="93" spans="2:56" ht="13.5">
      <c r="AZ93" s="126" t="s">
        <v>376</v>
      </c>
      <c r="BA93" s="126" t="s">
        <v>21</v>
      </c>
      <c r="BB93" s="126" t="s">
        <v>21</v>
      </c>
      <c r="BC93" s="126" t="s">
        <v>377</v>
      </c>
      <c r="BD93" s="126" t="s">
        <v>80</v>
      </c>
    </row>
    <row r="94" spans="2:56" s="1" customFormat="1" ht="6.95" customHeight="1">
      <c r="B94" s="60"/>
      <c r="C94" s="61"/>
      <c r="D94" s="61"/>
      <c r="E94" s="61"/>
      <c r="F94" s="61"/>
      <c r="G94" s="61"/>
      <c r="H94" s="61"/>
      <c r="I94" s="154"/>
      <c r="J94" s="61"/>
      <c r="K94" s="61"/>
      <c r="L94" s="62"/>
      <c r="AZ94" s="126" t="s">
        <v>378</v>
      </c>
      <c r="BA94" s="126" t="s">
        <v>21</v>
      </c>
      <c r="BB94" s="126" t="s">
        <v>21</v>
      </c>
      <c r="BC94" s="126" t="s">
        <v>379</v>
      </c>
      <c r="BD94" s="126" t="s">
        <v>80</v>
      </c>
    </row>
    <row r="95" spans="2:56" s="1" customFormat="1" ht="36.950000000000003" customHeight="1">
      <c r="B95" s="42"/>
      <c r="C95" s="63" t="s">
        <v>380</v>
      </c>
      <c r="D95" s="64"/>
      <c r="E95" s="64"/>
      <c r="F95" s="64"/>
      <c r="G95" s="64"/>
      <c r="H95" s="64"/>
      <c r="I95" s="177"/>
      <c r="J95" s="64"/>
      <c r="K95" s="64"/>
      <c r="L95" s="62"/>
      <c r="AZ95" s="126" t="s">
        <v>381</v>
      </c>
      <c r="BA95" s="126" t="s">
        <v>21</v>
      </c>
      <c r="BB95" s="126" t="s">
        <v>21</v>
      </c>
      <c r="BC95" s="126" t="s">
        <v>382</v>
      </c>
      <c r="BD95" s="126" t="s">
        <v>80</v>
      </c>
    </row>
    <row r="96" spans="2:56" s="1" customFormat="1" ht="6.95" customHeight="1">
      <c r="B96" s="42"/>
      <c r="C96" s="64"/>
      <c r="D96" s="64"/>
      <c r="E96" s="64"/>
      <c r="F96" s="64"/>
      <c r="G96" s="64"/>
      <c r="H96" s="64"/>
      <c r="I96" s="177"/>
      <c r="J96" s="64"/>
      <c r="K96" s="64"/>
      <c r="L96" s="62"/>
      <c r="AZ96" s="126" t="s">
        <v>383</v>
      </c>
      <c r="BA96" s="126" t="s">
        <v>21</v>
      </c>
      <c r="BB96" s="126" t="s">
        <v>21</v>
      </c>
      <c r="BC96" s="126" t="s">
        <v>384</v>
      </c>
      <c r="BD96" s="126" t="s">
        <v>80</v>
      </c>
    </row>
    <row r="97" spans="2:63" s="1" customFormat="1" ht="14.45" customHeight="1">
      <c r="B97" s="42"/>
      <c r="C97" s="66" t="s">
        <v>18</v>
      </c>
      <c r="D97" s="64"/>
      <c r="E97" s="64"/>
      <c r="F97" s="64"/>
      <c r="G97" s="64"/>
      <c r="H97" s="64"/>
      <c r="I97" s="177"/>
      <c r="J97" s="64"/>
      <c r="K97" s="64"/>
      <c r="L97" s="62"/>
      <c r="AZ97" s="126" t="s">
        <v>385</v>
      </c>
      <c r="BA97" s="126" t="s">
        <v>21</v>
      </c>
      <c r="BB97" s="126" t="s">
        <v>21</v>
      </c>
      <c r="BC97" s="126" t="s">
        <v>386</v>
      </c>
      <c r="BD97" s="126" t="s">
        <v>80</v>
      </c>
    </row>
    <row r="98" spans="2:63" s="1" customFormat="1" ht="22.5" customHeight="1">
      <c r="B98" s="42"/>
      <c r="C98" s="64"/>
      <c r="D98" s="64"/>
      <c r="E98" s="423" t="str">
        <f>E7</f>
        <v>Rekonstrukce objektu č.50 na ubytovnu</v>
      </c>
      <c r="F98" s="424"/>
      <c r="G98" s="424"/>
      <c r="H98" s="424"/>
      <c r="I98" s="177"/>
      <c r="J98" s="64"/>
      <c r="K98" s="64"/>
      <c r="L98" s="62"/>
      <c r="AZ98" s="126" t="s">
        <v>387</v>
      </c>
      <c r="BA98" s="126" t="s">
        <v>21</v>
      </c>
      <c r="BB98" s="126" t="s">
        <v>21</v>
      </c>
      <c r="BC98" s="126" t="s">
        <v>388</v>
      </c>
      <c r="BD98" s="126" t="s">
        <v>80</v>
      </c>
    </row>
    <row r="99" spans="2:63">
      <c r="B99" s="29"/>
      <c r="C99" s="66" t="s">
        <v>170</v>
      </c>
      <c r="D99" s="178"/>
      <c r="E99" s="178"/>
      <c r="F99" s="178"/>
      <c r="G99" s="178"/>
      <c r="H99" s="178"/>
      <c r="J99" s="178"/>
      <c r="K99" s="178"/>
      <c r="L99" s="179"/>
      <c r="AZ99" s="126" t="s">
        <v>389</v>
      </c>
      <c r="BA99" s="126" t="s">
        <v>21</v>
      </c>
      <c r="BB99" s="126" t="s">
        <v>21</v>
      </c>
      <c r="BC99" s="126" t="s">
        <v>390</v>
      </c>
      <c r="BD99" s="126" t="s">
        <v>80</v>
      </c>
    </row>
    <row r="100" spans="2:63" s="1" customFormat="1" ht="22.5" customHeight="1">
      <c r="B100" s="42"/>
      <c r="C100" s="64"/>
      <c r="D100" s="64"/>
      <c r="E100" s="423" t="s">
        <v>173</v>
      </c>
      <c r="F100" s="425"/>
      <c r="G100" s="425"/>
      <c r="H100" s="425"/>
      <c r="I100" s="177"/>
      <c r="J100" s="64"/>
      <c r="K100" s="64"/>
      <c r="L100" s="62"/>
      <c r="AZ100" s="126" t="s">
        <v>391</v>
      </c>
      <c r="BA100" s="126" t="s">
        <v>21</v>
      </c>
      <c r="BB100" s="126" t="s">
        <v>21</v>
      </c>
      <c r="BC100" s="126" t="s">
        <v>392</v>
      </c>
      <c r="BD100" s="126" t="s">
        <v>80</v>
      </c>
    </row>
    <row r="101" spans="2:63" s="1" customFormat="1" ht="14.45" customHeight="1">
      <c r="B101" s="42"/>
      <c r="C101" s="66" t="s">
        <v>176</v>
      </c>
      <c r="D101" s="64"/>
      <c r="E101" s="64"/>
      <c r="F101" s="64"/>
      <c r="G101" s="64"/>
      <c r="H101" s="64"/>
      <c r="I101" s="177"/>
      <c r="J101" s="64"/>
      <c r="K101" s="64"/>
      <c r="L101" s="62"/>
      <c r="AZ101" s="126" t="s">
        <v>393</v>
      </c>
      <c r="BA101" s="126" t="s">
        <v>21</v>
      </c>
      <c r="BB101" s="126" t="s">
        <v>21</v>
      </c>
      <c r="BC101" s="126" t="s">
        <v>394</v>
      </c>
      <c r="BD101" s="126" t="s">
        <v>80</v>
      </c>
    </row>
    <row r="102" spans="2:63" s="1" customFormat="1" ht="23.25" customHeight="1">
      <c r="B102" s="42"/>
      <c r="C102" s="64"/>
      <c r="D102" s="64"/>
      <c r="E102" s="394" t="str">
        <f>E11</f>
        <v>stav - Stavební část</v>
      </c>
      <c r="F102" s="425"/>
      <c r="G102" s="425"/>
      <c r="H102" s="425"/>
      <c r="I102" s="177"/>
      <c r="J102" s="64"/>
      <c r="K102" s="64"/>
      <c r="L102" s="62"/>
      <c r="AZ102" s="126" t="s">
        <v>395</v>
      </c>
      <c r="BA102" s="126" t="s">
        <v>21</v>
      </c>
      <c r="BB102" s="126" t="s">
        <v>21</v>
      </c>
      <c r="BC102" s="126" t="s">
        <v>396</v>
      </c>
      <c r="BD102" s="126" t="s">
        <v>80</v>
      </c>
    </row>
    <row r="103" spans="2:63" s="1" customFormat="1" ht="6.95" customHeight="1">
      <c r="B103" s="42"/>
      <c r="C103" s="64"/>
      <c r="D103" s="64"/>
      <c r="E103" s="64"/>
      <c r="F103" s="64"/>
      <c r="G103" s="64"/>
      <c r="H103" s="64"/>
      <c r="I103" s="177"/>
      <c r="J103" s="64"/>
      <c r="K103" s="64"/>
      <c r="L103" s="62"/>
      <c r="AZ103" s="126" t="s">
        <v>397</v>
      </c>
      <c r="BA103" s="126" t="s">
        <v>21</v>
      </c>
      <c r="BB103" s="126" t="s">
        <v>21</v>
      </c>
      <c r="BC103" s="126" t="s">
        <v>398</v>
      </c>
      <c r="BD103" s="126" t="s">
        <v>80</v>
      </c>
    </row>
    <row r="104" spans="2:63" s="1" customFormat="1" ht="18" customHeight="1">
      <c r="B104" s="42"/>
      <c r="C104" s="66" t="s">
        <v>23</v>
      </c>
      <c r="D104" s="64"/>
      <c r="E104" s="64"/>
      <c r="F104" s="180" t="str">
        <f>F14</f>
        <v>Valdice</v>
      </c>
      <c r="G104" s="64"/>
      <c r="H104" s="64"/>
      <c r="I104" s="181" t="s">
        <v>25</v>
      </c>
      <c r="J104" s="74" t="str">
        <f>IF(J14="","",J14)</f>
        <v>31.07.2017</v>
      </c>
      <c r="K104" s="64"/>
      <c r="L104" s="62"/>
      <c r="AZ104" s="126" t="s">
        <v>399</v>
      </c>
      <c r="BA104" s="126" t="s">
        <v>21</v>
      </c>
      <c r="BB104" s="126" t="s">
        <v>21</v>
      </c>
      <c r="BC104" s="126" t="s">
        <v>322</v>
      </c>
      <c r="BD104" s="126" t="s">
        <v>80</v>
      </c>
    </row>
    <row r="105" spans="2:63" s="1" customFormat="1" ht="6.95" customHeight="1">
      <c r="B105" s="42"/>
      <c r="C105" s="64"/>
      <c r="D105" s="64"/>
      <c r="E105" s="64"/>
      <c r="F105" s="64"/>
      <c r="G105" s="64"/>
      <c r="H105" s="64"/>
      <c r="I105" s="177"/>
      <c r="J105" s="64"/>
      <c r="K105" s="64"/>
      <c r="L105" s="62"/>
      <c r="AZ105" s="126" t="s">
        <v>400</v>
      </c>
      <c r="BA105" s="126" t="s">
        <v>21</v>
      </c>
      <c r="BB105" s="126" t="s">
        <v>21</v>
      </c>
      <c r="BC105" s="126" t="s">
        <v>401</v>
      </c>
      <c r="BD105" s="126" t="s">
        <v>80</v>
      </c>
    </row>
    <row r="106" spans="2:63" s="1" customFormat="1">
      <c r="B106" s="42"/>
      <c r="C106" s="66" t="s">
        <v>27</v>
      </c>
      <c r="D106" s="64"/>
      <c r="E106" s="64"/>
      <c r="F106" s="180" t="str">
        <f>E17</f>
        <v xml:space="preserve"> </v>
      </c>
      <c r="G106" s="64"/>
      <c r="H106" s="64"/>
      <c r="I106" s="181" t="s">
        <v>33</v>
      </c>
      <c r="J106" s="180" t="str">
        <f>E23</f>
        <v xml:space="preserve"> </v>
      </c>
      <c r="K106" s="64"/>
      <c r="L106" s="62"/>
      <c r="AZ106" s="126" t="s">
        <v>402</v>
      </c>
      <c r="BA106" s="126" t="s">
        <v>21</v>
      </c>
      <c r="BB106" s="126" t="s">
        <v>21</v>
      </c>
      <c r="BC106" s="126" t="s">
        <v>403</v>
      </c>
      <c r="BD106" s="126" t="s">
        <v>80</v>
      </c>
    </row>
    <row r="107" spans="2:63" s="1" customFormat="1" ht="14.45" customHeight="1">
      <c r="B107" s="42"/>
      <c r="C107" s="66" t="s">
        <v>31</v>
      </c>
      <c r="D107" s="64"/>
      <c r="E107" s="64"/>
      <c r="F107" s="180" t="str">
        <f>IF(E20="","",E20)</f>
        <v/>
      </c>
      <c r="G107" s="64"/>
      <c r="H107" s="64"/>
      <c r="I107" s="177"/>
      <c r="J107" s="64"/>
      <c r="K107" s="64"/>
      <c r="L107" s="62"/>
    </row>
    <row r="108" spans="2:63" s="1" customFormat="1" ht="10.35" customHeight="1">
      <c r="B108" s="42"/>
      <c r="C108" s="64"/>
      <c r="D108" s="64"/>
      <c r="E108" s="64"/>
      <c r="F108" s="64"/>
      <c r="G108" s="64"/>
      <c r="H108" s="64"/>
      <c r="I108" s="177"/>
      <c r="J108" s="64"/>
      <c r="K108" s="64"/>
      <c r="L108" s="62"/>
    </row>
    <row r="109" spans="2:63" s="10" customFormat="1" ht="29.25" customHeight="1">
      <c r="B109" s="182"/>
      <c r="C109" s="183" t="s">
        <v>404</v>
      </c>
      <c r="D109" s="184" t="s">
        <v>56</v>
      </c>
      <c r="E109" s="184" t="s">
        <v>52</v>
      </c>
      <c r="F109" s="184" t="s">
        <v>405</v>
      </c>
      <c r="G109" s="184" t="s">
        <v>406</v>
      </c>
      <c r="H109" s="184" t="s">
        <v>407</v>
      </c>
      <c r="I109" s="185" t="s">
        <v>408</v>
      </c>
      <c r="J109" s="184" t="s">
        <v>275</v>
      </c>
      <c r="K109" s="186" t="s">
        <v>409</v>
      </c>
      <c r="L109" s="187"/>
      <c r="M109" s="82" t="s">
        <v>410</v>
      </c>
      <c r="N109" s="83" t="s">
        <v>41</v>
      </c>
      <c r="O109" s="83" t="s">
        <v>411</v>
      </c>
      <c r="P109" s="83" t="s">
        <v>412</v>
      </c>
      <c r="Q109" s="83" t="s">
        <v>413</v>
      </c>
      <c r="R109" s="83" t="s">
        <v>414</v>
      </c>
      <c r="S109" s="83" t="s">
        <v>415</v>
      </c>
      <c r="T109" s="84" t="s">
        <v>416</v>
      </c>
    </row>
    <row r="110" spans="2:63" s="1" customFormat="1" ht="29.25" customHeight="1">
      <c r="B110" s="42"/>
      <c r="C110" s="88" t="s">
        <v>280</v>
      </c>
      <c r="D110" s="64"/>
      <c r="E110" s="64"/>
      <c r="F110" s="64"/>
      <c r="G110" s="64"/>
      <c r="H110" s="64"/>
      <c r="I110" s="177"/>
      <c r="J110" s="188">
        <f>BK110</f>
        <v>0</v>
      </c>
      <c r="K110" s="64"/>
      <c r="L110" s="62"/>
      <c r="M110" s="85"/>
      <c r="N110" s="86"/>
      <c r="O110" s="86"/>
      <c r="P110" s="189">
        <f>P111+P909+P1689</f>
        <v>0</v>
      </c>
      <c r="Q110" s="86"/>
      <c r="R110" s="189">
        <f>R111+R909+R1689</f>
        <v>3343.7073017700004</v>
      </c>
      <c r="S110" s="86"/>
      <c r="T110" s="190">
        <f>T111+T909+T1689</f>
        <v>810.70668999999998</v>
      </c>
      <c r="AT110" s="25" t="s">
        <v>70</v>
      </c>
      <c r="AU110" s="25" t="s">
        <v>281</v>
      </c>
      <c r="BK110" s="191">
        <f>BK111+BK909+BK1689</f>
        <v>0</v>
      </c>
    </row>
    <row r="111" spans="2:63" s="11" customFormat="1" ht="37.35" customHeight="1">
      <c r="B111" s="192"/>
      <c r="C111" s="193"/>
      <c r="D111" s="194" t="s">
        <v>70</v>
      </c>
      <c r="E111" s="195" t="s">
        <v>417</v>
      </c>
      <c r="F111" s="195" t="s">
        <v>418</v>
      </c>
      <c r="G111" s="193"/>
      <c r="H111" s="193"/>
      <c r="I111" s="196"/>
      <c r="J111" s="197">
        <f>BK111</f>
        <v>0</v>
      </c>
      <c r="K111" s="193"/>
      <c r="L111" s="198"/>
      <c r="M111" s="199"/>
      <c r="N111" s="200"/>
      <c r="O111" s="200"/>
      <c r="P111" s="201">
        <f>P112+P151+P204+P345+P402+P645+P650+P896+P906</f>
        <v>0</v>
      </c>
      <c r="Q111" s="200"/>
      <c r="R111" s="201">
        <f>R112+R151+R204+R345+R402+R645+R650+R896+R906</f>
        <v>3135.8655302200004</v>
      </c>
      <c r="S111" s="200"/>
      <c r="T111" s="202">
        <f>T112+T151+T204+T345+T402+T645+T650+T896+T906</f>
        <v>806.06012499999997</v>
      </c>
      <c r="AR111" s="203" t="s">
        <v>78</v>
      </c>
      <c r="AT111" s="204" t="s">
        <v>70</v>
      </c>
      <c r="AU111" s="204" t="s">
        <v>71</v>
      </c>
      <c r="AY111" s="203" t="s">
        <v>419</v>
      </c>
      <c r="BK111" s="205">
        <f>BK112+BK151+BK204+BK345+BK402+BK645+BK650+BK896+BK906</f>
        <v>0</v>
      </c>
    </row>
    <row r="112" spans="2:63" s="11" customFormat="1" ht="19.899999999999999" customHeight="1">
      <c r="B112" s="192"/>
      <c r="C112" s="193"/>
      <c r="D112" s="206" t="s">
        <v>70</v>
      </c>
      <c r="E112" s="207" t="s">
        <v>78</v>
      </c>
      <c r="F112" s="207" t="s">
        <v>420</v>
      </c>
      <c r="G112" s="193"/>
      <c r="H112" s="193"/>
      <c r="I112" s="196"/>
      <c r="J112" s="208">
        <f>BK112</f>
        <v>0</v>
      </c>
      <c r="K112" s="193"/>
      <c r="L112" s="198"/>
      <c r="M112" s="199"/>
      <c r="N112" s="200"/>
      <c r="O112" s="200"/>
      <c r="P112" s="201">
        <f>SUM(P113:P150)</f>
        <v>0</v>
      </c>
      <c r="Q112" s="200"/>
      <c r="R112" s="201">
        <f>SUM(R113:R150)</f>
        <v>2.9000000000000001E-2</v>
      </c>
      <c r="S112" s="200"/>
      <c r="T112" s="202">
        <f>SUM(T113:T150)</f>
        <v>0</v>
      </c>
      <c r="AR112" s="203" t="s">
        <v>78</v>
      </c>
      <c r="AT112" s="204" t="s">
        <v>70</v>
      </c>
      <c r="AU112" s="204" t="s">
        <v>78</v>
      </c>
      <c r="AY112" s="203" t="s">
        <v>419</v>
      </c>
      <c r="BK112" s="205">
        <f>SUM(BK113:BK150)</f>
        <v>0</v>
      </c>
    </row>
    <row r="113" spans="2:65" s="1" customFormat="1" ht="22.5" customHeight="1">
      <c r="B113" s="42"/>
      <c r="C113" s="209" t="s">
        <v>78</v>
      </c>
      <c r="D113" s="209" t="s">
        <v>421</v>
      </c>
      <c r="E113" s="210" t="s">
        <v>422</v>
      </c>
      <c r="F113" s="211" t="s">
        <v>423</v>
      </c>
      <c r="G113" s="212" t="s">
        <v>424</v>
      </c>
      <c r="H113" s="213">
        <v>49.527000000000001</v>
      </c>
      <c r="I113" s="214"/>
      <c r="J113" s="215">
        <f>ROUND(I113*H113,2)</f>
        <v>0</v>
      </c>
      <c r="K113" s="211" t="s">
        <v>425</v>
      </c>
      <c r="L113" s="62"/>
      <c r="M113" s="216" t="s">
        <v>21</v>
      </c>
      <c r="N113" s="217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426</v>
      </c>
      <c r="AT113" s="25" t="s">
        <v>421</v>
      </c>
      <c r="AU113" s="25" t="s">
        <v>80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426</v>
      </c>
      <c r="BM113" s="25" t="s">
        <v>427</v>
      </c>
    </row>
    <row r="114" spans="2:65" s="1" customFormat="1" ht="27">
      <c r="B114" s="42"/>
      <c r="C114" s="64"/>
      <c r="D114" s="221" t="s">
        <v>428</v>
      </c>
      <c r="E114" s="64"/>
      <c r="F114" s="222" t="s">
        <v>429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80</v>
      </c>
    </row>
    <row r="115" spans="2:65" s="12" customFormat="1" ht="13.5">
      <c r="B115" s="224"/>
      <c r="C115" s="225"/>
      <c r="D115" s="221" t="s">
        <v>430</v>
      </c>
      <c r="E115" s="226" t="s">
        <v>21</v>
      </c>
      <c r="F115" s="227" t="s">
        <v>431</v>
      </c>
      <c r="G115" s="225"/>
      <c r="H115" s="228">
        <v>3.1949999999999998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430</v>
      </c>
      <c r="AU115" s="234" t="s">
        <v>80</v>
      </c>
      <c r="AV115" s="12" t="s">
        <v>80</v>
      </c>
      <c r="AW115" s="12" t="s">
        <v>34</v>
      </c>
      <c r="AX115" s="12" t="s">
        <v>71</v>
      </c>
      <c r="AY115" s="234" t="s">
        <v>419</v>
      </c>
    </row>
    <row r="116" spans="2:65" s="12" customFormat="1" ht="13.5">
      <c r="B116" s="224"/>
      <c r="C116" s="225"/>
      <c r="D116" s="221" t="s">
        <v>430</v>
      </c>
      <c r="E116" s="226" t="s">
        <v>21</v>
      </c>
      <c r="F116" s="227" t="s">
        <v>432</v>
      </c>
      <c r="G116" s="225"/>
      <c r="H116" s="228">
        <v>39.472000000000001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AT116" s="234" t="s">
        <v>430</v>
      </c>
      <c r="AU116" s="234" t="s">
        <v>80</v>
      </c>
      <c r="AV116" s="12" t="s">
        <v>80</v>
      </c>
      <c r="AW116" s="12" t="s">
        <v>34</v>
      </c>
      <c r="AX116" s="12" t="s">
        <v>71</v>
      </c>
      <c r="AY116" s="234" t="s">
        <v>419</v>
      </c>
    </row>
    <row r="117" spans="2:65" s="12" customFormat="1" ht="13.5">
      <c r="B117" s="224"/>
      <c r="C117" s="225"/>
      <c r="D117" s="221" t="s">
        <v>430</v>
      </c>
      <c r="E117" s="226" t="s">
        <v>21</v>
      </c>
      <c r="F117" s="227" t="s">
        <v>433</v>
      </c>
      <c r="G117" s="225"/>
      <c r="H117" s="228">
        <v>6.86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430</v>
      </c>
      <c r="AU117" s="234" t="s">
        <v>80</v>
      </c>
      <c r="AV117" s="12" t="s">
        <v>80</v>
      </c>
      <c r="AW117" s="12" t="s">
        <v>34</v>
      </c>
      <c r="AX117" s="12" t="s">
        <v>71</v>
      </c>
      <c r="AY117" s="234" t="s">
        <v>419</v>
      </c>
    </row>
    <row r="118" spans="2:65" s="13" customFormat="1" ht="13.5">
      <c r="B118" s="235"/>
      <c r="C118" s="236"/>
      <c r="D118" s="237" t="s">
        <v>430</v>
      </c>
      <c r="E118" s="238" t="s">
        <v>339</v>
      </c>
      <c r="F118" s="239" t="s">
        <v>434</v>
      </c>
      <c r="G118" s="236"/>
      <c r="H118" s="240">
        <v>49.527000000000001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430</v>
      </c>
      <c r="AU118" s="246" t="s">
        <v>80</v>
      </c>
      <c r="AV118" s="13" t="s">
        <v>426</v>
      </c>
      <c r="AW118" s="13" t="s">
        <v>34</v>
      </c>
      <c r="AX118" s="13" t="s">
        <v>78</v>
      </c>
      <c r="AY118" s="246" t="s">
        <v>419</v>
      </c>
    </row>
    <row r="119" spans="2:65" s="1" customFormat="1" ht="22.5" customHeight="1">
      <c r="B119" s="42"/>
      <c r="C119" s="209" t="s">
        <v>80</v>
      </c>
      <c r="D119" s="209" t="s">
        <v>421</v>
      </c>
      <c r="E119" s="210" t="s">
        <v>435</v>
      </c>
      <c r="F119" s="211" t="s">
        <v>436</v>
      </c>
      <c r="G119" s="212" t="s">
        <v>424</v>
      </c>
      <c r="H119" s="213">
        <v>7.056</v>
      </c>
      <c r="I119" s="214"/>
      <c r="J119" s="215">
        <f>ROUND(I119*H119,2)</f>
        <v>0</v>
      </c>
      <c r="K119" s="211" t="s">
        <v>425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80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437</v>
      </c>
    </row>
    <row r="120" spans="2:65" s="1" customFormat="1" ht="27">
      <c r="B120" s="42"/>
      <c r="C120" s="64"/>
      <c r="D120" s="221" t="s">
        <v>428</v>
      </c>
      <c r="E120" s="64"/>
      <c r="F120" s="222" t="s">
        <v>438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80</v>
      </c>
    </row>
    <row r="121" spans="2:65" s="12" customFormat="1" ht="13.5">
      <c r="B121" s="224"/>
      <c r="C121" s="225"/>
      <c r="D121" s="237" t="s">
        <v>430</v>
      </c>
      <c r="E121" s="247" t="s">
        <v>336</v>
      </c>
      <c r="F121" s="248" t="s">
        <v>439</v>
      </c>
      <c r="G121" s="225"/>
      <c r="H121" s="249">
        <v>7.056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430</v>
      </c>
      <c r="AU121" s="234" t="s">
        <v>80</v>
      </c>
      <c r="AV121" s="12" t="s">
        <v>80</v>
      </c>
      <c r="AW121" s="12" t="s">
        <v>34</v>
      </c>
      <c r="AX121" s="12" t="s">
        <v>78</v>
      </c>
      <c r="AY121" s="234" t="s">
        <v>419</v>
      </c>
    </row>
    <row r="122" spans="2:65" s="1" customFormat="1" ht="31.5" customHeight="1">
      <c r="B122" s="42"/>
      <c r="C122" s="209" t="s">
        <v>100</v>
      </c>
      <c r="D122" s="209" t="s">
        <v>421</v>
      </c>
      <c r="E122" s="210" t="s">
        <v>440</v>
      </c>
      <c r="F122" s="211" t="s">
        <v>441</v>
      </c>
      <c r="G122" s="212" t="s">
        <v>424</v>
      </c>
      <c r="H122" s="213">
        <v>6.048</v>
      </c>
      <c r="I122" s="214"/>
      <c r="J122" s="215">
        <f>ROUND(I122*H122,2)</f>
        <v>0</v>
      </c>
      <c r="K122" s="211" t="s">
        <v>425</v>
      </c>
      <c r="L122" s="62"/>
      <c r="M122" s="216" t="s">
        <v>21</v>
      </c>
      <c r="N122" s="217" t="s">
        <v>42</v>
      </c>
      <c r="O122" s="43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25" t="s">
        <v>426</v>
      </c>
      <c r="AT122" s="25" t="s">
        <v>421</v>
      </c>
      <c r="AU122" s="25" t="s">
        <v>80</v>
      </c>
      <c r="AY122" s="25" t="s">
        <v>419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5" t="s">
        <v>78</v>
      </c>
      <c r="BK122" s="220">
        <f>ROUND(I122*H122,2)</f>
        <v>0</v>
      </c>
      <c r="BL122" s="25" t="s">
        <v>426</v>
      </c>
      <c r="BM122" s="25" t="s">
        <v>442</v>
      </c>
    </row>
    <row r="123" spans="2:65" s="1" customFormat="1" ht="27">
      <c r="B123" s="42"/>
      <c r="C123" s="64"/>
      <c r="D123" s="221" t="s">
        <v>428</v>
      </c>
      <c r="E123" s="64"/>
      <c r="F123" s="222" t="s">
        <v>443</v>
      </c>
      <c r="G123" s="64"/>
      <c r="H123" s="64"/>
      <c r="I123" s="177"/>
      <c r="J123" s="64"/>
      <c r="K123" s="64"/>
      <c r="L123" s="62"/>
      <c r="M123" s="223"/>
      <c r="N123" s="43"/>
      <c r="O123" s="43"/>
      <c r="P123" s="43"/>
      <c r="Q123" s="43"/>
      <c r="R123" s="43"/>
      <c r="S123" s="43"/>
      <c r="T123" s="79"/>
      <c r="AT123" s="25" t="s">
        <v>428</v>
      </c>
      <c r="AU123" s="25" t="s">
        <v>80</v>
      </c>
    </row>
    <row r="124" spans="2:65" s="12" customFormat="1" ht="13.5">
      <c r="B124" s="224"/>
      <c r="C124" s="225"/>
      <c r="D124" s="237" t="s">
        <v>430</v>
      </c>
      <c r="E124" s="247" t="s">
        <v>212</v>
      </c>
      <c r="F124" s="248" t="s">
        <v>444</v>
      </c>
      <c r="G124" s="225"/>
      <c r="H124" s="249">
        <v>6.048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430</v>
      </c>
      <c r="AU124" s="234" t="s">
        <v>80</v>
      </c>
      <c r="AV124" s="12" t="s">
        <v>80</v>
      </c>
      <c r="AW124" s="12" t="s">
        <v>34</v>
      </c>
      <c r="AX124" s="12" t="s">
        <v>78</v>
      </c>
      <c r="AY124" s="234" t="s">
        <v>419</v>
      </c>
    </row>
    <row r="125" spans="2:65" s="1" customFormat="1" ht="22.5" customHeight="1">
      <c r="B125" s="42"/>
      <c r="C125" s="209" t="s">
        <v>426</v>
      </c>
      <c r="D125" s="209" t="s">
        <v>421</v>
      </c>
      <c r="E125" s="210" t="s">
        <v>445</v>
      </c>
      <c r="F125" s="211" t="s">
        <v>446</v>
      </c>
      <c r="G125" s="212" t="s">
        <v>424</v>
      </c>
      <c r="H125" s="213">
        <v>104.456</v>
      </c>
      <c r="I125" s="214"/>
      <c r="J125" s="215">
        <f>ROUND(I125*H125,2)</f>
        <v>0</v>
      </c>
      <c r="K125" s="211" t="s">
        <v>425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80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447</v>
      </c>
    </row>
    <row r="126" spans="2:65" s="1" customFormat="1" ht="40.5">
      <c r="B126" s="42"/>
      <c r="C126" s="64"/>
      <c r="D126" s="221" t="s">
        <v>428</v>
      </c>
      <c r="E126" s="64"/>
      <c r="F126" s="222" t="s">
        <v>448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80</v>
      </c>
    </row>
    <row r="127" spans="2:65" s="12" customFormat="1" ht="13.5">
      <c r="B127" s="224"/>
      <c r="C127" s="225"/>
      <c r="D127" s="221" t="s">
        <v>430</v>
      </c>
      <c r="E127" s="226" t="s">
        <v>214</v>
      </c>
      <c r="F127" s="227" t="s">
        <v>212</v>
      </c>
      <c r="G127" s="225"/>
      <c r="H127" s="228">
        <v>6.048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430</v>
      </c>
      <c r="AU127" s="234" t="s">
        <v>80</v>
      </c>
      <c r="AV127" s="12" t="s">
        <v>80</v>
      </c>
      <c r="AW127" s="12" t="s">
        <v>34</v>
      </c>
      <c r="AX127" s="12" t="s">
        <v>71</v>
      </c>
      <c r="AY127" s="234" t="s">
        <v>419</v>
      </c>
    </row>
    <row r="128" spans="2:65" s="12" customFormat="1" ht="13.5">
      <c r="B128" s="224"/>
      <c r="C128" s="225"/>
      <c r="D128" s="221" t="s">
        <v>430</v>
      </c>
      <c r="E128" s="226" t="s">
        <v>345</v>
      </c>
      <c r="F128" s="227" t="s">
        <v>449</v>
      </c>
      <c r="G128" s="225"/>
      <c r="H128" s="228">
        <v>98.408000000000001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430</v>
      </c>
      <c r="AU128" s="234" t="s">
        <v>80</v>
      </c>
      <c r="AV128" s="12" t="s">
        <v>80</v>
      </c>
      <c r="AW128" s="12" t="s">
        <v>34</v>
      </c>
      <c r="AX128" s="12" t="s">
        <v>71</v>
      </c>
      <c r="AY128" s="234" t="s">
        <v>419</v>
      </c>
    </row>
    <row r="129" spans="2:65" s="13" customFormat="1" ht="13.5">
      <c r="B129" s="235"/>
      <c r="C129" s="236"/>
      <c r="D129" s="237" t="s">
        <v>430</v>
      </c>
      <c r="E129" s="238" t="s">
        <v>21</v>
      </c>
      <c r="F129" s="239" t="s">
        <v>434</v>
      </c>
      <c r="G129" s="236"/>
      <c r="H129" s="240">
        <v>104.456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430</v>
      </c>
      <c r="AU129" s="246" t="s">
        <v>80</v>
      </c>
      <c r="AV129" s="13" t="s">
        <v>426</v>
      </c>
      <c r="AW129" s="13" t="s">
        <v>34</v>
      </c>
      <c r="AX129" s="13" t="s">
        <v>78</v>
      </c>
      <c r="AY129" s="246" t="s">
        <v>419</v>
      </c>
    </row>
    <row r="130" spans="2:65" s="1" customFormat="1" ht="22.5" customHeight="1">
      <c r="B130" s="42"/>
      <c r="C130" s="209" t="s">
        <v>450</v>
      </c>
      <c r="D130" s="209" t="s">
        <v>421</v>
      </c>
      <c r="E130" s="210" t="s">
        <v>451</v>
      </c>
      <c r="F130" s="211" t="s">
        <v>452</v>
      </c>
      <c r="G130" s="212" t="s">
        <v>424</v>
      </c>
      <c r="H130" s="213">
        <v>104.456</v>
      </c>
      <c r="I130" s="214"/>
      <c r="J130" s="215">
        <f>ROUND(I130*H130,2)</f>
        <v>0</v>
      </c>
      <c r="K130" s="211" t="s">
        <v>425</v>
      </c>
      <c r="L130" s="62"/>
      <c r="M130" s="216" t="s">
        <v>21</v>
      </c>
      <c r="N130" s="217" t="s">
        <v>42</v>
      </c>
      <c r="O130" s="43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25" t="s">
        <v>426</v>
      </c>
      <c r="AT130" s="25" t="s">
        <v>421</v>
      </c>
      <c r="AU130" s="25" t="s">
        <v>80</v>
      </c>
      <c r="AY130" s="25" t="s">
        <v>419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5" t="s">
        <v>78</v>
      </c>
      <c r="BK130" s="220">
        <f>ROUND(I130*H130,2)</f>
        <v>0</v>
      </c>
      <c r="BL130" s="25" t="s">
        <v>426</v>
      </c>
      <c r="BM130" s="25" t="s">
        <v>453</v>
      </c>
    </row>
    <row r="131" spans="2:65" s="1" customFormat="1" ht="13.5">
      <c r="B131" s="42"/>
      <c r="C131" s="64"/>
      <c r="D131" s="221" t="s">
        <v>428</v>
      </c>
      <c r="E131" s="64"/>
      <c r="F131" s="222" t="s">
        <v>452</v>
      </c>
      <c r="G131" s="64"/>
      <c r="H131" s="64"/>
      <c r="I131" s="177"/>
      <c r="J131" s="64"/>
      <c r="K131" s="64"/>
      <c r="L131" s="62"/>
      <c r="M131" s="223"/>
      <c r="N131" s="43"/>
      <c r="O131" s="43"/>
      <c r="P131" s="43"/>
      <c r="Q131" s="43"/>
      <c r="R131" s="43"/>
      <c r="S131" s="43"/>
      <c r="T131" s="79"/>
      <c r="AT131" s="25" t="s">
        <v>428</v>
      </c>
      <c r="AU131" s="25" t="s">
        <v>80</v>
      </c>
    </row>
    <row r="132" spans="2:65" s="12" customFormat="1" ht="13.5">
      <c r="B132" s="224"/>
      <c r="C132" s="225"/>
      <c r="D132" s="237" t="s">
        <v>430</v>
      </c>
      <c r="E132" s="247" t="s">
        <v>21</v>
      </c>
      <c r="F132" s="248" t="s">
        <v>454</v>
      </c>
      <c r="G132" s="225"/>
      <c r="H132" s="249">
        <v>104.456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430</v>
      </c>
      <c r="AU132" s="234" t="s">
        <v>80</v>
      </c>
      <c r="AV132" s="12" t="s">
        <v>80</v>
      </c>
      <c r="AW132" s="12" t="s">
        <v>34</v>
      </c>
      <c r="AX132" s="12" t="s">
        <v>78</v>
      </c>
      <c r="AY132" s="234" t="s">
        <v>419</v>
      </c>
    </row>
    <row r="133" spans="2:65" s="1" customFormat="1" ht="22.5" customHeight="1">
      <c r="B133" s="42"/>
      <c r="C133" s="209" t="s">
        <v>455</v>
      </c>
      <c r="D133" s="209" t="s">
        <v>421</v>
      </c>
      <c r="E133" s="210" t="s">
        <v>456</v>
      </c>
      <c r="F133" s="211" t="s">
        <v>457</v>
      </c>
      <c r="G133" s="212" t="s">
        <v>458</v>
      </c>
      <c r="H133" s="213">
        <v>188.02099999999999</v>
      </c>
      <c r="I133" s="214"/>
      <c r="J133" s="215">
        <f>ROUND(I133*H133,2)</f>
        <v>0</v>
      </c>
      <c r="K133" s="211" t="s">
        <v>425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80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459</v>
      </c>
    </row>
    <row r="134" spans="2:65" s="1" customFormat="1" ht="13.5">
      <c r="B134" s="42"/>
      <c r="C134" s="64"/>
      <c r="D134" s="221" t="s">
        <v>428</v>
      </c>
      <c r="E134" s="64"/>
      <c r="F134" s="222" t="s">
        <v>460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80</v>
      </c>
    </row>
    <row r="135" spans="2:65" s="12" customFormat="1" ht="13.5">
      <c r="B135" s="224"/>
      <c r="C135" s="225"/>
      <c r="D135" s="237" t="s">
        <v>430</v>
      </c>
      <c r="E135" s="247" t="s">
        <v>21</v>
      </c>
      <c r="F135" s="248" t="s">
        <v>461</v>
      </c>
      <c r="G135" s="225"/>
      <c r="H135" s="249">
        <v>188.02099999999999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AT135" s="234" t="s">
        <v>430</v>
      </c>
      <c r="AU135" s="234" t="s">
        <v>80</v>
      </c>
      <c r="AV135" s="12" t="s">
        <v>80</v>
      </c>
      <c r="AW135" s="12" t="s">
        <v>34</v>
      </c>
      <c r="AX135" s="12" t="s">
        <v>78</v>
      </c>
      <c r="AY135" s="234" t="s">
        <v>419</v>
      </c>
    </row>
    <row r="136" spans="2:65" s="1" customFormat="1" ht="22.5" customHeight="1">
      <c r="B136" s="42"/>
      <c r="C136" s="209" t="s">
        <v>462</v>
      </c>
      <c r="D136" s="209" t="s">
        <v>421</v>
      </c>
      <c r="E136" s="210" t="s">
        <v>463</v>
      </c>
      <c r="F136" s="211" t="s">
        <v>464</v>
      </c>
      <c r="G136" s="212" t="s">
        <v>465</v>
      </c>
      <c r="H136" s="213">
        <v>580</v>
      </c>
      <c r="I136" s="214"/>
      <c r="J136" s="215">
        <f>ROUND(I136*H136,2)</f>
        <v>0</v>
      </c>
      <c r="K136" s="211" t="s">
        <v>425</v>
      </c>
      <c r="L136" s="62"/>
      <c r="M136" s="216" t="s">
        <v>21</v>
      </c>
      <c r="N136" s="217" t="s">
        <v>42</v>
      </c>
      <c r="O136" s="43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25" t="s">
        <v>426</v>
      </c>
      <c r="AT136" s="25" t="s">
        <v>421</v>
      </c>
      <c r="AU136" s="25" t="s">
        <v>80</v>
      </c>
      <c r="AY136" s="25" t="s">
        <v>419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5" t="s">
        <v>78</v>
      </c>
      <c r="BK136" s="220">
        <f>ROUND(I136*H136,2)</f>
        <v>0</v>
      </c>
      <c r="BL136" s="25" t="s">
        <v>426</v>
      </c>
      <c r="BM136" s="25" t="s">
        <v>466</v>
      </c>
    </row>
    <row r="137" spans="2:65" s="1" customFormat="1" ht="27">
      <c r="B137" s="42"/>
      <c r="C137" s="64"/>
      <c r="D137" s="221" t="s">
        <v>428</v>
      </c>
      <c r="E137" s="64"/>
      <c r="F137" s="222" t="s">
        <v>467</v>
      </c>
      <c r="G137" s="64"/>
      <c r="H137" s="64"/>
      <c r="I137" s="177"/>
      <c r="J137" s="64"/>
      <c r="K137" s="64"/>
      <c r="L137" s="62"/>
      <c r="M137" s="223"/>
      <c r="N137" s="43"/>
      <c r="O137" s="43"/>
      <c r="P137" s="43"/>
      <c r="Q137" s="43"/>
      <c r="R137" s="43"/>
      <c r="S137" s="43"/>
      <c r="T137" s="79"/>
      <c r="AT137" s="25" t="s">
        <v>428</v>
      </c>
      <c r="AU137" s="25" t="s">
        <v>80</v>
      </c>
    </row>
    <row r="138" spans="2:65" s="12" customFormat="1" ht="13.5">
      <c r="B138" s="224"/>
      <c r="C138" s="225"/>
      <c r="D138" s="237" t="s">
        <v>430</v>
      </c>
      <c r="E138" s="247" t="s">
        <v>21</v>
      </c>
      <c r="F138" s="248" t="s">
        <v>333</v>
      </c>
      <c r="G138" s="225"/>
      <c r="H138" s="249">
        <v>580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430</v>
      </c>
      <c r="AU138" s="234" t="s">
        <v>80</v>
      </c>
      <c r="AV138" s="12" t="s">
        <v>80</v>
      </c>
      <c r="AW138" s="12" t="s">
        <v>34</v>
      </c>
      <c r="AX138" s="12" t="s">
        <v>78</v>
      </c>
      <c r="AY138" s="234" t="s">
        <v>419</v>
      </c>
    </row>
    <row r="139" spans="2:65" s="1" customFormat="1" ht="22.5" customHeight="1">
      <c r="B139" s="42"/>
      <c r="C139" s="250" t="s">
        <v>468</v>
      </c>
      <c r="D139" s="250" t="s">
        <v>469</v>
      </c>
      <c r="E139" s="251" t="s">
        <v>470</v>
      </c>
      <c r="F139" s="252" t="s">
        <v>471</v>
      </c>
      <c r="G139" s="253" t="s">
        <v>424</v>
      </c>
      <c r="H139" s="254">
        <v>87</v>
      </c>
      <c r="I139" s="255"/>
      <c r="J139" s="256">
        <f>ROUND(I139*H139,2)</f>
        <v>0</v>
      </c>
      <c r="K139" s="252" t="s">
        <v>21</v>
      </c>
      <c r="L139" s="257"/>
      <c r="M139" s="258" t="s">
        <v>21</v>
      </c>
      <c r="N139" s="259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468</v>
      </c>
      <c r="AT139" s="25" t="s">
        <v>469</v>
      </c>
      <c r="AU139" s="25" t="s">
        <v>80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426</v>
      </c>
      <c r="BM139" s="25" t="s">
        <v>472</v>
      </c>
    </row>
    <row r="140" spans="2:65" s="1" customFormat="1" ht="13.5">
      <c r="B140" s="42"/>
      <c r="C140" s="64"/>
      <c r="D140" s="221" t="s">
        <v>428</v>
      </c>
      <c r="E140" s="64"/>
      <c r="F140" s="222" t="s">
        <v>471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80</v>
      </c>
    </row>
    <row r="141" spans="2:65" s="12" customFormat="1" ht="13.5">
      <c r="B141" s="224"/>
      <c r="C141" s="225"/>
      <c r="D141" s="237" t="s">
        <v>430</v>
      </c>
      <c r="E141" s="247" t="s">
        <v>21</v>
      </c>
      <c r="F141" s="248" t="s">
        <v>473</v>
      </c>
      <c r="G141" s="225"/>
      <c r="H141" s="249">
        <v>87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430</v>
      </c>
      <c r="AU141" s="234" t="s">
        <v>80</v>
      </c>
      <c r="AV141" s="12" t="s">
        <v>80</v>
      </c>
      <c r="AW141" s="12" t="s">
        <v>34</v>
      </c>
      <c r="AX141" s="12" t="s">
        <v>78</v>
      </c>
      <c r="AY141" s="234" t="s">
        <v>419</v>
      </c>
    </row>
    <row r="142" spans="2:65" s="1" customFormat="1" ht="22.5" customHeight="1">
      <c r="B142" s="42"/>
      <c r="C142" s="209" t="s">
        <v>474</v>
      </c>
      <c r="D142" s="209" t="s">
        <v>421</v>
      </c>
      <c r="E142" s="210" t="s">
        <v>475</v>
      </c>
      <c r="F142" s="211" t="s">
        <v>476</v>
      </c>
      <c r="G142" s="212" t="s">
        <v>465</v>
      </c>
      <c r="H142" s="213">
        <v>580</v>
      </c>
      <c r="I142" s="214"/>
      <c r="J142" s="215">
        <f>ROUND(I142*H142,2)</f>
        <v>0</v>
      </c>
      <c r="K142" s="211" t="s">
        <v>425</v>
      </c>
      <c r="L142" s="62"/>
      <c r="M142" s="216" t="s">
        <v>21</v>
      </c>
      <c r="N142" s="217" t="s">
        <v>42</v>
      </c>
      <c r="O142" s="43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5" t="s">
        <v>426</v>
      </c>
      <c r="AT142" s="25" t="s">
        <v>421</v>
      </c>
      <c r="AU142" s="25" t="s">
        <v>80</v>
      </c>
      <c r="AY142" s="25" t="s">
        <v>419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5" t="s">
        <v>78</v>
      </c>
      <c r="BK142" s="220">
        <f>ROUND(I142*H142,2)</f>
        <v>0</v>
      </c>
      <c r="BL142" s="25" t="s">
        <v>426</v>
      </c>
      <c r="BM142" s="25" t="s">
        <v>477</v>
      </c>
    </row>
    <row r="143" spans="2:65" s="1" customFormat="1" ht="27">
      <c r="B143" s="42"/>
      <c r="C143" s="64"/>
      <c r="D143" s="221" t="s">
        <v>428</v>
      </c>
      <c r="E143" s="64"/>
      <c r="F143" s="222" t="s">
        <v>478</v>
      </c>
      <c r="G143" s="64"/>
      <c r="H143" s="64"/>
      <c r="I143" s="177"/>
      <c r="J143" s="64"/>
      <c r="K143" s="64"/>
      <c r="L143" s="62"/>
      <c r="M143" s="223"/>
      <c r="N143" s="43"/>
      <c r="O143" s="43"/>
      <c r="P143" s="43"/>
      <c r="Q143" s="43"/>
      <c r="R143" s="43"/>
      <c r="S143" s="43"/>
      <c r="T143" s="79"/>
      <c r="AT143" s="25" t="s">
        <v>428</v>
      </c>
      <c r="AU143" s="25" t="s">
        <v>80</v>
      </c>
    </row>
    <row r="144" spans="2:65" s="12" customFormat="1" ht="13.5">
      <c r="B144" s="224"/>
      <c r="C144" s="225"/>
      <c r="D144" s="237" t="s">
        <v>430</v>
      </c>
      <c r="E144" s="247" t="s">
        <v>21</v>
      </c>
      <c r="F144" s="248" t="s">
        <v>333</v>
      </c>
      <c r="G144" s="225"/>
      <c r="H144" s="249">
        <v>580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430</v>
      </c>
      <c r="AU144" s="234" t="s">
        <v>80</v>
      </c>
      <c r="AV144" s="12" t="s">
        <v>80</v>
      </c>
      <c r="AW144" s="12" t="s">
        <v>34</v>
      </c>
      <c r="AX144" s="12" t="s">
        <v>78</v>
      </c>
      <c r="AY144" s="234" t="s">
        <v>419</v>
      </c>
    </row>
    <row r="145" spans="2:65" s="1" customFormat="1" ht="22.5" customHeight="1">
      <c r="B145" s="42"/>
      <c r="C145" s="250" t="s">
        <v>479</v>
      </c>
      <c r="D145" s="250" t="s">
        <v>469</v>
      </c>
      <c r="E145" s="251" t="s">
        <v>480</v>
      </c>
      <c r="F145" s="252" t="s">
        <v>481</v>
      </c>
      <c r="G145" s="253" t="s">
        <v>482</v>
      </c>
      <c r="H145" s="254">
        <v>29</v>
      </c>
      <c r="I145" s="255"/>
      <c r="J145" s="256">
        <f>ROUND(I145*H145,2)</f>
        <v>0</v>
      </c>
      <c r="K145" s="252" t="s">
        <v>425</v>
      </c>
      <c r="L145" s="257"/>
      <c r="M145" s="258" t="s">
        <v>21</v>
      </c>
      <c r="N145" s="259" t="s">
        <v>42</v>
      </c>
      <c r="O145" s="43"/>
      <c r="P145" s="218">
        <f>O145*H145</f>
        <v>0</v>
      </c>
      <c r="Q145" s="218">
        <v>1E-3</v>
      </c>
      <c r="R145" s="218">
        <f>Q145*H145</f>
        <v>2.9000000000000001E-2</v>
      </c>
      <c r="S145" s="218">
        <v>0</v>
      </c>
      <c r="T145" s="219">
        <f>S145*H145</f>
        <v>0</v>
      </c>
      <c r="AR145" s="25" t="s">
        <v>468</v>
      </c>
      <c r="AT145" s="25" t="s">
        <v>469</v>
      </c>
      <c r="AU145" s="25" t="s">
        <v>80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426</v>
      </c>
      <c r="BM145" s="25" t="s">
        <v>483</v>
      </c>
    </row>
    <row r="146" spans="2:65" s="1" customFormat="1" ht="13.5">
      <c r="B146" s="42"/>
      <c r="C146" s="64"/>
      <c r="D146" s="221" t="s">
        <v>428</v>
      </c>
      <c r="E146" s="64"/>
      <c r="F146" s="222" t="s">
        <v>481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80</v>
      </c>
    </row>
    <row r="147" spans="2:65" s="12" customFormat="1" ht="13.5">
      <c r="B147" s="224"/>
      <c r="C147" s="225"/>
      <c r="D147" s="237" t="s">
        <v>430</v>
      </c>
      <c r="E147" s="247" t="s">
        <v>21</v>
      </c>
      <c r="F147" s="248" t="s">
        <v>484</v>
      </c>
      <c r="G147" s="225"/>
      <c r="H147" s="249">
        <v>29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430</v>
      </c>
      <c r="AU147" s="234" t="s">
        <v>80</v>
      </c>
      <c r="AV147" s="12" t="s">
        <v>80</v>
      </c>
      <c r="AW147" s="12" t="s">
        <v>34</v>
      </c>
      <c r="AX147" s="12" t="s">
        <v>78</v>
      </c>
      <c r="AY147" s="234" t="s">
        <v>419</v>
      </c>
    </row>
    <row r="148" spans="2:65" s="1" customFormat="1" ht="22.5" customHeight="1">
      <c r="B148" s="42"/>
      <c r="C148" s="209" t="s">
        <v>485</v>
      </c>
      <c r="D148" s="209" t="s">
        <v>421</v>
      </c>
      <c r="E148" s="210" t="s">
        <v>486</v>
      </c>
      <c r="F148" s="211" t="s">
        <v>487</v>
      </c>
      <c r="G148" s="212" t="s">
        <v>465</v>
      </c>
      <c r="H148" s="213">
        <v>1529</v>
      </c>
      <c r="I148" s="214"/>
      <c r="J148" s="215">
        <f>ROUND(I148*H148,2)</f>
        <v>0</v>
      </c>
      <c r="K148" s="211" t="s">
        <v>425</v>
      </c>
      <c r="L148" s="62"/>
      <c r="M148" s="216" t="s">
        <v>21</v>
      </c>
      <c r="N148" s="217" t="s">
        <v>42</v>
      </c>
      <c r="O148" s="43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5" t="s">
        <v>426</v>
      </c>
      <c r="AT148" s="25" t="s">
        <v>421</v>
      </c>
      <c r="AU148" s="25" t="s">
        <v>80</v>
      </c>
      <c r="AY148" s="25" t="s">
        <v>419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5" t="s">
        <v>78</v>
      </c>
      <c r="BK148" s="220">
        <f>ROUND(I148*H148,2)</f>
        <v>0</v>
      </c>
      <c r="BL148" s="25" t="s">
        <v>426</v>
      </c>
      <c r="BM148" s="25" t="s">
        <v>488</v>
      </c>
    </row>
    <row r="149" spans="2:65" s="1" customFormat="1" ht="13.5">
      <c r="B149" s="42"/>
      <c r="C149" s="64"/>
      <c r="D149" s="221" t="s">
        <v>428</v>
      </c>
      <c r="E149" s="64"/>
      <c r="F149" s="222" t="s">
        <v>489</v>
      </c>
      <c r="G149" s="64"/>
      <c r="H149" s="64"/>
      <c r="I149" s="177"/>
      <c r="J149" s="64"/>
      <c r="K149" s="64"/>
      <c r="L149" s="62"/>
      <c r="M149" s="223"/>
      <c r="N149" s="43"/>
      <c r="O149" s="43"/>
      <c r="P149" s="43"/>
      <c r="Q149" s="43"/>
      <c r="R149" s="43"/>
      <c r="S149" s="43"/>
      <c r="T149" s="79"/>
      <c r="AT149" s="25" t="s">
        <v>428</v>
      </c>
      <c r="AU149" s="25" t="s">
        <v>80</v>
      </c>
    </row>
    <row r="150" spans="2:65" s="12" customFormat="1" ht="13.5">
      <c r="B150" s="224"/>
      <c r="C150" s="225"/>
      <c r="D150" s="221" t="s">
        <v>430</v>
      </c>
      <c r="E150" s="226" t="s">
        <v>21</v>
      </c>
      <c r="F150" s="227" t="s">
        <v>490</v>
      </c>
      <c r="G150" s="225"/>
      <c r="H150" s="228">
        <v>1529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430</v>
      </c>
      <c r="AU150" s="234" t="s">
        <v>80</v>
      </c>
      <c r="AV150" s="12" t="s">
        <v>80</v>
      </c>
      <c r="AW150" s="12" t="s">
        <v>34</v>
      </c>
      <c r="AX150" s="12" t="s">
        <v>78</v>
      </c>
      <c r="AY150" s="234" t="s">
        <v>419</v>
      </c>
    </row>
    <row r="151" spans="2:65" s="11" customFormat="1" ht="29.85" customHeight="1">
      <c r="B151" s="192"/>
      <c r="C151" s="193"/>
      <c r="D151" s="206" t="s">
        <v>70</v>
      </c>
      <c r="E151" s="207" t="s">
        <v>80</v>
      </c>
      <c r="F151" s="207" t="s">
        <v>491</v>
      </c>
      <c r="G151" s="193"/>
      <c r="H151" s="193"/>
      <c r="I151" s="196"/>
      <c r="J151" s="208">
        <f>BK151</f>
        <v>0</v>
      </c>
      <c r="K151" s="193"/>
      <c r="L151" s="198"/>
      <c r="M151" s="199"/>
      <c r="N151" s="200"/>
      <c r="O151" s="200"/>
      <c r="P151" s="201">
        <f>SUM(P152:P203)</f>
        <v>0</v>
      </c>
      <c r="Q151" s="200"/>
      <c r="R151" s="201">
        <f>SUM(R152:R203)</f>
        <v>335.17297160999999</v>
      </c>
      <c r="S151" s="200"/>
      <c r="T151" s="202">
        <f>SUM(T152:T203)</f>
        <v>2.1052999999999997</v>
      </c>
      <c r="AR151" s="203" t="s">
        <v>78</v>
      </c>
      <c r="AT151" s="204" t="s">
        <v>70</v>
      </c>
      <c r="AU151" s="204" t="s">
        <v>78</v>
      </c>
      <c r="AY151" s="203" t="s">
        <v>419</v>
      </c>
      <c r="BK151" s="205">
        <f>SUM(BK152:BK203)</f>
        <v>0</v>
      </c>
    </row>
    <row r="152" spans="2:65" s="1" customFormat="1" ht="22.5" customHeight="1">
      <c r="B152" s="42"/>
      <c r="C152" s="209" t="s">
        <v>492</v>
      </c>
      <c r="D152" s="209" t="s">
        <v>421</v>
      </c>
      <c r="E152" s="210" t="s">
        <v>493</v>
      </c>
      <c r="F152" s="211" t="s">
        <v>494</v>
      </c>
      <c r="G152" s="212" t="s">
        <v>424</v>
      </c>
      <c r="H152" s="213">
        <v>70.245999999999995</v>
      </c>
      <c r="I152" s="214"/>
      <c r="J152" s="215">
        <f>ROUND(I152*H152,2)</f>
        <v>0</v>
      </c>
      <c r="K152" s="211" t="s">
        <v>425</v>
      </c>
      <c r="L152" s="62"/>
      <c r="M152" s="216" t="s">
        <v>21</v>
      </c>
      <c r="N152" s="217" t="s">
        <v>42</v>
      </c>
      <c r="O152" s="43"/>
      <c r="P152" s="218">
        <f>O152*H152</f>
        <v>0</v>
      </c>
      <c r="Q152" s="218">
        <v>2.16</v>
      </c>
      <c r="R152" s="218">
        <f>Q152*H152</f>
        <v>151.73136</v>
      </c>
      <c r="S152" s="218">
        <v>0</v>
      </c>
      <c r="T152" s="219">
        <f>S152*H152</f>
        <v>0</v>
      </c>
      <c r="AR152" s="25" t="s">
        <v>426</v>
      </c>
      <c r="AT152" s="25" t="s">
        <v>421</v>
      </c>
      <c r="AU152" s="25" t="s">
        <v>80</v>
      </c>
      <c r="AY152" s="25" t="s">
        <v>419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5" t="s">
        <v>78</v>
      </c>
      <c r="BK152" s="220">
        <f>ROUND(I152*H152,2)</f>
        <v>0</v>
      </c>
      <c r="BL152" s="25" t="s">
        <v>426</v>
      </c>
      <c r="BM152" s="25" t="s">
        <v>495</v>
      </c>
    </row>
    <row r="153" spans="2:65" s="1" customFormat="1" ht="13.5">
      <c r="B153" s="42"/>
      <c r="C153" s="64"/>
      <c r="D153" s="221" t="s">
        <v>428</v>
      </c>
      <c r="E153" s="64"/>
      <c r="F153" s="222" t="s">
        <v>494</v>
      </c>
      <c r="G153" s="64"/>
      <c r="H153" s="64"/>
      <c r="I153" s="177"/>
      <c r="J153" s="64"/>
      <c r="K153" s="64"/>
      <c r="L153" s="62"/>
      <c r="M153" s="223"/>
      <c r="N153" s="43"/>
      <c r="O153" s="43"/>
      <c r="P153" s="43"/>
      <c r="Q153" s="43"/>
      <c r="R153" s="43"/>
      <c r="S153" s="43"/>
      <c r="T153" s="79"/>
      <c r="AT153" s="25" t="s">
        <v>428</v>
      </c>
      <c r="AU153" s="25" t="s">
        <v>80</v>
      </c>
    </row>
    <row r="154" spans="2:65" s="14" customFormat="1" ht="13.5">
      <c r="B154" s="260"/>
      <c r="C154" s="261"/>
      <c r="D154" s="221" t="s">
        <v>430</v>
      </c>
      <c r="E154" s="262" t="s">
        <v>21</v>
      </c>
      <c r="F154" s="263" t="s">
        <v>496</v>
      </c>
      <c r="G154" s="261"/>
      <c r="H154" s="264" t="s">
        <v>21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AT154" s="270" t="s">
        <v>430</v>
      </c>
      <c r="AU154" s="270" t="s">
        <v>80</v>
      </c>
      <c r="AV154" s="14" t="s">
        <v>78</v>
      </c>
      <c r="AW154" s="14" t="s">
        <v>34</v>
      </c>
      <c r="AX154" s="14" t="s">
        <v>71</v>
      </c>
      <c r="AY154" s="270" t="s">
        <v>419</v>
      </c>
    </row>
    <row r="155" spans="2:65" s="12" customFormat="1" ht="13.5">
      <c r="B155" s="224"/>
      <c r="C155" s="225"/>
      <c r="D155" s="221" t="s">
        <v>430</v>
      </c>
      <c r="E155" s="226" t="s">
        <v>21</v>
      </c>
      <c r="F155" s="227" t="s">
        <v>497</v>
      </c>
      <c r="G155" s="225"/>
      <c r="H155" s="228">
        <v>46.756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430</v>
      </c>
      <c r="AU155" s="234" t="s">
        <v>80</v>
      </c>
      <c r="AV155" s="12" t="s">
        <v>80</v>
      </c>
      <c r="AW155" s="12" t="s">
        <v>34</v>
      </c>
      <c r="AX155" s="12" t="s">
        <v>71</v>
      </c>
      <c r="AY155" s="234" t="s">
        <v>419</v>
      </c>
    </row>
    <row r="156" spans="2:65" s="12" customFormat="1" ht="13.5">
      <c r="B156" s="224"/>
      <c r="C156" s="225"/>
      <c r="D156" s="221" t="s">
        <v>430</v>
      </c>
      <c r="E156" s="226" t="s">
        <v>21</v>
      </c>
      <c r="F156" s="227" t="s">
        <v>498</v>
      </c>
      <c r="G156" s="225"/>
      <c r="H156" s="228">
        <v>10.5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430</v>
      </c>
      <c r="AU156" s="234" t="s">
        <v>80</v>
      </c>
      <c r="AV156" s="12" t="s">
        <v>80</v>
      </c>
      <c r="AW156" s="12" t="s">
        <v>34</v>
      </c>
      <c r="AX156" s="12" t="s">
        <v>71</v>
      </c>
      <c r="AY156" s="234" t="s">
        <v>419</v>
      </c>
    </row>
    <row r="157" spans="2:65" s="12" customFormat="1" ht="13.5">
      <c r="B157" s="224"/>
      <c r="C157" s="225"/>
      <c r="D157" s="221" t="s">
        <v>430</v>
      </c>
      <c r="E157" s="226" t="s">
        <v>21</v>
      </c>
      <c r="F157" s="227" t="s">
        <v>499</v>
      </c>
      <c r="G157" s="225"/>
      <c r="H157" s="228">
        <v>5.8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430</v>
      </c>
      <c r="AU157" s="234" t="s">
        <v>80</v>
      </c>
      <c r="AV157" s="12" t="s">
        <v>80</v>
      </c>
      <c r="AW157" s="12" t="s">
        <v>34</v>
      </c>
      <c r="AX157" s="12" t="s">
        <v>71</v>
      </c>
      <c r="AY157" s="234" t="s">
        <v>419</v>
      </c>
    </row>
    <row r="158" spans="2:65" s="12" customFormat="1" ht="13.5">
      <c r="B158" s="224"/>
      <c r="C158" s="225"/>
      <c r="D158" s="221" t="s">
        <v>430</v>
      </c>
      <c r="E158" s="226" t="s">
        <v>21</v>
      </c>
      <c r="F158" s="227" t="s">
        <v>500</v>
      </c>
      <c r="G158" s="225"/>
      <c r="H158" s="228">
        <v>7.19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430</v>
      </c>
      <c r="AU158" s="234" t="s">
        <v>80</v>
      </c>
      <c r="AV158" s="12" t="s">
        <v>80</v>
      </c>
      <c r="AW158" s="12" t="s">
        <v>34</v>
      </c>
      <c r="AX158" s="12" t="s">
        <v>71</v>
      </c>
      <c r="AY158" s="234" t="s">
        <v>419</v>
      </c>
    </row>
    <row r="159" spans="2:65" s="13" customFormat="1" ht="13.5">
      <c r="B159" s="235"/>
      <c r="C159" s="236"/>
      <c r="D159" s="237" t="s">
        <v>430</v>
      </c>
      <c r="E159" s="238" t="s">
        <v>21</v>
      </c>
      <c r="F159" s="239" t="s">
        <v>434</v>
      </c>
      <c r="G159" s="236"/>
      <c r="H159" s="240">
        <v>70.245999999999995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430</v>
      </c>
      <c r="AU159" s="246" t="s">
        <v>80</v>
      </c>
      <c r="AV159" s="13" t="s">
        <v>426</v>
      </c>
      <c r="AW159" s="13" t="s">
        <v>34</v>
      </c>
      <c r="AX159" s="13" t="s">
        <v>78</v>
      </c>
      <c r="AY159" s="246" t="s">
        <v>419</v>
      </c>
    </row>
    <row r="160" spans="2:65" s="1" customFormat="1" ht="22.5" customHeight="1">
      <c r="B160" s="42"/>
      <c r="C160" s="209" t="s">
        <v>501</v>
      </c>
      <c r="D160" s="209" t="s">
        <v>421</v>
      </c>
      <c r="E160" s="210" t="s">
        <v>502</v>
      </c>
      <c r="F160" s="211" t="s">
        <v>503</v>
      </c>
      <c r="G160" s="212" t="s">
        <v>504</v>
      </c>
      <c r="H160" s="213">
        <v>148</v>
      </c>
      <c r="I160" s="214"/>
      <c r="J160" s="215">
        <f>ROUND(I160*H160,2)</f>
        <v>0</v>
      </c>
      <c r="K160" s="211" t="s">
        <v>425</v>
      </c>
      <c r="L160" s="62"/>
      <c r="M160" s="216" t="s">
        <v>21</v>
      </c>
      <c r="N160" s="217" t="s">
        <v>42</v>
      </c>
      <c r="O160" s="43"/>
      <c r="P160" s="218">
        <f>O160*H160</f>
        <v>0</v>
      </c>
      <c r="Q160" s="218">
        <v>1E-4</v>
      </c>
      <c r="R160" s="218">
        <f>Q160*H160</f>
        <v>1.4800000000000001E-2</v>
      </c>
      <c r="S160" s="218">
        <v>0</v>
      </c>
      <c r="T160" s="219">
        <f>S160*H160</f>
        <v>0</v>
      </c>
      <c r="AR160" s="25" t="s">
        <v>426</v>
      </c>
      <c r="AT160" s="25" t="s">
        <v>421</v>
      </c>
      <c r="AU160" s="25" t="s">
        <v>80</v>
      </c>
      <c r="AY160" s="25" t="s">
        <v>419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5" t="s">
        <v>78</v>
      </c>
      <c r="BK160" s="220">
        <f>ROUND(I160*H160,2)</f>
        <v>0</v>
      </c>
      <c r="BL160" s="25" t="s">
        <v>426</v>
      </c>
      <c r="BM160" s="25" t="s">
        <v>505</v>
      </c>
    </row>
    <row r="161" spans="2:65" s="1" customFormat="1" ht="27">
      <c r="B161" s="42"/>
      <c r="C161" s="64"/>
      <c r="D161" s="221" t="s">
        <v>428</v>
      </c>
      <c r="E161" s="64"/>
      <c r="F161" s="222" t="s">
        <v>506</v>
      </c>
      <c r="G161" s="64"/>
      <c r="H161" s="64"/>
      <c r="I161" s="177"/>
      <c r="J161" s="64"/>
      <c r="K161" s="64"/>
      <c r="L161" s="62"/>
      <c r="M161" s="223"/>
      <c r="N161" s="43"/>
      <c r="O161" s="43"/>
      <c r="P161" s="43"/>
      <c r="Q161" s="43"/>
      <c r="R161" s="43"/>
      <c r="S161" s="43"/>
      <c r="T161" s="79"/>
      <c r="AT161" s="25" t="s">
        <v>428</v>
      </c>
      <c r="AU161" s="25" t="s">
        <v>80</v>
      </c>
    </row>
    <row r="162" spans="2:65" s="12" customFormat="1" ht="13.5">
      <c r="B162" s="224"/>
      <c r="C162" s="225"/>
      <c r="D162" s="237" t="s">
        <v>430</v>
      </c>
      <c r="E162" s="247" t="s">
        <v>21</v>
      </c>
      <c r="F162" s="248" t="s">
        <v>507</v>
      </c>
      <c r="G162" s="225"/>
      <c r="H162" s="249">
        <v>148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430</v>
      </c>
      <c r="AU162" s="234" t="s">
        <v>80</v>
      </c>
      <c r="AV162" s="12" t="s">
        <v>80</v>
      </c>
      <c r="AW162" s="12" t="s">
        <v>34</v>
      </c>
      <c r="AX162" s="12" t="s">
        <v>78</v>
      </c>
      <c r="AY162" s="234" t="s">
        <v>419</v>
      </c>
    </row>
    <row r="163" spans="2:65" s="1" customFormat="1" ht="22.5" customHeight="1">
      <c r="B163" s="42"/>
      <c r="C163" s="209" t="s">
        <v>508</v>
      </c>
      <c r="D163" s="209" t="s">
        <v>421</v>
      </c>
      <c r="E163" s="210" t="s">
        <v>509</v>
      </c>
      <c r="F163" s="211" t="s">
        <v>510</v>
      </c>
      <c r="G163" s="212" t="s">
        <v>504</v>
      </c>
      <c r="H163" s="213">
        <v>37</v>
      </c>
      <c r="I163" s="214"/>
      <c r="J163" s="215">
        <f>ROUND(I163*H163,2)</f>
        <v>0</v>
      </c>
      <c r="K163" s="211" t="s">
        <v>425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1E-4</v>
      </c>
      <c r="R163" s="218">
        <f>Q163*H163</f>
        <v>3.7000000000000002E-3</v>
      </c>
      <c r="S163" s="218">
        <v>0</v>
      </c>
      <c r="T163" s="219">
        <f>S163*H163</f>
        <v>0</v>
      </c>
      <c r="AR163" s="25" t="s">
        <v>426</v>
      </c>
      <c r="AT163" s="25" t="s">
        <v>421</v>
      </c>
      <c r="AU163" s="25" t="s">
        <v>80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426</v>
      </c>
      <c r="BM163" s="25" t="s">
        <v>511</v>
      </c>
    </row>
    <row r="164" spans="2:65" s="1" customFormat="1" ht="27">
      <c r="B164" s="42"/>
      <c r="C164" s="64"/>
      <c r="D164" s="237" t="s">
        <v>428</v>
      </c>
      <c r="E164" s="64"/>
      <c r="F164" s="271" t="s">
        <v>512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80</v>
      </c>
    </row>
    <row r="165" spans="2:65" s="1" customFormat="1" ht="31.5" customHeight="1">
      <c r="B165" s="42"/>
      <c r="C165" s="209" t="s">
        <v>10</v>
      </c>
      <c r="D165" s="209" t="s">
        <v>421</v>
      </c>
      <c r="E165" s="210" t="s">
        <v>513</v>
      </c>
      <c r="F165" s="211" t="s">
        <v>514</v>
      </c>
      <c r="G165" s="212" t="s">
        <v>504</v>
      </c>
      <c r="H165" s="213">
        <v>148</v>
      </c>
      <c r="I165" s="214"/>
      <c r="J165" s="215">
        <f>ROUND(I165*H165,2)</f>
        <v>0</v>
      </c>
      <c r="K165" s="211" t="s">
        <v>425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426</v>
      </c>
      <c r="AT165" s="25" t="s">
        <v>421</v>
      </c>
      <c r="AU165" s="25" t="s">
        <v>80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426</v>
      </c>
      <c r="BM165" s="25" t="s">
        <v>515</v>
      </c>
    </row>
    <row r="166" spans="2:65" s="1" customFormat="1" ht="27">
      <c r="B166" s="42"/>
      <c r="C166" s="64"/>
      <c r="D166" s="221" t="s">
        <v>428</v>
      </c>
      <c r="E166" s="64"/>
      <c r="F166" s="222" t="s">
        <v>516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80</v>
      </c>
    </row>
    <row r="167" spans="2:65" s="12" customFormat="1" ht="13.5">
      <c r="B167" s="224"/>
      <c r="C167" s="225"/>
      <c r="D167" s="237" t="s">
        <v>430</v>
      </c>
      <c r="E167" s="247" t="s">
        <v>21</v>
      </c>
      <c r="F167" s="248" t="s">
        <v>507</v>
      </c>
      <c r="G167" s="225"/>
      <c r="H167" s="249">
        <v>148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430</v>
      </c>
      <c r="AU167" s="234" t="s">
        <v>80</v>
      </c>
      <c r="AV167" s="12" t="s">
        <v>80</v>
      </c>
      <c r="AW167" s="12" t="s">
        <v>34</v>
      </c>
      <c r="AX167" s="12" t="s">
        <v>78</v>
      </c>
      <c r="AY167" s="234" t="s">
        <v>419</v>
      </c>
    </row>
    <row r="168" spans="2:65" s="1" customFormat="1" ht="22.5" customHeight="1">
      <c r="B168" s="42"/>
      <c r="C168" s="250" t="s">
        <v>517</v>
      </c>
      <c r="D168" s="250" t="s">
        <v>469</v>
      </c>
      <c r="E168" s="251" t="s">
        <v>518</v>
      </c>
      <c r="F168" s="252" t="s">
        <v>519</v>
      </c>
      <c r="G168" s="253" t="s">
        <v>424</v>
      </c>
      <c r="H168" s="254">
        <v>46.008000000000003</v>
      </c>
      <c r="I168" s="255"/>
      <c r="J168" s="256">
        <f>ROUND(I168*H168,2)</f>
        <v>0</v>
      </c>
      <c r="K168" s="252" t="s">
        <v>425</v>
      </c>
      <c r="L168" s="257"/>
      <c r="M168" s="258" t="s">
        <v>21</v>
      </c>
      <c r="N168" s="259" t="s">
        <v>42</v>
      </c>
      <c r="O168" s="43"/>
      <c r="P168" s="218">
        <f>O168*H168</f>
        <v>0</v>
      </c>
      <c r="Q168" s="218">
        <v>2.4289999999999998</v>
      </c>
      <c r="R168" s="218">
        <f>Q168*H168</f>
        <v>111.753432</v>
      </c>
      <c r="S168" s="218">
        <v>0</v>
      </c>
      <c r="T168" s="219">
        <f>S168*H168</f>
        <v>0</v>
      </c>
      <c r="AR168" s="25" t="s">
        <v>468</v>
      </c>
      <c r="AT168" s="25" t="s">
        <v>469</v>
      </c>
      <c r="AU168" s="25" t="s">
        <v>80</v>
      </c>
      <c r="AY168" s="25" t="s">
        <v>419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5" t="s">
        <v>78</v>
      </c>
      <c r="BK168" s="220">
        <f>ROUND(I168*H168,2)</f>
        <v>0</v>
      </c>
      <c r="BL168" s="25" t="s">
        <v>426</v>
      </c>
      <c r="BM168" s="25" t="s">
        <v>520</v>
      </c>
    </row>
    <row r="169" spans="2:65" s="1" customFormat="1" ht="13.5">
      <c r="B169" s="42"/>
      <c r="C169" s="64"/>
      <c r="D169" s="221" t="s">
        <v>428</v>
      </c>
      <c r="E169" s="64"/>
      <c r="F169" s="222" t="s">
        <v>519</v>
      </c>
      <c r="G169" s="64"/>
      <c r="H169" s="64"/>
      <c r="I169" s="177"/>
      <c r="J169" s="64"/>
      <c r="K169" s="64"/>
      <c r="L169" s="62"/>
      <c r="M169" s="223"/>
      <c r="N169" s="43"/>
      <c r="O169" s="43"/>
      <c r="P169" s="43"/>
      <c r="Q169" s="43"/>
      <c r="R169" s="43"/>
      <c r="S169" s="43"/>
      <c r="T169" s="79"/>
      <c r="AT169" s="25" t="s">
        <v>428</v>
      </c>
      <c r="AU169" s="25" t="s">
        <v>80</v>
      </c>
    </row>
    <row r="170" spans="2:65" s="12" customFormat="1" ht="13.5">
      <c r="B170" s="224"/>
      <c r="C170" s="225"/>
      <c r="D170" s="221" t="s">
        <v>430</v>
      </c>
      <c r="E170" s="226" t="s">
        <v>342</v>
      </c>
      <c r="F170" s="227" t="s">
        <v>521</v>
      </c>
      <c r="G170" s="225"/>
      <c r="H170" s="228">
        <v>41.825000000000003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430</v>
      </c>
      <c r="AU170" s="234" t="s">
        <v>80</v>
      </c>
      <c r="AV170" s="12" t="s">
        <v>80</v>
      </c>
      <c r="AW170" s="12" t="s">
        <v>34</v>
      </c>
      <c r="AX170" s="12" t="s">
        <v>71</v>
      </c>
      <c r="AY170" s="234" t="s">
        <v>419</v>
      </c>
    </row>
    <row r="171" spans="2:65" s="12" customFormat="1" ht="13.5">
      <c r="B171" s="224"/>
      <c r="C171" s="225"/>
      <c r="D171" s="237" t="s">
        <v>430</v>
      </c>
      <c r="E171" s="247" t="s">
        <v>21</v>
      </c>
      <c r="F171" s="248" t="s">
        <v>522</v>
      </c>
      <c r="G171" s="225"/>
      <c r="H171" s="249">
        <v>46.008000000000003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430</v>
      </c>
      <c r="AU171" s="234" t="s">
        <v>80</v>
      </c>
      <c r="AV171" s="12" t="s">
        <v>80</v>
      </c>
      <c r="AW171" s="12" t="s">
        <v>34</v>
      </c>
      <c r="AX171" s="12" t="s">
        <v>78</v>
      </c>
      <c r="AY171" s="234" t="s">
        <v>419</v>
      </c>
    </row>
    <row r="172" spans="2:65" s="1" customFormat="1" ht="22.5" customHeight="1">
      <c r="B172" s="42"/>
      <c r="C172" s="209" t="s">
        <v>523</v>
      </c>
      <c r="D172" s="209" t="s">
        <v>421</v>
      </c>
      <c r="E172" s="210" t="s">
        <v>524</v>
      </c>
      <c r="F172" s="211" t="s">
        <v>525</v>
      </c>
      <c r="G172" s="212" t="s">
        <v>458</v>
      </c>
      <c r="H172" s="213">
        <v>2.0910000000000002</v>
      </c>
      <c r="I172" s="214"/>
      <c r="J172" s="215">
        <f>ROUND(I172*H172,2)</f>
        <v>0</v>
      </c>
      <c r="K172" s="211" t="s">
        <v>425</v>
      </c>
      <c r="L172" s="62"/>
      <c r="M172" s="216" t="s">
        <v>21</v>
      </c>
      <c r="N172" s="217" t="s">
        <v>42</v>
      </c>
      <c r="O172" s="43"/>
      <c r="P172" s="218">
        <f>O172*H172</f>
        <v>0</v>
      </c>
      <c r="Q172" s="218">
        <v>1.1133200000000001</v>
      </c>
      <c r="R172" s="218">
        <f>Q172*H172</f>
        <v>2.3279521200000004</v>
      </c>
      <c r="S172" s="218">
        <v>0</v>
      </c>
      <c r="T172" s="219">
        <f>S172*H172</f>
        <v>0</v>
      </c>
      <c r="AR172" s="25" t="s">
        <v>426</v>
      </c>
      <c r="AT172" s="25" t="s">
        <v>421</v>
      </c>
      <c r="AU172" s="25" t="s">
        <v>80</v>
      </c>
      <c r="AY172" s="25" t="s">
        <v>419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5" t="s">
        <v>78</v>
      </c>
      <c r="BK172" s="220">
        <f>ROUND(I172*H172,2)</f>
        <v>0</v>
      </c>
      <c r="BL172" s="25" t="s">
        <v>426</v>
      </c>
      <c r="BM172" s="25" t="s">
        <v>526</v>
      </c>
    </row>
    <row r="173" spans="2:65" s="1" customFormat="1" ht="13.5">
      <c r="B173" s="42"/>
      <c r="C173" s="64"/>
      <c r="D173" s="221" t="s">
        <v>428</v>
      </c>
      <c r="E173" s="64"/>
      <c r="F173" s="222" t="s">
        <v>527</v>
      </c>
      <c r="G173" s="64"/>
      <c r="H173" s="64"/>
      <c r="I173" s="177"/>
      <c r="J173" s="64"/>
      <c r="K173" s="64"/>
      <c r="L173" s="62"/>
      <c r="M173" s="223"/>
      <c r="N173" s="43"/>
      <c r="O173" s="43"/>
      <c r="P173" s="43"/>
      <c r="Q173" s="43"/>
      <c r="R173" s="43"/>
      <c r="S173" s="43"/>
      <c r="T173" s="79"/>
      <c r="AT173" s="25" t="s">
        <v>428</v>
      </c>
      <c r="AU173" s="25" t="s">
        <v>80</v>
      </c>
    </row>
    <row r="174" spans="2:65" s="12" customFormat="1" ht="13.5">
      <c r="B174" s="224"/>
      <c r="C174" s="225"/>
      <c r="D174" s="237" t="s">
        <v>430</v>
      </c>
      <c r="E174" s="247" t="s">
        <v>21</v>
      </c>
      <c r="F174" s="248" t="s">
        <v>528</v>
      </c>
      <c r="G174" s="225"/>
      <c r="H174" s="249">
        <v>2.0910000000000002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430</v>
      </c>
      <c r="AU174" s="234" t="s">
        <v>80</v>
      </c>
      <c r="AV174" s="12" t="s">
        <v>80</v>
      </c>
      <c r="AW174" s="12" t="s">
        <v>34</v>
      </c>
      <c r="AX174" s="12" t="s">
        <v>78</v>
      </c>
      <c r="AY174" s="234" t="s">
        <v>419</v>
      </c>
    </row>
    <row r="175" spans="2:65" s="1" customFormat="1" ht="22.5" customHeight="1">
      <c r="B175" s="42"/>
      <c r="C175" s="209" t="s">
        <v>529</v>
      </c>
      <c r="D175" s="209" t="s">
        <v>421</v>
      </c>
      <c r="E175" s="210" t="s">
        <v>530</v>
      </c>
      <c r="F175" s="211" t="s">
        <v>531</v>
      </c>
      <c r="G175" s="212" t="s">
        <v>504</v>
      </c>
      <c r="H175" s="213">
        <v>3.7</v>
      </c>
      <c r="I175" s="214"/>
      <c r="J175" s="215">
        <f>ROUND(I175*H175,2)</f>
        <v>0</v>
      </c>
      <c r="K175" s="211" t="s">
        <v>425</v>
      </c>
      <c r="L175" s="62"/>
      <c r="M175" s="216" t="s">
        <v>21</v>
      </c>
      <c r="N175" s="217" t="s">
        <v>42</v>
      </c>
      <c r="O175" s="43"/>
      <c r="P175" s="218">
        <f>O175*H175</f>
        <v>0</v>
      </c>
      <c r="Q175" s="218">
        <v>0</v>
      </c>
      <c r="R175" s="218">
        <f>Q175*H175</f>
        <v>0</v>
      </c>
      <c r="S175" s="218">
        <v>0.56899999999999995</v>
      </c>
      <c r="T175" s="219">
        <f>S175*H175</f>
        <v>2.1052999999999997</v>
      </c>
      <c r="AR175" s="25" t="s">
        <v>426</v>
      </c>
      <c r="AT175" s="25" t="s">
        <v>421</v>
      </c>
      <c r="AU175" s="25" t="s">
        <v>80</v>
      </c>
      <c r="AY175" s="25" t="s">
        <v>419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5" t="s">
        <v>78</v>
      </c>
      <c r="BK175" s="220">
        <f>ROUND(I175*H175,2)</f>
        <v>0</v>
      </c>
      <c r="BL175" s="25" t="s">
        <v>426</v>
      </c>
      <c r="BM175" s="25" t="s">
        <v>532</v>
      </c>
    </row>
    <row r="176" spans="2:65" s="1" customFormat="1" ht="27">
      <c r="B176" s="42"/>
      <c r="C176" s="64"/>
      <c r="D176" s="221" t="s">
        <v>428</v>
      </c>
      <c r="E176" s="64"/>
      <c r="F176" s="222" t="s">
        <v>533</v>
      </c>
      <c r="G176" s="64"/>
      <c r="H176" s="64"/>
      <c r="I176" s="177"/>
      <c r="J176" s="64"/>
      <c r="K176" s="64"/>
      <c r="L176" s="62"/>
      <c r="M176" s="223"/>
      <c r="N176" s="43"/>
      <c r="O176" s="43"/>
      <c r="P176" s="43"/>
      <c r="Q176" s="43"/>
      <c r="R176" s="43"/>
      <c r="S176" s="43"/>
      <c r="T176" s="79"/>
      <c r="AT176" s="25" t="s">
        <v>428</v>
      </c>
      <c r="AU176" s="25" t="s">
        <v>80</v>
      </c>
    </row>
    <row r="177" spans="2:65" s="12" customFormat="1" ht="13.5">
      <c r="B177" s="224"/>
      <c r="C177" s="225"/>
      <c r="D177" s="237" t="s">
        <v>430</v>
      </c>
      <c r="E177" s="247" t="s">
        <v>21</v>
      </c>
      <c r="F177" s="248" t="s">
        <v>534</v>
      </c>
      <c r="G177" s="225"/>
      <c r="H177" s="249">
        <v>3.7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430</v>
      </c>
      <c r="AU177" s="234" t="s">
        <v>80</v>
      </c>
      <c r="AV177" s="12" t="s">
        <v>80</v>
      </c>
      <c r="AW177" s="12" t="s">
        <v>34</v>
      </c>
      <c r="AX177" s="12" t="s">
        <v>78</v>
      </c>
      <c r="AY177" s="234" t="s">
        <v>419</v>
      </c>
    </row>
    <row r="178" spans="2:65" s="1" customFormat="1" ht="22.5" customHeight="1">
      <c r="B178" s="42"/>
      <c r="C178" s="209" t="s">
        <v>535</v>
      </c>
      <c r="D178" s="209" t="s">
        <v>421</v>
      </c>
      <c r="E178" s="210" t="s">
        <v>536</v>
      </c>
      <c r="F178" s="211" t="s">
        <v>537</v>
      </c>
      <c r="G178" s="212" t="s">
        <v>424</v>
      </c>
      <c r="H178" s="213">
        <v>25.991</v>
      </c>
      <c r="I178" s="214"/>
      <c r="J178" s="215">
        <f>ROUND(I178*H178,2)</f>
        <v>0</v>
      </c>
      <c r="K178" s="211" t="s">
        <v>425</v>
      </c>
      <c r="L178" s="62"/>
      <c r="M178" s="216" t="s">
        <v>21</v>
      </c>
      <c r="N178" s="217" t="s">
        <v>42</v>
      </c>
      <c r="O178" s="43"/>
      <c r="P178" s="218">
        <f>O178*H178</f>
        <v>0</v>
      </c>
      <c r="Q178" s="218">
        <v>2.45329</v>
      </c>
      <c r="R178" s="218">
        <f>Q178*H178</f>
        <v>63.763460389999999</v>
      </c>
      <c r="S178" s="218">
        <v>0</v>
      </c>
      <c r="T178" s="219">
        <f>S178*H178</f>
        <v>0</v>
      </c>
      <c r="AR178" s="25" t="s">
        <v>426</v>
      </c>
      <c r="AT178" s="25" t="s">
        <v>421</v>
      </c>
      <c r="AU178" s="25" t="s">
        <v>80</v>
      </c>
      <c r="AY178" s="25" t="s">
        <v>419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5" t="s">
        <v>78</v>
      </c>
      <c r="BK178" s="220">
        <f>ROUND(I178*H178,2)</f>
        <v>0</v>
      </c>
      <c r="BL178" s="25" t="s">
        <v>426</v>
      </c>
      <c r="BM178" s="25" t="s">
        <v>538</v>
      </c>
    </row>
    <row r="179" spans="2:65" s="1" customFormat="1" ht="27">
      <c r="B179" s="42"/>
      <c r="C179" s="64"/>
      <c r="D179" s="221" t="s">
        <v>428</v>
      </c>
      <c r="E179" s="64"/>
      <c r="F179" s="222" t="s">
        <v>539</v>
      </c>
      <c r="G179" s="64"/>
      <c r="H179" s="64"/>
      <c r="I179" s="177"/>
      <c r="J179" s="64"/>
      <c r="K179" s="64"/>
      <c r="L179" s="62"/>
      <c r="M179" s="223"/>
      <c r="N179" s="43"/>
      <c r="O179" s="43"/>
      <c r="P179" s="43"/>
      <c r="Q179" s="43"/>
      <c r="R179" s="43"/>
      <c r="S179" s="43"/>
      <c r="T179" s="79"/>
      <c r="AT179" s="25" t="s">
        <v>428</v>
      </c>
      <c r="AU179" s="25" t="s">
        <v>80</v>
      </c>
    </row>
    <row r="180" spans="2:65" s="14" customFormat="1" ht="13.5">
      <c r="B180" s="260"/>
      <c r="C180" s="261"/>
      <c r="D180" s="221" t="s">
        <v>430</v>
      </c>
      <c r="E180" s="262" t="s">
        <v>21</v>
      </c>
      <c r="F180" s="263" t="s">
        <v>540</v>
      </c>
      <c r="G180" s="261"/>
      <c r="H180" s="264" t="s">
        <v>21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AT180" s="270" t="s">
        <v>430</v>
      </c>
      <c r="AU180" s="270" t="s">
        <v>80</v>
      </c>
      <c r="AV180" s="14" t="s">
        <v>78</v>
      </c>
      <c r="AW180" s="14" t="s">
        <v>34</v>
      </c>
      <c r="AX180" s="14" t="s">
        <v>71</v>
      </c>
      <c r="AY180" s="270" t="s">
        <v>419</v>
      </c>
    </row>
    <row r="181" spans="2:65" s="12" customFormat="1" ht="13.5">
      <c r="B181" s="224"/>
      <c r="C181" s="225"/>
      <c r="D181" s="221" t="s">
        <v>430</v>
      </c>
      <c r="E181" s="226" t="s">
        <v>21</v>
      </c>
      <c r="F181" s="227" t="s">
        <v>541</v>
      </c>
      <c r="G181" s="225"/>
      <c r="H181" s="228">
        <v>23.186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430</v>
      </c>
      <c r="AU181" s="234" t="s">
        <v>80</v>
      </c>
      <c r="AV181" s="12" t="s">
        <v>80</v>
      </c>
      <c r="AW181" s="12" t="s">
        <v>34</v>
      </c>
      <c r="AX181" s="12" t="s">
        <v>71</v>
      </c>
      <c r="AY181" s="234" t="s">
        <v>419</v>
      </c>
    </row>
    <row r="182" spans="2:65" s="14" customFormat="1" ht="13.5">
      <c r="B182" s="260"/>
      <c r="C182" s="261"/>
      <c r="D182" s="221" t="s">
        <v>430</v>
      </c>
      <c r="E182" s="262" t="s">
        <v>21</v>
      </c>
      <c r="F182" s="263" t="s">
        <v>542</v>
      </c>
      <c r="G182" s="261"/>
      <c r="H182" s="264" t="s">
        <v>21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AT182" s="270" t="s">
        <v>430</v>
      </c>
      <c r="AU182" s="270" t="s">
        <v>80</v>
      </c>
      <c r="AV182" s="14" t="s">
        <v>78</v>
      </c>
      <c r="AW182" s="14" t="s">
        <v>34</v>
      </c>
      <c r="AX182" s="14" t="s">
        <v>71</v>
      </c>
      <c r="AY182" s="270" t="s">
        <v>419</v>
      </c>
    </row>
    <row r="183" spans="2:65" s="12" customFormat="1" ht="13.5">
      <c r="B183" s="224"/>
      <c r="C183" s="225"/>
      <c r="D183" s="221" t="s">
        <v>430</v>
      </c>
      <c r="E183" s="226" t="s">
        <v>21</v>
      </c>
      <c r="F183" s="227" t="s">
        <v>543</v>
      </c>
      <c r="G183" s="225"/>
      <c r="H183" s="228">
        <v>2.8050000000000002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430</v>
      </c>
      <c r="AU183" s="234" t="s">
        <v>80</v>
      </c>
      <c r="AV183" s="12" t="s">
        <v>80</v>
      </c>
      <c r="AW183" s="12" t="s">
        <v>34</v>
      </c>
      <c r="AX183" s="12" t="s">
        <v>71</v>
      </c>
      <c r="AY183" s="234" t="s">
        <v>419</v>
      </c>
    </row>
    <row r="184" spans="2:65" s="13" customFormat="1" ht="13.5">
      <c r="B184" s="235"/>
      <c r="C184" s="236"/>
      <c r="D184" s="237" t="s">
        <v>430</v>
      </c>
      <c r="E184" s="238" t="s">
        <v>348</v>
      </c>
      <c r="F184" s="239" t="s">
        <v>434</v>
      </c>
      <c r="G184" s="236"/>
      <c r="H184" s="240">
        <v>25.991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AT184" s="246" t="s">
        <v>430</v>
      </c>
      <c r="AU184" s="246" t="s">
        <v>80</v>
      </c>
      <c r="AV184" s="13" t="s">
        <v>426</v>
      </c>
      <c r="AW184" s="13" t="s">
        <v>34</v>
      </c>
      <c r="AX184" s="13" t="s">
        <v>78</v>
      </c>
      <c r="AY184" s="246" t="s">
        <v>419</v>
      </c>
    </row>
    <row r="185" spans="2:65" s="1" customFormat="1" ht="22.5" customHeight="1">
      <c r="B185" s="42"/>
      <c r="C185" s="209" t="s">
        <v>544</v>
      </c>
      <c r="D185" s="209" t="s">
        <v>421</v>
      </c>
      <c r="E185" s="210" t="s">
        <v>545</v>
      </c>
      <c r="F185" s="211" t="s">
        <v>546</v>
      </c>
      <c r="G185" s="212" t="s">
        <v>465</v>
      </c>
      <c r="H185" s="213">
        <v>136.05600000000001</v>
      </c>
      <c r="I185" s="214"/>
      <c r="J185" s="215">
        <f>ROUND(I185*H185,2)</f>
        <v>0</v>
      </c>
      <c r="K185" s="211" t="s">
        <v>425</v>
      </c>
      <c r="L185" s="62"/>
      <c r="M185" s="216" t="s">
        <v>21</v>
      </c>
      <c r="N185" s="217" t="s">
        <v>42</v>
      </c>
      <c r="O185" s="43"/>
      <c r="P185" s="218">
        <f>O185*H185</f>
        <v>0</v>
      </c>
      <c r="Q185" s="218">
        <v>1.0300000000000001E-3</v>
      </c>
      <c r="R185" s="218">
        <f>Q185*H185</f>
        <v>0.14013768000000001</v>
      </c>
      <c r="S185" s="218">
        <v>0</v>
      </c>
      <c r="T185" s="219">
        <f>S185*H185</f>
        <v>0</v>
      </c>
      <c r="AR185" s="25" t="s">
        <v>426</v>
      </c>
      <c r="AT185" s="25" t="s">
        <v>421</v>
      </c>
      <c r="AU185" s="25" t="s">
        <v>80</v>
      </c>
      <c r="AY185" s="25" t="s">
        <v>419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5" t="s">
        <v>78</v>
      </c>
      <c r="BK185" s="220">
        <f>ROUND(I185*H185,2)</f>
        <v>0</v>
      </c>
      <c r="BL185" s="25" t="s">
        <v>426</v>
      </c>
      <c r="BM185" s="25" t="s">
        <v>547</v>
      </c>
    </row>
    <row r="186" spans="2:65" s="1" customFormat="1" ht="27">
      <c r="B186" s="42"/>
      <c r="C186" s="64"/>
      <c r="D186" s="221" t="s">
        <v>428</v>
      </c>
      <c r="E186" s="64"/>
      <c r="F186" s="222" t="s">
        <v>548</v>
      </c>
      <c r="G186" s="64"/>
      <c r="H186" s="64"/>
      <c r="I186" s="177"/>
      <c r="J186" s="64"/>
      <c r="K186" s="64"/>
      <c r="L186" s="62"/>
      <c r="M186" s="223"/>
      <c r="N186" s="43"/>
      <c r="O186" s="43"/>
      <c r="P186" s="43"/>
      <c r="Q186" s="43"/>
      <c r="R186" s="43"/>
      <c r="S186" s="43"/>
      <c r="T186" s="79"/>
      <c r="AT186" s="25" t="s">
        <v>428</v>
      </c>
      <c r="AU186" s="25" t="s">
        <v>80</v>
      </c>
    </row>
    <row r="187" spans="2:65" s="14" customFormat="1" ht="13.5">
      <c r="B187" s="260"/>
      <c r="C187" s="261"/>
      <c r="D187" s="221" t="s">
        <v>430</v>
      </c>
      <c r="E187" s="262" t="s">
        <v>21</v>
      </c>
      <c r="F187" s="263" t="s">
        <v>549</v>
      </c>
      <c r="G187" s="261"/>
      <c r="H187" s="264" t="s">
        <v>21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AT187" s="270" t="s">
        <v>430</v>
      </c>
      <c r="AU187" s="270" t="s">
        <v>80</v>
      </c>
      <c r="AV187" s="14" t="s">
        <v>78</v>
      </c>
      <c r="AW187" s="14" t="s">
        <v>34</v>
      </c>
      <c r="AX187" s="14" t="s">
        <v>71</v>
      </c>
      <c r="AY187" s="270" t="s">
        <v>419</v>
      </c>
    </row>
    <row r="188" spans="2:65" s="12" customFormat="1" ht="13.5">
      <c r="B188" s="224"/>
      <c r="C188" s="225"/>
      <c r="D188" s="221" t="s">
        <v>430</v>
      </c>
      <c r="E188" s="226" t="s">
        <v>21</v>
      </c>
      <c r="F188" s="227" t="s">
        <v>550</v>
      </c>
      <c r="G188" s="225"/>
      <c r="H188" s="228">
        <v>119.47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430</v>
      </c>
      <c r="AU188" s="234" t="s">
        <v>80</v>
      </c>
      <c r="AV188" s="12" t="s">
        <v>80</v>
      </c>
      <c r="AW188" s="12" t="s">
        <v>34</v>
      </c>
      <c r="AX188" s="12" t="s">
        <v>71</v>
      </c>
      <c r="AY188" s="234" t="s">
        <v>419</v>
      </c>
    </row>
    <row r="189" spans="2:65" s="14" customFormat="1" ht="13.5">
      <c r="B189" s="260"/>
      <c r="C189" s="261"/>
      <c r="D189" s="221" t="s">
        <v>430</v>
      </c>
      <c r="E189" s="262" t="s">
        <v>21</v>
      </c>
      <c r="F189" s="263" t="s">
        <v>551</v>
      </c>
      <c r="G189" s="261"/>
      <c r="H189" s="264" t="s">
        <v>21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AT189" s="270" t="s">
        <v>430</v>
      </c>
      <c r="AU189" s="270" t="s">
        <v>80</v>
      </c>
      <c r="AV189" s="14" t="s">
        <v>78</v>
      </c>
      <c r="AW189" s="14" t="s">
        <v>34</v>
      </c>
      <c r="AX189" s="14" t="s">
        <v>71</v>
      </c>
      <c r="AY189" s="270" t="s">
        <v>419</v>
      </c>
    </row>
    <row r="190" spans="2:65" s="12" customFormat="1" ht="13.5">
      <c r="B190" s="224"/>
      <c r="C190" s="225"/>
      <c r="D190" s="221" t="s">
        <v>430</v>
      </c>
      <c r="E190" s="226" t="s">
        <v>21</v>
      </c>
      <c r="F190" s="227" t="s">
        <v>552</v>
      </c>
      <c r="G190" s="225"/>
      <c r="H190" s="228">
        <v>16.585999999999999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430</v>
      </c>
      <c r="AU190" s="234" t="s">
        <v>80</v>
      </c>
      <c r="AV190" s="12" t="s">
        <v>80</v>
      </c>
      <c r="AW190" s="12" t="s">
        <v>34</v>
      </c>
      <c r="AX190" s="12" t="s">
        <v>71</v>
      </c>
      <c r="AY190" s="234" t="s">
        <v>419</v>
      </c>
    </row>
    <row r="191" spans="2:65" s="13" customFormat="1" ht="13.5">
      <c r="B191" s="235"/>
      <c r="C191" s="236"/>
      <c r="D191" s="237" t="s">
        <v>430</v>
      </c>
      <c r="E191" s="238" t="s">
        <v>351</v>
      </c>
      <c r="F191" s="239" t="s">
        <v>434</v>
      </c>
      <c r="G191" s="236"/>
      <c r="H191" s="240">
        <v>136.05600000000001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430</v>
      </c>
      <c r="AU191" s="246" t="s">
        <v>80</v>
      </c>
      <c r="AV191" s="13" t="s">
        <v>426</v>
      </c>
      <c r="AW191" s="13" t="s">
        <v>34</v>
      </c>
      <c r="AX191" s="13" t="s">
        <v>78</v>
      </c>
      <c r="AY191" s="246" t="s">
        <v>419</v>
      </c>
    </row>
    <row r="192" spans="2:65" s="1" customFormat="1" ht="22.5" customHeight="1">
      <c r="B192" s="42"/>
      <c r="C192" s="209" t="s">
        <v>9</v>
      </c>
      <c r="D192" s="209" t="s">
        <v>421</v>
      </c>
      <c r="E192" s="210" t="s">
        <v>553</v>
      </c>
      <c r="F192" s="211" t="s">
        <v>554</v>
      </c>
      <c r="G192" s="212" t="s">
        <v>465</v>
      </c>
      <c r="H192" s="213">
        <v>136.05600000000001</v>
      </c>
      <c r="I192" s="214"/>
      <c r="J192" s="215">
        <f>ROUND(I192*H192,2)</f>
        <v>0</v>
      </c>
      <c r="K192" s="211" t="s">
        <v>425</v>
      </c>
      <c r="L192" s="62"/>
      <c r="M192" s="216" t="s">
        <v>21</v>
      </c>
      <c r="N192" s="217" t="s">
        <v>42</v>
      </c>
      <c r="O192" s="43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AR192" s="25" t="s">
        <v>426</v>
      </c>
      <c r="AT192" s="25" t="s">
        <v>421</v>
      </c>
      <c r="AU192" s="25" t="s">
        <v>80</v>
      </c>
      <c r="AY192" s="25" t="s">
        <v>419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5" t="s">
        <v>78</v>
      </c>
      <c r="BK192" s="220">
        <f>ROUND(I192*H192,2)</f>
        <v>0</v>
      </c>
      <c r="BL192" s="25" t="s">
        <v>426</v>
      </c>
      <c r="BM192" s="25" t="s">
        <v>555</v>
      </c>
    </row>
    <row r="193" spans="2:65" s="1" customFormat="1" ht="27">
      <c r="B193" s="42"/>
      <c r="C193" s="64"/>
      <c r="D193" s="221" t="s">
        <v>428</v>
      </c>
      <c r="E193" s="64"/>
      <c r="F193" s="222" t="s">
        <v>556</v>
      </c>
      <c r="G193" s="64"/>
      <c r="H193" s="64"/>
      <c r="I193" s="177"/>
      <c r="J193" s="64"/>
      <c r="K193" s="64"/>
      <c r="L193" s="62"/>
      <c r="M193" s="223"/>
      <c r="N193" s="43"/>
      <c r="O193" s="43"/>
      <c r="P193" s="43"/>
      <c r="Q193" s="43"/>
      <c r="R193" s="43"/>
      <c r="S193" s="43"/>
      <c r="T193" s="79"/>
      <c r="AT193" s="25" t="s">
        <v>428</v>
      </c>
      <c r="AU193" s="25" t="s">
        <v>80</v>
      </c>
    </row>
    <row r="194" spans="2:65" s="12" customFormat="1" ht="13.5">
      <c r="B194" s="224"/>
      <c r="C194" s="225"/>
      <c r="D194" s="237" t="s">
        <v>430</v>
      </c>
      <c r="E194" s="247" t="s">
        <v>21</v>
      </c>
      <c r="F194" s="248" t="s">
        <v>351</v>
      </c>
      <c r="G194" s="225"/>
      <c r="H194" s="249">
        <v>136.05600000000001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430</v>
      </c>
      <c r="AU194" s="234" t="s">
        <v>80</v>
      </c>
      <c r="AV194" s="12" t="s">
        <v>80</v>
      </c>
      <c r="AW194" s="12" t="s">
        <v>34</v>
      </c>
      <c r="AX194" s="12" t="s">
        <v>78</v>
      </c>
      <c r="AY194" s="234" t="s">
        <v>419</v>
      </c>
    </row>
    <row r="195" spans="2:65" s="1" customFormat="1" ht="22.5" customHeight="1">
      <c r="B195" s="42"/>
      <c r="C195" s="209" t="s">
        <v>557</v>
      </c>
      <c r="D195" s="209" t="s">
        <v>421</v>
      </c>
      <c r="E195" s="210" t="s">
        <v>558</v>
      </c>
      <c r="F195" s="211" t="s">
        <v>559</v>
      </c>
      <c r="G195" s="212" t="s">
        <v>458</v>
      </c>
      <c r="H195" s="213">
        <v>1.6890000000000001</v>
      </c>
      <c r="I195" s="214"/>
      <c r="J195" s="215">
        <f>ROUND(I195*H195,2)</f>
        <v>0</v>
      </c>
      <c r="K195" s="211" t="s">
        <v>425</v>
      </c>
      <c r="L195" s="62"/>
      <c r="M195" s="216" t="s">
        <v>21</v>
      </c>
      <c r="N195" s="217" t="s">
        <v>42</v>
      </c>
      <c r="O195" s="43"/>
      <c r="P195" s="218">
        <f>O195*H195</f>
        <v>0</v>
      </c>
      <c r="Q195" s="218">
        <v>1.0601700000000001</v>
      </c>
      <c r="R195" s="218">
        <f>Q195*H195</f>
        <v>1.7906271300000001</v>
      </c>
      <c r="S195" s="218">
        <v>0</v>
      </c>
      <c r="T195" s="219">
        <f>S195*H195</f>
        <v>0</v>
      </c>
      <c r="AR195" s="25" t="s">
        <v>426</v>
      </c>
      <c r="AT195" s="25" t="s">
        <v>421</v>
      </c>
      <c r="AU195" s="25" t="s">
        <v>80</v>
      </c>
      <c r="AY195" s="25" t="s">
        <v>419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5" t="s">
        <v>78</v>
      </c>
      <c r="BK195" s="220">
        <f>ROUND(I195*H195,2)</f>
        <v>0</v>
      </c>
      <c r="BL195" s="25" t="s">
        <v>426</v>
      </c>
      <c r="BM195" s="25" t="s">
        <v>560</v>
      </c>
    </row>
    <row r="196" spans="2:65" s="1" customFormat="1" ht="13.5">
      <c r="B196" s="42"/>
      <c r="C196" s="64"/>
      <c r="D196" s="221" t="s">
        <v>428</v>
      </c>
      <c r="E196" s="64"/>
      <c r="F196" s="222" t="s">
        <v>561</v>
      </c>
      <c r="G196" s="64"/>
      <c r="H196" s="64"/>
      <c r="I196" s="177"/>
      <c r="J196" s="64"/>
      <c r="K196" s="64"/>
      <c r="L196" s="62"/>
      <c r="M196" s="223"/>
      <c r="N196" s="43"/>
      <c r="O196" s="43"/>
      <c r="P196" s="43"/>
      <c r="Q196" s="43"/>
      <c r="R196" s="43"/>
      <c r="S196" s="43"/>
      <c r="T196" s="79"/>
      <c r="AT196" s="25" t="s">
        <v>428</v>
      </c>
      <c r="AU196" s="25" t="s">
        <v>80</v>
      </c>
    </row>
    <row r="197" spans="2:65" s="12" customFormat="1" ht="13.5">
      <c r="B197" s="224"/>
      <c r="C197" s="225"/>
      <c r="D197" s="237" t="s">
        <v>430</v>
      </c>
      <c r="E197" s="247" t="s">
        <v>21</v>
      </c>
      <c r="F197" s="248" t="s">
        <v>562</v>
      </c>
      <c r="G197" s="225"/>
      <c r="H197" s="249">
        <v>1.6890000000000001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430</v>
      </c>
      <c r="AU197" s="234" t="s">
        <v>80</v>
      </c>
      <c r="AV197" s="12" t="s">
        <v>80</v>
      </c>
      <c r="AW197" s="12" t="s">
        <v>34</v>
      </c>
      <c r="AX197" s="12" t="s">
        <v>78</v>
      </c>
      <c r="AY197" s="234" t="s">
        <v>419</v>
      </c>
    </row>
    <row r="198" spans="2:65" s="1" customFormat="1" ht="31.5" customHeight="1">
      <c r="B198" s="42"/>
      <c r="C198" s="209" t="s">
        <v>563</v>
      </c>
      <c r="D198" s="209" t="s">
        <v>421</v>
      </c>
      <c r="E198" s="210" t="s">
        <v>564</v>
      </c>
      <c r="F198" s="211" t="s">
        <v>565</v>
      </c>
      <c r="G198" s="212" t="s">
        <v>465</v>
      </c>
      <c r="H198" s="213">
        <v>8.3699999999999992</v>
      </c>
      <c r="I198" s="214"/>
      <c r="J198" s="215">
        <f>ROUND(I198*H198,2)</f>
        <v>0</v>
      </c>
      <c r="K198" s="211" t="s">
        <v>425</v>
      </c>
      <c r="L198" s="62"/>
      <c r="M198" s="216" t="s">
        <v>21</v>
      </c>
      <c r="N198" s="217" t="s">
        <v>42</v>
      </c>
      <c r="O198" s="43"/>
      <c r="P198" s="218">
        <f>O198*H198</f>
        <v>0</v>
      </c>
      <c r="Q198" s="218">
        <v>0.42831999999999998</v>
      </c>
      <c r="R198" s="218">
        <f>Q198*H198</f>
        <v>3.5850383999999993</v>
      </c>
      <c r="S198" s="218">
        <v>0</v>
      </c>
      <c r="T198" s="219">
        <f>S198*H198</f>
        <v>0</v>
      </c>
      <c r="AR198" s="25" t="s">
        <v>426</v>
      </c>
      <c r="AT198" s="25" t="s">
        <v>421</v>
      </c>
      <c r="AU198" s="25" t="s">
        <v>80</v>
      </c>
      <c r="AY198" s="25" t="s">
        <v>419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5" t="s">
        <v>78</v>
      </c>
      <c r="BK198" s="220">
        <f>ROUND(I198*H198,2)</f>
        <v>0</v>
      </c>
      <c r="BL198" s="25" t="s">
        <v>426</v>
      </c>
      <c r="BM198" s="25" t="s">
        <v>566</v>
      </c>
    </row>
    <row r="199" spans="2:65" s="1" customFormat="1" ht="27">
      <c r="B199" s="42"/>
      <c r="C199" s="64"/>
      <c r="D199" s="221" t="s">
        <v>428</v>
      </c>
      <c r="E199" s="64"/>
      <c r="F199" s="222" t="s">
        <v>567</v>
      </c>
      <c r="G199" s="64"/>
      <c r="H199" s="64"/>
      <c r="I199" s="177"/>
      <c r="J199" s="64"/>
      <c r="K199" s="64"/>
      <c r="L199" s="62"/>
      <c r="M199" s="223"/>
      <c r="N199" s="43"/>
      <c r="O199" s="43"/>
      <c r="P199" s="43"/>
      <c r="Q199" s="43"/>
      <c r="R199" s="43"/>
      <c r="S199" s="43"/>
      <c r="T199" s="79"/>
      <c r="AT199" s="25" t="s">
        <v>428</v>
      </c>
      <c r="AU199" s="25" t="s">
        <v>80</v>
      </c>
    </row>
    <row r="200" spans="2:65" s="12" customFormat="1" ht="13.5">
      <c r="B200" s="224"/>
      <c r="C200" s="225"/>
      <c r="D200" s="237" t="s">
        <v>430</v>
      </c>
      <c r="E200" s="247" t="s">
        <v>354</v>
      </c>
      <c r="F200" s="248" t="s">
        <v>568</v>
      </c>
      <c r="G200" s="225"/>
      <c r="H200" s="249">
        <v>8.3699999999999992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430</v>
      </c>
      <c r="AU200" s="234" t="s">
        <v>80</v>
      </c>
      <c r="AV200" s="12" t="s">
        <v>80</v>
      </c>
      <c r="AW200" s="12" t="s">
        <v>34</v>
      </c>
      <c r="AX200" s="12" t="s">
        <v>78</v>
      </c>
      <c r="AY200" s="234" t="s">
        <v>419</v>
      </c>
    </row>
    <row r="201" spans="2:65" s="1" customFormat="1" ht="22.5" customHeight="1">
      <c r="B201" s="42"/>
      <c r="C201" s="209" t="s">
        <v>569</v>
      </c>
      <c r="D201" s="209" t="s">
        <v>421</v>
      </c>
      <c r="E201" s="210" t="s">
        <v>570</v>
      </c>
      <c r="F201" s="211" t="s">
        <v>571</v>
      </c>
      <c r="G201" s="212" t="s">
        <v>458</v>
      </c>
      <c r="H201" s="213">
        <v>5.8999999999999997E-2</v>
      </c>
      <c r="I201" s="214"/>
      <c r="J201" s="215">
        <f>ROUND(I201*H201,2)</f>
        <v>0</v>
      </c>
      <c r="K201" s="211" t="s">
        <v>425</v>
      </c>
      <c r="L201" s="62"/>
      <c r="M201" s="216" t="s">
        <v>21</v>
      </c>
      <c r="N201" s="217" t="s">
        <v>42</v>
      </c>
      <c r="O201" s="43"/>
      <c r="P201" s="218">
        <f>O201*H201</f>
        <v>0</v>
      </c>
      <c r="Q201" s="218">
        <v>1.05871</v>
      </c>
      <c r="R201" s="218">
        <f>Q201*H201</f>
        <v>6.2463890000000001E-2</v>
      </c>
      <c r="S201" s="218">
        <v>0</v>
      </c>
      <c r="T201" s="219">
        <f>S201*H201</f>
        <v>0</v>
      </c>
      <c r="AR201" s="25" t="s">
        <v>426</v>
      </c>
      <c r="AT201" s="25" t="s">
        <v>421</v>
      </c>
      <c r="AU201" s="25" t="s">
        <v>80</v>
      </c>
      <c r="AY201" s="25" t="s">
        <v>419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5" t="s">
        <v>78</v>
      </c>
      <c r="BK201" s="220">
        <f>ROUND(I201*H201,2)</f>
        <v>0</v>
      </c>
      <c r="BL201" s="25" t="s">
        <v>426</v>
      </c>
      <c r="BM201" s="25" t="s">
        <v>572</v>
      </c>
    </row>
    <row r="202" spans="2:65" s="1" customFormat="1" ht="27">
      <c r="B202" s="42"/>
      <c r="C202" s="64"/>
      <c r="D202" s="221" t="s">
        <v>428</v>
      </c>
      <c r="E202" s="64"/>
      <c r="F202" s="222" t="s">
        <v>573</v>
      </c>
      <c r="G202" s="64"/>
      <c r="H202" s="64"/>
      <c r="I202" s="177"/>
      <c r="J202" s="64"/>
      <c r="K202" s="64"/>
      <c r="L202" s="62"/>
      <c r="M202" s="223"/>
      <c r="N202" s="43"/>
      <c r="O202" s="43"/>
      <c r="P202" s="43"/>
      <c r="Q202" s="43"/>
      <c r="R202" s="43"/>
      <c r="S202" s="43"/>
      <c r="T202" s="79"/>
      <c r="AT202" s="25" t="s">
        <v>428</v>
      </c>
      <c r="AU202" s="25" t="s">
        <v>80</v>
      </c>
    </row>
    <row r="203" spans="2:65" s="12" customFormat="1" ht="13.5">
      <c r="B203" s="224"/>
      <c r="C203" s="225"/>
      <c r="D203" s="221" t="s">
        <v>430</v>
      </c>
      <c r="E203" s="226" t="s">
        <v>21</v>
      </c>
      <c r="F203" s="227" t="s">
        <v>574</v>
      </c>
      <c r="G203" s="225"/>
      <c r="H203" s="228">
        <v>5.8999999999999997E-2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430</v>
      </c>
      <c r="AU203" s="234" t="s">
        <v>80</v>
      </c>
      <c r="AV203" s="12" t="s">
        <v>80</v>
      </c>
      <c r="AW203" s="12" t="s">
        <v>34</v>
      </c>
      <c r="AX203" s="12" t="s">
        <v>78</v>
      </c>
      <c r="AY203" s="234" t="s">
        <v>419</v>
      </c>
    </row>
    <row r="204" spans="2:65" s="11" customFormat="1" ht="29.85" customHeight="1">
      <c r="B204" s="192"/>
      <c r="C204" s="193"/>
      <c r="D204" s="206" t="s">
        <v>70</v>
      </c>
      <c r="E204" s="207" t="s">
        <v>100</v>
      </c>
      <c r="F204" s="207" t="s">
        <v>575</v>
      </c>
      <c r="G204" s="193"/>
      <c r="H204" s="193"/>
      <c r="I204" s="196"/>
      <c r="J204" s="208">
        <f>BK204</f>
        <v>0</v>
      </c>
      <c r="K204" s="193"/>
      <c r="L204" s="198"/>
      <c r="M204" s="199"/>
      <c r="N204" s="200"/>
      <c r="O204" s="200"/>
      <c r="P204" s="201">
        <f>SUM(P205:P344)</f>
        <v>0</v>
      </c>
      <c r="Q204" s="200"/>
      <c r="R204" s="201">
        <f>SUM(R205:R344)</f>
        <v>1584.2124817200001</v>
      </c>
      <c r="S204" s="200"/>
      <c r="T204" s="202">
        <f>SUM(T205:T344)</f>
        <v>0</v>
      </c>
      <c r="AR204" s="203" t="s">
        <v>78</v>
      </c>
      <c r="AT204" s="204" t="s">
        <v>70</v>
      </c>
      <c r="AU204" s="204" t="s">
        <v>78</v>
      </c>
      <c r="AY204" s="203" t="s">
        <v>419</v>
      </c>
      <c r="BK204" s="205">
        <f>SUM(BK205:BK344)</f>
        <v>0</v>
      </c>
    </row>
    <row r="205" spans="2:65" s="1" customFormat="1" ht="22.5" customHeight="1">
      <c r="B205" s="42"/>
      <c r="C205" s="209" t="s">
        <v>576</v>
      </c>
      <c r="D205" s="209" t="s">
        <v>421</v>
      </c>
      <c r="E205" s="210" t="s">
        <v>577</v>
      </c>
      <c r="F205" s="211" t="s">
        <v>578</v>
      </c>
      <c r="G205" s="212" t="s">
        <v>424</v>
      </c>
      <c r="H205" s="213">
        <v>163.06</v>
      </c>
      <c r="I205" s="214"/>
      <c r="J205" s="215">
        <f>ROUND(I205*H205,2)</f>
        <v>0</v>
      </c>
      <c r="K205" s="211" t="s">
        <v>425</v>
      </c>
      <c r="L205" s="62"/>
      <c r="M205" s="216" t="s">
        <v>21</v>
      </c>
      <c r="N205" s="217" t="s">
        <v>42</v>
      </c>
      <c r="O205" s="43"/>
      <c r="P205" s="218">
        <f>O205*H205</f>
        <v>0</v>
      </c>
      <c r="Q205" s="218">
        <v>1.8774999999999999</v>
      </c>
      <c r="R205" s="218">
        <f>Q205*H205</f>
        <v>306.14515</v>
      </c>
      <c r="S205" s="218">
        <v>0</v>
      </c>
      <c r="T205" s="219">
        <f>S205*H205</f>
        <v>0</v>
      </c>
      <c r="AR205" s="25" t="s">
        <v>426</v>
      </c>
      <c r="AT205" s="25" t="s">
        <v>421</v>
      </c>
      <c r="AU205" s="25" t="s">
        <v>80</v>
      </c>
      <c r="AY205" s="25" t="s">
        <v>419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5" t="s">
        <v>78</v>
      </c>
      <c r="BK205" s="220">
        <f>ROUND(I205*H205,2)</f>
        <v>0</v>
      </c>
      <c r="BL205" s="25" t="s">
        <v>426</v>
      </c>
      <c r="BM205" s="25" t="s">
        <v>579</v>
      </c>
    </row>
    <row r="206" spans="2:65" s="1" customFormat="1" ht="27">
      <c r="B206" s="42"/>
      <c r="C206" s="64"/>
      <c r="D206" s="221" t="s">
        <v>428</v>
      </c>
      <c r="E206" s="64"/>
      <c r="F206" s="222" t="s">
        <v>580</v>
      </c>
      <c r="G206" s="64"/>
      <c r="H206" s="64"/>
      <c r="I206" s="177"/>
      <c r="J206" s="64"/>
      <c r="K206" s="64"/>
      <c r="L206" s="62"/>
      <c r="M206" s="223"/>
      <c r="N206" s="43"/>
      <c r="O206" s="43"/>
      <c r="P206" s="43"/>
      <c r="Q206" s="43"/>
      <c r="R206" s="43"/>
      <c r="S206" s="43"/>
      <c r="T206" s="79"/>
      <c r="AT206" s="25" t="s">
        <v>428</v>
      </c>
      <c r="AU206" s="25" t="s">
        <v>80</v>
      </c>
    </row>
    <row r="207" spans="2:65" s="12" customFormat="1" ht="13.5">
      <c r="B207" s="224"/>
      <c r="C207" s="225"/>
      <c r="D207" s="221" t="s">
        <v>430</v>
      </c>
      <c r="E207" s="226" t="s">
        <v>21</v>
      </c>
      <c r="F207" s="227" t="s">
        <v>581</v>
      </c>
      <c r="G207" s="225"/>
      <c r="H207" s="228">
        <v>505.96499999999997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430</v>
      </c>
      <c r="AU207" s="234" t="s">
        <v>80</v>
      </c>
      <c r="AV207" s="12" t="s">
        <v>80</v>
      </c>
      <c r="AW207" s="12" t="s">
        <v>34</v>
      </c>
      <c r="AX207" s="12" t="s">
        <v>71</v>
      </c>
      <c r="AY207" s="234" t="s">
        <v>419</v>
      </c>
    </row>
    <row r="208" spans="2:65" s="12" customFormat="1" ht="13.5">
      <c r="B208" s="224"/>
      <c r="C208" s="225"/>
      <c r="D208" s="221" t="s">
        <v>430</v>
      </c>
      <c r="E208" s="226" t="s">
        <v>21</v>
      </c>
      <c r="F208" s="227" t="s">
        <v>582</v>
      </c>
      <c r="G208" s="225"/>
      <c r="H208" s="228">
        <v>-23.855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430</v>
      </c>
      <c r="AU208" s="234" t="s">
        <v>80</v>
      </c>
      <c r="AV208" s="12" t="s">
        <v>80</v>
      </c>
      <c r="AW208" s="12" t="s">
        <v>34</v>
      </c>
      <c r="AX208" s="12" t="s">
        <v>71</v>
      </c>
      <c r="AY208" s="234" t="s">
        <v>419</v>
      </c>
    </row>
    <row r="209" spans="2:65" s="12" customFormat="1" ht="13.5">
      <c r="B209" s="224"/>
      <c r="C209" s="225"/>
      <c r="D209" s="221" t="s">
        <v>430</v>
      </c>
      <c r="E209" s="226" t="s">
        <v>21</v>
      </c>
      <c r="F209" s="227" t="s">
        <v>583</v>
      </c>
      <c r="G209" s="225"/>
      <c r="H209" s="228">
        <v>21.51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430</v>
      </c>
      <c r="AU209" s="234" t="s">
        <v>80</v>
      </c>
      <c r="AV209" s="12" t="s">
        <v>80</v>
      </c>
      <c r="AW209" s="12" t="s">
        <v>34</v>
      </c>
      <c r="AX209" s="12" t="s">
        <v>71</v>
      </c>
      <c r="AY209" s="234" t="s">
        <v>419</v>
      </c>
    </row>
    <row r="210" spans="2:65" s="15" customFormat="1" ht="13.5">
      <c r="B210" s="272"/>
      <c r="C210" s="273"/>
      <c r="D210" s="221" t="s">
        <v>430</v>
      </c>
      <c r="E210" s="274" t="s">
        <v>229</v>
      </c>
      <c r="F210" s="275" t="s">
        <v>584</v>
      </c>
      <c r="G210" s="273"/>
      <c r="H210" s="276">
        <v>503.62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AT210" s="282" t="s">
        <v>430</v>
      </c>
      <c r="AU210" s="282" t="s">
        <v>80</v>
      </c>
      <c r="AV210" s="15" t="s">
        <v>100</v>
      </c>
      <c r="AW210" s="15" t="s">
        <v>34</v>
      </c>
      <c r="AX210" s="15" t="s">
        <v>71</v>
      </c>
      <c r="AY210" s="282" t="s">
        <v>419</v>
      </c>
    </row>
    <row r="211" spans="2:65" s="12" customFormat="1" ht="13.5">
      <c r="B211" s="224"/>
      <c r="C211" s="225"/>
      <c r="D211" s="221" t="s">
        <v>430</v>
      </c>
      <c r="E211" s="226" t="s">
        <v>21</v>
      </c>
      <c r="F211" s="227" t="s">
        <v>585</v>
      </c>
      <c r="G211" s="225"/>
      <c r="H211" s="228">
        <v>39.912999999999997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430</v>
      </c>
      <c r="AU211" s="234" t="s">
        <v>80</v>
      </c>
      <c r="AV211" s="12" t="s">
        <v>80</v>
      </c>
      <c r="AW211" s="12" t="s">
        <v>34</v>
      </c>
      <c r="AX211" s="12" t="s">
        <v>71</v>
      </c>
      <c r="AY211" s="234" t="s">
        <v>419</v>
      </c>
    </row>
    <row r="212" spans="2:65" s="15" customFormat="1" ht="13.5">
      <c r="B212" s="272"/>
      <c r="C212" s="273"/>
      <c r="D212" s="221" t="s">
        <v>430</v>
      </c>
      <c r="E212" s="274" t="s">
        <v>231</v>
      </c>
      <c r="F212" s="275" t="s">
        <v>584</v>
      </c>
      <c r="G212" s="273"/>
      <c r="H212" s="276">
        <v>39.912999999999997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AT212" s="282" t="s">
        <v>430</v>
      </c>
      <c r="AU212" s="282" t="s">
        <v>80</v>
      </c>
      <c r="AV212" s="15" t="s">
        <v>100</v>
      </c>
      <c r="AW212" s="15" t="s">
        <v>34</v>
      </c>
      <c r="AX212" s="15" t="s">
        <v>71</v>
      </c>
      <c r="AY212" s="282" t="s">
        <v>419</v>
      </c>
    </row>
    <row r="213" spans="2:65" s="12" customFormat="1" ht="13.5">
      <c r="B213" s="224"/>
      <c r="C213" s="225"/>
      <c r="D213" s="237" t="s">
        <v>430</v>
      </c>
      <c r="E213" s="247" t="s">
        <v>21</v>
      </c>
      <c r="F213" s="248" t="s">
        <v>586</v>
      </c>
      <c r="G213" s="225"/>
      <c r="H213" s="249">
        <v>163.06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430</v>
      </c>
      <c r="AU213" s="234" t="s">
        <v>80</v>
      </c>
      <c r="AV213" s="12" t="s">
        <v>80</v>
      </c>
      <c r="AW213" s="12" t="s">
        <v>34</v>
      </c>
      <c r="AX213" s="12" t="s">
        <v>78</v>
      </c>
      <c r="AY213" s="234" t="s">
        <v>419</v>
      </c>
    </row>
    <row r="214" spans="2:65" s="1" customFormat="1" ht="31.5" customHeight="1">
      <c r="B214" s="42"/>
      <c r="C214" s="209" t="s">
        <v>587</v>
      </c>
      <c r="D214" s="209" t="s">
        <v>421</v>
      </c>
      <c r="E214" s="210" t="s">
        <v>588</v>
      </c>
      <c r="F214" s="211" t="s">
        <v>589</v>
      </c>
      <c r="G214" s="212" t="s">
        <v>465</v>
      </c>
      <c r="H214" s="213">
        <v>1.875</v>
      </c>
      <c r="I214" s="214"/>
      <c r="J214" s="215">
        <f>ROUND(I214*H214,2)</f>
        <v>0</v>
      </c>
      <c r="K214" s="211" t="s">
        <v>425</v>
      </c>
      <c r="L214" s="62"/>
      <c r="M214" s="216" t="s">
        <v>21</v>
      </c>
      <c r="N214" s="217" t="s">
        <v>42</v>
      </c>
      <c r="O214" s="43"/>
      <c r="P214" s="218">
        <f>O214*H214</f>
        <v>0</v>
      </c>
      <c r="Q214" s="218">
        <v>0.34661999999999998</v>
      </c>
      <c r="R214" s="218">
        <f>Q214*H214</f>
        <v>0.6499125</v>
      </c>
      <c r="S214" s="218">
        <v>0</v>
      </c>
      <c r="T214" s="219">
        <f>S214*H214</f>
        <v>0</v>
      </c>
      <c r="AR214" s="25" t="s">
        <v>426</v>
      </c>
      <c r="AT214" s="25" t="s">
        <v>421</v>
      </c>
      <c r="AU214" s="25" t="s">
        <v>80</v>
      </c>
      <c r="AY214" s="25" t="s">
        <v>419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5" t="s">
        <v>78</v>
      </c>
      <c r="BK214" s="220">
        <f>ROUND(I214*H214,2)</f>
        <v>0</v>
      </c>
      <c r="BL214" s="25" t="s">
        <v>426</v>
      </c>
      <c r="BM214" s="25" t="s">
        <v>590</v>
      </c>
    </row>
    <row r="215" spans="2:65" s="1" customFormat="1" ht="27">
      <c r="B215" s="42"/>
      <c r="C215" s="64"/>
      <c r="D215" s="221" t="s">
        <v>428</v>
      </c>
      <c r="E215" s="64"/>
      <c r="F215" s="222" t="s">
        <v>591</v>
      </c>
      <c r="G215" s="64"/>
      <c r="H215" s="64"/>
      <c r="I215" s="177"/>
      <c r="J215" s="64"/>
      <c r="K215" s="64"/>
      <c r="L215" s="62"/>
      <c r="M215" s="223"/>
      <c r="N215" s="43"/>
      <c r="O215" s="43"/>
      <c r="P215" s="43"/>
      <c r="Q215" s="43"/>
      <c r="R215" s="43"/>
      <c r="S215" s="43"/>
      <c r="T215" s="79"/>
      <c r="AT215" s="25" t="s">
        <v>428</v>
      </c>
      <c r="AU215" s="25" t="s">
        <v>80</v>
      </c>
    </row>
    <row r="216" spans="2:65" s="12" customFormat="1" ht="13.5">
      <c r="B216" s="224"/>
      <c r="C216" s="225"/>
      <c r="D216" s="237" t="s">
        <v>430</v>
      </c>
      <c r="E216" s="247" t="s">
        <v>21</v>
      </c>
      <c r="F216" s="248" t="s">
        <v>592</v>
      </c>
      <c r="G216" s="225"/>
      <c r="H216" s="249">
        <v>1.875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430</v>
      </c>
      <c r="AU216" s="234" t="s">
        <v>80</v>
      </c>
      <c r="AV216" s="12" t="s">
        <v>80</v>
      </c>
      <c r="AW216" s="12" t="s">
        <v>34</v>
      </c>
      <c r="AX216" s="12" t="s">
        <v>78</v>
      </c>
      <c r="AY216" s="234" t="s">
        <v>419</v>
      </c>
    </row>
    <row r="217" spans="2:65" s="1" customFormat="1" ht="31.5" customHeight="1">
      <c r="B217" s="42"/>
      <c r="C217" s="209" t="s">
        <v>593</v>
      </c>
      <c r="D217" s="209" t="s">
        <v>421</v>
      </c>
      <c r="E217" s="210" t="s">
        <v>594</v>
      </c>
      <c r="F217" s="211" t="s">
        <v>595</v>
      </c>
      <c r="G217" s="212" t="s">
        <v>465</v>
      </c>
      <c r="H217" s="213">
        <v>256.96199999999999</v>
      </c>
      <c r="I217" s="214"/>
      <c r="J217" s="215">
        <f>ROUND(I217*H217,2)</f>
        <v>0</v>
      </c>
      <c r="K217" s="211" t="s">
        <v>425</v>
      </c>
      <c r="L217" s="62"/>
      <c r="M217" s="216" t="s">
        <v>21</v>
      </c>
      <c r="N217" s="217" t="s">
        <v>42</v>
      </c>
      <c r="O217" s="43"/>
      <c r="P217" s="218">
        <f>O217*H217</f>
        <v>0</v>
      </c>
      <c r="Q217" s="218">
        <v>0.42831999999999998</v>
      </c>
      <c r="R217" s="218">
        <f>Q217*H217</f>
        <v>110.06196383999999</v>
      </c>
      <c r="S217" s="218">
        <v>0</v>
      </c>
      <c r="T217" s="219">
        <f>S217*H217</f>
        <v>0</v>
      </c>
      <c r="AR217" s="25" t="s">
        <v>426</v>
      </c>
      <c r="AT217" s="25" t="s">
        <v>421</v>
      </c>
      <c r="AU217" s="25" t="s">
        <v>80</v>
      </c>
      <c r="AY217" s="25" t="s">
        <v>419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5" t="s">
        <v>78</v>
      </c>
      <c r="BK217" s="220">
        <f>ROUND(I217*H217,2)</f>
        <v>0</v>
      </c>
      <c r="BL217" s="25" t="s">
        <v>426</v>
      </c>
      <c r="BM217" s="25" t="s">
        <v>596</v>
      </c>
    </row>
    <row r="218" spans="2:65" s="1" customFormat="1" ht="27">
      <c r="B218" s="42"/>
      <c r="C218" s="64"/>
      <c r="D218" s="221" t="s">
        <v>428</v>
      </c>
      <c r="E218" s="64"/>
      <c r="F218" s="222" t="s">
        <v>597</v>
      </c>
      <c r="G218" s="64"/>
      <c r="H218" s="64"/>
      <c r="I218" s="177"/>
      <c r="J218" s="64"/>
      <c r="K218" s="64"/>
      <c r="L218" s="62"/>
      <c r="M218" s="223"/>
      <c r="N218" s="43"/>
      <c r="O218" s="43"/>
      <c r="P218" s="43"/>
      <c r="Q218" s="43"/>
      <c r="R218" s="43"/>
      <c r="S218" s="43"/>
      <c r="T218" s="79"/>
      <c r="AT218" s="25" t="s">
        <v>428</v>
      </c>
      <c r="AU218" s="25" t="s">
        <v>80</v>
      </c>
    </row>
    <row r="219" spans="2:65" s="12" customFormat="1" ht="13.5">
      <c r="B219" s="224"/>
      <c r="C219" s="225"/>
      <c r="D219" s="237" t="s">
        <v>430</v>
      </c>
      <c r="E219" s="247" t="s">
        <v>357</v>
      </c>
      <c r="F219" s="248" t="s">
        <v>598</v>
      </c>
      <c r="G219" s="225"/>
      <c r="H219" s="249">
        <v>256.96199999999999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430</v>
      </c>
      <c r="AU219" s="234" t="s">
        <v>80</v>
      </c>
      <c r="AV219" s="12" t="s">
        <v>80</v>
      </c>
      <c r="AW219" s="12" t="s">
        <v>34</v>
      </c>
      <c r="AX219" s="12" t="s">
        <v>78</v>
      </c>
      <c r="AY219" s="234" t="s">
        <v>419</v>
      </c>
    </row>
    <row r="220" spans="2:65" s="1" customFormat="1" ht="22.5" customHeight="1">
      <c r="B220" s="42"/>
      <c r="C220" s="209" t="s">
        <v>599</v>
      </c>
      <c r="D220" s="209" t="s">
        <v>421</v>
      </c>
      <c r="E220" s="210" t="s">
        <v>600</v>
      </c>
      <c r="F220" s="211" t="s">
        <v>601</v>
      </c>
      <c r="G220" s="212" t="s">
        <v>458</v>
      </c>
      <c r="H220" s="213">
        <v>3.0840000000000001</v>
      </c>
      <c r="I220" s="214"/>
      <c r="J220" s="215">
        <f>ROUND(I220*H220,2)</f>
        <v>0</v>
      </c>
      <c r="K220" s="211" t="s">
        <v>425</v>
      </c>
      <c r="L220" s="62"/>
      <c r="M220" s="216" t="s">
        <v>21</v>
      </c>
      <c r="N220" s="217" t="s">
        <v>42</v>
      </c>
      <c r="O220" s="43"/>
      <c r="P220" s="218">
        <f>O220*H220</f>
        <v>0</v>
      </c>
      <c r="Q220" s="218">
        <v>1.04881</v>
      </c>
      <c r="R220" s="218">
        <f>Q220*H220</f>
        <v>3.2345300400000001</v>
      </c>
      <c r="S220" s="218">
        <v>0</v>
      </c>
      <c r="T220" s="219">
        <f>S220*H220</f>
        <v>0</v>
      </c>
      <c r="AR220" s="25" t="s">
        <v>426</v>
      </c>
      <c r="AT220" s="25" t="s">
        <v>421</v>
      </c>
      <c r="AU220" s="25" t="s">
        <v>80</v>
      </c>
      <c r="AY220" s="25" t="s">
        <v>419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5" t="s">
        <v>78</v>
      </c>
      <c r="BK220" s="220">
        <f>ROUND(I220*H220,2)</f>
        <v>0</v>
      </c>
      <c r="BL220" s="25" t="s">
        <v>426</v>
      </c>
      <c r="BM220" s="25" t="s">
        <v>602</v>
      </c>
    </row>
    <row r="221" spans="2:65" s="1" customFormat="1" ht="27">
      <c r="B221" s="42"/>
      <c r="C221" s="64"/>
      <c r="D221" s="221" t="s">
        <v>428</v>
      </c>
      <c r="E221" s="64"/>
      <c r="F221" s="222" t="s">
        <v>603</v>
      </c>
      <c r="G221" s="64"/>
      <c r="H221" s="64"/>
      <c r="I221" s="177"/>
      <c r="J221" s="64"/>
      <c r="K221" s="64"/>
      <c r="L221" s="62"/>
      <c r="M221" s="223"/>
      <c r="N221" s="43"/>
      <c r="O221" s="43"/>
      <c r="P221" s="43"/>
      <c r="Q221" s="43"/>
      <c r="R221" s="43"/>
      <c r="S221" s="43"/>
      <c r="T221" s="79"/>
      <c r="AT221" s="25" t="s">
        <v>428</v>
      </c>
      <c r="AU221" s="25" t="s">
        <v>80</v>
      </c>
    </row>
    <row r="222" spans="2:65" s="12" customFormat="1" ht="13.5">
      <c r="B222" s="224"/>
      <c r="C222" s="225"/>
      <c r="D222" s="237" t="s">
        <v>430</v>
      </c>
      <c r="E222" s="247" t="s">
        <v>21</v>
      </c>
      <c r="F222" s="248" t="s">
        <v>604</v>
      </c>
      <c r="G222" s="225"/>
      <c r="H222" s="249">
        <v>3.0840000000000001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430</v>
      </c>
      <c r="AU222" s="234" t="s">
        <v>80</v>
      </c>
      <c r="AV222" s="12" t="s">
        <v>80</v>
      </c>
      <c r="AW222" s="12" t="s">
        <v>34</v>
      </c>
      <c r="AX222" s="12" t="s">
        <v>78</v>
      </c>
      <c r="AY222" s="234" t="s">
        <v>419</v>
      </c>
    </row>
    <row r="223" spans="2:65" s="1" customFormat="1" ht="22.5" customHeight="1">
      <c r="B223" s="42"/>
      <c r="C223" s="209" t="s">
        <v>605</v>
      </c>
      <c r="D223" s="209" t="s">
        <v>421</v>
      </c>
      <c r="E223" s="210" t="s">
        <v>606</v>
      </c>
      <c r="F223" s="211" t="s">
        <v>607</v>
      </c>
      <c r="G223" s="212" t="s">
        <v>608</v>
      </c>
      <c r="H223" s="213">
        <v>4</v>
      </c>
      <c r="I223" s="214"/>
      <c r="J223" s="215">
        <f>ROUND(I223*H223,2)</f>
        <v>0</v>
      </c>
      <c r="K223" s="211" t="s">
        <v>425</v>
      </c>
      <c r="L223" s="62"/>
      <c r="M223" s="216" t="s">
        <v>21</v>
      </c>
      <c r="N223" s="217" t="s">
        <v>42</v>
      </c>
      <c r="O223" s="43"/>
      <c r="P223" s="218">
        <f>O223*H223</f>
        <v>0</v>
      </c>
      <c r="Q223" s="218">
        <v>2.3400000000000001E-2</v>
      </c>
      <c r="R223" s="218">
        <f>Q223*H223</f>
        <v>9.3600000000000003E-2</v>
      </c>
      <c r="S223" s="218">
        <v>0</v>
      </c>
      <c r="T223" s="219">
        <f>S223*H223</f>
        <v>0</v>
      </c>
      <c r="AR223" s="25" t="s">
        <v>426</v>
      </c>
      <c r="AT223" s="25" t="s">
        <v>421</v>
      </c>
      <c r="AU223" s="25" t="s">
        <v>80</v>
      </c>
      <c r="AY223" s="25" t="s">
        <v>419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5" t="s">
        <v>78</v>
      </c>
      <c r="BK223" s="220">
        <f>ROUND(I223*H223,2)</f>
        <v>0</v>
      </c>
      <c r="BL223" s="25" t="s">
        <v>426</v>
      </c>
      <c r="BM223" s="25" t="s">
        <v>609</v>
      </c>
    </row>
    <row r="224" spans="2:65" s="1" customFormat="1" ht="13.5">
      <c r="B224" s="42"/>
      <c r="C224" s="64"/>
      <c r="D224" s="237" t="s">
        <v>428</v>
      </c>
      <c r="E224" s="64"/>
      <c r="F224" s="271" t="s">
        <v>610</v>
      </c>
      <c r="G224" s="64"/>
      <c r="H224" s="64"/>
      <c r="I224" s="177"/>
      <c r="J224" s="64"/>
      <c r="K224" s="64"/>
      <c r="L224" s="62"/>
      <c r="M224" s="223"/>
      <c r="N224" s="43"/>
      <c r="O224" s="43"/>
      <c r="P224" s="43"/>
      <c r="Q224" s="43"/>
      <c r="R224" s="43"/>
      <c r="S224" s="43"/>
      <c r="T224" s="79"/>
      <c r="AT224" s="25" t="s">
        <v>428</v>
      </c>
      <c r="AU224" s="25" t="s">
        <v>80</v>
      </c>
    </row>
    <row r="225" spans="2:65" s="1" customFormat="1" ht="22.5" customHeight="1">
      <c r="B225" s="42"/>
      <c r="C225" s="209" t="s">
        <v>611</v>
      </c>
      <c r="D225" s="209" t="s">
        <v>421</v>
      </c>
      <c r="E225" s="210" t="s">
        <v>612</v>
      </c>
      <c r="F225" s="211" t="s">
        <v>613</v>
      </c>
      <c r="G225" s="212" t="s">
        <v>608</v>
      </c>
      <c r="H225" s="213">
        <v>188</v>
      </c>
      <c r="I225" s="214"/>
      <c r="J225" s="215">
        <f>ROUND(I225*H225,2)</f>
        <v>0</v>
      </c>
      <c r="K225" s="211" t="s">
        <v>425</v>
      </c>
      <c r="L225" s="62"/>
      <c r="M225" s="216" t="s">
        <v>21</v>
      </c>
      <c r="N225" s="217" t="s">
        <v>42</v>
      </c>
      <c r="O225" s="43"/>
      <c r="P225" s="218">
        <f>O225*H225</f>
        <v>0</v>
      </c>
      <c r="Q225" s="218">
        <v>3.3390000000000003E-2</v>
      </c>
      <c r="R225" s="218">
        <f>Q225*H225</f>
        <v>6.2773200000000005</v>
      </c>
      <c r="S225" s="218">
        <v>0</v>
      </c>
      <c r="T225" s="219">
        <f>S225*H225</f>
        <v>0</v>
      </c>
      <c r="AR225" s="25" t="s">
        <v>426</v>
      </c>
      <c r="AT225" s="25" t="s">
        <v>421</v>
      </c>
      <c r="AU225" s="25" t="s">
        <v>80</v>
      </c>
      <c r="AY225" s="25" t="s">
        <v>419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5" t="s">
        <v>78</v>
      </c>
      <c r="BK225" s="220">
        <f>ROUND(I225*H225,2)</f>
        <v>0</v>
      </c>
      <c r="BL225" s="25" t="s">
        <v>426</v>
      </c>
      <c r="BM225" s="25" t="s">
        <v>614</v>
      </c>
    </row>
    <row r="226" spans="2:65" s="1" customFormat="1" ht="13.5">
      <c r="B226" s="42"/>
      <c r="C226" s="64"/>
      <c r="D226" s="221" t="s">
        <v>428</v>
      </c>
      <c r="E226" s="64"/>
      <c r="F226" s="222" t="s">
        <v>615</v>
      </c>
      <c r="G226" s="64"/>
      <c r="H226" s="64"/>
      <c r="I226" s="177"/>
      <c r="J226" s="64"/>
      <c r="K226" s="64"/>
      <c r="L226" s="62"/>
      <c r="M226" s="223"/>
      <c r="N226" s="43"/>
      <c r="O226" s="43"/>
      <c r="P226" s="43"/>
      <c r="Q226" s="43"/>
      <c r="R226" s="43"/>
      <c r="S226" s="43"/>
      <c r="T226" s="79"/>
      <c r="AT226" s="25" t="s">
        <v>428</v>
      </c>
      <c r="AU226" s="25" t="s">
        <v>80</v>
      </c>
    </row>
    <row r="227" spans="2:65" s="12" customFormat="1" ht="13.5">
      <c r="B227" s="224"/>
      <c r="C227" s="225"/>
      <c r="D227" s="237" t="s">
        <v>430</v>
      </c>
      <c r="E227" s="247" t="s">
        <v>21</v>
      </c>
      <c r="F227" s="248" t="s">
        <v>616</v>
      </c>
      <c r="G227" s="225"/>
      <c r="H227" s="249">
        <v>188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430</v>
      </c>
      <c r="AU227" s="234" t="s">
        <v>80</v>
      </c>
      <c r="AV227" s="12" t="s">
        <v>80</v>
      </c>
      <c r="AW227" s="12" t="s">
        <v>34</v>
      </c>
      <c r="AX227" s="12" t="s">
        <v>78</v>
      </c>
      <c r="AY227" s="234" t="s">
        <v>419</v>
      </c>
    </row>
    <row r="228" spans="2:65" s="1" customFormat="1" ht="22.5" customHeight="1">
      <c r="B228" s="42"/>
      <c r="C228" s="209" t="s">
        <v>617</v>
      </c>
      <c r="D228" s="209" t="s">
        <v>421</v>
      </c>
      <c r="E228" s="210" t="s">
        <v>618</v>
      </c>
      <c r="F228" s="211" t="s">
        <v>619</v>
      </c>
      <c r="G228" s="212" t="s">
        <v>608</v>
      </c>
      <c r="H228" s="213">
        <v>1</v>
      </c>
      <c r="I228" s="214"/>
      <c r="J228" s="215">
        <f>ROUND(I228*H228,2)</f>
        <v>0</v>
      </c>
      <c r="K228" s="211" t="s">
        <v>425</v>
      </c>
      <c r="L228" s="62"/>
      <c r="M228" s="216" t="s">
        <v>21</v>
      </c>
      <c r="N228" s="217" t="s">
        <v>42</v>
      </c>
      <c r="O228" s="43"/>
      <c r="P228" s="218">
        <f>O228*H228</f>
        <v>0</v>
      </c>
      <c r="Q228" s="218">
        <v>4.0280000000000003E-2</v>
      </c>
      <c r="R228" s="218">
        <f>Q228*H228</f>
        <v>4.0280000000000003E-2</v>
      </c>
      <c r="S228" s="218">
        <v>0</v>
      </c>
      <c r="T228" s="219">
        <f>S228*H228</f>
        <v>0</v>
      </c>
      <c r="AR228" s="25" t="s">
        <v>426</v>
      </c>
      <c r="AT228" s="25" t="s">
        <v>421</v>
      </c>
      <c r="AU228" s="25" t="s">
        <v>80</v>
      </c>
      <c r="AY228" s="25" t="s">
        <v>419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5" t="s">
        <v>78</v>
      </c>
      <c r="BK228" s="220">
        <f>ROUND(I228*H228,2)</f>
        <v>0</v>
      </c>
      <c r="BL228" s="25" t="s">
        <v>426</v>
      </c>
      <c r="BM228" s="25" t="s">
        <v>620</v>
      </c>
    </row>
    <row r="229" spans="2:65" s="1" customFormat="1" ht="13.5">
      <c r="B229" s="42"/>
      <c r="C229" s="64"/>
      <c r="D229" s="237" t="s">
        <v>428</v>
      </c>
      <c r="E229" s="64"/>
      <c r="F229" s="271" t="s">
        <v>621</v>
      </c>
      <c r="G229" s="64"/>
      <c r="H229" s="64"/>
      <c r="I229" s="177"/>
      <c r="J229" s="64"/>
      <c r="K229" s="64"/>
      <c r="L229" s="62"/>
      <c r="M229" s="223"/>
      <c r="N229" s="43"/>
      <c r="O229" s="43"/>
      <c r="P229" s="43"/>
      <c r="Q229" s="43"/>
      <c r="R229" s="43"/>
      <c r="S229" s="43"/>
      <c r="T229" s="79"/>
      <c r="AT229" s="25" t="s">
        <v>428</v>
      </c>
      <c r="AU229" s="25" t="s">
        <v>80</v>
      </c>
    </row>
    <row r="230" spans="2:65" s="1" customFormat="1" ht="22.5" customHeight="1">
      <c r="B230" s="42"/>
      <c r="C230" s="209" t="s">
        <v>622</v>
      </c>
      <c r="D230" s="209" t="s">
        <v>421</v>
      </c>
      <c r="E230" s="210" t="s">
        <v>623</v>
      </c>
      <c r="F230" s="211" t="s">
        <v>624</v>
      </c>
      <c r="G230" s="212" t="s">
        <v>608</v>
      </c>
      <c r="H230" s="213">
        <v>191</v>
      </c>
      <c r="I230" s="214"/>
      <c r="J230" s="215">
        <f>ROUND(I230*H230,2)</f>
        <v>0</v>
      </c>
      <c r="K230" s="211" t="s">
        <v>425</v>
      </c>
      <c r="L230" s="62"/>
      <c r="M230" s="216" t="s">
        <v>21</v>
      </c>
      <c r="N230" s="217" t="s">
        <v>42</v>
      </c>
      <c r="O230" s="43"/>
      <c r="P230" s="218">
        <f>O230*H230</f>
        <v>0</v>
      </c>
      <c r="Q230" s="218">
        <v>5.3560000000000003E-2</v>
      </c>
      <c r="R230" s="218">
        <f>Q230*H230</f>
        <v>10.22996</v>
      </c>
      <c r="S230" s="218">
        <v>0</v>
      </c>
      <c r="T230" s="219">
        <f>S230*H230</f>
        <v>0</v>
      </c>
      <c r="AR230" s="25" t="s">
        <v>426</v>
      </c>
      <c r="AT230" s="25" t="s">
        <v>421</v>
      </c>
      <c r="AU230" s="25" t="s">
        <v>80</v>
      </c>
      <c r="AY230" s="25" t="s">
        <v>419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5" t="s">
        <v>78</v>
      </c>
      <c r="BK230" s="220">
        <f>ROUND(I230*H230,2)</f>
        <v>0</v>
      </c>
      <c r="BL230" s="25" t="s">
        <v>426</v>
      </c>
      <c r="BM230" s="25" t="s">
        <v>625</v>
      </c>
    </row>
    <row r="231" spans="2:65" s="1" customFormat="1" ht="13.5">
      <c r="B231" s="42"/>
      <c r="C231" s="64"/>
      <c r="D231" s="221" t="s">
        <v>428</v>
      </c>
      <c r="E231" s="64"/>
      <c r="F231" s="222" t="s">
        <v>626</v>
      </c>
      <c r="G231" s="64"/>
      <c r="H231" s="64"/>
      <c r="I231" s="177"/>
      <c r="J231" s="64"/>
      <c r="K231" s="64"/>
      <c r="L231" s="62"/>
      <c r="M231" s="223"/>
      <c r="N231" s="43"/>
      <c r="O231" s="43"/>
      <c r="P231" s="43"/>
      <c r="Q231" s="43"/>
      <c r="R231" s="43"/>
      <c r="S231" s="43"/>
      <c r="T231" s="79"/>
      <c r="AT231" s="25" t="s">
        <v>428</v>
      </c>
      <c r="AU231" s="25" t="s">
        <v>80</v>
      </c>
    </row>
    <row r="232" spans="2:65" s="12" customFormat="1" ht="13.5">
      <c r="B232" s="224"/>
      <c r="C232" s="225"/>
      <c r="D232" s="237" t="s">
        <v>430</v>
      </c>
      <c r="E232" s="247" t="s">
        <v>21</v>
      </c>
      <c r="F232" s="248" t="s">
        <v>627</v>
      </c>
      <c r="G232" s="225"/>
      <c r="H232" s="249">
        <v>191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430</v>
      </c>
      <c r="AU232" s="234" t="s">
        <v>80</v>
      </c>
      <c r="AV232" s="12" t="s">
        <v>80</v>
      </c>
      <c r="AW232" s="12" t="s">
        <v>34</v>
      </c>
      <c r="AX232" s="12" t="s">
        <v>78</v>
      </c>
      <c r="AY232" s="234" t="s">
        <v>419</v>
      </c>
    </row>
    <row r="233" spans="2:65" s="1" customFormat="1" ht="22.5" customHeight="1">
      <c r="B233" s="42"/>
      <c r="C233" s="209" t="s">
        <v>628</v>
      </c>
      <c r="D233" s="209" t="s">
        <v>421</v>
      </c>
      <c r="E233" s="210" t="s">
        <v>629</v>
      </c>
      <c r="F233" s="211" t="s">
        <v>630</v>
      </c>
      <c r="G233" s="212" t="s">
        <v>608</v>
      </c>
      <c r="H233" s="213">
        <v>1</v>
      </c>
      <c r="I233" s="214"/>
      <c r="J233" s="215">
        <f>ROUND(I233*H233,2)</f>
        <v>0</v>
      </c>
      <c r="K233" s="211" t="s">
        <v>425</v>
      </c>
      <c r="L233" s="62"/>
      <c r="M233" s="216" t="s">
        <v>21</v>
      </c>
      <c r="N233" s="217" t="s">
        <v>42</v>
      </c>
      <c r="O233" s="43"/>
      <c r="P233" s="218">
        <f>O233*H233</f>
        <v>0</v>
      </c>
      <c r="Q233" s="218">
        <v>6.6949999999999996E-2</v>
      </c>
      <c r="R233" s="218">
        <f>Q233*H233</f>
        <v>6.6949999999999996E-2</v>
      </c>
      <c r="S233" s="218">
        <v>0</v>
      </c>
      <c r="T233" s="219">
        <f>S233*H233</f>
        <v>0</v>
      </c>
      <c r="AR233" s="25" t="s">
        <v>426</v>
      </c>
      <c r="AT233" s="25" t="s">
        <v>421</v>
      </c>
      <c r="AU233" s="25" t="s">
        <v>80</v>
      </c>
      <c r="AY233" s="25" t="s">
        <v>419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5" t="s">
        <v>78</v>
      </c>
      <c r="BK233" s="220">
        <f>ROUND(I233*H233,2)</f>
        <v>0</v>
      </c>
      <c r="BL233" s="25" t="s">
        <v>426</v>
      </c>
      <c r="BM233" s="25" t="s">
        <v>631</v>
      </c>
    </row>
    <row r="234" spans="2:65" s="1" customFormat="1" ht="13.5">
      <c r="B234" s="42"/>
      <c r="C234" s="64"/>
      <c r="D234" s="237" t="s">
        <v>428</v>
      </c>
      <c r="E234" s="64"/>
      <c r="F234" s="271" t="s">
        <v>632</v>
      </c>
      <c r="G234" s="64"/>
      <c r="H234" s="64"/>
      <c r="I234" s="177"/>
      <c r="J234" s="64"/>
      <c r="K234" s="64"/>
      <c r="L234" s="62"/>
      <c r="M234" s="223"/>
      <c r="N234" s="43"/>
      <c r="O234" s="43"/>
      <c r="P234" s="43"/>
      <c r="Q234" s="43"/>
      <c r="R234" s="43"/>
      <c r="S234" s="43"/>
      <c r="T234" s="79"/>
      <c r="AT234" s="25" t="s">
        <v>428</v>
      </c>
      <c r="AU234" s="25" t="s">
        <v>80</v>
      </c>
    </row>
    <row r="235" spans="2:65" s="1" customFormat="1" ht="22.5" customHeight="1">
      <c r="B235" s="42"/>
      <c r="C235" s="209" t="s">
        <v>633</v>
      </c>
      <c r="D235" s="209" t="s">
        <v>421</v>
      </c>
      <c r="E235" s="210" t="s">
        <v>634</v>
      </c>
      <c r="F235" s="211" t="s">
        <v>635</v>
      </c>
      <c r="G235" s="212" t="s">
        <v>608</v>
      </c>
      <c r="H235" s="213">
        <v>1</v>
      </c>
      <c r="I235" s="214"/>
      <c r="J235" s="215">
        <f>ROUND(I235*H235,2)</f>
        <v>0</v>
      </c>
      <c r="K235" s="211" t="s">
        <v>425</v>
      </c>
      <c r="L235" s="62"/>
      <c r="M235" s="216" t="s">
        <v>21</v>
      </c>
      <c r="N235" s="217" t="s">
        <v>42</v>
      </c>
      <c r="O235" s="43"/>
      <c r="P235" s="218">
        <f>O235*H235</f>
        <v>0</v>
      </c>
      <c r="Q235" s="218">
        <v>8.0240000000000006E-2</v>
      </c>
      <c r="R235" s="218">
        <f>Q235*H235</f>
        <v>8.0240000000000006E-2</v>
      </c>
      <c r="S235" s="218">
        <v>0</v>
      </c>
      <c r="T235" s="219">
        <f>S235*H235</f>
        <v>0</v>
      </c>
      <c r="AR235" s="25" t="s">
        <v>426</v>
      </c>
      <c r="AT235" s="25" t="s">
        <v>421</v>
      </c>
      <c r="AU235" s="25" t="s">
        <v>80</v>
      </c>
      <c r="AY235" s="25" t="s">
        <v>419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5" t="s">
        <v>78</v>
      </c>
      <c r="BK235" s="220">
        <f>ROUND(I235*H235,2)</f>
        <v>0</v>
      </c>
      <c r="BL235" s="25" t="s">
        <v>426</v>
      </c>
      <c r="BM235" s="25" t="s">
        <v>636</v>
      </c>
    </row>
    <row r="236" spans="2:65" s="1" customFormat="1" ht="13.5">
      <c r="B236" s="42"/>
      <c r="C236" s="64"/>
      <c r="D236" s="237" t="s">
        <v>428</v>
      </c>
      <c r="E236" s="64"/>
      <c r="F236" s="271" t="s">
        <v>637</v>
      </c>
      <c r="G236" s="64"/>
      <c r="H236" s="64"/>
      <c r="I236" s="177"/>
      <c r="J236" s="64"/>
      <c r="K236" s="64"/>
      <c r="L236" s="62"/>
      <c r="M236" s="223"/>
      <c r="N236" s="43"/>
      <c r="O236" s="43"/>
      <c r="P236" s="43"/>
      <c r="Q236" s="43"/>
      <c r="R236" s="43"/>
      <c r="S236" s="43"/>
      <c r="T236" s="79"/>
      <c r="AT236" s="25" t="s">
        <v>428</v>
      </c>
      <c r="AU236" s="25" t="s">
        <v>80</v>
      </c>
    </row>
    <row r="237" spans="2:65" s="1" customFormat="1" ht="22.5" customHeight="1">
      <c r="B237" s="42"/>
      <c r="C237" s="209" t="s">
        <v>638</v>
      </c>
      <c r="D237" s="209" t="s">
        <v>421</v>
      </c>
      <c r="E237" s="210" t="s">
        <v>639</v>
      </c>
      <c r="F237" s="211" t="s">
        <v>640</v>
      </c>
      <c r="G237" s="212" t="s">
        <v>608</v>
      </c>
      <c r="H237" s="213">
        <v>4</v>
      </c>
      <c r="I237" s="214"/>
      <c r="J237" s="215">
        <f>ROUND(I237*H237,2)</f>
        <v>0</v>
      </c>
      <c r="K237" s="211" t="s">
        <v>425</v>
      </c>
      <c r="L237" s="62"/>
      <c r="M237" s="216" t="s">
        <v>21</v>
      </c>
      <c r="N237" s="217" t="s">
        <v>42</v>
      </c>
      <c r="O237" s="43"/>
      <c r="P237" s="218">
        <f>O237*H237</f>
        <v>0</v>
      </c>
      <c r="Q237" s="218">
        <v>3.5889999999999998E-2</v>
      </c>
      <c r="R237" s="218">
        <f>Q237*H237</f>
        <v>0.14355999999999999</v>
      </c>
      <c r="S237" s="218">
        <v>0</v>
      </c>
      <c r="T237" s="219">
        <f>S237*H237</f>
        <v>0</v>
      </c>
      <c r="AR237" s="25" t="s">
        <v>426</v>
      </c>
      <c r="AT237" s="25" t="s">
        <v>421</v>
      </c>
      <c r="AU237" s="25" t="s">
        <v>80</v>
      </c>
      <c r="AY237" s="25" t="s">
        <v>419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5" t="s">
        <v>78</v>
      </c>
      <c r="BK237" s="220">
        <f>ROUND(I237*H237,2)</f>
        <v>0</v>
      </c>
      <c r="BL237" s="25" t="s">
        <v>426</v>
      </c>
      <c r="BM237" s="25" t="s">
        <v>641</v>
      </c>
    </row>
    <row r="238" spans="2:65" s="1" customFormat="1" ht="13.5">
      <c r="B238" s="42"/>
      <c r="C238" s="64"/>
      <c r="D238" s="237" t="s">
        <v>428</v>
      </c>
      <c r="E238" s="64"/>
      <c r="F238" s="271" t="s">
        <v>642</v>
      </c>
      <c r="G238" s="64"/>
      <c r="H238" s="64"/>
      <c r="I238" s="177"/>
      <c r="J238" s="64"/>
      <c r="K238" s="64"/>
      <c r="L238" s="62"/>
      <c r="M238" s="223"/>
      <c r="N238" s="43"/>
      <c r="O238" s="43"/>
      <c r="P238" s="43"/>
      <c r="Q238" s="43"/>
      <c r="R238" s="43"/>
      <c r="S238" s="43"/>
      <c r="T238" s="79"/>
      <c r="AT238" s="25" t="s">
        <v>428</v>
      </c>
      <c r="AU238" s="25" t="s">
        <v>80</v>
      </c>
    </row>
    <row r="239" spans="2:65" s="1" customFormat="1" ht="22.5" customHeight="1">
      <c r="B239" s="42"/>
      <c r="C239" s="209" t="s">
        <v>643</v>
      </c>
      <c r="D239" s="209" t="s">
        <v>421</v>
      </c>
      <c r="E239" s="210" t="s">
        <v>644</v>
      </c>
      <c r="F239" s="211" t="s">
        <v>645</v>
      </c>
      <c r="G239" s="212" t="s">
        <v>608</v>
      </c>
      <c r="H239" s="213">
        <v>105</v>
      </c>
      <c r="I239" s="214"/>
      <c r="J239" s="215">
        <f>ROUND(I239*H239,2)</f>
        <v>0</v>
      </c>
      <c r="K239" s="211" t="s">
        <v>425</v>
      </c>
      <c r="L239" s="62"/>
      <c r="M239" s="216" t="s">
        <v>21</v>
      </c>
      <c r="N239" s="217" t="s">
        <v>42</v>
      </c>
      <c r="O239" s="43"/>
      <c r="P239" s="218">
        <f>O239*H239</f>
        <v>0</v>
      </c>
      <c r="Q239" s="218">
        <v>5.1339999999999997E-2</v>
      </c>
      <c r="R239" s="218">
        <f>Q239*H239</f>
        <v>5.3906999999999998</v>
      </c>
      <c r="S239" s="218">
        <v>0</v>
      </c>
      <c r="T239" s="219">
        <f>S239*H239</f>
        <v>0</v>
      </c>
      <c r="AR239" s="25" t="s">
        <v>426</v>
      </c>
      <c r="AT239" s="25" t="s">
        <v>421</v>
      </c>
      <c r="AU239" s="25" t="s">
        <v>80</v>
      </c>
      <c r="AY239" s="25" t="s">
        <v>419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5" t="s">
        <v>78</v>
      </c>
      <c r="BK239" s="220">
        <f>ROUND(I239*H239,2)</f>
        <v>0</v>
      </c>
      <c r="BL239" s="25" t="s">
        <v>426</v>
      </c>
      <c r="BM239" s="25" t="s">
        <v>646</v>
      </c>
    </row>
    <row r="240" spans="2:65" s="1" customFormat="1" ht="13.5">
      <c r="B240" s="42"/>
      <c r="C240" s="64"/>
      <c r="D240" s="221" t="s">
        <v>428</v>
      </c>
      <c r="E240" s="64"/>
      <c r="F240" s="222" t="s">
        <v>647</v>
      </c>
      <c r="G240" s="64"/>
      <c r="H240" s="64"/>
      <c r="I240" s="177"/>
      <c r="J240" s="64"/>
      <c r="K240" s="64"/>
      <c r="L240" s="62"/>
      <c r="M240" s="223"/>
      <c r="N240" s="43"/>
      <c r="O240" s="43"/>
      <c r="P240" s="43"/>
      <c r="Q240" s="43"/>
      <c r="R240" s="43"/>
      <c r="S240" s="43"/>
      <c r="T240" s="79"/>
      <c r="AT240" s="25" t="s">
        <v>428</v>
      </c>
      <c r="AU240" s="25" t="s">
        <v>80</v>
      </c>
    </row>
    <row r="241" spans="2:65" s="12" customFormat="1" ht="13.5">
      <c r="B241" s="224"/>
      <c r="C241" s="225"/>
      <c r="D241" s="237" t="s">
        <v>430</v>
      </c>
      <c r="E241" s="247" t="s">
        <v>21</v>
      </c>
      <c r="F241" s="248" t="s">
        <v>648</v>
      </c>
      <c r="G241" s="225"/>
      <c r="H241" s="249">
        <v>105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430</v>
      </c>
      <c r="AU241" s="234" t="s">
        <v>80</v>
      </c>
      <c r="AV241" s="12" t="s">
        <v>80</v>
      </c>
      <c r="AW241" s="12" t="s">
        <v>34</v>
      </c>
      <c r="AX241" s="12" t="s">
        <v>78</v>
      </c>
      <c r="AY241" s="234" t="s">
        <v>419</v>
      </c>
    </row>
    <row r="242" spans="2:65" s="1" customFormat="1" ht="22.5" customHeight="1">
      <c r="B242" s="42"/>
      <c r="C242" s="209" t="s">
        <v>649</v>
      </c>
      <c r="D242" s="209" t="s">
        <v>421</v>
      </c>
      <c r="E242" s="210" t="s">
        <v>650</v>
      </c>
      <c r="F242" s="211" t="s">
        <v>651</v>
      </c>
      <c r="G242" s="212" t="s">
        <v>608</v>
      </c>
      <c r="H242" s="213">
        <v>101</v>
      </c>
      <c r="I242" s="214"/>
      <c r="J242" s="215">
        <f>ROUND(I242*H242,2)</f>
        <v>0</v>
      </c>
      <c r="K242" s="211" t="s">
        <v>425</v>
      </c>
      <c r="L242" s="62"/>
      <c r="M242" s="216" t="s">
        <v>21</v>
      </c>
      <c r="N242" s="217" t="s">
        <v>42</v>
      </c>
      <c r="O242" s="43"/>
      <c r="P242" s="218">
        <f>O242*H242</f>
        <v>0</v>
      </c>
      <c r="Q242" s="218">
        <v>8.2530000000000006E-2</v>
      </c>
      <c r="R242" s="218">
        <f>Q242*H242</f>
        <v>8.3355300000000003</v>
      </c>
      <c r="S242" s="218">
        <v>0</v>
      </c>
      <c r="T242" s="219">
        <f>S242*H242</f>
        <v>0</v>
      </c>
      <c r="AR242" s="25" t="s">
        <v>426</v>
      </c>
      <c r="AT242" s="25" t="s">
        <v>421</v>
      </c>
      <c r="AU242" s="25" t="s">
        <v>80</v>
      </c>
      <c r="AY242" s="25" t="s">
        <v>419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5" t="s">
        <v>78</v>
      </c>
      <c r="BK242" s="220">
        <f>ROUND(I242*H242,2)</f>
        <v>0</v>
      </c>
      <c r="BL242" s="25" t="s">
        <v>426</v>
      </c>
      <c r="BM242" s="25" t="s">
        <v>652</v>
      </c>
    </row>
    <row r="243" spans="2:65" s="1" customFormat="1" ht="13.5">
      <c r="B243" s="42"/>
      <c r="C243" s="64"/>
      <c r="D243" s="237" t="s">
        <v>428</v>
      </c>
      <c r="E243" s="64"/>
      <c r="F243" s="271" t="s">
        <v>653</v>
      </c>
      <c r="G243" s="64"/>
      <c r="H243" s="64"/>
      <c r="I243" s="177"/>
      <c r="J243" s="64"/>
      <c r="K243" s="64"/>
      <c r="L243" s="62"/>
      <c r="M243" s="223"/>
      <c r="N243" s="43"/>
      <c r="O243" s="43"/>
      <c r="P243" s="43"/>
      <c r="Q243" s="43"/>
      <c r="R243" s="43"/>
      <c r="S243" s="43"/>
      <c r="T243" s="79"/>
      <c r="AT243" s="25" t="s">
        <v>428</v>
      </c>
      <c r="AU243" s="25" t="s">
        <v>80</v>
      </c>
    </row>
    <row r="244" spans="2:65" s="1" customFormat="1" ht="22.5" customHeight="1">
      <c r="B244" s="42"/>
      <c r="C244" s="209" t="s">
        <v>654</v>
      </c>
      <c r="D244" s="209" t="s">
        <v>421</v>
      </c>
      <c r="E244" s="210" t="s">
        <v>655</v>
      </c>
      <c r="F244" s="211" t="s">
        <v>656</v>
      </c>
      <c r="G244" s="212" t="s">
        <v>608</v>
      </c>
      <c r="H244" s="213">
        <v>1</v>
      </c>
      <c r="I244" s="214"/>
      <c r="J244" s="215">
        <f>ROUND(I244*H244,2)</f>
        <v>0</v>
      </c>
      <c r="K244" s="211" t="s">
        <v>425</v>
      </c>
      <c r="L244" s="62"/>
      <c r="M244" s="216" t="s">
        <v>21</v>
      </c>
      <c r="N244" s="217" t="s">
        <v>42</v>
      </c>
      <c r="O244" s="43"/>
      <c r="P244" s="218">
        <f>O244*H244</f>
        <v>0</v>
      </c>
      <c r="Q244" s="218">
        <v>0.10302</v>
      </c>
      <c r="R244" s="218">
        <f>Q244*H244</f>
        <v>0.10302</v>
      </c>
      <c r="S244" s="218">
        <v>0</v>
      </c>
      <c r="T244" s="219">
        <f>S244*H244</f>
        <v>0</v>
      </c>
      <c r="AR244" s="25" t="s">
        <v>426</v>
      </c>
      <c r="AT244" s="25" t="s">
        <v>421</v>
      </c>
      <c r="AU244" s="25" t="s">
        <v>80</v>
      </c>
      <c r="AY244" s="25" t="s">
        <v>419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5" t="s">
        <v>78</v>
      </c>
      <c r="BK244" s="220">
        <f>ROUND(I244*H244,2)</f>
        <v>0</v>
      </c>
      <c r="BL244" s="25" t="s">
        <v>426</v>
      </c>
      <c r="BM244" s="25" t="s">
        <v>657</v>
      </c>
    </row>
    <row r="245" spans="2:65" s="1" customFormat="1" ht="13.5">
      <c r="B245" s="42"/>
      <c r="C245" s="64"/>
      <c r="D245" s="237" t="s">
        <v>428</v>
      </c>
      <c r="E245" s="64"/>
      <c r="F245" s="271" t="s">
        <v>658</v>
      </c>
      <c r="G245" s="64"/>
      <c r="H245" s="64"/>
      <c r="I245" s="177"/>
      <c r="J245" s="64"/>
      <c r="K245" s="64"/>
      <c r="L245" s="62"/>
      <c r="M245" s="223"/>
      <c r="N245" s="43"/>
      <c r="O245" s="43"/>
      <c r="P245" s="43"/>
      <c r="Q245" s="43"/>
      <c r="R245" s="43"/>
      <c r="S245" s="43"/>
      <c r="T245" s="79"/>
      <c r="AT245" s="25" t="s">
        <v>428</v>
      </c>
      <c r="AU245" s="25" t="s">
        <v>80</v>
      </c>
    </row>
    <row r="246" spans="2:65" s="1" customFormat="1" ht="22.5" customHeight="1">
      <c r="B246" s="42"/>
      <c r="C246" s="209" t="s">
        <v>659</v>
      </c>
      <c r="D246" s="209" t="s">
        <v>421</v>
      </c>
      <c r="E246" s="210" t="s">
        <v>660</v>
      </c>
      <c r="F246" s="211" t="s">
        <v>661</v>
      </c>
      <c r="G246" s="212" t="s">
        <v>608</v>
      </c>
      <c r="H246" s="213">
        <v>1</v>
      </c>
      <c r="I246" s="214"/>
      <c r="J246" s="215">
        <f>ROUND(I246*H246,2)</f>
        <v>0</v>
      </c>
      <c r="K246" s="211" t="s">
        <v>425</v>
      </c>
      <c r="L246" s="62"/>
      <c r="M246" s="216" t="s">
        <v>21</v>
      </c>
      <c r="N246" s="217" t="s">
        <v>42</v>
      </c>
      <c r="O246" s="43"/>
      <c r="P246" s="218">
        <f>O246*H246</f>
        <v>0</v>
      </c>
      <c r="Q246" s="218">
        <v>0.12424</v>
      </c>
      <c r="R246" s="218">
        <f>Q246*H246</f>
        <v>0.12424</v>
      </c>
      <c r="S246" s="218">
        <v>0</v>
      </c>
      <c r="T246" s="219">
        <f>S246*H246</f>
        <v>0</v>
      </c>
      <c r="AR246" s="25" t="s">
        <v>426</v>
      </c>
      <c r="AT246" s="25" t="s">
        <v>421</v>
      </c>
      <c r="AU246" s="25" t="s">
        <v>80</v>
      </c>
      <c r="AY246" s="25" t="s">
        <v>419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5" t="s">
        <v>78</v>
      </c>
      <c r="BK246" s="220">
        <f>ROUND(I246*H246,2)</f>
        <v>0</v>
      </c>
      <c r="BL246" s="25" t="s">
        <v>426</v>
      </c>
      <c r="BM246" s="25" t="s">
        <v>662</v>
      </c>
    </row>
    <row r="247" spans="2:65" s="1" customFormat="1" ht="13.5">
      <c r="B247" s="42"/>
      <c r="C247" s="64"/>
      <c r="D247" s="237" t="s">
        <v>428</v>
      </c>
      <c r="E247" s="64"/>
      <c r="F247" s="271" t="s">
        <v>663</v>
      </c>
      <c r="G247" s="64"/>
      <c r="H247" s="64"/>
      <c r="I247" s="177"/>
      <c r="J247" s="64"/>
      <c r="K247" s="64"/>
      <c r="L247" s="62"/>
      <c r="M247" s="223"/>
      <c r="N247" s="43"/>
      <c r="O247" s="43"/>
      <c r="P247" s="43"/>
      <c r="Q247" s="43"/>
      <c r="R247" s="43"/>
      <c r="S247" s="43"/>
      <c r="T247" s="79"/>
      <c r="AT247" s="25" t="s">
        <v>428</v>
      </c>
      <c r="AU247" s="25" t="s">
        <v>80</v>
      </c>
    </row>
    <row r="248" spans="2:65" s="1" customFormat="1" ht="22.5" customHeight="1">
      <c r="B248" s="42"/>
      <c r="C248" s="209" t="s">
        <v>664</v>
      </c>
      <c r="D248" s="209" t="s">
        <v>421</v>
      </c>
      <c r="E248" s="210" t="s">
        <v>665</v>
      </c>
      <c r="F248" s="211" t="s">
        <v>666</v>
      </c>
      <c r="G248" s="212" t="s">
        <v>424</v>
      </c>
      <c r="H248" s="213">
        <v>1.173</v>
      </c>
      <c r="I248" s="214"/>
      <c r="J248" s="215">
        <f>ROUND(I248*H248,2)</f>
        <v>0</v>
      </c>
      <c r="K248" s="211" t="s">
        <v>425</v>
      </c>
      <c r="L248" s="62"/>
      <c r="M248" s="216" t="s">
        <v>21</v>
      </c>
      <c r="N248" s="217" t="s">
        <v>42</v>
      </c>
      <c r="O248" s="43"/>
      <c r="P248" s="218">
        <f>O248*H248</f>
        <v>0</v>
      </c>
      <c r="Q248" s="218">
        <v>1.94302</v>
      </c>
      <c r="R248" s="218">
        <f>Q248*H248</f>
        <v>2.2791624600000002</v>
      </c>
      <c r="S248" s="218">
        <v>0</v>
      </c>
      <c r="T248" s="219">
        <f>S248*H248</f>
        <v>0</v>
      </c>
      <c r="AR248" s="25" t="s">
        <v>426</v>
      </c>
      <c r="AT248" s="25" t="s">
        <v>421</v>
      </c>
      <c r="AU248" s="25" t="s">
        <v>80</v>
      </c>
      <c r="AY248" s="25" t="s">
        <v>419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5" t="s">
        <v>78</v>
      </c>
      <c r="BK248" s="220">
        <f>ROUND(I248*H248,2)</f>
        <v>0</v>
      </c>
      <c r="BL248" s="25" t="s">
        <v>426</v>
      </c>
      <c r="BM248" s="25" t="s">
        <v>667</v>
      </c>
    </row>
    <row r="249" spans="2:65" s="1" customFormat="1" ht="13.5">
      <c r="B249" s="42"/>
      <c r="C249" s="64"/>
      <c r="D249" s="221" t="s">
        <v>428</v>
      </c>
      <c r="E249" s="64"/>
      <c r="F249" s="222" t="s">
        <v>668</v>
      </c>
      <c r="G249" s="64"/>
      <c r="H249" s="64"/>
      <c r="I249" s="177"/>
      <c r="J249" s="64"/>
      <c r="K249" s="64"/>
      <c r="L249" s="62"/>
      <c r="M249" s="223"/>
      <c r="N249" s="43"/>
      <c r="O249" s="43"/>
      <c r="P249" s="43"/>
      <c r="Q249" s="43"/>
      <c r="R249" s="43"/>
      <c r="S249" s="43"/>
      <c r="T249" s="79"/>
      <c r="AT249" s="25" t="s">
        <v>428</v>
      </c>
      <c r="AU249" s="25" t="s">
        <v>80</v>
      </c>
    </row>
    <row r="250" spans="2:65" s="12" customFormat="1" ht="13.5">
      <c r="B250" s="224"/>
      <c r="C250" s="225"/>
      <c r="D250" s="221" t="s">
        <v>430</v>
      </c>
      <c r="E250" s="226" t="s">
        <v>21</v>
      </c>
      <c r="F250" s="227" t="s">
        <v>669</v>
      </c>
      <c r="G250" s="225"/>
      <c r="H250" s="228">
        <v>0.94799999999999995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430</v>
      </c>
      <c r="AU250" s="234" t="s">
        <v>80</v>
      </c>
      <c r="AV250" s="12" t="s">
        <v>80</v>
      </c>
      <c r="AW250" s="12" t="s">
        <v>34</v>
      </c>
      <c r="AX250" s="12" t="s">
        <v>71</v>
      </c>
      <c r="AY250" s="234" t="s">
        <v>419</v>
      </c>
    </row>
    <row r="251" spans="2:65" s="12" customFormat="1" ht="13.5">
      <c r="B251" s="224"/>
      <c r="C251" s="225"/>
      <c r="D251" s="221" t="s">
        <v>430</v>
      </c>
      <c r="E251" s="226" t="s">
        <v>21</v>
      </c>
      <c r="F251" s="227" t="s">
        <v>670</v>
      </c>
      <c r="G251" s="225"/>
      <c r="H251" s="228">
        <v>0.22500000000000001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430</v>
      </c>
      <c r="AU251" s="234" t="s">
        <v>80</v>
      </c>
      <c r="AV251" s="12" t="s">
        <v>80</v>
      </c>
      <c r="AW251" s="12" t="s">
        <v>34</v>
      </c>
      <c r="AX251" s="12" t="s">
        <v>71</v>
      </c>
      <c r="AY251" s="234" t="s">
        <v>419</v>
      </c>
    </row>
    <row r="252" spans="2:65" s="13" customFormat="1" ht="13.5">
      <c r="B252" s="235"/>
      <c r="C252" s="236"/>
      <c r="D252" s="237" t="s">
        <v>430</v>
      </c>
      <c r="E252" s="238" t="s">
        <v>21</v>
      </c>
      <c r="F252" s="239" t="s">
        <v>434</v>
      </c>
      <c r="G252" s="236"/>
      <c r="H252" s="240">
        <v>1.173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AT252" s="246" t="s">
        <v>430</v>
      </c>
      <c r="AU252" s="246" t="s">
        <v>80</v>
      </c>
      <c r="AV252" s="13" t="s">
        <v>426</v>
      </c>
      <c r="AW252" s="13" t="s">
        <v>34</v>
      </c>
      <c r="AX252" s="13" t="s">
        <v>78</v>
      </c>
      <c r="AY252" s="246" t="s">
        <v>419</v>
      </c>
    </row>
    <row r="253" spans="2:65" s="1" customFormat="1" ht="22.5" customHeight="1">
      <c r="B253" s="42"/>
      <c r="C253" s="209" t="s">
        <v>671</v>
      </c>
      <c r="D253" s="209" t="s">
        <v>421</v>
      </c>
      <c r="E253" s="210" t="s">
        <v>672</v>
      </c>
      <c r="F253" s="211" t="s">
        <v>673</v>
      </c>
      <c r="G253" s="212" t="s">
        <v>458</v>
      </c>
      <c r="H253" s="213">
        <v>20.09</v>
      </c>
      <c r="I253" s="214"/>
      <c r="J253" s="215">
        <f>ROUND(I253*H253,2)</f>
        <v>0</v>
      </c>
      <c r="K253" s="211" t="s">
        <v>425</v>
      </c>
      <c r="L253" s="62"/>
      <c r="M253" s="216" t="s">
        <v>21</v>
      </c>
      <c r="N253" s="217" t="s">
        <v>42</v>
      </c>
      <c r="O253" s="43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AR253" s="25" t="s">
        <v>426</v>
      </c>
      <c r="AT253" s="25" t="s">
        <v>421</v>
      </c>
      <c r="AU253" s="25" t="s">
        <v>80</v>
      </c>
      <c r="AY253" s="25" t="s">
        <v>419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5" t="s">
        <v>78</v>
      </c>
      <c r="BK253" s="220">
        <f>ROUND(I253*H253,2)</f>
        <v>0</v>
      </c>
      <c r="BL253" s="25" t="s">
        <v>426</v>
      </c>
      <c r="BM253" s="25" t="s">
        <v>674</v>
      </c>
    </row>
    <row r="254" spans="2:65" s="1" customFormat="1" ht="13.5">
      <c r="B254" s="42"/>
      <c r="C254" s="64"/>
      <c r="D254" s="221" t="s">
        <v>428</v>
      </c>
      <c r="E254" s="64"/>
      <c r="F254" s="222" t="s">
        <v>675</v>
      </c>
      <c r="G254" s="64"/>
      <c r="H254" s="64"/>
      <c r="I254" s="177"/>
      <c r="J254" s="64"/>
      <c r="K254" s="64"/>
      <c r="L254" s="62"/>
      <c r="M254" s="223"/>
      <c r="N254" s="43"/>
      <c r="O254" s="43"/>
      <c r="P254" s="43"/>
      <c r="Q254" s="43"/>
      <c r="R254" s="43"/>
      <c r="S254" s="43"/>
      <c r="T254" s="79"/>
      <c r="AT254" s="25" t="s">
        <v>428</v>
      </c>
      <c r="AU254" s="25" t="s">
        <v>80</v>
      </c>
    </row>
    <row r="255" spans="2:65" s="12" customFormat="1" ht="13.5">
      <c r="B255" s="224"/>
      <c r="C255" s="225"/>
      <c r="D255" s="221" t="s">
        <v>430</v>
      </c>
      <c r="E255" s="226" t="s">
        <v>21</v>
      </c>
      <c r="F255" s="227" t="s">
        <v>676</v>
      </c>
      <c r="G255" s="225"/>
      <c r="H255" s="228">
        <v>7.04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430</v>
      </c>
      <c r="AU255" s="234" t="s">
        <v>80</v>
      </c>
      <c r="AV255" s="12" t="s">
        <v>80</v>
      </c>
      <c r="AW255" s="12" t="s">
        <v>34</v>
      </c>
      <c r="AX255" s="12" t="s">
        <v>71</v>
      </c>
      <c r="AY255" s="234" t="s">
        <v>419</v>
      </c>
    </row>
    <row r="256" spans="2:65" s="12" customFormat="1" ht="13.5">
      <c r="B256" s="224"/>
      <c r="C256" s="225"/>
      <c r="D256" s="221" t="s">
        <v>430</v>
      </c>
      <c r="E256" s="226" t="s">
        <v>21</v>
      </c>
      <c r="F256" s="227" t="s">
        <v>677</v>
      </c>
      <c r="G256" s="225"/>
      <c r="H256" s="228">
        <v>12.5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430</v>
      </c>
      <c r="AU256" s="234" t="s">
        <v>80</v>
      </c>
      <c r="AV256" s="12" t="s">
        <v>80</v>
      </c>
      <c r="AW256" s="12" t="s">
        <v>34</v>
      </c>
      <c r="AX256" s="12" t="s">
        <v>71</v>
      </c>
      <c r="AY256" s="234" t="s">
        <v>419</v>
      </c>
    </row>
    <row r="257" spans="2:65" s="12" customFormat="1" ht="13.5">
      <c r="B257" s="224"/>
      <c r="C257" s="225"/>
      <c r="D257" s="221" t="s">
        <v>430</v>
      </c>
      <c r="E257" s="226" t="s">
        <v>21</v>
      </c>
      <c r="F257" s="227" t="s">
        <v>678</v>
      </c>
      <c r="G257" s="225"/>
      <c r="H257" s="228">
        <v>0.55000000000000004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430</v>
      </c>
      <c r="AU257" s="234" t="s">
        <v>80</v>
      </c>
      <c r="AV257" s="12" t="s">
        <v>80</v>
      </c>
      <c r="AW257" s="12" t="s">
        <v>34</v>
      </c>
      <c r="AX257" s="12" t="s">
        <v>71</v>
      </c>
      <c r="AY257" s="234" t="s">
        <v>419</v>
      </c>
    </row>
    <row r="258" spans="2:65" s="13" customFormat="1" ht="13.5">
      <c r="B258" s="235"/>
      <c r="C258" s="236"/>
      <c r="D258" s="237" t="s">
        <v>430</v>
      </c>
      <c r="E258" s="238" t="s">
        <v>21</v>
      </c>
      <c r="F258" s="239" t="s">
        <v>434</v>
      </c>
      <c r="G258" s="236"/>
      <c r="H258" s="240">
        <v>20.09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AT258" s="246" t="s">
        <v>430</v>
      </c>
      <c r="AU258" s="246" t="s">
        <v>80</v>
      </c>
      <c r="AV258" s="13" t="s">
        <v>426</v>
      </c>
      <c r="AW258" s="13" t="s">
        <v>34</v>
      </c>
      <c r="AX258" s="13" t="s">
        <v>78</v>
      </c>
      <c r="AY258" s="246" t="s">
        <v>419</v>
      </c>
    </row>
    <row r="259" spans="2:65" s="1" customFormat="1" ht="22.5" customHeight="1">
      <c r="B259" s="42"/>
      <c r="C259" s="250" t="s">
        <v>679</v>
      </c>
      <c r="D259" s="250" t="s">
        <v>469</v>
      </c>
      <c r="E259" s="251" t="s">
        <v>680</v>
      </c>
      <c r="F259" s="252" t="s">
        <v>681</v>
      </c>
      <c r="G259" s="253" t="s">
        <v>482</v>
      </c>
      <c r="H259" s="254">
        <v>7040</v>
      </c>
      <c r="I259" s="255"/>
      <c r="J259" s="256">
        <f>ROUND(I259*H259,2)</f>
        <v>0</v>
      </c>
      <c r="K259" s="252" t="s">
        <v>21</v>
      </c>
      <c r="L259" s="257"/>
      <c r="M259" s="258" t="s">
        <v>21</v>
      </c>
      <c r="N259" s="259" t="s">
        <v>42</v>
      </c>
      <c r="O259" s="43"/>
      <c r="P259" s="218">
        <f>O259*H259</f>
        <v>0</v>
      </c>
      <c r="Q259" s="218">
        <v>1E-3</v>
      </c>
      <c r="R259" s="218">
        <f>Q259*H259</f>
        <v>7.04</v>
      </c>
      <c r="S259" s="218">
        <v>0</v>
      </c>
      <c r="T259" s="219">
        <f>S259*H259</f>
        <v>0</v>
      </c>
      <c r="AR259" s="25" t="s">
        <v>468</v>
      </c>
      <c r="AT259" s="25" t="s">
        <v>469</v>
      </c>
      <c r="AU259" s="25" t="s">
        <v>80</v>
      </c>
      <c r="AY259" s="25" t="s">
        <v>419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5" t="s">
        <v>78</v>
      </c>
      <c r="BK259" s="220">
        <f>ROUND(I259*H259,2)</f>
        <v>0</v>
      </c>
      <c r="BL259" s="25" t="s">
        <v>426</v>
      </c>
      <c r="BM259" s="25" t="s">
        <v>682</v>
      </c>
    </row>
    <row r="260" spans="2:65" s="1" customFormat="1" ht="13.5">
      <c r="B260" s="42"/>
      <c r="C260" s="64"/>
      <c r="D260" s="237" t="s">
        <v>428</v>
      </c>
      <c r="E260" s="64"/>
      <c r="F260" s="271" t="s">
        <v>681</v>
      </c>
      <c r="G260" s="64"/>
      <c r="H260" s="64"/>
      <c r="I260" s="177"/>
      <c r="J260" s="64"/>
      <c r="K260" s="64"/>
      <c r="L260" s="62"/>
      <c r="M260" s="223"/>
      <c r="N260" s="43"/>
      <c r="O260" s="43"/>
      <c r="P260" s="43"/>
      <c r="Q260" s="43"/>
      <c r="R260" s="43"/>
      <c r="S260" s="43"/>
      <c r="T260" s="79"/>
      <c r="AT260" s="25" t="s">
        <v>428</v>
      </c>
      <c r="AU260" s="25" t="s">
        <v>80</v>
      </c>
    </row>
    <row r="261" spans="2:65" s="1" customFormat="1" ht="22.5" customHeight="1">
      <c r="B261" s="42"/>
      <c r="C261" s="250" t="s">
        <v>683</v>
      </c>
      <c r="D261" s="250" t="s">
        <v>469</v>
      </c>
      <c r="E261" s="251" t="s">
        <v>684</v>
      </c>
      <c r="F261" s="252" t="s">
        <v>685</v>
      </c>
      <c r="G261" s="253" t="s">
        <v>482</v>
      </c>
      <c r="H261" s="254">
        <v>12500</v>
      </c>
      <c r="I261" s="255"/>
      <c r="J261" s="256">
        <f>ROUND(I261*H261,2)</f>
        <v>0</v>
      </c>
      <c r="K261" s="252" t="s">
        <v>21</v>
      </c>
      <c r="L261" s="257"/>
      <c r="M261" s="258" t="s">
        <v>21</v>
      </c>
      <c r="N261" s="259" t="s">
        <v>42</v>
      </c>
      <c r="O261" s="43"/>
      <c r="P261" s="218">
        <f>O261*H261</f>
        <v>0</v>
      </c>
      <c r="Q261" s="218">
        <v>1E-3</v>
      </c>
      <c r="R261" s="218">
        <f>Q261*H261</f>
        <v>12.5</v>
      </c>
      <c r="S261" s="218">
        <v>0</v>
      </c>
      <c r="T261" s="219">
        <f>S261*H261</f>
        <v>0</v>
      </c>
      <c r="AR261" s="25" t="s">
        <v>468</v>
      </c>
      <c r="AT261" s="25" t="s">
        <v>469</v>
      </c>
      <c r="AU261" s="25" t="s">
        <v>80</v>
      </c>
      <c r="AY261" s="25" t="s">
        <v>419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5" t="s">
        <v>78</v>
      </c>
      <c r="BK261" s="220">
        <f>ROUND(I261*H261,2)</f>
        <v>0</v>
      </c>
      <c r="BL261" s="25" t="s">
        <v>426</v>
      </c>
      <c r="BM261" s="25" t="s">
        <v>686</v>
      </c>
    </row>
    <row r="262" spans="2:65" s="1" customFormat="1" ht="13.5">
      <c r="B262" s="42"/>
      <c r="C262" s="64"/>
      <c r="D262" s="237" t="s">
        <v>428</v>
      </c>
      <c r="E262" s="64"/>
      <c r="F262" s="271" t="s">
        <v>687</v>
      </c>
      <c r="G262" s="64"/>
      <c r="H262" s="64"/>
      <c r="I262" s="177"/>
      <c r="J262" s="64"/>
      <c r="K262" s="64"/>
      <c r="L262" s="62"/>
      <c r="M262" s="223"/>
      <c r="N262" s="43"/>
      <c r="O262" s="43"/>
      <c r="P262" s="43"/>
      <c r="Q262" s="43"/>
      <c r="R262" s="43"/>
      <c r="S262" s="43"/>
      <c r="T262" s="79"/>
      <c r="AT262" s="25" t="s">
        <v>428</v>
      </c>
      <c r="AU262" s="25" t="s">
        <v>80</v>
      </c>
    </row>
    <row r="263" spans="2:65" s="1" customFormat="1" ht="22.5" customHeight="1">
      <c r="B263" s="42"/>
      <c r="C263" s="250" t="s">
        <v>688</v>
      </c>
      <c r="D263" s="250" t="s">
        <v>469</v>
      </c>
      <c r="E263" s="251" t="s">
        <v>689</v>
      </c>
      <c r="F263" s="252" t="s">
        <v>690</v>
      </c>
      <c r="G263" s="253" t="s">
        <v>482</v>
      </c>
      <c r="H263" s="254">
        <v>550</v>
      </c>
      <c r="I263" s="255"/>
      <c r="J263" s="256">
        <f>ROUND(I263*H263,2)</f>
        <v>0</v>
      </c>
      <c r="K263" s="252" t="s">
        <v>21</v>
      </c>
      <c r="L263" s="257"/>
      <c r="M263" s="258" t="s">
        <v>21</v>
      </c>
      <c r="N263" s="259" t="s">
        <v>42</v>
      </c>
      <c r="O263" s="43"/>
      <c r="P263" s="218">
        <f>O263*H263</f>
        <v>0</v>
      </c>
      <c r="Q263" s="218">
        <v>1E-3</v>
      </c>
      <c r="R263" s="218">
        <f>Q263*H263</f>
        <v>0.55000000000000004</v>
      </c>
      <c r="S263" s="218">
        <v>0</v>
      </c>
      <c r="T263" s="219">
        <f>S263*H263</f>
        <v>0</v>
      </c>
      <c r="AR263" s="25" t="s">
        <v>468</v>
      </c>
      <c r="AT263" s="25" t="s">
        <v>469</v>
      </c>
      <c r="AU263" s="25" t="s">
        <v>80</v>
      </c>
      <c r="AY263" s="25" t="s">
        <v>419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5" t="s">
        <v>78</v>
      </c>
      <c r="BK263" s="220">
        <f>ROUND(I263*H263,2)</f>
        <v>0</v>
      </c>
      <c r="BL263" s="25" t="s">
        <v>426</v>
      </c>
      <c r="BM263" s="25" t="s">
        <v>691</v>
      </c>
    </row>
    <row r="264" spans="2:65" s="1" customFormat="1" ht="13.5">
      <c r="B264" s="42"/>
      <c r="C264" s="64"/>
      <c r="D264" s="237" t="s">
        <v>428</v>
      </c>
      <c r="E264" s="64"/>
      <c r="F264" s="271" t="s">
        <v>687</v>
      </c>
      <c r="G264" s="64"/>
      <c r="H264" s="64"/>
      <c r="I264" s="177"/>
      <c r="J264" s="64"/>
      <c r="K264" s="64"/>
      <c r="L264" s="62"/>
      <c r="M264" s="223"/>
      <c r="N264" s="43"/>
      <c r="O264" s="43"/>
      <c r="P264" s="43"/>
      <c r="Q264" s="43"/>
      <c r="R264" s="43"/>
      <c r="S264" s="43"/>
      <c r="T264" s="79"/>
      <c r="AT264" s="25" t="s">
        <v>428</v>
      </c>
      <c r="AU264" s="25" t="s">
        <v>80</v>
      </c>
    </row>
    <row r="265" spans="2:65" s="1" customFormat="1" ht="22.5" customHeight="1">
      <c r="B265" s="42"/>
      <c r="C265" s="209" t="s">
        <v>692</v>
      </c>
      <c r="D265" s="209" t="s">
        <v>421</v>
      </c>
      <c r="E265" s="210" t="s">
        <v>693</v>
      </c>
      <c r="F265" s="211" t="s">
        <v>694</v>
      </c>
      <c r="G265" s="212" t="s">
        <v>465</v>
      </c>
      <c r="H265" s="213">
        <v>18.524999999999999</v>
      </c>
      <c r="I265" s="214"/>
      <c r="J265" s="215">
        <f>ROUND(I265*H265,2)</f>
        <v>0</v>
      </c>
      <c r="K265" s="211" t="s">
        <v>425</v>
      </c>
      <c r="L265" s="62"/>
      <c r="M265" s="216" t="s">
        <v>21</v>
      </c>
      <c r="N265" s="217" t="s">
        <v>42</v>
      </c>
      <c r="O265" s="43"/>
      <c r="P265" s="218">
        <f>O265*H265</f>
        <v>0</v>
      </c>
      <c r="Q265" s="218">
        <v>0.23458000000000001</v>
      </c>
      <c r="R265" s="218">
        <f>Q265*H265</f>
        <v>4.3455944999999998</v>
      </c>
      <c r="S265" s="218">
        <v>0</v>
      </c>
      <c r="T265" s="219">
        <f>S265*H265</f>
        <v>0</v>
      </c>
      <c r="AR265" s="25" t="s">
        <v>426</v>
      </c>
      <c r="AT265" s="25" t="s">
        <v>421</v>
      </c>
      <c r="AU265" s="25" t="s">
        <v>80</v>
      </c>
      <c r="AY265" s="25" t="s">
        <v>419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5" t="s">
        <v>78</v>
      </c>
      <c r="BK265" s="220">
        <f>ROUND(I265*H265,2)</f>
        <v>0</v>
      </c>
      <c r="BL265" s="25" t="s">
        <v>426</v>
      </c>
      <c r="BM265" s="25" t="s">
        <v>695</v>
      </c>
    </row>
    <row r="266" spans="2:65" s="1" customFormat="1" ht="27">
      <c r="B266" s="42"/>
      <c r="C266" s="64"/>
      <c r="D266" s="221" t="s">
        <v>428</v>
      </c>
      <c r="E266" s="64"/>
      <c r="F266" s="222" t="s">
        <v>696</v>
      </c>
      <c r="G266" s="64"/>
      <c r="H266" s="64"/>
      <c r="I266" s="177"/>
      <c r="J266" s="64"/>
      <c r="K266" s="64"/>
      <c r="L266" s="62"/>
      <c r="M266" s="223"/>
      <c r="N266" s="43"/>
      <c r="O266" s="43"/>
      <c r="P266" s="43"/>
      <c r="Q266" s="43"/>
      <c r="R266" s="43"/>
      <c r="S266" s="43"/>
      <c r="T266" s="79"/>
      <c r="AT266" s="25" t="s">
        <v>428</v>
      </c>
      <c r="AU266" s="25" t="s">
        <v>80</v>
      </c>
    </row>
    <row r="267" spans="2:65" s="14" customFormat="1" ht="13.5">
      <c r="B267" s="260"/>
      <c r="C267" s="261"/>
      <c r="D267" s="221" t="s">
        <v>430</v>
      </c>
      <c r="E267" s="262" t="s">
        <v>21</v>
      </c>
      <c r="F267" s="263" t="s">
        <v>697</v>
      </c>
      <c r="G267" s="261"/>
      <c r="H267" s="264" t="s">
        <v>21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AT267" s="270" t="s">
        <v>430</v>
      </c>
      <c r="AU267" s="270" t="s">
        <v>80</v>
      </c>
      <c r="AV267" s="14" t="s">
        <v>78</v>
      </c>
      <c r="AW267" s="14" t="s">
        <v>34</v>
      </c>
      <c r="AX267" s="14" t="s">
        <v>71</v>
      </c>
      <c r="AY267" s="270" t="s">
        <v>419</v>
      </c>
    </row>
    <row r="268" spans="2:65" s="12" customFormat="1" ht="13.5">
      <c r="B268" s="224"/>
      <c r="C268" s="225"/>
      <c r="D268" s="221" t="s">
        <v>430</v>
      </c>
      <c r="E268" s="226" t="s">
        <v>21</v>
      </c>
      <c r="F268" s="227" t="s">
        <v>698</v>
      </c>
      <c r="G268" s="225"/>
      <c r="H268" s="228">
        <v>8.1750000000000007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430</v>
      </c>
      <c r="AU268" s="234" t="s">
        <v>80</v>
      </c>
      <c r="AV268" s="12" t="s">
        <v>80</v>
      </c>
      <c r="AW268" s="12" t="s">
        <v>34</v>
      </c>
      <c r="AX268" s="12" t="s">
        <v>71</v>
      </c>
      <c r="AY268" s="234" t="s">
        <v>419</v>
      </c>
    </row>
    <row r="269" spans="2:65" s="12" customFormat="1" ht="13.5">
      <c r="B269" s="224"/>
      <c r="C269" s="225"/>
      <c r="D269" s="221" t="s">
        <v>430</v>
      </c>
      <c r="E269" s="226" t="s">
        <v>21</v>
      </c>
      <c r="F269" s="227" t="s">
        <v>699</v>
      </c>
      <c r="G269" s="225"/>
      <c r="H269" s="228">
        <v>10.35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430</v>
      </c>
      <c r="AU269" s="234" t="s">
        <v>80</v>
      </c>
      <c r="AV269" s="12" t="s">
        <v>80</v>
      </c>
      <c r="AW269" s="12" t="s">
        <v>34</v>
      </c>
      <c r="AX269" s="12" t="s">
        <v>71</v>
      </c>
      <c r="AY269" s="234" t="s">
        <v>419</v>
      </c>
    </row>
    <row r="270" spans="2:65" s="13" customFormat="1" ht="13.5">
      <c r="B270" s="235"/>
      <c r="C270" s="236"/>
      <c r="D270" s="237" t="s">
        <v>430</v>
      </c>
      <c r="E270" s="238" t="s">
        <v>21</v>
      </c>
      <c r="F270" s="239" t="s">
        <v>434</v>
      </c>
      <c r="G270" s="236"/>
      <c r="H270" s="240">
        <v>18.524999999999999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AT270" s="246" t="s">
        <v>430</v>
      </c>
      <c r="AU270" s="246" t="s">
        <v>80</v>
      </c>
      <c r="AV270" s="13" t="s">
        <v>426</v>
      </c>
      <c r="AW270" s="13" t="s">
        <v>34</v>
      </c>
      <c r="AX270" s="13" t="s">
        <v>78</v>
      </c>
      <c r="AY270" s="246" t="s">
        <v>419</v>
      </c>
    </row>
    <row r="271" spans="2:65" s="1" customFormat="1" ht="22.5" customHeight="1">
      <c r="B271" s="42"/>
      <c r="C271" s="209" t="s">
        <v>700</v>
      </c>
      <c r="D271" s="209" t="s">
        <v>421</v>
      </c>
      <c r="E271" s="210" t="s">
        <v>701</v>
      </c>
      <c r="F271" s="211" t="s">
        <v>702</v>
      </c>
      <c r="G271" s="212" t="s">
        <v>465</v>
      </c>
      <c r="H271" s="213">
        <v>4611.7759999999998</v>
      </c>
      <c r="I271" s="214"/>
      <c r="J271" s="215">
        <f>ROUND(I271*H271,2)</f>
        <v>0</v>
      </c>
      <c r="K271" s="211" t="s">
        <v>425</v>
      </c>
      <c r="L271" s="62"/>
      <c r="M271" s="216" t="s">
        <v>21</v>
      </c>
      <c r="N271" s="217" t="s">
        <v>42</v>
      </c>
      <c r="O271" s="43"/>
      <c r="P271" s="218">
        <f>O271*H271</f>
        <v>0</v>
      </c>
      <c r="Q271" s="218">
        <v>0.15253</v>
      </c>
      <c r="R271" s="218">
        <f>Q271*H271</f>
        <v>703.43419327999993</v>
      </c>
      <c r="S271" s="218">
        <v>0</v>
      </c>
      <c r="T271" s="219">
        <f>S271*H271</f>
        <v>0</v>
      </c>
      <c r="AR271" s="25" t="s">
        <v>426</v>
      </c>
      <c r="AT271" s="25" t="s">
        <v>421</v>
      </c>
      <c r="AU271" s="25" t="s">
        <v>80</v>
      </c>
      <c r="AY271" s="25" t="s">
        <v>419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5" t="s">
        <v>78</v>
      </c>
      <c r="BK271" s="220">
        <f>ROUND(I271*H271,2)</f>
        <v>0</v>
      </c>
      <c r="BL271" s="25" t="s">
        <v>426</v>
      </c>
      <c r="BM271" s="25" t="s">
        <v>703</v>
      </c>
    </row>
    <row r="272" spans="2:65" s="1" customFormat="1" ht="13.5">
      <c r="B272" s="42"/>
      <c r="C272" s="64"/>
      <c r="D272" s="221" t="s">
        <v>428</v>
      </c>
      <c r="E272" s="64"/>
      <c r="F272" s="222" t="s">
        <v>704</v>
      </c>
      <c r="G272" s="64"/>
      <c r="H272" s="64"/>
      <c r="I272" s="177"/>
      <c r="J272" s="64"/>
      <c r="K272" s="64"/>
      <c r="L272" s="62"/>
      <c r="M272" s="223"/>
      <c r="N272" s="43"/>
      <c r="O272" s="43"/>
      <c r="P272" s="43"/>
      <c r="Q272" s="43"/>
      <c r="R272" s="43"/>
      <c r="S272" s="43"/>
      <c r="T272" s="79"/>
      <c r="AT272" s="25" t="s">
        <v>428</v>
      </c>
      <c r="AU272" s="25" t="s">
        <v>80</v>
      </c>
    </row>
    <row r="273" spans="2:51" s="14" customFormat="1" ht="13.5">
      <c r="B273" s="260"/>
      <c r="C273" s="261"/>
      <c r="D273" s="221" t="s">
        <v>430</v>
      </c>
      <c r="E273" s="262" t="s">
        <v>21</v>
      </c>
      <c r="F273" s="263" t="s">
        <v>705</v>
      </c>
      <c r="G273" s="261"/>
      <c r="H273" s="264" t="s">
        <v>21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AT273" s="270" t="s">
        <v>430</v>
      </c>
      <c r="AU273" s="270" t="s">
        <v>80</v>
      </c>
      <c r="AV273" s="14" t="s">
        <v>78</v>
      </c>
      <c r="AW273" s="14" t="s">
        <v>34</v>
      </c>
      <c r="AX273" s="14" t="s">
        <v>71</v>
      </c>
      <c r="AY273" s="270" t="s">
        <v>419</v>
      </c>
    </row>
    <row r="274" spans="2:51" s="12" customFormat="1" ht="13.5">
      <c r="B274" s="224"/>
      <c r="C274" s="225"/>
      <c r="D274" s="221" t="s">
        <v>430</v>
      </c>
      <c r="E274" s="226" t="s">
        <v>21</v>
      </c>
      <c r="F274" s="227" t="s">
        <v>706</v>
      </c>
      <c r="G274" s="225"/>
      <c r="H274" s="228">
        <v>23.242000000000001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430</v>
      </c>
      <c r="AU274" s="234" t="s">
        <v>80</v>
      </c>
      <c r="AV274" s="12" t="s">
        <v>80</v>
      </c>
      <c r="AW274" s="12" t="s">
        <v>34</v>
      </c>
      <c r="AX274" s="12" t="s">
        <v>71</v>
      </c>
      <c r="AY274" s="234" t="s">
        <v>419</v>
      </c>
    </row>
    <row r="275" spans="2:51" s="12" customFormat="1" ht="13.5">
      <c r="B275" s="224"/>
      <c r="C275" s="225"/>
      <c r="D275" s="221" t="s">
        <v>430</v>
      </c>
      <c r="E275" s="226" t="s">
        <v>21</v>
      </c>
      <c r="F275" s="227" t="s">
        <v>707</v>
      </c>
      <c r="G275" s="225"/>
      <c r="H275" s="228">
        <v>16.841999999999999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430</v>
      </c>
      <c r="AU275" s="234" t="s">
        <v>80</v>
      </c>
      <c r="AV275" s="12" t="s">
        <v>80</v>
      </c>
      <c r="AW275" s="12" t="s">
        <v>34</v>
      </c>
      <c r="AX275" s="12" t="s">
        <v>71</v>
      </c>
      <c r="AY275" s="234" t="s">
        <v>419</v>
      </c>
    </row>
    <row r="276" spans="2:51" s="12" customFormat="1" ht="13.5">
      <c r="B276" s="224"/>
      <c r="C276" s="225"/>
      <c r="D276" s="221" t="s">
        <v>430</v>
      </c>
      <c r="E276" s="226" t="s">
        <v>21</v>
      </c>
      <c r="F276" s="227" t="s">
        <v>708</v>
      </c>
      <c r="G276" s="225"/>
      <c r="H276" s="228">
        <v>121.586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430</v>
      </c>
      <c r="AU276" s="234" t="s">
        <v>80</v>
      </c>
      <c r="AV276" s="12" t="s">
        <v>80</v>
      </c>
      <c r="AW276" s="12" t="s">
        <v>34</v>
      </c>
      <c r="AX276" s="12" t="s">
        <v>71</v>
      </c>
      <c r="AY276" s="234" t="s">
        <v>419</v>
      </c>
    </row>
    <row r="277" spans="2:51" s="12" customFormat="1" ht="13.5">
      <c r="B277" s="224"/>
      <c r="C277" s="225"/>
      <c r="D277" s="221" t="s">
        <v>430</v>
      </c>
      <c r="E277" s="226" t="s">
        <v>21</v>
      </c>
      <c r="F277" s="227" t="s">
        <v>709</v>
      </c>
      <c r="G277" s="225"/>
      <c r="H277" s="228">
        <v>16.442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430</v>
      </c>
      <c r="AU277" s="234" t="s">
        <v>80</v>
      </c>
      <c r="AV277" s="12" t="s">
        <v>80</v>
      </c>
      <c r="AW277" s="12" t="s">
        <v>34</v>
      </c>
      <c r="AX277" s="12" t="s">
        <v>71</v>
      </c>
      <c r="AY277" s="234" t="s">
        <v>419</v>
      </c>
    </row>
    <row r="278" spans="2:51" s="12" customFormat="1" ht="13.5">
      <c r="B278" s="224"/>
      <c r="C278" s="225"/>
      <c r="D278" s="221" t="s">
        <v>430</v>
      </c>
      <c r="E278" s="226" t="s">
        <v>21</v>
      </c>
      <c r="F278" s="227" t="s">
        <v>710</v>
      </c>
      <c r="G278" s="225"/>
      <c r="H278" s="228">
        <v>107.124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430</v>
      </c>
      <c r="AU278" s="234" t="s">
        <v>80</v>
      </c>
      <c r="AV278" s="12" t="s">
        <v>80</v>
      </c>
      <c r="AW278" s="12" t="s">
        <v>34</v>
      </c>
      <c r="AX278" s="12" t="s">
        <v>71</v>
      </c>
      <c r="AY278" s="234" t="s">
        <v>419</v>
      </c>
    </row>
    <row r="279" spans="2:51" s="12" customFormat="1" ht="13.5">
      <c r="B279" s="224"/>
      <c r="C279" s="225"/>
      <c r="D279" s="221" t="s">
        <v>430</v>
      </c>
      <c r="E279" s="226" t="s">
        <v>21</v>
      </c>
      <c r="F279" s="227" t="s">
        <v>711</v>
      </c>
      <c r="G279" s="225"/>
      <c r="H279" s="228">
        <v>49.984000000000002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430</v>
      </c>
      <c r="AU279" s="234" t="s">
        <v>80</v>
      </c>
      <c r="AV279" s="12" t="s">
        <v>80</v>
      </c>
      <c r="AW279" s="12" t="s">
        <v>34</v>
      </c>
      <c r="AX279" s="12" t="s">
        <v>71</v>
      </c>
      <c r="AY279" s="234" t="s">
        <v>419</v>
      </c>
    </row>
    <row r="280" spans="2:51" s="12" customFormat="1" ht="13.5">
      <c r="B280" s="224"/>
      <c r="C280" s="225"/>
      <c r="D280" s="221" t="s">
        <v>430</v>
      </c>
      <c r="E280" s="226" t="s">
        <v>21</v>
      </c>
      <c r="F280" s="227" t="s">
        <v>712</v>
      </c>
      <c r="G280" s="225"/>
      <c r="H280" s="228">
        <v>26.782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AT280" s="234" t="s">
        <v>430</v>
      </c>
      <c r="AU280" s="234" t="s">
        <v>80</v>
      </c>
      <c r="AV280" s="12" t="s">
        <v>80</v>
      </c>
      <c r="AW280" s="12" t="s">
        <v>34</v>
      </c>
      <c r="AX280" s="12" t="s">
        <v>71</v>
      </c>
      <c r="AY280" s="234" t="s">
        <v>419</v>
      </c>
    </row>
    <row r="281" spans="2:51" s="12" customFormat="1" ht="13.5">
      <c r="B281" s="224"/>
      <c r="C281" s="225"/>
      <c r="D281" s="221" t="s">
        <v>430</v>
      </c>
      <c r="E281" s="226" t="s">
        <v>21</v>
      </c>
      <c r="F281" s="227" t="s">
        <v>713</v>
      </c>
      <c r="G281" s="225"/>
      <c r="H281" s="228">
        <v>21.68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430</v>
      </c>
      <c r="AU281" s="234" t="s">
        <v>80</v>
      </c>
      <c r="AV281" s="12" t="s">
        <v>80</v>
      </c>
      <c r="AW281" s="12" t="s">
        <v>34</v>
      </c>
      <c r="AX281" s="12" t="s">
        <v>71</v>
      </c>
      <c r="AY281" s="234" t="s">
        <v>419</v>
      </c>
    </row>
    <row r="282" spans="2:51" s="12" customFormat="1" ht="13.5">
      <c r="B282" s="224"/>
      <c r="C282" s="225"/>
      <c r="D282" s="221" t="s">
        <v>430</v>
      </c>
      <c r="E282" s="226" t="s">
        <v>21</v>
      </c>
      <c r="F282" s="227" t="s">
        <v>714</v>
      </c>
      <c r="G282" s="225"/>
      <c r="H282" s="228">
        <v>50.654000000000003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430</v>
      </c>
      <c r="AU282" s="234" t="s">
        <v>80</v>
      </c>
      <c r="AV282" s="12" t="s">
        <v>80</v>
      </c>
      <c r="AW282" s="12" t="s">
        <v>34</v>
      </c>
      <c r="AX282" s="12" t="s">
        <v>71</v>
      </c>
      <c r="AY282" s="234" t="s">
        <v>419</v>
      </c>
    </row>
    <row r="283" spans="2:51" s="12" customFormat="1" ht="13.5">
      <c r="B283" s="224"/>
      <c r="C283" s="225"/>
      <c r="D283" s="221" t="s">
        <v>430</v>
      </c>
      <c r="E283" s="226" t="s">
        <v>21</v>
      </c>
      <c r="F283" s="227" t="s">
        <v>715</v>
      </c>
      <c r="G283" s="225"/>
      <c r="H283" s="228">
        <v>23.283999999999999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430</v>
      </c>
      <c r="AU283" s="234" t="s">
        <v>80</v>
      </c>
      <c r="AV283" s="12" t="s">
        <v>80</v>
      </c>
      <c r="AW283" s="12" t="s">
        <v>34</v>
      </c>
      <c r="AX283" s="12" t="s">
        <v>71</v>
      </c>
      <c r="AY283" s="234" t="s">
        <v>419</v>
      </c>
    </row>
    <row r="284" spans="2:51" s="12" customFormat="1" ht="13.5">
      <c r="B284" s="224"/>
      <c r="C284" s="225"/>
      <c r="D284" s="221" t="s">
        <v>430</v>
      </c>
      <c r="E284" s="226" t="s">
        <v>21</v>
      </c>
      <c r="F284" s="227" t="s">
        <v>716</v>
      </c>
      <c r="G284" s="225"/>
      <c r="H284" s="228">
        <v>126.563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430</v>
      </c>
      <c r="AU284" s="234" t="s">
        <v>80</v>
      </c>
      <c r="AV284" s="12" t="s">
        <v>80</v>
      </c>
      <c r="AW284" s="12" t="s">
        <v>34</v>
      </c>
      <c r="AX284" s="12" t="s">
        <v>71</v>
      </c>
      <c r="AY284" s="234" t="s">
        <v>419</v>
      </c>
    </row>
    <row r="285" spans="2:51" s="12" customFormat="1" ht="13.5">
      <c r="B285" s="224"/>
      <c r="C285" s="225"/>
      <c r="D285" s="221" t="s">
        <v>430</v>
      </c>
      <c r="E285" s="226" t="s">
        <v>21</v>
      </c>
      <c r="F285" s="227" t="s">
        <v>717</v>
      </c>
      <c r="G285" s="225"/>
      <c r="H285" s="228">
        <v>163.512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430</v>
      </c>
      <c r="AU285" s="234" t="s">
        <v>80</v>
      </c>
      <c r="AV285" s="12" t="s">
        <v>80</v>
      </c>
      <c r="AW285" s="12" t="s">
        <v>34</v>
      </c>
      <c r="AX285" s="12" t="s">
        <v>71</v>
      </c>
      <c r="AY285" s="234" t="s">
        <v>419</v>
      </c>
    </row>
    <row r="286" spans="2:51" s="15" customFormat="1" ht="13.5">
      <c r="B286" s="272"/>
      <c r="C286" s="273"/>
      <c r="D286" s="221" t="s">
        <v>430</v>
      </c>
      <c r="E286" s="274" t="s">
        <v>294</v>
      </c>
      <c r="F286" s="275" t="s">
        <v>584</v>
      </c>
      <c r="G286" s="273"/>
      <c r="H286" s="276">
        <v>747.69500000000005</v>
      </c>
      <c r="I286" s="277"/>
      <c r="J286" s="273"/>
      <c r="K286" s="273"/>
      <c r="L286" s="278"/>
      <c r="M286" s="279"/>
      <c r="N286" s="280"/>
      <c r="O286" s="280"/>
      <c r="P286" s="280"/>
      <c r="Q286" s="280"/>
      <c r="R286" s="280"/>
      <c r="S286" s="280"/>
      <c r="T286" s="281"/>
      <c r="AT286" s="282" t="s">
        <v>430</v>
      </c>
      <c r="AU286" s="282" t="s">
        <v>80</v>
      </c>
      <c r="AV286" s="15" t="s">
        <v>100</v>
      </c>
      <c r="AW286" s="15" t="s">
        <v>34</v>
      </c>
      <c r="AX286" s="15" t="s">
        <v>71</v>
      </c>
      <c r="AY286" s="282" t="s">
        <v>419</v>
      </c>
    </row>
    <row r="287" spans="2:51" s="14" customFormat="1" ht="13.5">
      <c r="B287" s="260"/>
      <c r="C287" s="261"/>
      <c r="D287" s="221" t="s">
        <v>430</v>
      </c>
      <c r="E287" s="262" t="s">
        <v>21</v>
      </c>
      <c r="F287" s="263" t="s">
        <v>718</v>
      </c>
      <c r="G287" s="261"/>
      <c r="H287" s="264" t="s">
        <v>21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AT287" s="270" t="s">
        <v>430</v>
      </c>
      <c r="AU287" s="270" t="s">
        <v>80</v>
      </c>
      <c r="AV287" s="14" t="s">
        <v>78</v>
      </c>
      <c r="AW287" s="14" t="s">
        <v>34</v>
      </c>
      <c r="AX287" s="14" t="s">
        <v>71</v>
      </c>
      <c r="AY287" s="270" t="s">
        <v>419</v>
      </c>
    </row>
    <row r="288" spans="2:51" s="12" customFormat="1" ht="13.5">
      <c r="B288" s="224"/>
      <c r="C288" s="225"/>
      <c r="D288" s="221" t="s">
        <v>430</v>
      </c>
      <c r="E288" s="226" t="s">
        <v>21</v>
      </c>
      <c r="F288" s="227" t="s">
        <v>719</v>
      </c>
      <c r="G288" s="225"/>
      <c r="H288" s="228">
        <v>143.25200000000001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430</v>
      </c>
      <c r="AU288" s="234" t="s">
        <v>80</v>
      </c>
      <c r="AV288" s="12" t="s">
        <v>80</v>
      </c>
      <c r="AW288" s="12" t="s">
        <v>34</v>
      </c>
      <c r="AX288" s="12" t="s">
        <v>71</v>
      </c>
      <c r="AY288" s="234" t="s">
        <v>419</v>
      </c>
    </row>
    <row r="289" spans="2:51" s="12" customFormat="1" ht="13.5">
      <c r="B289" s="224"/>
      <c r="C289" s="225"/>
      <c r="D289" s="221" t="s">
        <v>430</v>
      </c>
      <c r="E289" s="226" t="s">
        <v>21</v>
      </c>
      <c r="F289" s="227" t="s">
        <v>720</v>
      </c>
      <c r="G289" s="225"/>
      <c r="H289" s="228">
        <v>33.262999999999998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430</v>
      </c>
      <c r="AU289" s="234" t="s">
        <v>80</v>
      </c>
      <c r="AV289" s="12" t="s">
        <v>80</v>
      </c>
      <c r="AW289" s="12" t="s">
        <v>34</v>
      </c>
      <c r="AX289" s="12" t="s">
        <v>71</v>
      </c>
      <c r="AY289" s="234" t="s">
        <v>419</v>
      </c>
    </row>
    <row r="290" spans="2:51" s="12" customFormat="1" ht="13.5">
      <c r="B290" s="224"/>
      <c r="C290" s="225"/>
      <c r="D290" s="221" t="s">
        <v>430</v>
      </c>
      <c r="E290" s="226" t="s">
        <v>21</v>
      </c>
      <c r="F290" s="227" t="s">
        <v>721</v>
      </c>
      <c r="G290" s="225"/>
      <c r="H290" s="228">
        <v>66.911000000000001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430</v>
      </c>
      <c r="AU290" s="234" t="s">
        <v>80</v>
      </c>
      <c r="AV290" s="12" t="s">
        <v>80</v>
      </c>
      <c r="AW290" s="12" t="s">
        <v>34</v>
      </c>
      <c r="AX290" s="12" t="s">
        <v>71</v>
      </c>
      <c r="AY290" s="234" t="s">
        <v>419</v>
      </c>
    </row>
    <row r="291" spans="2:51" s="12" customFormat="1" ht="13.5">
      <c r="B291" s="224"/>
      <c r="C291" s="225"/>
      <c r="D291" s="221" t="s">
        <v>430</v>
      </c>
      <c r="E291" s="226" t="s">
        <v>21</v>
      </c>
      <c r="F291" s="227" t="s">
        <v>722</v>
      </c>
      <c r="G291" s="225"/>
      <c r="H291" s="228">
        <v>26.641999999999999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430</v>
      </c>
      <c r="AU291" s="234" t="s">
        <v>80</v>
      </c>
      <c r="AV291" s="12" t="s">
        <v>80</v>
      </c>
      <c r="AW291" s="12" t="s">
        <v>34</v>
      </c>
      <c r="AX291" s="12" t="s">
        <v>71</v>
      </c>
      <c r="AY291" s="234" t="s">
        <v>419</v>
      </c>
    </row>
    <row r="292" spans="2:51" s="12" customFormat="1" ht="13.5">
      <c r="B292" s="224"/>
      <c r="C292" s="225"/>
      <c r="D292" s="221" t="s">
        <v>430</v>
      </c>
      <c r="E292" s="226" t="s">
        <v>21</v>
      </c>
      <c r="F292" s="227" t="s">
        <v>723</v>
      </c>
      <c r="G292" s="225"/>
      <c r="H292" s="228">
        <v>50.384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AT292" s="234" t="s">
        <v>430</v>
      </c>
      <c r="AU292" s="234" t="s">
        <v>80</v>
      </c>
      <c r="AV292" s="12" t="s">
        <v>80</v>
      </c>
      <c r="AW292" s="12" t="s">
        <v>34</v>
      </c>
      <c r="AX292" s="12" t="s">
        <v>71</v>
      </c>
      <c r="AY292" s="234" t="s">
        <v>419</v>
      </c>
    </row>
    <row r="293" spans="2:51" s="12" customFormat="1" ht="13.5">
      <c r="B293" s="224"/>
      <c r="C293" s="225"/>
      <c r="D293" s="221" t="s">
        <v>430</v>
      </c>
      <c r="E293" s="226" t="s">
        <v>21</v>
      </c>
      <c r="F293" s="227" t="s">
        <v>724</v>
      </c>
      <c r="G293" s="225"/>
      <c r="H293" s="228">
        <v>239.53899999999999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430</v>
      </c>
      <c r="AU293" s="234" t="s">
        <v>80</v>
      </c>
      <c r="AV293" s="12" t="s">
        <v>80</v>
      </c>
      <c r="AW293" s="12" t="s">
        <v>34</v>
      </c>
      <c r="AX293" s="12" t="s">
        <v>71</v>
      </c>
      <c r="AY293" s="234" t="s">
        <v>419</v>
      </c>
    </row>
    <row r="294" spans="2:51" s="12" customFormat="1" ht="13.5">
      <c r="B294" s="224"/>
      <c r="C294" s="225"/>
      <c r="D294" s="221" t="s">
        <v>430</v>
      </c>
      <c r="E294" s="226" t="s">
        <v>21</v>
      </c>
      <c r="F294" s="227" t="s">
        <v>725</v>
      </c>
      <c r="G294" s="225"/>
      <c r="H294" s="228">
        <v>67.400000000000006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430</v>
      </c>
      <c r="AU294" s="234" t="s">
        <v>80</v>
      </c>
      <c r="AV294" s="12" t="s">
        <v>80</v>
      </c>
      <c r="AW294" s="12" t="s">
        <v>34</v>
      </c>
      <c r="AX294" s="12" t="s">
        <v>71</v>
      </c>
      <c r="AY294" s="234" t="s">
        <v>419</v>
      </c>
    </row>
    <row r="295" spans="2:51" s="12" customFormat="1" ht="13.5">
      <c r="B295" s="224"/>
      <c r="C295" s="225"/>
      <c r="D295" s="221" t="s">
        <v>430</v>
      </c>
      <c r="E295" s="226" t="s">
        <v>21</v>
      </c>
      <c r="F295" s="227" t="s">
        <v>726</v>
      </c>
      <c r="G295" s="225"/>
      <c r="H295" s="228">
        <v>145.25200000000001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430</v>
      </c>
      <c r="AU295" s="234" t="s">
        <v>80</v>
      </c>
      <c r="AV295" s="12" t="s">
        <v>80</v>
      </c>
      <c r="AW295" s="12" t="s">
        <v>34</v>
      </c>
      <c r="AX295" s="12" t="s">
        <v>71</v>
      </c>
      <c r="AY295" s="234" t="s">
        <v>419</v>
      </c>
    </row>
    <row r="296" spans="2:51" s="12" customFormat="1" ht="13.5">
      <c r="B296" s="224"/>
      <c r="C296" s="225"/>
      <c r="D296" s="221" t="s">
        <v>430</v>
      </c>
      <c r="E296" s="226" t="s">
        <v>21</v>
      </c>
      <c r="F296" s="227" t="s">
        <v>727</v>
      </c>
      <c r="G296" s="225"/>
      <c r="H296" s="228">
        <v>82.908000000000001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AT296" s="234" t="s">
        <v>430</v>
      </c>
      <c r="AU296" s="234" t="s">
        <v>80</v>
      </c>
      <c r="AV296" s="12" t="s">
        <v>80</v>
      </c>
      <c r="AW296" s="12" t="s">
        <v>34</v>
      </c>
      <c r="AX296" s="12" t="s">
        <v>71</v>
      </c>
      <c r="AY296" s="234" t="s">
        <v>419</v>
      </c>
    </row>
    <row r="297" spans="2:51" s="15" customFormat="1" ht="13.5">
      <c r="B297" s="272"/>
      <c r="C297" s="273"/>
      <c r="D297" s="221" t="s">
        <v>430</v>
      </c>
      <c r="E297" s="274" t="s">
        <v>297</v>
      </c>
      <c r="F297" s="275" t="s">
        <v>584</v>
      </c>
      <c r="G297" s="273"/>
      <c r="H297" s="276">
        <v>855.55100000000004</v>
      </c>
      <c r="I297" s="277"/>
      <c r="J297" s="273"/>
      <c r="K297" s="273"/>
      <c r="L297" s="278"/>
      <c r="M297" s="279"/>
      <c r="N297" s="280"/>
      <c r="O297" s="280"/>
      <c r="P297" s="280"/>
      <c r="Q297" s="280"/>
      <c r="R297" s="280"/>
      <c r="S297" s="280"/>
      <c r="T297" s="281"/>
      <c r="AT297" s="282" t="s">
        <v>430</v>
      </c>
      <c r="AU297" s="282" t="s">
        <v>80</v>
      </c>
      <c r="AV297" s="15" t="s">
        <v>100</v>
      </c>
      <c r="AW297" s="15" t="s">
        <v>34</v>
      </c>
      <c r="AX297" s="15" t="s">
        <v>71</v>
      </c>
      <c r="AY297" s="282" t="s">
        <v>419</v>
      </c>
    </row>
    <row r="298" spans="2:51" s="12" customFormat="1" ht="13.5">
      <c r="B298" s="224"/>
      <c r="C298" s="225"/>
      <c r="D298" s="221" t="s">
        <v>430</v>
      </c>
      <c r="E298" s="226" t="s">
        <v>21</v>
      </c>
      <c r="F298" s="227" t="s">
        <v>728</v>
      </c>
      <c r="G298" s="225"/>
      <c r="H298" s="228">
        <v>855.55100000000004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430</v>
      </c>
      <c r="AU298" s="234" t="s">
        <v>80</v>
      </c>
      <c r="AV298" s="12" t="s">
        <v>80</v>
      </c>
      <c r="AW298" s="12" t="s">
        <v>34</v>
      </c>
      <c r="AX298" s="12" t="s">
        <v>71</v>
      </c>
      <c r="AY298" s="234" t="s">
        <v>419</v>
      </c>
    </row>
    <row r="299" spans="2:51" s="12" customFormat="1" ht="13.5">
      <c r="B299" s="224"/>
      <c r="C299" s="225"/>
      <c r="D299" s="221" t="s">
        <v>430</v>
      </c>
      <c r="E299" s="226" t="s">
        <v>21</v>
      </c>
      <c r="F299" s="227" t="s">
        <v>729</v>
      </c>
      <c r="G299" s="225"/>
      <c r="H299" s="228">
        <v>855.55100000000004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430</v>
      </c>
      <c r="AU299" s="234" t="s">
        <v>80</v>
      </c>
      <c r="AV299" s="12" t="s">
        <v>80</v>
      </c>
      <c r="AW299" s="12" t="s">
        <v>34</v>
      </c>
      <c r="AX299" s="12" t="s">
        <v>71</v>
      </c>
      <c r="AY299" s="234" t="s">
        <v>419</v>
      </c>
    </row>
    <row r="300" spans="2:51" s="15" customFormat="1" ht="13.5">
      <c r="B300" s="272"/>
      <c r="C300" s="273"/>
      <c r="D300" s="221" t="s">
        <v>430</v>
      </c>
      <c r="E300" s="274" t="s">
        <v>21</v>
      </c>
      <c r="F300" s="275" t="s">
        <v>584</v>
      </c>
      <c r="G300" s="273"/>
      <c r="H300" s="276">
        <v>1711.1020000000001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AT300" s="282" t="s">
        <v>430</v>
      </c>
      <c r="AU300" s="282" t="s">
        <v>80</v>
      </c>
      <c r="AV300" s="15" t="s">
        <v>100</v>
      </c>
      <c r="AW300" s="15" t="s">
        <v>34</v>
      </c>
      <c r="AX300" s="15" t="s">
        <v>71</v>
      </c>
      <c r="AY300" s="282" t="s">
        <v>419</v>
      </c>
    </row>
    <row r="301" spans="2:51" s="14" customFormat="1" ht="13.5">
      <c r="B301" s="260"/>
      <c r="C301" s="261"/>
      <c r="D301" s="221" t="s">
        <v>430</v>
      </c>
      <c r="E301" s="262" t="s">
        <v>21</v>
      </c>
      <c r="F301" s="263" t="s">
        <v>705</v>
      </c>
      <c r="G301" s="261"/>
      <c r="H301" s="264" t="s">
        <v>21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AT301" s="270" t="s">
        <v>430</v>
      </c>
      <c r="AU301" s="270" t="s">
        <v>80</v>
      </c>
      <c r="AV301" s="14" t="s">
        <v>78</v>
      </c>
      <c r="AW301" s="14" t="s">
        <v>34</v>
      </c>
      <c r="AX301" s="14" t="s">
        <v>71</v>
      </c>
      <c r="AY301" s="270" t="s">
        <v>419</v>
      </c>
    </row>
    <row r="302" spans="2:51" s="12" customFormat="1" ht="13.5">
      <c r="B302" s="224"/>
      <c r="C302" s="225"/>
      <c r="D302" s="221" t="s">
        <v>430</v>
      </c>
      <c r="E302" s="226" t="s">
        <v>21</v>
      </c>
      <c r="F302" s="227" t="s">
        <v>730</v>
      </c>
      <c r="G302" s="225"/>
      <c r="H302" s="228">
        <v>45.1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430</v>
      </c>
      <c r="AU302" s="234" t="s">
        <v>80</v>
      </c>
      <c r="AV302" s="12" t="s">
        <v>80</v>
      </c>
      <c r="AW302" s="12" t="s">
        <v>34</v>
      </c>
      <c r="AX302" s="12" t="s">
        <v>71</v>
      </c>
      <c r="AY302" s="234" t="s">
        <v>419</v>
      </c>
    </row>
    <row r="303" spans="2:51" s="12" customFormat="1" ht="13.5">
      <c r="B303" s="224"/>
      <c r="C303" s="225"/>
      <c r="D303" s="221" t="s">
        <v>430</v>
      </c>
      <c r="E303" s="226" t="s">
        <v>21</v>
      </c>
      <c r="F303" s="227" t="s">
        <v>731</v>
      </c>
      <c r="G303" s="225"/>
      <c r="H303" s="228">
        <v>8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430</v>
      </c>
      <c r="AU303" s="234" t="s">
        <v>80</v>
      </c>
      <c r="AV303" s="12" t="s">
        <v>80</v>
      </c>
      <c r="AW303" s="12" t="s">
        <v>34</v>
      </c>
      <c r="AX303" s="12" t="s">
        <v>71</v>
      </c>
      <c r="AY303" s="234" t="s">
        <v>419</v>
      </c>
    </row>
    <row r="304" spans="2:51" s="12" customFormat="1" ht="13.5">
      <c r="B304" s="224"/>
      <c r="C304" s="225"/>
      <c r="D304" s="221" t="s">
        <v>430</v>
      </c>
      <c r="E304" s="226" t="s">
        <v>21</v>
      </c>
      <c r="F304" s="227" t="s">
        <v>732</v>
      </c>
      <c r="G304" s="225"/>
      <c r="H304" s="228">
        <v>8.3000000000000007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AT304" s="234" t="s">
        <v>430</v>
      </c>
      <c r="AU304" s="234" t="s">
        <v>80</v>
      </c>
      <c r="AV304" s="12" t="s">
        <v>80</v>
      </c>
      <c r="AW304" s="12" t="s">
        <v>34</v>
      </c>
      <c r="AX304" s="12" t="s">
        <v>71</v>
      </c>
      <c r="AY304" s="234" t="s">
        <v>419</v>
      </c>
    </row>
    <row r="305" spans="2:65" s="12" customFormat="1" ht="13.5">
      <c r="B305" s="224"/>
      <c r="C305" s="225"/>
      <c r="D305" s="221" t="s">
        <v>430</v>
      </c>
      <c r="E305" s="226" t="s">
        <v>21</v>
      </c>
      <c r="F305" s="227" t="s">
        <v>733</v>
      </c>
      <c r="G305" s="225"/>
      <c r="H305" s="228">
        <v>14.55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AT305" s="234" t="s">
        <v>430</v>
      </c>
      <c r="AU305" s="234" t="s">
        <v>80</v>
      </c>
      <c r="AV305" s="12" t="s">
        <v>80</v>
      </c>
      <c r="AW305" s="12" t="s">
        <v>34</v>
      </c>
      <c r="AX305" s="12" t="s">
        <v>71</v>
      </c>
      <c r="AY305" s="234" t="s">
        <v>419</v>
      </c>
    </row>
    <row r="306" spans="2:65" s="12" customFormat="1" ht="13.5">
      <c r="B306" s="224"/>
      <c r="C306" s="225"/>
      <c r="D306" s="221" t="s">
        <v>430</v>
      </c>
      <c r="E306" s="226" t="s">
        <v>21</v>
      </c>
      <c r="F306" s="227" t="s">
        <v>734</v>
      </c>
      <c r="G306" s="225"/>
      <c r="H306" s="228">
        <v>75.22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430</v>
      </c>
      <c r="AU306" s="234" t="s">
        <v>80</v>
      </c>
      <c r="AV306" s="12" t="s">
        <v>80</v>
      </c>
      <c r="AW306" s="12" t="s">
        <v>34</v>
      </c>
      <c r="AX306" s="12" t="s">
        <v>71</v>
      </c>
      <c r="AY306" s="234" t="s">
        <v>419</v>
      </c>
    </row>
    <row r="307" spans="2:65" s="12" customFormat="1" ht="13.5">
      <c r="B307" s="224"/>
      <c r="C307" s="225"/>
      <c r="D307" s="221" t="s">
        <v>430</v>
      </c>
      <c r="E307" s="226" t="s">
        <v>21</v>
      </c>
      <c r="F307" s="227" t="s">
        <v>735</v>
      </c>
      <c r="G307" s="225"/>
      <c r="H307" s="228">
        <v>68.397999999999996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430</v>
      </c>
      <c r="AU307" s="234" t="s">
        <v>80</v>
      </c>
      <c r="AV307" s="12" t="s">
        <v>80</v>
      </c>
      <c r="AW307" s="12" t="s">
        <v>34</v>
      </c>
      <c r="AX307" s="12" t="s">
        <v>71</v>
      </c>
      <c r="AY307" s="234" t="s">
        <v>419</v>
      </c>
    </row>
    <row r="308" spans="2:65" s="12" customFormat="1" ht="13.5">
      <c r="B308" s="224"/>
      <c r="C308" s="225"/>
      <c r="D308" s="221" t="s">
        <v>430</v>
      </c>
      <c r="E308" s="226" t="s">
        <v>21</v>
      </c>
      <c r="F308" s="227" t="s">
        <v>736</v>
      </c>
      <c r="G308" s="225"/>
      <c r="H308" s="228">
        <v>42.2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430</v>
      </c>
      <c r="AU308" s="234" t="s">
        <v>80</v>
      </c>
      <c r="AV308" s="12" t="s">
        <v>80</v>
      </c>
      <c r="AW308" s="12" t="s">
        <v>34</v>
      </c>
      <c r="AX308" s="12" t="s">
        <v>71</v>
      </c>
      <c r="AY308" s="234" t="s">
        <v>419</v>
      </c>
    </row>
    <row r="309" spans="2:65" s="15" customFormat="1" ht="13.5">
      <c r="B309" s="272"/>
      <c r="C309" s="273"/>
      <c r="D309" s="221" t="s">
        <v>430</v>
      </c>
      <c r="E309" s="274" t="s">
        <v>300</v>
      </c>
      <c r="F309" s="275" t="s">
        <v>584</v>
      </c>
      <c r="G309" s="273"/>
      <c r="H309" s="276">
        <v>261.76799999999997</v>
      </c>
      <c r="I309" s="277"/>
      <c r="J309" s="273"/>
      <c r="K309" s="273"/>
      <c r="L309" s="278"/>
      <c r="M309" s="279"/>
      <c r="N309" s="280"/>
      <c r="O309" s="280"/>
      <c r="P309" s="280"/>
      <c r="Q309" s="280"/>
      <c r="R309" s="280"/>
      <c r="S309" s="280"/>
      <c r="T309" s="281"/>
      <c r="AT309" s="282" t="s">
        <v>430</v>
      </c>
      <c r="AU309" s="282" t="s">
        <v>80</v>
      </c>
      <c r="AV309" s="15" t="s">
        <v>100</v>
      </c>
      <c r="AW309" s="15" t="s">
        <v>34</v>
      </c>
      <c r="AX309" s="15" t="s">
        <v>71</v>
      </c>
      <c r="AY309" s="282" t="s">
        <v>419</v>
      </c>
    </row>
    <row r="310" spans="2:65" s="14" customFormat="1" ht="13.5">
      <c r="B310" s="260"/>
      <c r="C310" s="261"/>
      <c r="D310" s="221" t="s">
        <v>430</v>
      </c>
      <c r="E310" s="262" t="s">
        <v>21</v>
      </c>
      <c r="F310" s="263" t="s">
        <v>718</v>
      </c>
      <c r="G310" s="261"/>
      <c r="H310" s="264" t="s">
        <v>21</v>
      </c>
      <c r="I310" s="265"/>
      <c r="J310" s="261"/>
      <c r="K310" s="261"/>
      <c r="L310" s="266"/>
      <c r="M310" s="267"/>
      <c r="N310" s="268"/>
      <c r="O310" s="268"/>
      <c r="P310" s="268"/>
      <c r="Q310" s="268"/>
      <c r="R310" s="268"/>
      <c r="S310" s="268"/>
      <c r="T310" s="269"/>
      <c r="AT310" s="270" t="s">
        <v>430</v>
      </c>
      <c r="AU310" s="270" t="s">
        <v>80</v>
      </c>
      <c r="AV310" s="14" t="s">
        <v>78</v>
      </c>
      <c r="AW310" s="14" t="s">
        <v>34</v>
      </c>
      <c r="AX310" s="14" t="s">
        <v>71</v>
      </c>
      <c r="AY310" s="270" t="s">
        <v>419</v>
      </c>
    </row>
    <row r="311" spans="2:65" s="12" customFormat="1" ht="13.5">
      <c r="B311" s="224"/>
      <c r="C311" s="225"/>
      <c r="D311" s="221" t="s">
        <v>430</v>
      </c>
      <c r="E311" s="226" t="s">
        <v>21</v>
      </c>
      <c r="F311" s="227" t="s">
        <v>737</v>
      </c>
      <c r="G311" s="225"/>
      <c r="H311" s="228">
        <v>94.05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430</v>
      </c>
      <c r="AU311" s="234" t="s">
        <v>80</v>
      </c>
      <c r="AV311" s="12" t="s">
        <v>80</v>
      </c>
      <c r="AW311" s="12" t="s">
        <v>34</v>
      </c>
      <c r="AX311" s="12" t="s">
        <v>71</v>
      </c>
      <c r="AY311" s="234" t="s">
        <v>419</v>
      </c>
    </row>
    <row r="312" spans="2:65" s="12" customFormat="1" ht="13.5">
      <c r="B312" s="224"/>
      <c r="C312" s="225"/>
      <c r="D312" s="221" t="s">
        <v>430</v>
      </c>
      <c r="E312" s="226" t="s">
        <v>21</v>
      </c>
      <c r="F312" s="227" t="s">
        <v>738</v>
      </c>
      <c r="G312" s="225"/>
      <c r="H312" s="228">
        <v>116.12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430</v>
      </c>
      <c r="AU312" s="234" t="s">
        <v>80</v>
      </c>
      <c r="AV312" s="12" t="s">
        <v>80</v>
      </c>
      <c r="AW312" s="12" t="s">
        <v>34</v>
      </c>
      <c r="AX312" s="12" t="s">
        <v>71</v>
      </c>
      <c r="AY312" s="234" t="s">
        <v>419</v>
      </c>
    </row>
    <row r="313" spans="2:65" s="12" customFormat="1" ht="13.5">
      <c r="B313" s="224"/>
      <c r="C313" s="225"/>
      <c r="D313" s="221" t="s">
        <v>430</v>
      </c>
      <c r="E313" s="226" t="s">
        <v>21</v>
      </c>
      <c r="F313" s="227" t="s">
        <v>739</v>
      </c>
      <c r="G313" s="225"/>
      <c r="H313" s="228">
        <v>90.05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430</v>
      </c>
      <c r="AU313" s="234" t="s">
        <v>80</v>
      </c>
      <c r="AV313" s="12" t="s">
        <v>80</v>
      </c>
      <c r="AW313" s="12" t="s">
        <v>34</v>
      </c>
      <c r="AX313" s="12" t="s">
        <v>71</v>
      </c>
      <c r="AY313" s="234" t="s">
        <v>419</v>
      </c>
    </row>
    <row r="314" spans="2:65" s="12" customFormat="1" ht="13.5">
      <c r="B314" s="224"/>
      <c r="C314" s="225"/>
      <c r="D314" s="221" t="s">
        <v>430</v>
      </c>
      <c r="E314" s="226" t="s">
        <v>21</v>
      </c>
      <c r="F314" s="227" t="s">
        <v>740</v>
      </c>
      <c r="G314" s="225"/>
      <c r="H314" s="228">
        <v>45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430</v>
      </c>
      <c r="AU314" s="234" t="s">
        <v>80</v>
      </c>
      <c r="AV314" s="12" t="s">
        <v>80</v>
      </c>
      <c r="AW314" s="12" t="s">
        <v>34</v>
      </c>
      <c r="AX314" s="12" t="s">
        <v>71</v>
      </c>
      <c r="AY314" s="234" t="s">
        <v>419</v>
      </c>
    </row>
    <row r="315" spans="2:65" s="15" customFormat="1" ht="13.5">
      <c r="B315" s="272"/>
      <c r="C315" s="273"/>
      <c r="D315" s="221" t="s">
        <v>430</v>
      </c>
      <c r="E315" s="274" t="s">
        <v>303</v>
      </c>
      <c r="F315" s="275" t="s">
        <v>584</v>
      </c>
      <c r="G315" s="273"/>
      <c r="H315" s="276">
        <v>345.22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AT315" s="282" t="s">
        <v>430</v>
      </c>
      <c r="AU315" s="282" t="s">
        <v>80</v>
      </c>
      <c r="AV315" s="15" t="s">
        <v>100</v>
      </c>
      <c r="AW315" s="15" t="s">
        <v>34</v>
      </c>
      <c r="AX315" s="15" t="s">
        <v>71</v>
      </c>
      <c r="AY315" s="282" t="s">
        <v>419</v>
      </c>
    </row>
    <row r="316" spans="2:65" s="12" customFormat="1" ht="13.5">
      <c r="B316" s="224"/>
      <c r="C316" s="225"/>
      <c r="D316" s="221" t="s">
        <v>430</v>
      </c>
      <c r="E316" s="226" t="s">
        <v>21</v>
      </c>
      <c r="F316" s="227" t="s">
        <v>741</v>
      </c>
      <c r="G316" s="225"/>
      <c r="H316" s="228">
        <v>345.22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430</v>
      </c>
      <c r="AU316" s="234" t="s">
        <v>80</v>
      </c>
      <c r="AV316" s="12" t="s">
        <v>80</v>
      </c>
      <c r="AW316" s="12" t="s">
        <v>34</v>
      </c>
      <c r="AX316" s="12" t="s">
        <v>71</v>
      </c>
      <c r="AY316" s="234" t="s">
        <v>419</v>
      </c>
    </row>
    <row r="317" spans="2:65" s="12" customFormat="1" ht="13.5">
      <c r="B317" s="224"/>
      <c r="C317" s="225"/>
      <c r="D317" s="221" t="s">
        <v>430</v>
      </c>
      <c r="E317" s="226" t="s">
        <v>21</v>
      </c>
      <c r="F317" s="227" t="s">
        <v>742</v>
      </c>
      <c r="G317" s="225"/>
      <c r="H317" s="228">
        <v>345.22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430</v>
      </c>
      <c r="AU317" s="234" t="s">
        <v>80</v>
      </c>
      <c r="AV317" s="12" t="s">
        <v>80</v>
      </c>
      <c r="AW317" s="12" t="s">
        <v>34</v>
      </c>
      <c r="AX317" s="12" t="s">
        <v>71</v>
      </c>
      <c r="AY317" s="234" t="s">
        <v>419</v>
      </c>
    </row>
    <row r="318" spans="2:65" s="13" customFormat="1" ht="13.5">
      <c r="B318" s="235"/>
      <c r="C318" s="236"/>
      <c r="D318" s="237" t="s">
        <v>430</v>
      </c>
      <c r="E318" s="238" t="s">
        <v>21</v>
      </c>
      <c r="F318" s="239" t="s">
        <v>434</v>
      </c>
      <c r="G318" s="236"/>
      <c r="H318" s="240">
        <v>4611.7759999999998</v>
      </c>
      <c r="I318" s="241"/>
      <c r="J318" s="236"/>
      <c r="K318" s="236"/>
      <c r="L318" s="242"/>
      <c r="M318" s="243"/>
      <c r="N318" s="244"/>
      <c r="O318" s="244"/>
      <c r="P318" s="244"/>
      <c r="Q318" s="244"/>
      <c r="R318" s="244"/>
      <c r="S318" s="244"/>
      <c r="T318" s="245"/>
      <c r="AT318" s="246" t="s">
        <v>430</v>
      </c>
      <c r="AU318" s="246" t="s">
        <v>80</v>
      </c>
      <c r="AV318" s="13" t="s">
        <v>426</v>
      </c>
      <c r="AW318" s="13" t="s">
        <v>34</v>
      </c>
      <c r="AX318" s="13" t="s">
        <v>78</v>
      </c>
      <c r="AY318" s="246" t="s">
        <v>419</v>
      </c>
    </row>
    <row r="319" spans="2:65" s="1" customFormat="1" ht="22.5" customHeight="1">
      <c r="B319" s="42"/>
      <c r="C319" s="209" t="s">
        <v>743</v>
      </c>
      <c r="D319" s="209" t="s">
        <v>421</v>
      </c>
      <c r="E319" s="210" t="s">
        <v>744</v>
      </c>
      <c r="F319" s="211" t="s">
        <v>745</v>
      </c>
      <c r="G319" s="212" t="s">
        <v>465</v>
      </c>
      <c r="H319" s="213">
        <v>2386.7460000000001</v>
      </c>
      <c r="I319" s="214"/>
      <c r="J319" s="215">
        <f>ROUND(I319*H319,2)</f>
        <v>0</v>
      </c>
      <c r="K319" s="211" t="s">
        <v>425</v>
      </c>
      <c r="L319" s="62"/>
      <c r="M319" s="216" t="s">
        <v>21</v>
      </c>
      <c r="N319" s="217" t="s">
        <v>42</v>
      </c>
      <c r="O319" s="43"/>
      <c r="P319" s="218">
        <f>O319*H319</f>
        <v>0</v>
      </c>
      <c r="Q319" s="218">
        <v>0.16414999999999999</v>
      </c>
      <c r="R319" s="218">
        <f>Q319*H319</f>
        <v>391.78435589999998</v>
      </c>
      <c r="S319" s="218">
        <v>0</v>
      </c>
      <c r="T319" s="219">
        <f>S319*H319</f>
        <v>0</v>
      </c>
      <c r="AR319" s="25" t="s">
        <v>426</v>
      </c>
      <c r="AT319" s="25" t="s">
        <v>421</v>
      </c>
      <c r="AU319" s="25" t="s">
        <v>80</v>
      </c>
      <c r="AY319" s="25" t="s">
        <v>419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5" t="s">
        <v>78</v>
      </c>
      <c r="BK319" s="220">
        <f>ROUND(I319*H319,2)</f>
        <v>0</v>
      </c>
      <c r="BL319" s="25" t="s">
        <v>426</v>
      </c>
      <c r="BM319" s="25" t="s">
        <v>746</v>
      </c>
    </row>
    <row r="320" spans="2:65" s="1" customFormat="1" ht="13.5">
      <c r="B320" s="42"/>
      <c r="C320" s="64"/>
      <c r="D320" s="221" t="s">
        <v>428</v>
      </c>
      <c r="E320" s="64"/>
      <c r="F320" s="222" t="s">
        <v>747</v>
      </c>
      <c r="G320" s="64"/>
      <c r="H320" s="64"/>
      <c r="I320" s="177"/>
      <c r="J320" s="64"/>
      <c r="K320" s="64"/>
      <c r="L320" s="62"/>
      <c r="M320" s="223"/>
      <c r="N320" s="43"/>
      <c r="O320" s="43"/>
      <c r="P320" s="43"/>
      <c r="Q320" s="43"/>
      <c r="R320" s="43"/>
      <c r="S320" s="43"/>
      <c r="T320" s="79"/>
      <c r="AT320" s="25" t="s">
        <v>428</v>
      </c>
      <c r="AU320" s="25" t="s">
        <v>80</v>
      </c>
    </row>
    <row r="321" spans="2:65" s="14" customFormat="1" ht="13.5">
      <c r="B321" s="260"/>
      <c r="C321" s="261"/>
      <c r="D321" s="221" t="s">
        <v>430</v>
      </c>
      <c r="E321" s="262" t="s">
        <v>21</v>
      </c>
      <c r="F321" s="263" t="s">
        <v>705</v>
      </c>
      <c r="G321" s="261"/>
      <c r="H321" s="264" t="s">
        <v>21</v>
      </c>
      <c r="I321" s="265"/>
      <c r="J321" s="261"/>
      <c r="K321" s="261"/>
      <c r="L321" s="266"/>
      <c r="M321" s="267"/>
      <c r="N321" s="268"/>
      <c r="O321" s="268"/>
      <c r="P321" s="268"/>
      <c r="Q321" s="268"/>
      <c r="R321" s="268"/>
      <c r="S321" s="268"/>
      <c r="T321" s="269"/>
      <c r="AT321" s="270" t="s">
        <v>430</v>
      </c>
      <c r="AU321" s="270" t="s">
        <v>80</v>
      </c>
      <c r="AV321" s="14" t="s">
        <v>78</v>
      </c>
      <c r="AW321" s="14" t="s">
        <v>34</v>
      </c>
      <c r="AX321" s="14" t="s">
        <v>71</v>
      </c>
      <c r="AY321" s="270" t="s">
        <v>419</v>
      </c>
    </row>
    <row r="322" spans="2:65" s="12" customFormat="1" ht="13.5">
      <c r="B322" s="224"/>
      <c r="C322" s="225"/>
      <c r="D322" s="221" t="s">
        <v>430</v>
      </c>
      <c r="E322" s="226" t="s">
        <v>21</v>
      </c>
      <c r="F322" s="227" t="s">
        <v>748</v>
      </c>
      <c r="G322" s="225"/>
      <c r="H322" s="228">
        <v>78.879000000000005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430</v>
      </c>
      <c r="AU322" s="234" t="s">
        <v>80</v>
      </c>
      <c r="AV322" s="12" t="s">
        <v>80</v>
      </c>
      <c r="AW322" s="12" t="s">
        <v>34</v>
      </c>
      <c r="AX322" s="12" t="s">
        <v>71</v>
      </c>
      <c r="AY322" s="234" t="s">
        <v>419</v>
      </c>
    </row>
    <row r="323" spans="2:65" s="12" customFormat="1" ht="13.5">
      <c r="B323" s="224"/>
      <c r="C323" s="225"/>
      <c r="D323" s="221" t="s">
        <v>430</v>
      </c>
      <c r="E323" s="226" t="s">
        <v>21</v>
      </c>
      <c r="F323" s="227" t="s">
        <v>749</v>
      </c>
      <c r="G323" s="225"/>
      <c r="H323" s="228">
        <v>140.119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430</v>
      </c>
      <c r="AU323" s="234" t="s">
        <v>80</v>
      </c>
      <c r="AV323" s="12" t="s">
        <v>80</v>
      </c>
      <c r="AW323" s="12" t="s">
        <v>34</v>
      </c>
      <c r="AX323" s="12" t="s">
        <v>71</v>
      </c>
      <c r="AY323" s="234" t="s">
        <v>419</v>
      </c>
    </row>
    <row r="324" spans="2:65" s="12" customFormat="1" ht="13.5">
      <c r="B324" s="224"/>
      <c r="C324" s="225"/>
      <c r="D324" s="221" t="s">
        <v>430</v>
      </c>
      <c r="E324" s="226" t="s">
        <v>21</v>
      </c>
      <c r="F324" s="227" t="s">
        <v>750</v>
      </c>
      <c r="G324" s="225"/>
      <c r="H324" s="228">
        <v>196.81200000000001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AT324" s="234" t="s">
        <v>430</v>
      </c>
      <c r="AU324" s="234" t="s">
        <v>80</v>
      </c>
      <c r="AV324" s="12" t="s">
        <v>80</v>
      </c>
      <c r="AW324" s="12" t="s">
        <v>34</v>
      </c>
      <c r="AX324" s="12" t="s">
        <v>71</v>
      </c>
      <c r="AY324" s="234" t="s">
        <v>419</v>
      </c>
    </row>
    <row r="325" spans="2:65" s="15" customFormat="1" ht="13.5">
      <c r="B325" s="272"/>
      <c r="C325" s="273"/>
      <c r="D325" s="221" t="s">
        <v>430</v>
      </c>
      <c r="E325" s="274" t="s">
        <v>285</v>
      </c>
      <c r="F325" s="275" t="s">
        <v>584</v>
      </c>
      <c r="G325" s="273"/>
      <c r="H325" s="276">
        <v>415.81</v>
      </c>
      <c r="I325" s="277"/>
      <c r="J325" s="273"/>
      <c r="K325" s="273"/>
      <c r="L325" s="278"/>
      <c r="M325" s="279"/>
      <c r="N325" s="280"/>
      <c r="O325" s="280"/>
      <c r="P325" s="280"/>
      <c r="Q325" s="280"/>
      <c r="R325" s="280"/>
      <c r="S325" s="280"/>
      <c r="T325" s="281"/>
      <c r="AT325" s="282" t="s">
        <v>430</v>
      </c>
      <c r="AU325" s="282" t="s">
        <v>80</v>
      </c>
      <c r="AV325" s="15" t="s">
        <v>100</v>
      </c>
      <c r="AW325" s="15" t="s">
        <v>34</v>
      </c>
      <c r="AX325" s="15" t="s">
        <v>71</v>
      </c>
      <c r="AY325" s="282" t="s">
        <v>419</v>
      </c>
    </row>
    <row r="326" spans="2:65" s="14" customFormat="1" ht="13.5">
      <c r="B326" s="260"/>
      <c r="C326" s="261"/>
      <c r="D326" s="221" t="s">
        <v>430</v>
      </c>
      <c r="E326" s="262" t="s">
        <v>21</v>
      </c>
      <c r="F326" s="263" t="s">
        <v>718</v>
      </c>
      <c r="G326" s="261"/>
      <c r="H326" s="264" t="s">
        <v>21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AT326" s="270" t="s">
        <v>430</v>
      </c>
      <c r="AU326" s="270" t="s">
        <v>80</v>
      </c>
      <c r="AV326" s="14" t="s">
        <v>78</v>
      </c>
      <c r="AW326" s="14" t="s">
        <v>34</v>
      </c>
      <c r="AX326" s="14" t="s">
        <v>71</v>
      </c>
      <c r="AY326" s="270" t="s">
        <v>419</v>
      </c>
    </row>
    <row r="327" spans="2:65" s="12" customFormat="1" ht="13.5">
      <c r="B327" s="224"/>
      <c r="C327" s="225"/>
      <c r="D327" s="221" t="s">
        <v>430</v>
      </c>
      <c r="E327" s="226" t="s">
        <v>21</v>
      </c>
      <c r="F327" s="227" t="s">
        <v>751</v>
      </c>
      <c r="G327" s="225"/>
      <c r="H327" s="228">
        <v>254.49600000000001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430</v>
      </c>
      <c r="AU327" s="234" t="s">
        <v>80</v>
      </c>
      <c r="AV327" s="12" t="s">
        <v>80</v>
      </c>
      <c r="AW327" s="12" t="s">
        <v>34</v>
      </c>
      <c r="AX327" s="12" t="s">
        <v>71</v>
      </c>
      <c r="AY327" s="234" t="s">
        <v>419</v>
      </c>
    </row>
    <row r="328" spans="2:65" s="12" customFormat="1" ht="13.5">
      <c r="B328" s="224"/>
      <c r="C328" s="225"/>
      <c r="D328" s="221" t="s">
        <v>430</v>
      </c>
      <c r="E328" s="226" t="s">
        <v>21</v>
      </c>
      <c r="F328" s="227" t="s">
        <v>752</v>
      </c>
      <c r="G328" s="225"/>
      <c r="H328" s="228">
        <v>138.59100000000001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AT328" s="234" t="s">
        <v>430</v>
      </c>
      <c r="AU328" s="234" t="s">
        <v>80</v>
      </c>
      <c r="AV328" s="12" t="s">
        <v>80</v>
      </c>
      <c r="AW328" s="12" t="s">
        <v>34</v>
      </c>
      <c r="AX328" s="12" t="s">
        <v>71</v>
      </c>
      <c r="AY328" s="234" t="s">
        <v>419</v>
      </c>
    </row>
    <row r="329" spans="2:65" s="12" customFormat="1" ht="13.5">
      <c r="B329" s="224"/>
      <c r="C329" s="225"/>
      <c r="D329" s="221" t="s">
        <v>430</v>
      </c>
      <c r="E329" s="226" t="s">
        <v>21</v>
      </c>
      <c r="F329" s="227" t="s">
        <v>753</v>
      </c>
      <c r="G329" s="225"/>
      <c r="H329" s="228">
        <v>257.25400000000002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430</v>
      </c>
      <c r="AU329" s="234" t="s">
        <v>80</v>
      </c>
      <c r="AV329" s="12" t="s">
        <v>80</v>
      </c>
      <c r="AW329" s="12" t="s">
        <v>34</v>
      </c>
      <c r="AX329" s="12" t="s">
        <v>71</v>
      </c>
      <c r="AY329" s="234" t="s">
        <v>419</v>
      </c>
    </row>
    <row r="330" spans="2:65" s="15" customFormat="1" ht="13.5">
      <c r="B330" s="272"/>
      <c r="C330" s="273"/>
      <c r="D330" s="221" t="s">
        <v>430</v>
      </c>
      <c r="E330" s="274" t="s">
        <v>288</v>
      </c>
      <c r="F330" s="275" t="s">
        <v>584</v>
      </c>
      <c r="G330" s="273"/>
      <c r="H330" s="276">
        <v>650.34100000000001</v>
      </c>
      <c r="I330" s="277"/>
      <c r="J330" s="273"/>
      <c r="K330" s="273"/>
      <c r="L330" s="278"/>
      <c r="M330" s="279"/>
      <c r="N330" s="280"/>
      <c r="O330" s="280"/>
      <c r="P330" s="280"/>
      <c r="Q330" s="280"/>
      <c r="R330" s="280"/>
      <c r="S330" s="280"/>
      <c r="T330" s="281"/>
      <c r="AT330" s="282" t="s">
        <v>430</v>
      </c>
      <c r="AU330" s="282" t="s">
        <v>80</v>
      </c>
      <c r="AV330" s="15" t="s">
        <v>100</v>
      </c>
      <c r="AW330" s="15" t="s">
        <v>34</v>
      </c>
      <c r="AX330" s="15" t="s">
        <v>71</v>
      </c>
      <c r="AY330" s="282" t="s">
        <v>419</v>
      </c>
    </row>
    <row r="331" spans="2:65" s="12" customFormat="1" ht="13.5">
      <c r="B331" s="224"/>
      <c r="C331" s="225"/>
      <c r="D331" s="221" t="s">
        <v>430</v>
      </c>
      <c r="E331" s="226" t="s">
        <v>21</v>
      </c>
      <c r="F331" s="227" t="s">
        <v>754</v>
      </c>
      <c r="G331" s="225"/>
      <c r="H331" s="228">
        <v>650.34100000000001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430</v>
      </c>
      <c r="AU331" s="234" t="s">
        <v>80</v>
      </c>
      <c r="AV331" s="12" t="s">
        <v>80</v>
      </c>
      <c r="AW331" s="12" t="s">
        <v>34</v>
      </c>
      <c r="AX331" s="12" t="s">
        <v>71</v>
      </c>
      <c r="AY331" s="234" t="s">
        <v>419</v>
      </c>
    </row>
    <row r="332" spans="2:65" s="12" customFormat="1" ht="13.5">
      <c r="B332" s="224"/>
      <c r="C332" s="225"/>
      <c r="D332" s="221" t="s">
        <v>430</v>
      </c>
      <c r="E332" s="226" t="s">
        <v>21</v>
      </c>
      <c r="F332" s="227" t="s">
        <v>755</v>
      </c>
      <c r="G332" s="225"/>
      <c r="H332" s="228">
        <v>650.34100000000001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AT332" s="234" t="s">
        <v>430</v>
      </c>
      <c r="AU332" s="234" t="s">
        <v>80</v>
      </c>
      <c r="AV332" s="12" t="s">
        <v>80</v>
      </c>
      <c r="AW332" s="12" t="s">
        <v>34</v>
      </c>
      <c r="AX332" s="12" t="s">
        <v>71</v>
      </c>
      <c r="AY332" s="234" t="s">
        <v>419</v>
      </c>
    </row>
    <row r="333" spans="2:65" s="15" customFormat="1" ht="13.5">
      <c r="B333" s="272"/>
      <c r="C333" s="273"/>
      <c r="D333" s="221" t="s">
        <v>430</v>
      </c>
      <c r="E333" s="274" t="s">
        <v>21</v>
      </c>
      <c r="F333" s="275" t="s">
        <v>584</v>
      </c>
      <c r="G333" s="273"/>
      <c r="H333" s="276">
        <v>1300.682</v>
      </c>
      <c r="I333" s="277"/>
      <c r="J333" s="273"/>
      <c r="K333" s="273"/>
      <c r="L333" s="278"/>
      <c r="M333" s="279"/>
      <c r="N333" s="280"/>
      <c r="O333" s="280"/>
      <c r="P333" s="280"/>
      <c r="Q333" s="280"/>
      <c r="R333" s="280"/>
      <c r="S333" s="280"/>
      <c r="T333" s="281"/>
      <c r="AT333" s="282" t="s">
        <v>430</v>
      </c>
      <c r="AU333" s="282" t="s">
        <v>80</v>
      </c>
      <c r="AV333" s="15" t="s">
        <v>100</v>
      </c>
      <c r="AW333" s="15" t="s">
        <v>34</v>
      </c>
      <c r="AX333" s="15" t="s">
        <v>71</v>
      </c>
      <c r="AY333" s="282" t="s">
        <v>419</v>
      </c>
    </row>
    <row r="334" spans="2:65" s="12" customFormat="1" ht="13.5">
      <c r="B334" s="224"/>
      <c r="C334" s="225"/>
      <c r="D334" s="221" t="s">
        <v>430</v>
      </c>
      <c r="E334" s="226" t="s">
        <v>291</v>
      </c>
      <c r="F334" s="227" t="s">
        <v>756</v>
      </c>
      <c r="G334" s="225"/>
      <c r="H334" s="228">
        <v>19.913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430</v>
      </c>
      <c r="AU334" s="234" t="s">
        <v>80</v>
      </c>
      <c r="AV334" s="12" t="s">
        <v>80</v>
      </c>
      <c r="AW334" s="12" t="s">
        <v>34</v>
      </c>
      <c r="AX334" s="12" t="s">
        <v>71</v>
      </c>
      <c r="AY334" s="234" t="s">
        <v>419</v>
      </c>
    </row>
    <row r="335" spans="2:65" s="13" customFormat="1" ht="13.5">
      <c r="B335" s="235"/>
      <c r="C335" s="236"/>
      <c r="D335" s="237" t="s">
        <v>430</v>
      </c>
      <c r="E335" s="238" t="s">
        <v>21</v>
      </c>
      <c r="F335" s="239" t="s">
        <v>434</v>
      </c>
      <c r="G335" s="236"/>
      <c r="H335" s="240">
        <v>2386.7460000000001</v>
      </c>
      <c r="I335" s="241"/>
      <c r="J335" s="236"/>
      <c r="K335" s="236"/>
      <c r="L335" s="242"/>
      <c r="M335" s="243"/>
      <c r="N335" s="244"/>
      <c r="O335" s="244"/>
      <c r="P335" s="244"/>
      <c r="Q335" s="244"/>
      <c r="R335" s="244"/>
      <c r="S335" s="244"/>
      <c r="T335" s="245"/>
      <c r="AT335" s="246" t="s">
        <v>430</v>
      </c>
      <c r="AU335" s="246" t="s">
        <v>80</v>
      </c>
      <c r="AV335" s="13" t="s">
        <v>426</v>
      </c>
      <c r="AW335" s="13" t="s">
        <v>34</v>
      </c>
      <c r="AX335" s="13" t="s">
        <v>78</v>
      </c>
      <c r="AY335" s="246" t="s">
        <v>419</v>
      </c>
    </row>
    <row r="336" spans="2:65" s="1" customFormat="1" ht="22.5" customHeight="1">
      <c r="B336" s="42"/>
      <c r="C336" s="209" t="s">
        <v>757</v>
      </c>
      <c r="D336" s="209" t="s">
        <v>421</v>
      </c>
      <c r="E336" s="210" t="s">
        <v>758</v>
      </c>
      <c r="F336" s="211" t="s">
        <v>759</v>
      </c>
      <c r="G336" s="212" t="s">
        <v>504</v>
      </c>
      <c r="H336" s="213">
        <v>672</v>
      </c>
      <c r="I336" s="214"/>
      <c r="J336" s="215">
        <f>ROUND(I336*H336,2)</f>
        <v>0</v>
      </c>
      <c r="K336" s="211" t="s">
        <v>425</v>
      </c>
      <c r="L336" s="62"/>
      <c r="M336" s="216" t="s">
        <v>21</v>
      </c>
      <c r="N336" s="217" t="s">
        <v>42</v>
      </c>
      <c r="O336" s="43"/>
      <c r="P336" s="218">
        <f>O336*H336</f>
        <v>0</v>
      </c>
      <c r="Q336" s="218">
        <v>1.3999999999999999E-4</v>
      </c>
      <c r="R336" s="218">
        <f>Q336*H336</f>
        <v>9.4079999999999997E-2</v>
      </c>
      <c r="S336" s="218">
        <v>0</v>
      </c>
      <c r="T336" s="219">
        <f>S336*H336</f>
        <v>0</v>
      </c>
      <c r="AR336" s="25" t="s">
        <v>426</v>
      </c>
      <c r="AT336" s="25" t="s">
        <v>421</v>
      </c>
      <c r="AU336" s="25" t="s">
        <v>80</v>
      </c>
      <c r="AY336" s="25" t="s">
        <v>419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5" t="s">
        <v>78</v>
      </c>
      <c r="BK336" s="220">
        <f>ROUND(I336*H336,2)</f>
        <v>0</v>
      </c>
      <c r="BL336" s="25" t="s">
        <v>426</v>
      </c>
      <c r="BM336" s="25" t="s">
        <v>760</v>
      </c>
    </row>
    <row r="337" spans="2:65" s="1" customFormat="1" ht="13.5">
      <c r="B337" s="42"/>
      <c r="C337" s="64"/>
      <c r="D337" s="221" t="s">
        <v>428</v>
      </c>
      <c r="E337" s="64"/>
      <c r="F337" s="222" t="s">
        <v>761</v>
      </c>
      <c r="G337" s="64"/>
      <c r="H337" s="64"/>
      <c r="I337" s="177"/>
      <c r="J337" s="64"/>
      <c r="K337" s="64"/>
      <c r="L337" s="62"/>
      <c r="M337" s="223"/>
      <c r="N337" s="43"/>
      <c r="O337" s="43"/>
      <c r="P337" s="43"/>
      <c r="Q337" s="43"/>
      <c r="R337" s="43"/>
      <c r="S337" s="43"/>
      <c r="T337" s="79"/>
      <c r="AT337" s="25" t="s">
        <v>428</v>
      </c>
      <c r="AU337" s="25" t="s">
        <v>80</v>
      </c>
    </row>
    <row r="338" spans="2:65" s="12" customFormat="1" ht="13.5">
      <c r="B338" s="224"/>
      <c r="C338" s="225"/>
      <c r="D338" s="237" t="s">
        <v>430</v>
      </c>
      <c r="E338" s="247" t="s">
        <v>21</v>
      </c>
      <c r="F338" s="248" t="s">
        <v>762</v>
      </c>
      <c r="G338" s="225"/>
      <c r="H338" s="249">
        <v>672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430</v>
      </c>
      <c r="AU338" s="234" t="s">
        <v>80</v>
      </c>
      <c r="AV338" s="12" t="s">
        <v>80</v>
      </c>
      <c r="AW338" s="12" t="s">
        <v>34</v>
      </c>
      <c r="AX338" s="12" t="s">
        <v>78</v>
      </c>
      <c r="AY338" s="234" t="s">
        <v>419</v>
      </c>
    </row>
    <row r="339" spans="2:65" s="1" customFormat="1" ht="22.5" customHeight="1">
      <c r="B339" s="42"/>
      <c r="C339" s="209" t="s">
        <v>763</v>
      </c>
      <c r="D339" s="209" t="s">
        <v>421</v>
      </c>
      <c r="E339" s="210" t="s">
        <v>764</v>
      </c>
      <c r="F339" s="211" t="s">
        <v>765</v>
      </c>
      <c r="G339" s="212" t="s">
        <v>504</v>
      </c>
      <c r="H339" s="213">
        <v>588</v>
      </c>
      <c r="I339" s="214"/>
      <c r="J339" s="215">
        <f>ROUND(I339*H339,2)</f>
        <v>0</v>
      </c>
      <c r="K339" s="211" t="s">
        <v>425</v>
      </c>
      <c r="L339" s="62"/>
      <c r="M339" s="216" t="s">
        <v>21</v>
      </c>
      <c r="N339" s="217" t="s">
        <v>42</v>
      </c>
      <c r="O339" s="43"/>
      <c r="P339" s="218">
        <f>O339*H339</f>
        <v>0</v>
      </c>
      <c r="Q339" s="218">
        <v>2.0000000000000001E-4</v>
      </c>
      <c r="R339" s="218">
        <f>Q339*H339</f>
        <v>0.11760000000000001</v>
      </c>
      <c r="S339" s="218">
        <v>0</v>
      </c>
      <c r="T339" s="219">
        <f>S339*H339</f>
        <v>0</v>
      </c>
      <c r="AR339" s="25" t="s">
        <v>426</v>
      </c>
      <c r="AT339" s="25" t="s">
        <v>421</v>
      </c>
      <c r="AU339" s="25" t="s">
        <v>80</v>
      </c>
      <c r="AY339" s="25" t="s">
        <v>419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5" t="s">
        <v>78</v>
      </c>
      <c r="BK339" s="220">
        <f>ROUND(I339*H339,2)</f>
        <v>0</v>
      </c>
      <c r="BL339" s="25" t="s">
        <v>426</v>
      </c>
      <c r="BM339" s="25" t="s">
        <v>766</v>
      </c>
    </row>
    <row r="340" spans="2:65" s="1" customFormat="1" ht="13.5">
      <c r="B340" s="42"/>
      <c r="C340" s="64"/>
      <c r="D340" s="221" t="s">
        <v>428</v>
      </c>
      <c r="E340" s="64"/>
      <c r="F340" s="222" t="s">
        <v>767</v>
      </c>
      <c r="G340" s="64"/>
      <c r="H340" s="64"/>
      <c r="I340" s="177"/>
      <c r="J340" s="64"/>
      <c r="K340" s="64"/>
      <c r="L340" s="62"/>
      <c r="M340" s="223"/>
      <c r="N340" s="43"/>
      <c r="O340" s="43"/>
      <c r="P340" s="43"/>
      <c r="Q340" s="43"/>
      <c r="R340" s="43"/>
      <c r="S340" s="43"/>
      <c r="T340" s="79"/>
      <c r="AT340" s="25" t="s">
        <v>428</v>
      </c>
      <c r="AU340" s="25" t="s">
        <v>80</v>
      </c>
    </row>
    <row r="341" spans="2:65" s="12" customFormat="1" ht="13.5">
      <c r="B341" s="224"/>
      <c r="C341" s="225"/>
      <c r="D341" s="237" t="s">
        <v>430</v>
      </c>
      <c r="E341" s="247" t="s">
        <v>21</v>
      </c>
      <c r="F341" s="248" t="s">
        <v>768</v>
      </c>
      <c r="G341" s="225"/>
      <c r="H341" s="249">
        <v>588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AT341" s="234" t="s">
        <v>430</v>
      </c>
      <c r="AU341" s="234" t="s">
        <v>80</v>
      </c>
      <c r="AV341" s="12" t="s">
        <v>80</v>
      </c>
      <c r="AW341" s="12" t="s">
        <v>34</v>
      </c>
      <c r="AX341" s="12" t="s">
        <v>78</v>
      </c>
      <c r="AY341" s="234" t="s">
        <v>419</v>
      </c>
    </row>
    <row r="342" spans="2:65" s="1" customFormat="1" ht="22.5" customHeight="1">
      <c r="B342" s="42"/>
      <c r="C342" s="209" t="s">
        <v>769</v>
      </c>
      <c r="D342" s="209" t="s">
        <v>421</v>
      </c>
      <c r="E342" s="210" t="s">
        <v>770</v>
      </c>
      <c r="F342" s="211" t="s">
        <v>771</v>
      </c>
      <c r="G342" s="212" t="s">
        <v>424</v>
      </c>
      <c r="H342" s="213">
        <v>4.2720000000000002</v>
      </c>
      <c r="I342" s="214"/>
      <c r="J342" s="215">
        <f>ROUND(I342*H342,2)</f>
        <v>0</v>
      </c>
      <c r="K342" s="211" t="s">
        <v>425</v>
      </c>
      <c r="L342" s="62"/>
      <c r="M342" s="216" t="s">
        <v>21</v>
      </c>
      <c r="N342" s="217" t="s">
        <v>42</v>
      </c>
      <c r="O342" s="43"/>
      <c r="P342" s="218">
        <f>O342*H342</f>
        <v>0</v>
      </c>
      <c r="Q342" s="218">
        <v>2.5960999999999999</v>
      </c>
      <c r="R342" s="218">
        <f>Q342*H342</f>
        <v>11.0905392</v>
      </c>
      <c r="S342" s="218">
        <v>0</v>
      </c>
      <c r="T342" s="219">
        <f>S342*H342</f>
        <v>0</v>
      </c>
      <c r="AR342" s="25" t="s">
        <v>426</v>
      </c>
      <c r="AT342" s="25" t="s">
        <v>421</v>
      </c>
      <c r="AU342" s="25" t="s">
        <v>80</v>
      </c>
      <c r="AY342" s="25" t="s">
        <v>419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5" t="s">
        <v>78</v>
      </c>
      <c r="BK342" s="220">
        <f>ROUND(I342*H342,2)</f>
        <v>0</v>
      </c>
      <c r="BL342" s="25" t="s">
        <v>426</v>
      </c>
      <c r="BM342" s="25" t="s">
        <v>772</v>
      </c>
    </row>
    <row r="343" spans="2:65" s="1" customFormat="1" ht="13.5">
      <c r="B343" s="42"/>
      <c r="C343" s="64"/>
      <c r="D343" s="221" t="s">
        <v>428</v>
      </c>
      <c r="E343" s="64"/>
      <c r="F343" s="222" t="s">
        <v>773</v>
      </c>
      <c r="G343" s="64"/>
      <c r="H343" s="64"/>
      <c r="I343" s="177"/>
      <c r="J343" s="64"/>
      <c r="K343" s="64"/>
      <c r="L343" s="62"/>
      <c r="M343" s="223"/>
      <c r="N343" s="43"/>
      <c r="O343" s="43"/>
      <c r="P343" s="43"/>
      <c r="Q343" s="43"/>
      <c r="R343" s="43"/>
      <c r="S343" s="43"/>
      <c r="T343" s="79"/>
      <c r="AT343" s="25" t="s">
        <v>428</v>
      </c>
      <c r="AU343" s="25" t="s">
        <v>80</v>
      </c>
    </row>
    <row r="344" spans="2:65" s="12" customFormat="1" ht="13.5">
      <c r="B344" s="224"/>
      <c r="C344" s="225"/>
      <c r="D344" s="221" t="s">
        <v>430</v>
      </c>
      <c r="E344" s="226" t="s">
        <v>21</v>
      </c>
      <c r="F344" s="227" t="s">
        <v>774</v>
      </c>
      <c r="G344" s="225"/>
      <c r="H344" s="228">
        <v>4.2720000000000002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430</v>
      </c>
      <c r="AU344" s="234" t="s">
        <v>80</v>
      </c>
      <c r="AV344" s="12" t="s">
        <v>80</v>
      </c>
      <c r="AW344" s="12" t="s">
        <v>34</v>
      </c>
      <c r="AX344" s="12" t="s">
        <v>78</v>
      </c>
      <c r="AY344" s="234" t="s">
        <v>419</v>
      </c>
    </row>
    <row r="345" spans="2:65" s="11" customFormat="1" ht="29.85" customHeight="1">
      <c r="B345" s="192"/>
      <c r="C345" s="193"/>
      <c r="D345" s="206" t="s">
        <v>70</v>
      </c>
      <c r="E345" s="207" t="s">
        <v>426</v>
      </c>
      <c r="F345" s="207" t="s">
        <v>775</v>
      </c>
      <c r="G345" s="193"/>
      <c r="H345" s="193"/>
      <c r="I345" s="196"/>
      <c r="J345" s="208">
        <f>BK345</f>
        <v>0</v>
      </c>
      <c r="K345" s="193"/>
      <c r="L345" s="198"/>
      <c r="M345" s="199"/>
      <c r="N345" s="200"/>
      <c r="O345" s="200"/>
      <c r="P345" s="201">
        <f>SUM(P346:P401)</f>
        <v>0</v>
      </c>
      <c r="Q345" s="200"/>
      <c r="R345" s="201">
        <f>SUM(R346:R401)</f>
        <v>39.756471750000003</v>
      </c>
      <c r="S345" s="200"/>
      <c r="T345" s="202">
        <f>SUM(T346:T401)</f>
        <v>0</v>
      </c>
      <c r="AR345" s="203" t="s">
        <v>78</v>
      </c>
      <c r="AT345" s="204" t="s">
        <v>70</v>
      </c>
      <c r="AU345" s="204" t="s">
        <v>78</v>
      </c>
      <c r="AY345" s="203" t="s">
        <v>419</v>
      </c>
      <c r="BK345" s="205">
        <f>SUM(BK346:BK401)</f>
        <v>0</v>
      </c>
    </row>
    <row r="346" spans="2:65" s="1" customFormat="1" ht="22.5" customHeight="1">
      <c r="B346" s="42"/>
      <c r="C346" s="209" t="s">
        <v>776</v>
      </c>
      <c r="D346" s="209" t="s">
        <v>421</v>
      </c>
      <c r="E346" s="210" t="s">
        <v>777</v>
      </c>
      <c r="F346" s="211" t="s">
        <v>778</v>
      </c>
      <c r="G346" s="212" t="s">
        <v>458</v>
      </c>
      <c r="H346" s="213">
        <v>2.1160000000000001</v>
      </c>
      <c r="I346" s="214"/>
      <c r="J346" s="215">
        <f>ROUND(I346*H346,2)</f>
        <v>0</v>
      </c>
      <c r="K346" s="211" t="s">
        <v>425</v>
      </c>
      <c r="L346" s="62"/>
      <c r="M346" s="216" t="s">
        <v>21</v>
      </c>
      <c r="N346" s="217" t="s">
        <v>42</v>
      </c>
      <c r="O346" s="43"/>
      <c r="P346" s="218">
        <f>O346*H346</f>
        <v>0</v>
      </c>
      <c r="Q346" s="218">
        <v>0</v>
      </c>
      <c r="R346" s="218">
        <f>Q346*H346</f>
        <v>0</v>
      </c>
      <c r="S346" s="218">
        <v>0</v>
      </c>
      <c r="T346" s="219">
        <f>S346*H346</f>
        <v>0</v>
      </c>
      <c r="AR346" s="25" t="s">
        <v>426</v>
      </c>
      <c r="AT346" s="25" t="s">
        <v>421</v>
      </c>
      <c r="AU346" s="25" t="s">
        <v>80</v>
      </c>
      <c r="AY346" s="25" t="s">
        <v>419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5" t="s">
        <v>78</v>
      </c>
      <c r="BK346" s="220">
        <f>ROUND(I346*H346,2)</f>
        <v>0</v>
      </c>
      <c r="BL346" s="25" t="s">
        <v>426</v>
      </c>
      <c r="BM346" s="25" t="s">
        <v>779</v>
      </c>
    </row>
    <row r="347" spans="2:65" s="1" customFormat="1" ht="27">
      <c r="B347" s="42"/>
      <c r="C347" s="64"/>
      <c r="D347" s="221" t="s">
        <v>428</v>
      </c>
      <c r="E347" s="64"/>
      <c r="F347" s="222" t="s">
        <v>780</v>
      </c>
      <c r="G347" s="64"/>
      <c r="H347" s="64"/>
      <c r="I347" s="177"/>
      <c r="J347" s="64"/>
      <c r="K347" s="64"/>
      <c r="L347" s="62"/>
      <c r="M347" s="223"/>
      <c r="N347" s="43"/>
      <c r="O347" s="43"/>
      <c r="P347" s="43"/>
      <c r="Q347" s="43"/>
      <c r="R347" s="43"/>
      <c r="S347" s="43"/>
      <c r="T347" s="79"/>
      <c r="AT347" s="25" t="s">
        <v>428</v>
      </c>
      <c r="AU347" s="25" t="s">
        <v>80</v>
      </c>
    </row>
    <row r="348" spans="2:65" s="12" customFormat="1" ht="13.5">
      <c r="B348" s="224"/>
      <c r="C348" s="225"/>
      <c r="D348" s="221" t="s">
        <v>430</v>
      </c>
      <c r="E348" s="226" t="s">
        <v>21</v>
      </c>
      <c r="F348" s="227" t="s">
        <v>781</v>
      </c>
      <c r="G348" s="225"/>
      <c r="H348" s="228">
        <v>1.6559999999999999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AT348" s="234" t="s">
        <v>430</v>
      </c>
      <c r="AU348" s="234" t="s">
        <v>80</v>
      </c>
      <c r="AV348" s="12" t="s">
        <v>80</v>
      </c>
      <c r="AW348" s="12" t="s">
        <v>34</v>
      </c>
      <c r="AX348" s="12" t="s">
        <v>71</v>
      </c>
      <c r="AY348" s="234" t="s">
        <v>419</v>
      </c>
    </row>
    <row r="349" spans="2:65" s="12" customFormat="1" ht="13.5">
      <c r="B349" s="224"/>
      <c r="C349" s="225"/>
      <c r="D349" s="221" t="s">
        <v>430</v>
      </c>
      <c r="E349" s="226" t="s">
        <v>21</v>
      </c>
      <c r="F349" s="227" t="s">
        <v>782</v>
      </c>
      <c r="G349" s="225"/>
      <c r="H349" s="228">
        <v>0.46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AT349" s="234" t="s">
        <v>430</v>
      </c>
      <c r="AU349" s="234" t="s">
        <v>80</v>
      </c>
      <c r="AV349" s="12" t="s">
        <v>80</v>
      </c>
      <c r="AW349" s="12" t="s">
        <v>34</v>
      </c>
      <c r="AX349" s="12" t="s">
        <v>71</v>
      </c>
      <c r="AY349" s="234" t="s">
        <v>419</v>
      </c>
    </row>
    <row r="350" spans="2:65" s="13" customFormat="1" ht="13.5">
      <c r="B350" s="235"/>
      <c r="C350" s="236"/>
      <c r="D350" s="237" t="s">
        <v>430</v>
      </c>
      <c r="E350" s="238" t="s">
        <v>783</v>
      </c>
      <c r="F350" s="239" t="s">
        <v>434</v>
      </c>
      <c r="G350" s="236"/>
      <c r="H350" s="240">
        <v>2.1160000000000001</v>
      </c>
      <c r="I350" s="241"/>
      <c r="J350" s="236"/>
      <c r="K350" s="236"/>
      <c r="L350" s="242"/>
      <c r="M350" s="243"/>
      <c r="N350" s="244"/>
      <c r="O350" s="244"/>
      <c r="P350" s="244"/>
      <c r="Q350" s="244"/>
      <c r="R350" s="244"/>
      <c r="S350" s="244"/>
      <c r="T350" s="245"/>
      <c r="AT350" s="246" t="s">
        <v>430</v>
      </c>
      <c r="AU350" s="246" t="s">
        <v>80</v>
      </c>
      <c r="AV350" s="13" t="s">
        <v>426</v>
      </c>
      <c r="AW350" s="13" t="s">
        <v>34</v>
      </c>
      <c r="AX350" s="13" t="s">
        <v>78</v>
      </c>
      <c r="AY350" s="246" t="s">
        <v>419</v>
      </c>
    </row>
    <row r="351" spans="2:65" s="1" customFormat="1" ht="22.5" customHeight="1">
      <c r="B351" s="42"/>
      <c r="C351" s="250" t="s">
        <v>784</v>
      </c>
      <c r="D351" s="250" t="s">
        <v>469</v>
      </c>
      <c r="E351" s="251" t="s">
        <v>785</v>
      </c>
      <c r="F351" s="252" t="s">
        <v>786</v>
      </c>
      <c r="G351" s="253" t="s">
        <v>465</v>
      </c>
      <c r="H351" s="254">
        <v>46</v>
      </c>
      <c r="I351" s="255"/>
      <c r="J351" s="256">
        <f>ROUND(I351*H351,2)</f>
        <v>0</v>
      </c>
      <c r="K351" s="252" t="s">
        <v>21</v>
      </c>
      <c r="L351" s="257"/>
      <c r="M351" s="258" t="s">
        <v>21</v>
      </c>
      <c r="N351" s="259" t="s">
        <v>42</v>
      </c>
      <c r="O351" s="43"/>
      <c r="P351" s="218">
        <f>O351*H351</f>
        <v>0</v>
      </c>
      <c r="Q351" s="218">
        <v>3.2000000000000001E-2</v>
      </c>
      <c r="R351" s="218">
        <f>Q351*H351</f>
        <v>1.472</v>
      </c>
      <c r="S351" s="218">
        <v>0</v>
      </c>
      <c r="T351" s="219">
        <f>S351*H351</f>
        <v>0</v>
      </c>
      <c r="AR351" s="25" t="s">
        <v>468</v>
      </c>
      <c r="AT351" s="25" t="s">
        <v>469</v>
      </c>
      <c r="AU351" s="25" t="s">
        <v>80</v>
      </c>
      <c r="AY351" s="25" t="s">
        <v>419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5" t="s">
        <v>78</v>
      </c>
      <c r="BK351" s="220">
        <f>ROUND(I351*H351,2)</f>
        <v>0</v>
      </c>
      <c r="BL351" s="25" t="s">
        <v>426</v>
      </c>
      <c r="BM351" s="25" t="s">
        <v>787</v>
      </c>
    </row>
    <row r="352" spans="2:65" s="1" customFormat="1" ht="13.5">
      <c r="B352" s="42"/>
      <c r="C352" s="64"/>
      <c r="D352" s="237" t="s">
        <v>428</v>
      </c>
      <c r="E352" s="64"/>
      <c r="F352" s="271" t="s">
        <v>786</v>
      </c>
      <c r="G352" s="64"/>
      <c r="H352" s="64"/>
      <c r="I352" s="177"/>
      <c r="J352" s="64"/>
      <c r="K352" s="64"/>
      <c r="L352" s="62"/>
      <c r="M352" s="223"/>
      <c r="N352" s="43"/>
      <c r="O352" s="43"/>
      <c r="P352" s="43"/>
      <c r="Q352" s="43"/>
      <c r="R352" s="43"/>
      <c r="S352" s="43"/>
      <c r="T352" s="79"/>
      <c r="AT352" s="25" t="s">
        <v>428</v>
      </c>
      <c r="AU352" s="25" t="s">
        <v>80</v>
      </c>
    </row>
    <row r="353" spans="2:65" s="1" customFormat="1" ht="22.5" customHeight="1">
      <c r="B353" s="42"/>
      <c r="C353" s="209" t="s">
        <v>788</v>
      </c>
      <c r="D353" s="209" t="s">
        <v>421</v>
      </c>
      <c r="E353" s="210" t="s">
        <v>789</v>
      </c>
      <c r="F353" s="211" t="s">
        <v>790</v>
      </c>
      <c r="G353" s="212" t="s">
        <v>424</v>
      </c>
      <c r="H353" s="213">
        <v>8.9649999999999999</v>
      </c>
      <c r="I353" s="214"/>
      <c r="J353" s="215">
        <f>ROUND(I353*H353,2)</f>
        <v>0</v>
      </c>
      <c r="K353" s="211" t="s">
        <v>425</v>
      </c>
      <c r="L353" s="62"/>
      <c r="M353" s="216" t="s">
        <v>21</v>
      </c>
      <c r="N353" s="217" t="s">
        <v>42</v>
      </c>
      <c r="O353" s="43"/>
      <c r="P353" s="218">
        <f>O353*H353</f>
        <v>0</v>
      </c>
      <c r="Q353" s="218">
        <v>2.45343</v>
      </c>
      <c r="R353" s="218">
        <f>Q353*H353</f>
        <v>21.99499995</v>
      </c>
      <c r="S353" s="218">
        <v>0</v>
      </c>
      <c r="T353" s="219">
        <f>S353*H353</f>
        <v>0</v>
      </c>
      <c r="AR353" s="25" t="s">
        <v>426</v>
      </c>
      <c r="AT353" s="25" t="s">
        <v>421</v>
      </c>
      <c r="AU353" s="25" t="s">
        <v>80</v>
      </c>
      <c r="AY353" s="25" t="s">
        <v>419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5" t="s">
        <v>78</v>
      </c>
      <c r="BK353" s="220">
        <f>ROUND(I353*H353,2)</f>
        <v>0</v>
      </c>
      <c r="BL353" s="25" t="s">
        <v>426</v>
      </c>
      <c r="BM353" s="25" t="s">
        <v>791</v>
      </c>
    </row>
    <row r="354" spans="2:65" s="1" customFormat="1" ht="27">
      <c r="B354" s="42"/>
      <c r="C354" s="64"/>
      <c r="D354" s="221" t="s">
        <v>428</v>
      </c>
      <c r="E354" s="64"/>
      <c r="F354" s="222" t="s">
        <v>792</v>
      </c>
      <c r="G354" s="64"/>
      <c r="H354" s="64"/>
      <c r="I354" s="177"/>
      <c r="J354" s="64"/>
      <c r="K354" s="64"/>
      <c r="L354" s="62"/>
      <c r="M354" s="223"/>
      <c r="N354" s="43"/>
      <c r="O354" s="43"/>
      <c r="P354" s="43"/>
      <c r="Q354" s="43"/>
      <c r="R354" s="43"/>
      <c r="S354" s="43"/>
      <c r="T354" s="79"/>
      <c r="AT354" s="25" t="s">
        <v>428</v>
      </c>
      <c r="AU354" s="25" t="s">
        <v>80</v>
      </c>
    </row>
    <row r="355" spans="2:65" s="14" customFormat="1" ht="13.5">
      <c r="B355" s="260"/>
      <c r="C355" s="261"/>
      <c r="D355" s="221" t="s">
        <v>430</v>
      </c>
      <c r="E355" s="262" t="s">
        <v>21</v>
      </c>
      <c r="F355" s="263" t="s">
        <v>793</v>
      </c>
      <c r="G355" s="261"/>
      <c r="H355" s="264" t="s">
        <v>21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AT355" s="270" t="s">
        <v>430</v>
      </c>
      <c r="AU355" s="270" t="s">
        <v>80</v>
      </c>
      <c r="AV355" s="14" t="s">
        <v>78</v>
      </c>
      <c r="AW355" s="14" t="s">
        <v>34</v>
      </c>
      <c r="AX355" s="14" t="s">
        <v>71</v>
      </c>
      <c r="AY355" s="270" t="s">
        <v>419</v>
      </c>
    </row>
    <row r="356" spans="2:65" s="12" customFormat="1" ht="13.5">
      <c r="B356" s="224"/>
      <c r="C356" s="225"/>
      <c r="D356" s="221" t="s">
        <v>430</v>
      </c>
      <c r="E356" s="226" t="s">
        <v>21</v>
      </c>
      <c r="F356" s="227" t="s">
        <v>794</v>
      </c>
      <c r="G356" s="225"/>
      <c r="H356" s="228">
        <v>3.8069999999999999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AT356" s="234" t="s">
        <v>430</v>
      </c>
      <c r="AU356" s="234" t="s">
        <v>80</v>
      </c>
      <c r="AV356" s="12" t="s">
        <v>80</v>
      </c>
      <c r="AW356" s="12" t="s">
        <v>34</v>
      </c>
      <c r="AX356" s="12" t="s">
        <v>71</v>
      </c>
      <c r="AY356" s="234" t="s">
        <v>419</v>
      </c>
    </row>
    <row r="357" spans="2:65" s="12" customFormat="1" ht="13.5">
      <c r="B357" s="224"/>
      <c r="C357" s="225"/>
      <c r="D357" s="221" t="s">
        <v>430</v>
      </c>
      <c r="E357" s="226" t="s">
        <v>21</v>
      </c>
      <c r="F357" s="227" t="s">
        <v>795</v>
      </c>
      <c r="G357" s="225"/>
      <c r="H357" s="228">
        <v>4.1150000000000002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AT357" s="234" t="s">
        <v>430</v>
      </c>
      <c r="AU357" s="234" t="s">
        <v>80</v>
      </c>
      <c r="AV357" s="12" t="s">
        <v>80</v>
      </c>
      <c r="AW357" s="12" t="s">
        <v>34</v>
      </c>
      <c r="AX357" s="12" t="s">
        <v>71</v>
      </c>
      <c r="AY357" s="234" t="s">
        <v>419</v>
      </c>
    </row>
    <row r="358" spans="2:65" s="12" customFormat="1" ht="13.5">
      <c r="B358" s="224"/>
      <c r="C358" s="225"/>
      <c r="D358" s="221" t="s">
        <v>430</v>
      </c>
      <c r="E358" s="226" t="s">
        <v>21</v>
      </c>
      <c r="F358" s="227" t="s">
        <v>796</v>
      </c>
      <c r="G358" s="225"/>
      <c r="H358" s="228">
        <v>1.0429999999999999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AT358" s="234" t="s">
        <v>430</v>
      </c>
      <c r="AU358" s="234" t="s">
        <v>80</v>
      </c>
      <c r="AV358" s="12" t="s">
        <v>80</v>
      </c>
      <c r="AW358" s="12" t="s">
        <v>34</v>
      </c>
      <c r="AX358" s="12" t="s">
        <v>71</v>
      </c>
      <c r="AY358" s="234" t="s">
        <v>419</v>
      </c>
    </row>
    <row r="359" spans="2:65" s="13" customFormat="1" ht="13.5">
      <c r="B359" s="235"/>
      <c r="C359" s="236"/>
      <c r="D359" s="237" t="s">
        <v>430</v>
      </c>
      <c r="E359" s="238" t="s">
        <v>168</v>
      </c>
      <c r="F359" s="239" t="s">
        <v>434</v>
      </c>
      <c r="G359" s="236"/>
      <c r="H359" s="240">
        <v>8.9649999999999999</v>
      </c>
      <c r="I359" s="241"/>
      <c r="J359" s="236"/>
      <c r="K359" s="236"/>
      <c r="L359" s="242"/>
      <c r="M359" s="243"/>
      <c r="N359" s="244"/>
      <c r="O359" s="244"/>
      <c r="P359" s="244"/>
      <c r="Q359" s="244"/>
      <c r="R359" s="244"/>
      <c r="S359" s="244"/>
      <c r="T359" s="245"/>
      <c r="AT359" s="246" t="s">
        <v>430</v>
      </c>
      <c r="AU359" s="246" t="s">
        <v>80</v>
      </c>
      <c r="AV359" s="13" t="s">
        <v>426</v>
      </c>
      <c r="AW359" s="13" t="s">
        <v>34</v>
      </c>
      <c r="AX359" s="13" t="s">
        <v>78</v>
      </c>
      <c r="AY359" s="246" t="s">
        <v>419</v>
      </c>
    </row>
    <row r="360" spans="2:65" s="1" customFormat="1" ht="22.5" customHeight="1">
      <c r="B360" s="42"/>
      <c r="C360" s="209" t="s">
        <v>797</v>
      </c>
      <c r="D360" s="209" t="s">
        <v>421</v>
      </c>
      <c r="E360" s="210" t="s">
        <v>798</v>
      </c>
      <c r="F360" s="211" t="s">
        <v>799</v>
      </c>
      <c r="G360" s="212" t="s">
        <v>465</v>
      </c>
      <c r="H360" s="213">
        <v>55.085999999999999</v>
      </c>
      <c r="I360" s="214"/>
      <c r="J360" s="215">
        <f>ROUND(I360*H360,2)</f>
        <v>0</v>
      </c>
      <c r="K360" s="211" t="s">
        <v>425</v>
      </c>
      <c r="L360" s="62"/>
      <c r="M360" s="216" t="s">
        <v>21</v>
      </c>
      <c r="N360" s="217" t="s">
        <v>42</v>
      </c>
      <c r="O360" s="43"/>
      <c r="P360" s="218">
        <f>O360*H360</f>
        <v>0</v>
      </c>
      <c r="Q360" s="218">
        <v>2.15E-3</v>
      </c>
      <c r="R360" s="218">
        <f>Q360*H360</f>
        <v>0.1184349</v>
      </c>
      <c r="S360" s="218">
        <v>0</v>
      </c>
      <c r="T360" s="219">
        <f>S360*H360</f>
        <v>0</v>
      </c>
      <c r="AR360" s="25" t="s">
        <v>426</v>
      </c>
      <c r="AT360" s="25" t="s">
        <v>421</v>
      </c>
      <c r="AU360" s="25" t="s">
        <v>80</v>
      </c>
      <c r="AY360" s="25" t="s">
        <v>419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5" t="s">
        <v>78</v>
      </c>
      <c r="BK360" s="220">
        <f>ROUND(I360*H360,2)</f>
        <v>0</v>
      </c>
      <c r="BL360" s="25" t="s">
        <v>426</v>
      </c>
      <c r="BM360" s="25" t="s">
        <v>800</v>
      </c>
    </row>
    <row r="361" spans="2:65" s="1" customFormat="1" ht="27">
      <c r="B361" s="42"/>
      <c r="C361" s="64"/>
      <c r="D361" s="221" t="s">
        <v>428</v>
      </c>
      <c r="E361" s="64"/>
      <c r="F361" s="222" t="s">
        <v>801</v>
      </c>
      <c r="G361" s="64"/>
      <c r="H361" s="64"/>
      <c r="I361" s="177"/>
      <c r="J361" s="64"/>
      <c r="K361" s="64"/>
      <c r="L361" s="62"/>
      <c r="M361" s="223"/>
      <c r="N361" s="43"/>
      <c r="O361" s="43"/>
      <c r="P361" s="43"/>
      <c r="Q361" s="43"/>
      <c r="R361" s="43"/>
      <c r="S361" s="43"/>
      <c r="T361" s="79"/>
      <c r="AT361" s="25" t="s">
        <v>428</v>
      </c>
      <c r="AU361" s="25" t="s">
        <v>80</v>
      </c>
    </row>
    <row r="362" spans="2:65" s="12" customFormat="1" ht="13.5">
      <c r="B362" s="224"/>
      <c r="C362" s="225"/>
      <c r="D362" s="221" t="s">
        <v>430</v>
      </c>
      <c r="E362" s="226" t="s">
        <v>21</v>
      </c>
      <c r="F362" s="227" t="s">
        <v>802</v>
      </c>
      <c r="G362" s="225"/>
      <c r="H362" s="228">
        <v>44.009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AT362" s="234" t="s">
        <v>430</v>
      </c>
      <c r="AU362" s="234" t="s">
        <v>80</v>
      </c>
      <c r="AV362" s="12" t="s">
        <v>80</v>
      </c>
      <c r="AW362" s="12" t="s">
        <v>34</v>
      </c>
      <c r="AX362" s="12" t="s">
        <v>71</v>
      </c>
      <c r="AY362" s="234" t="s">
        <v>419</v>
      </c>
    </row>
    <row r="363" spans="2:65" s="15" customFormat="1" ht="13.5">
      <c r="B363" s="272"/>
      <c r="C363" s="273"/>
      <c r="D363" s="221" t="s">
        <v>430</v>
      </c>
      <c r="E363" s="274" t="s">
        <v>171</v>
      </c>
      <c r="F363" s="275" t="s">
        <v>584</v>
      </c>
      <c r="G363" s="273"/>
      <c r="H363" s="276">
        <v>44.009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AT363" s="282" t="s">
        <v>430</v>
      </c>
      <c r="AU363" s="282" t="s">
        <v>80</v>
      </c>
      <c r="AV363" s="15" t="s">
        <v>100</v>
      </c>
      <c r="AW363" s="15" t="s">
        <v>34</v>
      </c>
      <c r="AX363" s="15" t="s">
        <v>71</v>
      </c>
      <c r="AY363" s="282" t="s">
        <v>419</v>
      </c>
    </row>
    <row r="364" spans="2:65" s="12" customFormat="1" ht="13.5">
      <c r="B364" s="224"/>
      <c r="C364" s="225"/>
      <c r="D364" s="221" t="s">
        <v>430</v>
      </c>
      <c r="E364" s="226" t="s">
        <v>21</v>
      </c>
      <c r="F364" s="227" t="s">
        <v>803</v>
      </c>
      <c r="G364" s="225"/>
      <c r="H364" s="228">
        <v>4.8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430</v>
      </c>
      <c r="AU364" s="234" t="s">
        <v>80</v>
      </c>
      <c r="AV364" s="12" t="s">
        <v>80</v>
      </c>
      <c r="AW364" s="12" t="s">
        <v>34</v>
      </c>
      <c r="AX364" s="12" t="s">
        <v>71</v>
      </c>
      <c r="AY364" s="234" t="s">
        <v>419</v>
      </c>
    </row>
    <row r="365" spans="2:65" s="12" customFormat="1" ht="13.5">
      <c r="B365" s="224"/>
      <c r="C365" s="225"/>
      <c r="D365" s="221" t="s">
        <v>430</v>
      </c>
      <c r="E365" s="226" t="s">
        <v>21</v>
      </c>
      <c r="F365" s="227" t="s">
        <v>804</v>
      </c>
      <c r="G365" s="225"/>
      <c r="H365" s="228">
        <v>6.2770000000000001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430</v>
      </c>
      <c r="AU365" s="234" t="s">
        <v>80</v>
      </c>
      <c r="AV365" s="12" t="s">
        <v>80</v>
      </c>
      <c r="AW365" s="12" t="s">
        <v>34</v>
      </c>
      <c r="AX365" s="12" t="s">
        <v>71</v>
      </c>
      <c r="AY365" s="234" t="s">
        <v>419</v>
      </c>
    </row>
    <row r="366" spans="2:65" s="15" customFormat="1" ht="13.5">
      <c r="B366" s="272"/>
      <c r="C366" s="273"/>
      <c r="D366" s="221" t="s">
        <v>430</v>
      </c>
      <c r="E366" s="274" t="s">
        <v>805</v>
      </c>
      <c r="F366" s="275" t="s">
        <v>584</v>
      </c>
      <c r="G366" s="273"/>
      <c r="H366" s="276">
        <v>11.077</v>
      </c>
      <c r="I366" s="277"/>
      <c r="J366" s="273"/>
      <c r="K366" s="273"/>
      <c r="L366" s="278"/>
      <c r="M366" s="279"/>
      <c r="N366" s="280"/>
      <c r="O366" s="280"/>
      <c r="P366" s="280"/>
      <c r="Q366" s="280"/>
      <c r="R366" s="280"/>
      <c r="S366" s="280"/>
      <c r="T366" s="281"/>
      <c r="AT366" s="282" t="s">
        <v>430</v>
      </c>
      <c r="AU366" s="282" t="s">
        <v>80</v>
      </c>
      <c r="AV366" s="15" t="s">
        <v>100</v>
      </c>
      <c r="AW366" s="15" t="s">
        <v>34</v>
      </c>
      <c r="AX366" s="15" t="s">
        <v>71</v>
      </c>
      <c r="AY366" s="282" t="s">
        <v>419</v>
      </c>
    </row>
    <row r="367" spans="2:65" s="13" customFormat="1" ht="13.5">
      <c r="B367" s="235"/>
      <c r="C367" s="236"/>
      <c r="D367" s="237" t="s">
        <v>430</v>
      </c>
      <c r="E367" s="238" t="s">
        <v>174</v>
      </c>
      <c r="F367" s="239" t="s">
        <v>434</v>
      </c>
      <c r="G367" s="236"/>
      <c r="H367" s="240">
        <v>55.085999999999999</v>
      </c>
      <c r="I367" s="241"/>
      <c r="J367" s="236"/>
      <c r="K367" s="236"/>
      <c r="L367" s="242"/>
      <c r="M367" s="243"/>
      <c r="N367" s="244"/>
      <c r="O367" s="244"/>
      <c r="P367" s="244"/>
      <c r="Q367" s="244"/>
      <c r="R367" s="244"/>
      <c r="S367" s="244"/>
      <c r="T367" s="245"/>
      <c r="AT367" s="246" t="s">
        <v>430</v>
      </c>
      <c r="AU367" s="246" t="s">
        <v>80</v>
      </c>
      <c r="AV367" s="13" t="s">
        <v>426</v>
      </c>
      <c r="AW367" s="13" t="s">
        <v>34</v>
      </c>
      <c r="AX367" s="13" t="s">
        <v>78</v>
      </c>
      <c r="AY367" s="246" t="s">
        <v>419</v>
      </c>
    </row>
    <row r="368" spans="2:65" s="1" customFormat="1" ht="22.5" customHeight="1">
      <c r="B368" s="42"/>
      <c r="C368" s="209" t="s">
        <v>806</v>
      </c>
      <c r="D368" s="209" t="s">
        <v>421</v>
      </c>
      <c r="E368" s="210" t="s">
        <v>807</v>
      </c>
      <c r="F368" s="211" t="s">
        <v>808</v>
      </c>
      <c r="G368" s="212" t="s">
        <v>465</v>
      </c>
      <c r="H368" s="213">
        <v>55.085999999999999</v>
      </c>
      <c r="I368" s="214"/>
      <c r="J368" s="215">
        <f>ROUND(I368*H368,2)</f>
        <v>0</v>
      </c>
      <c r="K368" s="211" t="s">
        <v>425</v>
      </c>
      <c r="L368" s="62"/>
      <c r="M368" s="216" t="s">
        <v>21</v>
      </c>
      <c r="N368" s="217" t="s">
        <v>42</v>
      </c>
      <c r="O368" s="43"/>
      <c r="P368" s="218">
        <f>O368*H368</f>
        <v>0</v>
      </c>
      <c r="Q368" s="218">
        <v>0</v>
      </c>
      <c r="R368" s="218">
        <f>Q368*H368</f>
        <v>0</v>
      </c>
      <c r="S368" s="218">
        <v>0</v>
      </c>
      <c r="T368" s="219">
        <f>S368*H368</f>
        <v>0</v>
      </c>
      <c r="AR368" s="25" t="s">
        <v>426</v>
      </c>
      <c r="AT368" s="25" t="s">
        <v>421</v>
      </c>
      <c r="AU368" s="25" t="s">
        <v>80</v>
      </c>
      <c r="AY368" s="25" t="s">
        <v>419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5" t="s">
        <v>78</v>
      </c>
      <c r="BK368" s="220">
        <f>ROUND(I368*H368,2)</f>
        <v>0</v>
      </c>
      <c r="BL368" s="25" t="s">
        <v>426</v>
      </c>
      <c r="BM368" s="25" t="s">
        <v>809</v>
      </c>
    </row>
    <row r="369" spans="2:65" s="1" customFormat="1" ht="27">
      <c r="B369" s="42"/>
      <c r="C369" s="64"/>
      <c r="D369" s="221" t="s">
        <v>428</v>
      </c>
      <c r="E369" s="64"/>
      <c r="F369" s="222" t="s">
        <v>810</v>
      </c>
      <c r="G369" s="64"/>
      <c r="H369" s="64"/>
      <c r="I369" s="177"/>
      <c r="J369" s="64"/>
      <c r="K369" s="64"/>
      <c r="L369" s="62"/>
      <c r="M369" s="223"/>
      <c r="N369" s="43"/>
      <c r="O369" s="43"/>
      <c r="P369" s="43"/>
      <c r="Q369" s="43"/>
      <c r="R369" s="43"/>
      <c r="S369" s="43"/>
      <c r="T369" s="79"/>
      <c r="AT369" s="25" t="s">
        <v>428</v>
      </c>
      <c r="AU369" s="25" t="s">
        <v>80</v>
      </c>
    </row>
    <row r="370" spans="2:65" s="12" customFormat="1" ht="13.5">
      <c r="B370" s="224"/>
      <c r="C370" s="225"/>
      <c r="D370" s="237" t="s">
        <v>430</v>
      </c>
      <c r="E370" s="247" t="s">
        <v>21</v>
      </c>
      <c r="F370" s="248" t="s">
        <v>174</v>
      </c>
      <c r="G370" s="225"/>
      <c r="H370" s="249">
        <v>55.085999999999999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430</v>
      </c>
      <c r="AU370" s="234" t="s">
        <v>80</v>
      </c>
      <c r="AV370" s="12" t="s">
        <v>80</v>
      </c>
      <c r="AW370" s="12" t="s">
        <v>34</v>
      </c>
      <c r="AX370" s="12" t="s">
        <v>78</v>
      </c>
      <c r="AY370" s="234" t="s">
        <v>419</v>
      </c>
    </row>
    <row r="371" spans="2:65" s="1" customFormat="1" ht="22.5" customHeight="1">
      <c r="B371" s="42"/>
      <c r="C371" s="209" t="s">
        <v>811</v>
      </c>
      <c r="D371" s="209" t="s">
        <v>421</v>
      </c>
      <c r="E371" s="210" t="s">
        <v>812</v>
      </c>
      <c r="F371" s="211" t="s">
        <v>813</v>
      </c>
      <c r="G371" s="212" t="s">
        <v>465</v>
      </c>
      <c r="H371" s="213">
        <v>44.009</v>
      </c>
      <c r="I371" s="214"/>
      <c r="J371" s="215">
        <f>ROUND(I371*H371,2)</f>
        <v>0</v>
      </c>
      <c r="K371" s="211" t="s">
        <v>425</v>
      </c>
      <c r="L371" s="62"/>
      <c r="M371" s="216" t="s">
        <v>21</v>
      </c>
      <c r="N371" s="217" t="s">
        <v>42</v>
      </c>
      <c r="O371" s="43"/>
      <c r="P371" s="218">
        <f>O371*H371</f>
        <v>0</v>
      </c>
      <c r="Q371" s="218">
        <v>5.2399999999999999E-3</v>
      </c>
      <c r="R371" s="218">
        <f>Q371*H371</f>
        <v>0.23060716000000001</v>
      </c>
      <c r="S371" s="218">
        <v>0</v>
      </c>
      <c r="T371" s="219">
        <f>S371*H371</f>
        <v>0</v>
      </c>
      <c r="AR371" s="25" t="s">
        <v>426</v>
      </c>
      <c r="AT371" s="25" t="s">
        <v>421</v>
      </c>
      <c r="AU371" s="25" t="s">
        <v>80</v>
      </c>
      <c r="AY371" s="25" t="s">
        <v>419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5" t="s">
        <v>78</v>
      </c>
      <c r="BK371" s="220">
        <f>ROUND(I371*H371,2)</f>
        <v>0</v>
      </c>
      <c r="BL371" s="25" t="s">
        <v>426</v>
      </c>
      <c r="BM371" s="25" t="s">
        <v>814</v>
      </c>
    </row>
    <row r="372" spans="2:65" s="1" customFormat="1" ht="27">
      <c r="B372" s="42"/>
      <c r="C372" s="64"/>
      <c r="D372" s="221" t="s">
        <v>428</v>
      </c>
      <c r="E372" s="64"/>
      <c r="F372" s="222" t="s">
        <v>815</v>
      </c>
      <c r="G372" s="64"/>
      <c r="H372" s="64"/>
      <c r="I372" s="177"/>
      <c r="J372" s="64"/>
      <c r="K372" s="64"/>
      <c r="L372" s="62"/>
      <c r="M372" s="223"/>
      <c r="N372" s="43"/>
      <c r="O372" s="43"/>
      <c r="P372" s="43"/>
      <c r="Q372" s="43"/>
      <c r="R372" s="43"/>
      <c r="S372" s="43"/>
      <c r="T372" s="79"/>
      <c r="AT372" s="25" t="s">
        <v>428</v>
      </c>
      <c r="AU372" s="25" t="s">
        <v>80</v>
      </c>
    </row>
    <row r="373" spans="2:65" s="12" customFormat="1" ht="13.5">
      <c r="B373" s="224"/>
      <c r="C373" s="225"/>
      <c r="D373" s="237" t="s">
        <v>430</v>
      </c>
      <c r="E373" s="247" t="s">
        <v>21</v>
      </c>
      <c r="F373" s="248" t="s">
        <v>171</v>
      </c>
      <c r="G373" s="225"/>
      <c r="H373" s="249">
        <v>44.009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AT373" s="234" t="s">
        <v>430</v>
      </c>
      <c r="AU373" s="234" t="s">
        <v>80</v>
      </c>
      <c r="AV373" s="12" t="s">
        <v>80</v>
      </c>
      <c r="AW373" s="12" t="s">
        <v>34</v>
      </c>
      <c r="AX373" s="12" t="s">
        <v>78</v>
      </c>
      <c r="AY373" s="234" t="s">
        <v>419</v>
      </c>
    </row>
    <row r="374" spans="2:65" s="1" customFormat="1" ht="22.5" customHeight="1">
      <c r="B374" s="42"/>
      <c r="C374" s="209" t="s">
        <v>816</v>
      </c>
      <c r="D374" s="209" t="s">
        <v>421</v>
      </c>
      <c r="E374" s="210" t="s">
        <v>817</v>
      </c>
      <c r="F374" s="211" t="s">
        <v>818</v>
      </c>
      <c r="G374" s="212" t="s">
        <v>465</v>
      </c>
      <c r="H374" s="213">
        <v>44.009</v>
      </c>
      <c r="I374" s="214"/>
      <c r="J374" s="215">
        <f>ROUND(I374*H374,2)</f>
        <v>0</v>
      </c>
      <c r="K374" s="211" t="s">
        <v>425</v>
      </c>
      <c r="L374" s="62"/>
      <c r="M374" s="216" t="s">
        <v>21</v>
      </c>
      <c r="N374" s="217" t="s">
        <v>42</v>
      </c>
      <c r="O374" s="43"/>
      <c r="P374" s="218">
        <f>O374*H374</f>
        <v>0</v>
      </c>
      <c r="Q374" s="218">
        <v>0</v>
      </c>
      <c r="R374" s="218">
        <f>Q374*H374</f>
        <v>0</v>
      </c>
      <c r="S374" s="218">
        <v>0</v>
      </c>
      <c r="T374" s="219">
        <f>S374*H374</f>
        <v>0</v>
      </c>
      <c r="AR374" s="25" t="s">
        <v>426</v>
      </c>
      <c r="AT374" s="25" t="s">
        <v>421</v>
      </c>
      <c r="AU374" s="25" t="s">
        <v>80</v>
      </c>
      <c r="AY374" s="25" t="s">
        <v>419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5" t="s">
        <v>78</v>
      </c>
      <c r="BK374" s="220">
        <f>ROUND(I374*H374,2)</f>
        <v>0</v>
      </c>
      <c r="BL374" s="25" t="s">
        <v>426</v>
      </c>
      <c r="BM374" s="25" t="s">
        <v>819</v>
      </c>
    </row>
    <row r="375" spans="2:65" s="1" customFormat="1" ht="27">
      <c r="B375" s="42"/>
      <c r="C375" s="64"/>
      <c r="D375" s="221" t="s">
        <v>428</v>
      </c>
      <c r="E375" s="64"/>
      <c r="F375" s="222" t="s">
        <v>820</v>
      </c>
      <c r="G375" s="64"/>
      <c r="H375" s="64"/>
      <c r="I375" s="177"/>
      <c r="J375" s="64"/>
      <c r="K375" s="64"/>
      <c r="L375" s="62"/>
      <c r="M375" s="223"/>
      <c r="N375" s="43"/>
      <c r="O375" s="43"/>
      <c r="P375" s="43"/>
      <c r="Q375" s="43"/>
      <c r="R375" s="43"/>
      <c r="S375" s="43"/>
      <c r="T375" s="79"/>
      <c r="AT375" s="25" t="s">
        <v>428</v>
      </c>
      <c r="AU375" s="25" t="s">
        <v>80</v>
      </c>
    </row>
    <row r="376" spans="2:65" s="12" customFormat="1" ht="13.5">
      <c r="B376" s="224"/>
      <c r="C376" s="225"/>
      <c r="D376" s="237" t="s">
        <v>430</v>
      </c>
      <c r="E376" s="247" t="s">
        <v>21</v>
      </c>
      <c r="F376" s="248" t="s">
        <v>171</v>
      </c>
      <c r="G376" s="225"/>
      <c r="H376" s="249">
        <v>44.009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AT376" s="234" t="s">
        <v>430</v>
      </c>
      <c r="AU376" s="234" t="s">
        <v>80</v>
      </c>
      <c r="AV376" s="12" t="s">
        <v>80</v>
      </c>
      <c r="AW376" s="12" t="s">
        <v>34</v>
      </c>
      <c r="AX376" s="12" t="s">
        <v>78</v>
      </c>
      <c r="AY376" s="234" t="s">
        <v>419</v>
      </c>
    </row>
    <row r="377" spans="2:65" s="1" customFormat="1" ht="22.5" customHeight="1">
      <c r="B377" s="42"/>
      <c r="C377" s="209" t="s">
        <v>325</v>
      </c>
      <c r="D377" s="209" t="s">
        <v>421</v>
      </c>
      <c r="E377" s="210" t="s">
        <v>821</v>
      </c>
      <c r="F377" s="211" t="s">
        <v>822</v>
      </c>
      <c r="G377" s="212" t="s">
        <v>458</v>
      </c>
      <c r="H377" s="213">
        <v>0.35899999999999999</v>
      </c>
      <c r="I377" s="214"/>
      <c r="J377" s="215">
        <f>ROUND(I377*H377,2)</f>
        <v>0</v>
      </c>
      <c r="K377" s="211" t="s">
        <v>425</v>
      </c>
      <c r="L377" s="62"/>
      <c r="M377" s="216" t="s">
        <v>21</v>
      </c>
      <c r="N377" s="217" t="s">
        <v>42</v>
      </c>
      <c r="O377" s="43"/>
      <c r="P377" s="218">
        <f>O377*H377</f>
        <v>0</v>
      </c>
      <c r="Q377" s="218">
        <v>1.0551600000000001</v>
      </c>
      <c r="R377" s="218">
        <f>Q377*H377</f>
        <v>0.37880244000000002</v>
      </c>
      <c r="S377" s="218">
        <v>0</v>
      </c>
      <c r="T377" s="219">
        <f>S377*H377</f>
        <v>0</v>
      </c>
      <c r="AR377" s="25" t="s">
        <v>426</v>
      </c>
      <c r="AT377" s="25" t="s">
        <v>421</v>
      </c>
      <c r="AU377" s="25" t="s">
        <v>80</v>
      </c>
      <c r="AY377" s="25" t="s">
        <v>419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5" t="s">
        <v>78</v>
      </c>
      <c r="BK377" s="220">
        <f>ROUND(I377*H377,2)</f>
        <v>0</v>
      </c>
      <c r="BL377" s="25" t="s">
        <v>426</v>
      </c>
      <c r="BM377" s="25" t="s">
        <v>823</v>
      </c>
    </row>
    <row r="378" spans="2:65" s="1" customFormat="1" ht="54">
      <c r="B378" s="42"/>
      <c r="C378" s="64"/>
      <c r="D378" s="221" t="s">
        <v>428</v>
      </c>
      <c r="E378" s="64"/>
      <c r="F378" s="222" t="s">
        <v>824</v>
      </c>
      <c r="G378" s="64"/>
      <c r="H378" s="64"/>
      <c r="I378" s="177"/>
      <c r="J378" s="64"/>
      <c r="K378" s="64"/>
      <c r="L378" s="62"/>
      <c r="M378" s="223"/>
      <c r="N378" s="43"/>
      <c r="O378" s="43"/>
      <c r="P378" s="43"/>
      <c r="Q378" s="43"/>
      <c r="R378" s="43"/>
      <c r="S378" s="43"/>
      <c r="T378" s="79"/>
      <c r="AT378" s="25" t="s">
        <v>428</v>
      </c>
      <c r="AU378" s="25" t="s">
        <v>80</v>
      </c>
    </row>
    <row r="379" spans="2:65" s="12" customFormat="1" ht="13.5">
      <c r="B379" s="224"/>
      <c r="C379" s="225"/>
      <c r="D379" s="237" t="s">
        <v>430</v>
      </c>
      <c r="E379" s="247" t="s">
        <v>21</v>
      </c>
      <c r="F379" s="248" t="s">
        <v>825</v>
      </c>
      <c r="G379" s="225"/>
      <c r="H379" s="249">
        <v>0.35899999999999999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AT379" s="234" t="s">
        <v>430</v>
      </c>
      <c r="AU379" s="234" t="s">
        <v>80</v>
      </c>
      <c r="AV379" s="12" t="s">
        <v>80</v>
      </c>
      <c r="AW379" s="12" t="s">
        <v>34</v>
      </c>
      <c r="AX379" s="12" t="s">
        <v>78</v>
      </c>
      <c r="AY379" s="234" t="s">
        <v>419</v>
      </c>
    </row>
    <row r="380" spans="2:65" s="1" customFormat="1" ht="22.5" customHeight="1">
      <c r="B380" s="42"/>
      <c r="C380" s="209" t="s">
        <v>826</v>
      </c>
      <c r="D380" s="209" t="s">
        <v>421</v>
      </c>
      <c r="E380" s="210" t="s">
        <v>827</v>
      </c>
      <c r="F380" s="211" t="s">
        <v>828</v>
      </c>
      <c r="G380" s="212" t="s">
        <v>458</v>
      </c>
      <c r="H380" s="213">
        <v>0.53300000000000003</v>
      </c>
      <c r="I380" s="214"/>
      <c r="J380" s="215">
        <f>ROUND(I380*H380,2)</f>
        <v>0</v>
      </c>
      <c r="K380" s="211" t="s">
        <v>425</v>
      </c>
      <c r="L380" s="62"/>
      <c r="M380" s="216" t="s">
        <v>21</v>
      </c>
      <c r="N380" s="217" t="s">
        <v>42</v>
      </c>
      <c r="O380" s="43"/>
      <c r="P380" s="218">
        <f>O380*H380</f>
        <v>0</v>
      </c>
      <c r="Q380" s="218">
        <v>1.0530600000000001</v>
      </c>
      <c r="R380" s="218">
        <f>Q380*H380</f>
        <v>0.56128098000000004</v>
      </c>
      <c r="S380" s="218">
        <v>0</v>
      </c>
      <c r="T380" s="219">
        <f>S380*H380</f>
        <v>0</v>
      </c>
      <c r="AR380" s="25" t="s">
        <v>426</v>
      </c>
      <c r="AT380" s="25" t="s">
        <v>421</v>
      </c>
      <c r="AU380" s="25" t="s">
        <v>80</v>
      </c>
      <c r="AY380" s="25" t="s">
        <v>419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5" t="s">
        <v>78</v>
      </c>
      <c r="BK380" s="220">
        <f>ROUND(I380*H380,2)</f>
        <v>0</v>
      </c>
      <c r="BL380" s="25" t="s">
        <v>426</v>
      </c>
      <c r="BM380" s="25" t="s">
        <v>829</v>
      </c>
    </row>
    <row r="381" spans="2:65" s="1" customFormat="1" ht="54">
      <c r="B381" s="42"/>
      <c r="C381" s="64"/>
      <c r="D381" s="221" t="s">
        <v>428</v>
      </c>
      <c r="E381" s="64"/>
      <c r="F381" s="222" t="s">
        <v>830</v>
      </c>
      <c r="G381" s="64"/>
      <c r="H381" s="64"/>
      <c r="I381" s="177"/>
      <c r="J381" s="64"/>
      <c r="K381" s="64"/>
      <c r="L381" s="62"/>
      <c r="M381" s="223"/>
      <c r="N381" s="43"/>
      <c r="O381" s="43"/>
      <c r="P381" s="43"/>
      <c r="Q381" s="43"/>
      <c r="R381" s="43"/>
      <c r="S381" s="43"/>
      <c r="T381" s="79"/>
      <c r="AT381" s="25" t="s">
        <v>428</v>
      </c>
      <c r="AU381" s="25" t="s">
        <v>80</v>
      </c>
    </row>
    <row r="382" spans="2:65" s="12" customFormat="1" ht="13.5">
      <c r="B382" s="224"/>
      <c r="C382" s="225"/>
      <c r="D382" s="237" t="s">
        <v>430</v>
      </c>
      <c r="E382" s="247" t="s">
        <v>21</v>
      </c>
      <c r="F382" s="248" t="s">
        <v>831</v>
      </c>
      <c r="G382" s="225"/>
      <c r="H382" s="249">
        <v>0.53300000000000003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430</v>
      </c>
      <c r="AU382" s="234" t="s">
        <v>80</v>
      </c>
      <c r="AV382" s="12" t="s">
        <v>80</v>
      </c>
      <c r="AW382" s="12" t="s">
        <v>34</v>
      </c>
      <c r="AX382" s="12" t="s">
        <v>78</v>
      </c>
      <c r="AY382" s="234" t="s">
        <v>419</v>
      </c>
    </row>
    <row r="383" spans="2:65" s="1" customFormat="1" ht="22.5" customHeight="1">
      <c r="B383" s="42"/>
      <c r="C383" s="209" t="s">
        <v>832</v>
      </c>
      <c r="D383" s="209" t="s">
        <v>421</v>
      </c>
      <c r="E383" s="210" t="s">
        <v>833</v>
      </c>
      <c r="F383" s="211" t="s">
        <v>834</v>
      </c>
      <c r="G383" s="212" t="s">
        <v>608</v>
      </c>
      <c r="H383" s="213">
        <v>9</v>
      </c>
      <c r="I383" s="214"/>
      <c r="J383" s="215">
        <f>ROUND(I383*H383,2)</f>
        <v>0</v>
      </c>
      <c r="K383" s="211" t="s">
        <v>425</v>
      </c>
      <c r="L383" s="62"/>
      <c r="M383" s="216" t="s">
        <v>21</v>
      </c>
      <c r="N383" s="217" t="s">
        <v>42</v>
      </c>
      <c r="O383" s="43"/>
      <c r="P383" s="218">
        <f>O383*H383</f>
        <v>0</v>
      </c>
      <c r="Q383" s="218">
        <v>5.3280000000000001E-2</v>
      </c>
      <c r="R383" s="218">
        <f>Q383*H383</f>
        <v>0.47952</v>
      </c>
      <c r="S383" s="218">
        <v>0</v>
      </c>
      <c r="T383" s="219">
        <f>S383*H383</f>
        <v>0</v>
      </c>
      <c r="AR383" s="25" t="s">
        <v>426</v>
      </c>
      <c r="AT383" s="25" t="s">
        <v>421</v>
      </c>
      <c r="AU383" s="25" t="s">
        <v>80</v>
      </c>
      <c r="AY383" s="25" t="s">
        <v>419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5" t="s">
        <v>78</v>
      </c>
      <c r="BK383" s="220">
        <f>ROUND(I383*H383,2)</f>
        <v>0</v>
      </c>
      <c r="BL383" s="25" t="s">
        <v>426</v>
      </c>
      <c r="BM383" s="25" t="s">
        <v>835</v>
      </c>
    </row>
    <row r="384" spans="2:65" s="1" customFormat="1" ht="40.5">
      <c r="B384" s="42"/>
      <c r="C384" s="64"/>
      <c r="D384" s="237" t="s">
        <v>428</v>
      </c>
      <c r="E384" s="64"/>
      <c r="F384" s="271" t="s">
        <v>836</v>
      </c>
      <c r="G384" s="64"/>
      <c r="H384" s="64"/>
      <c r="I384" s="177"/>
      <c r="J384" s="64"/>
      <c r="K384" s="64"/>
      <c r="L384" s="62"/>
      <c r="M384" s="223"/>
      <c r="N384" s="43"/>
      <c r="O384" s="43"/>
      <c r="P384" s="43"/>
      <c r="Q384" s="43"/>
      <c r="R384" s="43"/>
      <c r="S384" s="43"/>
      <c r="T384" s="79"/>
      <c r="AT384" s="25" t="s">
        <v>428</v>
      </c>
      <c r="AU384" s="25" t="s">
        <v>80</v>
      </c>
    </row>
    <row r="385" spans="2:65" s="1" customFormat="1" ht="22.5" customHeight="1">
      <c r="B385" s="42"/>
      <c r="C385" s="209" t="s">
        <v>331</v>
      </c>
      <c r="D385" s="209" t="s">
        <v>421</v>
      </c>
      <c r="E385" s="210" t="s">
        <v>837</v>
      </c>
      <c r="F385" s="211" t="s">
        <v>838</v>
      </c>
      <c r="G385" s="212" t="s">
        <v>424</v>
      </c>
      <c r="H385" s="213">
        <v>5.5890000000000004</v>
      </c>
      <c r="I385" s="214"/>
      <c r="J385" s="215">
        <f>ROUND(I385*H385,2)</f>
        <v>0</v>
      </c>
      <c r="K385" s="211" t="s">
        <v>425</v>
      </c>
      <c r="L385" s="62"/>
      <c r="M385" s="216" t="s">
        <v>21</v>
      </c>
      <c r="N385" s="217" t="s">
        <v>42</v>
      </c>
      <c r="O385" s="43"/>
      <c r="P385" s="218">
        <f>O385*H385</f>
        <v>0</v>
      </c>
      <c r="Q385" s="218">
        <v>2.4533999999999998</v>
      </c>
      <c r="R385" s="218">
        <f>Q385*H385</f>
        <v>13.7120526</v>
      </c>
      <c r="S385" s="218">
        <v>0</v>
      </c>
      <c r="T385" s="219">
        <f>S385*H385</f>
        <v>0</v>
      </c>
      <c r="AR385" s="25" t="s">
        <v>426</v>
      </c>
      <c r="AT385" s="25" t="s">
        <v>421</v>
      </c>
      <c r="AU385" s="25" t="s">
        <v>80</v>
      </c>
      <c r="AY385" s="25" t="s">
        <v>419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5" t="s">
        <v>78</v>
      </c>
      <c r="BK385" s="220">
        <f>ROUND(I385*H385,2)</f>
        <v>0</v>
      </c>
      <c r="BL385" s="25" t="s">
        <v>426</v>
      </c>
      <c r="BM385" s="25" t="s">
        <v>839</v>
      </c>
    </row>
    <row r="386" spans="2:65" s="1" customFormat="1" ht="13.5">
      <c r="B386" s="42"/>
      <c r="C386" s="64"/>
      <c r="D386" s="221" t="s">
        <v>428</v>
      </c>
      <c r="E386" s="64"/>
      <c r="F386" s="222" t="s">
        <v>840</v>
      </c>
      <c r="G386" s="64"/>
      <c r="H386" s="64"/>
      <c r="I386" s="177"/>
      <c r="J386" s="64"/>
      <c r="K386" s="64"/>
      <c r="L386" s="62"/>
      <c r="M386" s="223"/>
      <c r="N386" s="43"/>
      <c r="O386" s="43"/>
      <c r="P386" s="43"/>
      <c r="Q386" s="43"/>
      <c r="R386" s="43"/>
      <c r="S386" s="43"/>
      <c r="T386" s="79"/>
      <c r="AT386" s="25" t="s">
        <v>428</v>
      </c>
      <c r="AU386" s="25" t="s">
        <v>80</v>
      </c>
    </row>
    <row r="387" spans="2:65" s="12" customFormat="1" ht="13.5">
      <c r="B387" s="224"/>
      <c r="C387" s="225"/>
      <c r="D387" s="237" t="s">
        <v>430</v>
      </c>
      <c r="E387" s="247" t="s">
        <v>374</v>
      </c>
      <c r="F387" s="248" t="s">
        <v>841</v>
      </c>
      <c r="G387" s="225"/>
      <c r="H387" s="249">
        <v>5.5890000000000004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430</v>
      </c>
      <c r="AU387" s="234" t="s">
        <v>80</v>
      </c>
      <c r="AV387" s="12" t="s">
        <v>80</v>
      </c>
      <c r="AW387" s="12" t="s">
        <v>34</v>
      </c>
      <c r="AX387" s="12" t="s">
        <v>78</v>
      </c>
      <c r="AY387" s="234" t="s">
        <v>419</v>
      </c>
    </row>
    <row r="388" spans="2:65" s="1" customFormat="1" ht="22.5" customHeight="1">
      <c r="B388" s="42"/>
      <c r="C388" s="209" t="s">
        <v>842</v>
      </c>
      <c r="D388" s="209" t="s">
        <v>421</v>
      </c>
      <c r="E388" s="210" t="s">
        <v>843</v>
      </c>
      <c r="F388" s="211" t="s">
        <v>844</v>
      </c>
      <c r="G388" s="212" t="s">
        <v>465</v>
      </c>
      <c r="H388" s="213">
        <v>37.26</v>
      </c>
      <c r="I388" s="214"/>
      <c r="J388" s="215">
        <f>ROUND(I388*H388,2)</f>
        <v>0</v>
      </c>
      <c r="K388" s="211" t="s">
        <v>425</v>
      </c>
      <c r="L388" s="62"/>
      <c r="M388" s="216" t="s">
        <v>21</v>
      </c>
      <c r="N388" s="217" t="s">
        <v>42</v>
      </c>
      <c r="O388" s="43"/>
      <c r="P388" s="218">
        <f>O388*H388</f>
        <v>0</v>
      </c>
      <c r="Q388" s="218">
        <v>5.1900000000000002E-3</v>
      </c>
      <c r="R388" s="218">
        <f>Q388*H388</f>
        <v>0.19337940000000001</v>
      </c>
      <c r="S388" s="218">
        <v>0</v>
      </c>
      <c r="T388" s="219">
        <f>S388*H388</f>
        <v>0</v>
      </c>
      <c r="AR388" s="25" t="s">
        <v>426</v>
      </c>
      <c r="AT388" s="25" t="s">
        <v>421</v>
      </c>
      <c r="AU388" s="25" t="s">
        <v>80</v>
      </c>
      <c r="AY388" s="25" t="s">
        <v>419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5" t="s">
        <v>78</v>
      </c>
      <c r="BK388" s="220">
        <f>ROUND(I388*H388,2)</f>
        <v>0</v>
      </c>
      <c r="BL388" s="25" t="s">
        <v>426</v>
      </c>
      <c r="BM388" s="25" t="s">
        <v>845</v>
      </c>
    </row>
    <row r="389" spans="2:65" s="1" customFormat="1" ht="13.5">
      <c r="B389" s="42"/>
      <c r="C389" s="64"/>
      <c r="D389" s="221" t="s">
        <v>428</v>
      </c>
      <c r="E389" s="64"/>
      <c r="F389" s="222" t="s">
        <v>846</v>
      </c>
      <c r="G389" s="64"/>
      <c r="H389" s="64"/>
      <c r="I389" s="177"/>
      <c r="J389" s="64"/>
      <c r="K389" s="64"/>
      <c r="L389" s="62"/>
      <c r="M389" s="223"/>
      <c r="N389" s="43"/>
      <c r="O389" s="43"/>
      <c r="P389" s="43"/>
      <c r="Q389" s="43"/>
      <c r="R389" s="43"/>
      <c r="S389" s="43"/>
      <c r="T389" s="79"/>
      <c r="AT389" s="25" t="s">
        <v>428</v>
      </c>
      <c r="AU389" s="25" t="s">
        <v>80</v>
      </c>
    </row>
    <row r="390" spans="2:65" s="12" customFormat="1" ht="13.5">
      <c r="B390" s="224"/>
      <c r="C390" s="225"/>
      <c r="D390" s="237" t="s">
        <v>430</v>
      </c>
      <c r="E390" s="247" t="s">
        <v>376</v>
      </c>
      <c r="F390" s="248" t="s">
        <v>847</v>
      </c>
      <c r="G390" s="225"/>
      <c r="H390" s="249">
        <v>37.26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AT390" s="234" t="s">
        <v>430</v>
      </c>
      <c r="AU390" s="234" t="s">
        <v>80</v>
      </c>
      <c r="AV390" s="12" t="s">
        <v>80</v>
      </c>
      <c r="AW390" s="12" t="s">
        <v>34</v>
      </c>
      <c r="AX390" s="12" t="s">
        <v>78</v>
      </c>
      <c r="AY390" s="234" t="s">
        <v>419</v>
      </c>
    </row>
    <row r="391" spans="2:65" s="1" customFormat="1" ht="22.5" customHeight="1">
      <c r="B391" s="42"/>
      <c r="C391" s="209" t="s">
        <v>848</v>
      </c>
      <c r="D391" s="209" t="s">
        <v>421</v>
      </c>
      <c r="E391" s="210" t="s">
        <v>849</v>
      </c>
      <c r="F391" s="211" t="s">
        <v>850</v>
      </c>
      <c r="G391" s="212" t="s">
        <v>465</v>
      </c>
      <c r="H391" s="213">
        <v>37.26</v>
      </c>
      <c r="I391" s="214"/>
      <c r="J391" s="215">
        <f>ROUND(I391*H391,2)</f>
        <v>0</v>
      </c>
      <c r="K391" s="211" t="s">
        <v>425</v>
      </c>
      <c r="L391" s="62"/>
      <c r="M391" s="216" t="s">
        <v>21</v>
      </c>
      <c r="N391" s="217" t="s">
        <v>42</v>
      </c>
      <c r="O391" s="43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AR391" s="25" t="s">
        <v>426</v>
      </c>
      <c r="AT391" s="25" t="s">
        <v>421</v>
      </c>
      <c r="AU391" s="25" t="s">
        <v>80</v>
      </c>
      <c r="AY391" s="25" t="s">
        <v>419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5" t="s">
        <v>78</v>
      </c>
      <c r="BK391" s="220">
        <f>ROUND(I391*H391,2)</f>
        <v>0</v>
      </c>
      <c r="BL391" s="25" t="s">
        <v>426</v>
      </c>
      <c r="BM391" s="25" t="s">
        <v>851</v>
      </c>
    </row>
    <row r="392" spans="2:65" s="1" customFormat="1" ht="13.5">
      <c r="B392" s="42"/>
      <c r="C392" s="64"/>
      <c r="D392" s="221" t="s">
        <v>428</v>
      </c>
      <c r="E392" s="64"/>
      <c r="F392" s="222" t="s">
        <v>852</v>
      </c>
      <c r="G392" s="64"/>
      <c r="H392" s="64"/>
      <c r="I392" s="177"/>
      <c r="J392" s="64"/>
      <c r="K392" s="64"/>
      <c r="L392" s="62"/>
      <c r="M392" s="223"/>
      <c r="N392" s="43"/>
      <c r="O392" s="43"/>
      <c r="P392" s="43"/>
      <c r="Q392" s="43"/>
      <c r="R392" s="43"/>
      <c r="S392" s="43"/>
      <c r="T392" s="79"/>
      <c r="AT392" s="25" t="s">
        <v>428</v>
      </c>
      <c r="AU392" s="25" t="s">
        <v>80</v>
      </c>
    </row>
    <row r="393" spans="2:65" s="12" customFormat="1" ht="13.5">
      <c r="B393" s="224"/>
      <c r="C393" s="225"/>
      <c r="D393" s="237" t="s">
        <v>430</v>
      </c>
      <c r="E393" s="247" t="s">
        <v>21</v>
      </c>
      <c r="F393" s="248" t="s">
        <v>376</v>
      </c>
      <c r="G393" s="225"/>
      <c r="H393" s="249">
        <v>37.26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AT393" s="234" t="s">
        <v>430</v>
      </c>
      <c r="AU393" s="234" t="s">
        <v>80</v>
      </c>
      <c r="AV393" s="12" t="s">
        <v>80</v>
      </c>
      <c r="AW393" s="12" t="s">
        <v>34</v>
      </c>
      <c r="AX393" s="12" t="s">
        <v>78</v>
      </c>
      <c r="AY393" s="234" t="s">
        <v>419</v>
      </c>
    </row>
    <row r="394" spans="2:65" s="1" customFormat="1" ht="22.5" customHeight="1">
      <c r="B394" s="42"/>
      <c r="C394" s="209" t="s">
        <v>853</v>
      </c>
      <c r="D394" s="209" t="s">
        <v>421</v>
      </c>
      <c r="E394" s="210" t="s">
        <v>854</v>
      </c>
      <c r="F394" s="211" t="s">
        <v>855</v>
      </c>
      <c r="G394" s="212" t="s">
        <v>458</v>
      </c>
      <c r="H394" s="213">
        <v>0.44700000000000001</v>
      </c>
      <c r="I394" s="214"/>
      <c r="J394" s="215">
        <f>ROUND(I394*H394,2)</f>
        <v>0</v>
      </c>
      <c r="K394" s="211" t="s">
        <v>425</v>
      </c>
      <c r="L394" s="62"/>
      <c r="M394" s="216" t="s">
        <v>21</v>
      </c>
      <c r="N394" s="217" t="s">
        <v>42</v>
      </c>
      <c r="O394" s="43"/>
      <c r="P394" s="218">
        <f>O394*H394</f>
        <v>0</v>
      </c>
      <c r="Q394" s="218">
        <v>1.0525599999999999</v>
      </c>
      <c r="R394" s="218">
        <f>Q394*H394</f>
        <v>0.47049431999999997</v>
      </c>
      <c r="S394" s="218">
        <v>0</v>
      </c>
      <c r="T394" s="219">
        <f>S394*H394</f>
        <v>0</v>
      </c>
      <c r="AR394" s="25" t="s">
        <v>426</v>
      </c>
      <c r="AT394" s="25" t="s">
        <v>421</v>
      </c>
      <c r="AU394" s="25" t="s">
        <v>80</v>
      </c>
      <c r="AY394" s="25" t="s">
        <v>419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5" t="s">
        <v>78</v>
      </c>
      <c r="BK394" s="220">
        <f>ROUND(I394*H394,2)</f>
        <v>0</v>
      </c>
      <c r="BL394" s="25" t="s">
        <v>426</v>
      </c>
      <c r="BM394" s="25" t="s">
        <v>856</v>
      </c>
    </row>
    <row r="395" spans="2:65" s="1" customFormat="1" ht="13.5">
      <c r="B395" s="42"/>
      <c r="C395" s="64"/>
      <c r="D395" s="221" t="s">
        <v>428</v>
      </c>
      <c r="E395" s="64"/>
      <c r="F395" s="222" t="s">
        <v>857</v>
      </c>
      <c r="G395" s="64"/>
      <c r="H395" s="64"/>
      <c r="I395" s="177"/>
      <c r="J395" s="64"/>
      <c r="K395" s="64"/>
      <c r="L395" s="62"/>
      <c r="M395" s="223"/>
      <c r="N395" s="43"/>
      <c r="O395" s="43"/>
      <c r="P395" s="43"/>
      <c r="Q395" s="43"/>
      <c r="R395" s="43"/>
      <c r="S395" s="43"/>
      <c r="T395" s="79"/>
      <c r="AT395" s="25" t="s">
        <v>428</v>
      </c>
      <c r="AU395" s="25" t="s">
        <v>80</v>
      </c>
    </row>
    <row r="396" spans="2:65" s="12" customFormat="1" ht="13.5">
      <c r="B396" s="224"/>
      <c r="C396" s="225"/>
      <c r="D396" s="237" t="s">
        <v>430</v>
      </c>
      <c r="E396" s="247" t="s">
        <v>21</v>
      </c>
      <c r="F396" s="248" t="s">
        <v>858</v>
      </c>
      <c r="G396" s="225"/>
      <c r="H396" s="249">
        <v>0.44700000000000001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AT396" s="234" t="s">
        <v>430</v>
      </c>
      <c r="AU396" s="234" t="s">
        <v>80</v>
      </c>
      <c r="AV396" s="12" t="s">
        <v>80</v>
      </c>
      <c r="AW396" s="12" t="s">
        <v>34</v>
      </c>
      <c r="AX396" s="12" t="s">
        <v>78</v>
      </c>
      <c r="AY396" s="234" t="s">
        <v>419</v>
      </c>
    </row>
    <row r="397" spans="2:65" s="1" customFormat="1" ht="31.5" customHeight="1">
      <c r="B397" s="42"/>
      <c r="C397" s="209" t="s">
        <v>859</v>
      </c>
      <c r="D397" s="209" t="s">
        <v>421</v>
      </c>
      <c r="E397" s="210" t="s">
        <v>860</v>
      </c>
      <c r="F397" s="211" t="s">
        <v>861</v>
      </c>
      <c r="G397" s="212" t="s">
        <v>465</v>
      </c>
      <c r="H397" s="213">
        <v>18</v>
      </c>
      <c r="I397" s="214"/>
      <c r="J397" s="215">
        <f>ROUND(I397*H397,2)</f>
        <v>0</v>
      </c>
      <c r="K397" s="211" t="s">
        <v>425</v>
      </c>
      <c r="L397" s="62"/>
      <c r="M397" s="216" t="s">
        <v>21</v>
      </c>
      <c r="N397" s="217" t="s">
        <v>42</v>
      </c>
      <c r="O397" s="43"/>
      <c r="P397" s="218">
        <f>O397*H397</f>
        <v>0</v>
      </c>
      <c r="Q397" s="218">
        <v>0</v>
      </c>
      <c r="R397" s="218">
        <f>Q397*H397</f>
        <v>0</v>
      </c>
      <c r="S397" s="218">
        <v>0</v>
      </c>
      <c r="T397" s="219">
        <f>S397*H397</f>
        <v>0</v>
      </c>
      <c r="AR397" s="25" t="s">
        <v>426</v>
      </c>
      <c r="AT397" s="25" t="s">
        <v>421</v>
      </c>
      <c r="AU397" s="25" t="s">
        <v>80</v>
      </c>
      <c r="AY397" s="25" t="s">
        <v>419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5" t="s">
        <v>78</v>
      </c>
      <c r="BK397" s="220">
        <f>ROUND(I397*H397,2)</f>
        <v>0</v>
      </c>
      <c r="BL397" s="25" t="s">
        <v>426</v>
      </c>
      <c r="BM397" s="25" t="s">
        <v>862</v>
      </c>
    </row>
    <row r="398" spans="2:65" s="1" customFormat="1" ht="27">
      <c r="B398" s="42"/>
      <c r="C398" s="64"/>
      <c r="D398" s="237" t="s">
        <v>428</v>
      </c>
      <c r="E398" s="64"/>
      <c r="F398" s="271" t="s">
        <v>863</v>
      </c>
      <c r="G398" s="64"/>
      <c r="H398" s="64"/>
      <c r="I398" s="177"/>
      <c r="J398" s="64"/>
      <c r="K398" s="64"/>
      <c r="L398" s="62"/>
      <c r="M398" s="223"/>
      <c r="N398" s="43"/>
      <c r="O398" s="43"/>
      <c r="P398" s="43"/>
      <c r="Q398" s="43"/>
      <c r="R398" s="43"/>
      <c r="S398" s="43"/>
      <c r="T398" s="79"/>
      <c r="AT398" s="25" t="s">
        <v>428</v>
      </c>
      <c r="AU398" s="25" t="s">
        <v>80</v>
      </c>
    </row>
    <row r="399" spans="2:65" s="1" customFormat="1" ht="22.5" customHeight="1">
      <c r="B399" s="42"/>
      <c r="C399" s="250" t="s">
        <v>864</v>
      </c>
      <c r="D399" s="250" t="s">
        <v>469</v>
      </c>
      <c r="E399" s="251" t="s">
        <v>865</v>
      </c>
      <c r="F399" s="252" t="s">
        <v>866</v>
      </c>
      <c r="G399" s="253" t="s">
        <v>465</v>
      </c>
      <c r="H399" s="254">
        <v>20.7</v>
      </c>
      <c r="I399" s="255"/>
      <c r="J399" s="256">
        <f>ROUND(I399*H399,2)</f>
        <v>0</v>
      </c>
      <c r="K399" s="252" t="s">
        <v>21</v>
      </c>
      <c r="L399" s="257"/>
      <c r="M399" s="258" t="s">
        <v>21</v>
      </c>
      <c r="N399" s="259" t="s">
        <v>42</v>
      </c>
      <c r="O399" s="43"/>
      <c r="P399" s="218">
        <f>O399*H399</f>
        <v>0</v>
      </c>
      <c r="Q399" s="218">
        <v>7.0000000000000001E-3</v>
      </c>
      <c r="R399" s="218">
        <f>Q399*H399</f>
        <v>0.1449</v>
      </c>
      <c r="S399" s="218">
        <v>0</v>
      </c>
      <c r="T399" s="219">
        <f>S399*H399</f>
        <v>0</v>
      </c>
      <c r="AR399" s="25" t="s">
        <v>468</v>
      </c>
      <c r="AT399" s="25" t="s">
        <v>469</v>
      </c>
      <c r="AU399" s="25" t="s">
        <v>80</v>
      </c>
      <c r="AY399" s="25" t="s">
        <v>419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5" t="s">
        <v>78</v>
      </c>
      <c r="BK399" s="220">
        <f>ROUND(I399*H399,2)</f>
        <v>0</v>
      </c>
      <c r="BL399" s="25" t="s">
        <v>426</v>
      </c>
      <c r="BM399" s="25" t="s">
        <v>867</v>
      </c>
    </row>
    <row r="400" spans="2:65" s="1" customFormat="1" ht="13.5">
      <c r="B400" s="42"/>
      <c r="C400" s="64"/>
      <c r="D400" s="221" t="s">
        <v>428</v>
      </c>
      <c r="E400" s="64"/>
      <c r="F400" s="222" t="s">
        <v>866</v>
      </c>
      <c r="G400" s="64"/>
      <c r="H400" s="64"/>
      <c r="I400" s="177"/>
      <c r="J400" s="64"/>
      <c r="K400" s="64"/>
      <c r="L400" s="62"/>
      <c r="M400" s="223"/>
      <c r="N400" s="43"/>
      <c r="O400" s="43"/>
      <c r="P400" s="43"/>
      <c r="Q400" s="43"/>
      <c r="R400" s="43"/>
      <c r="S400" s="43"/>
      <c r="T400" s="79"/>
      <c r="AT400" s="25" t="s">
        <v>428</v>
      </c>
      <c r="AU400" s="25" t="s">
        <v>80</v>
      </c>
    </row>
    <row r="401" spans="2:65" s="12" customFormat="1" ht="13.5">
      <c r="B401" s="224"/>
      <c r="C401" s="225"/>
      <c r="D401" s="221" t="s">
        <v>430</v>
      </c>
      <c r="E401" s="226" t="s">
        <v>21</v>
      </c>
      <c r="F401" s="227" t="s">
        <v>868</v>
      </c>
      <c r="G401" s="225"/>
      <c r="H401" s="228">
        <v>20.7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AT401" s="234" t="s">
        <v>430</v>
      </c>
      <c r="AU401" s="234" t="s">
        <v>80</v>
      </c>
      <c r="AV401" s="12" t="s">
        <v>80</v>
      </c>
      <c r="AW401" s="12" t="s">
        <v>34</v>
      </c>
      <c r="AX401" s="12" t="s">
        <v>78</v>
      </c>
      <c r="AY401" s="234" t="s">
        <v>419</v>
      </c>
    </row>
    <row r="402" spans="2:65" s="11" customFormat="1" ht="29.85" customHeight="1">
      <c r="B402" s="192"/>
      <c r="C402" s="193"/>
      <c r="D402" s="206" t="s">
        <v>70</v>
      </c>
      <c r="E402" s="207" t="s">
        <v>455</v>
      </c>
      <c r="F402" s="207" t="s">
        <v>869</v>
      </c>
      <c r="G402" s="193"/>
      <c r="H402" s="193"/>
      <c r="I402" s="196"/>
      <c r="J402" s="208">
        <f>BK402</f>
        <v>0</v>
      </c>
      <c r="K402" s="193"/>
      <c r="L402" s="198"/>
      <c r="M402" s="199"/>
      <c r="N402" s="200"/>
      <c r="O402" s="200"/>
      <c r="P402" s="201">
        <f>SUM(P403:P644)</f>
        <v>0</v>
      </c>
      <c r="Q402" s="200"/>
      <c r="R402" s="201">
        <f>SUM(R403:R644)</f>
        <v>1139.1865305300003</v>
      </c>
      <c r="S402" s="200"/>
      <c r="T402" s="202">
        <f>SUM(T403:T644)</f>
        <v>0</v>
      </c>
      <c r="AR402" s="203" t="s">
        <v>78</v>
      </c>
      <c r="AT402" s="204" t="s">
        <v>70</v>
      </c>
      <c r="AU402" s="204" t="s">
        <v>78</v>
      </c>
      <c r="AY402" s="203" t="s">
        <v>419</v>
      </c>
      <c r="BK402" s="205">
        <f>SUM(BK403:BK644)</f>
        <v>0</v>
      </c>
    </row>
    <row r="403" spans="2:65" s="1" customFormat="1" ht="22.5" customHeight="1">
      <c r="B403" s="42"/>
      <c r="C403" s="209" t="s">
        <v>870</v>
      </c>
      <c r="D403" s="209" t="s">
        <v>421</v>
      </c>
      <c r="E403" s="210" t="s">
        <v>871</v>
      </c>
      <c r="F403" s="211" t="s">
        <v>872</v>
      </c>
      <c r="G403" s="212" t="s">
        <v>465</v>
      </c>
      <c r="H403" s="213">
        <v>1466.31</v>
      </c>
      <c r="I403" s="214"/>
      <c r="J403" s="215">
        <f>ROUND(I403*H403,2)</f>
        <v>0</v>
      </c>
      <c r="K403" s="211" t="s">
        <v>425</v>
      </c>
      <c r="L403" s="62"/>
      <c r="M403" s="216" t="s">
        <v>21</v>
      </c>
      <c r="N403" s="217" t="s">
        <v>42</v>
      </c>
      <c r="O403" s="43"/>
      <c r="P403" s="218">
        <f>O403*H403</f>
        <v>0</v>
      </c>
      <c r="Q403" s="218">
        <v>2.5999999999999998E-4</v>
      </c>
      <c r="R403" s="218">
        <f>Q403*H403</f>
        <v>0.38124059999999993</v>
      </c>
      <c r="S403" s="218">
        <v>0</v>
      </c>
      <c r="T403" s="219">
        <f>S403*H403</f>
        <v>0</v>
      </c>
      <c r="AR403" s="25" t="s">
        <v>426</v>
      </c>
      <c r="AT403" s="25" t="s">
        <v>421</v>
      </c>
      <c r="AU403" s="25" t="s">
        <v>80</v>
      </c>
      <c r="AY403" s="25" t="s">
        <v>419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5" t="s">
        <v>78</v>
      </c>
      <c r="BK403" s="220">
        <f>ROUND(I403*H403,2)</f>
        <v>0</v>
      </c>
      <c r="BL403" s="25" t="s">
        <v>426</v>
      </c>
      <c r="BM403" s="25" t="s">
        <v>873</v>
      </c>
    </row>
    <row r="404" spans="2:65" s="1" customFormat="1" ht="27">
      <c r="B404" s="42"/>
      <c r="C404" s="64"/>
      <c r="D404" s="221" t="s">
        <v>428</v>
      </c>
      <c r="E404" s="64"/>
      <c r="F404" s="222" t="s">
        <v>874</v>
      </c>
      <c r="G404" s="64"/>
      <c r="H404" s="64"/>
      <c r="I404" s="177"/>
      <c r="J404" s="64"/>
      <c r="K404" s="64"/>
      <c r="L404" s="62"/>
      <c r="M404" s="223"/>
      <c r="N404" s="43"/>
      <c r="O404" s="43"/>
      <c r="P404" s="43"/>
      <c r="Q404" s="43"/>
      <c r="R404" s="43"/>
      <c r="S404" s="43"/>
      <c r="T404" s="79"/>
      <c r="AT404" s="25" t="s">
        <v>428</v>
      </c>
      <c r="AU404" s="25" t="s">
        <v>80</v>
      </c>
    </row>
    <row r="405" spans="2:65" s="12" customFormat="1" ht="13.5">
      <c r="B405" s="224"/>
      <c r="C405" s="225"/>
      <c r="D405" s="237" t="s">
        <v>430</v>
      </c>
      <c r="E405" s="247" t="s">
        <v>21</v>
      </c>
      <c r="F405" s="248" t="s">
        <v>268</v>
      </c>
      <c r="G405" s="225"/>
      <c r="H405" s="249">
        <v>1466.31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AT405" s="234" t="s">
        <v>430</v>
      </c>
      <c r="AU405" s="234" t="s">
        <v>80</v>
      </c>
      <c r="AV405" s="12" t="s">
        <v>80</v>
      </c>
      <c r="AW405" s="12" t="s">
        <v>34</v>
      </c>
      <c r="AX405" s="12" t="s">
        <v>78</v>
      </c>
      <c r="AY405" s="234" t="s">
        <v>419</v>
      </c>
    </row>
    <row r="406" spans="2:65" s="1" customFormat="1" ht="22.5" customHeight="1">
      <c r="B406" s="42"/>
      <c r="C406" s="209" t="s">
        <v>875</v>
      </c>
      <c r="D406" s="209" t="s">
        <v>421</v>
      </c>
      <c r="E406" s="210" t="s">
        <v>876</v>
      </c>
      <c r="F406" s="211" t="s">
        <v>877</v>
      </c>
      <c r="G406" s="212" t="s">
        <v>465</v>
      </c>
      <c r="H406" s="213">
        <v>1466.31</v>
      </c>
      <c r="I406" s="214"/>
      <c r="J406" s="215">
        <f>ROUND(I406*H406,2)</f>
        <v>0</v>
      </c>
      <c r="K406" s="211" t="s">
        <v>425</v>
      </c>
      <c r="L406" s="62"/>
      <c r="M406" s="216" t="s">
        <v>21</v>
      </c>
      <c r="N406" s="217" t="s">
        <v>42</v>
      </c>
      <c r="O406" s="43"/>
      <c r="P406" s="218">
        <f>O406*H406</f>
        <v>0</v>
      </c>
      <c r="Q406" s="218">
        <v>4.8900000000000002E-3</v>
      </c>
      <c r="R406" s="218">
        <f>Q406*H406</f>
        <v>7.1702558999999999</v>
      </c>
      <c r="S406" s="218">
        <v>0</v>
      </c>
      <c r="T406" s="219">
        <f>S406*H406</f>
        <v>0</v>
      </c>
      <c r="AR406" s="25" t="s">
        <v>426</v>
      </c>
      <c r="AT406" s="25" t="s">
        <v>421</v>
      </c>
      <c r="AU406" s="25" t="s">
        <v>80</v>
      </c>
      <c r="AY406" s="25" t="s">
        <v>419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5" t="s">
        <v>78</v>
      </c>
      <c r="BK406" s="220">
        <f>ROUND(I406*H406,2)</f>
        <v>0</v>
      </c>
      <c r="BL406" s="25" t="s">
        <v>426</v>
      </c>
      <c r="BM406" s="25" t="s">
        <v>878</v>
      </c>
    </row>
    <row r="407" spans="2:65" s="1" customFormat="1" ht="27">
      <c r="B407" s="42"/>
      <c r="C407" s="64"/>
      <c r="D407" s="221" t="s">
        <v>428</v>
      </c>
      <c r="E407" s="64"/>
      <c r="F407" s="222" t="s">
        <v>879</v>
      </c>
      <c r="G407" s="64"/>
      <c r="H407" s="64"/>
      <c r="I407" s="177"/>
      <c r="J407" s="64"/>
      <c r="K407" s="64"/>
      <c r="L407" s="62"/>
      <c r="M407" s="223"/>
      <c r="N407" s="43"/>
      <c r="O407" s="43"/>
      <c r="P407" s="43"/>
      <c r="Q407" s="43"/>
      <c r="R407" s="43"/>
      <c r="S407" s="43"/>
      <c r="T407" s="79"/>
      <c r="AT407" s="25" t="s">
        <v>428</v>
      </c>
      <c r="AU407" s="25" t="s">
        <v>80</v>
      </c>
    </row>
    <row r="408" spans="2:65" s="12" customFormat="1" ht="13.5">
      <c r="B408" s="224"/>
      <c r="C408" s="225"/>
      <c r="D408" s="237" t="s">
        <v>430</v>
      </c>
      <c r="E408" s="247" t="s">
        <v>21</v>
      </c>
      <c r="F408" s="248" t="s">
        <v>268</v>
      </c>
      <c r="G408" s="225"/>
      <c r="H408" s="249">
        <v>1466.31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AT408" s="234" t="s">
        <v>430</v>
      </c>
      <c r="AU408" s="234" t="s">
        <v>80</v>
      </c>
      <c r="AV408" s="12" t="s">
        <v>80</v>
      </c>
      <c r="AW408" s="12" t="s">
        <v>34</v>
      </c>
      <c r="AX408" s="12" t="s">
        <v>78</v>
      </c>
      <c r="AY408" s="234" t="s">
        <v>419</v>
      </c>
    </row>
    <row r="409" spans="2:65" s="1" customFormat="1" ht="22.5" customHeight="1">
      <c r="B409" s="42"/>
      <c r="C409" s="209" t="s">
        <v>880</v>
      </c>
      <c r="D409" s="209" t="s">
        <v>421</v>
      </c>
      <c r="E409" s="210" t="s">
        <v>881</v>
      </c>
      <c r="F409" s="211" t="s">
        <v>882</v>
      </c>
      <c r="G409" s="212" t="s">
        <v>465</v>
      </c>
      <c r="H409" s="213">
        <v>44.83</v>
      </c>
      <c r="I409" s="214"/>
      <c r="J409" s="215">
        <f>ROUND(I409*H409,2)</f>
        <v>0</v>
      </c>
      <c r="K409" s="211" t="s">
        <v>425</v>
      </c>
      <c r="L409" s="62"/>
      <c r="M409" s="216" t="s">
        <v>21</v>
      </c>
      <c r="N409" s="217" t="s">
        <v>42</v>
      </c>
      <c r="O409" s="43"/>
      <c r="P409" s="218">
        <f>O409*H409</f>
        <v>0</v>
      </c>
      <c r="Q409" s="218">
        <v>1.8380000000000001E-2</v>
      </c>
      <c r="R409" s="218">
        <f>Q409*H409</f>
        <v>0.82397540000000002</v>
      </c>
      <c r="S409" s="218">
        <v>0</v>
      </c>
      <c r="T409" s="219">
        <f>S409*H409</f>
        <v>0</v>
      </c>
      <c r="AR409" s="25" t="s">
        <v>426</v>
      </c>
      <c r="AT409" s="25" t="s">
        <v>421</v>
      </c>
      <c r="AU409" s="25" t="s">
        <v>80</v>
      </c>
      <c r="AY409" s="25" t="s">
        <v>419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5" t="s">
        <v>78</v>
      </c>
      <c r="BK409" s="220">
        <f>ROUND(I409*H409,2)</f>
        <v>0</v>
      </c>
      <c r="BL409" s="25" t="s">
        <v>426</v>
      </c>
      <c r="BM409" s="25" t="s">
        <v>883</v>
      </c>
    </row>
    <row r="410" spans="2:65" s="1" customFormat="1" ht="27">
      <c r="B410" s="42"/>
      <c r="C410" s="64"/>
      <c r="D410" s="221" t="s">
        <v>428</v>
      </c>
      <c r="E410" s="64"/>
      <c r="F410" s="222" t="s">
        <v>884</v>
      </c>
      <c r="G410" s="64"/>
      <c r="H410" s="64"/>
      <c r="I410" s="177"/>
      <c r="J410" s="64"/>
      <c r="K410" s="64"/>
      <c r="L410" s="62"/>
      <c r="M410" s="223"/>
      <c r="N410" s="43"/>
      <c r="O410" s="43"/>
      <c r="P410" s="43"/>
      <c r="Q410" s="43"/>
      <c r="R410" s="43"/>
      <c r="S410" s="43"/>
      <c r="T410" s="79"/>
      <c r="AT410" s="25" t="s">
        <v>428</v>
      </c>
      <c r="AU410" s="25" t="s">
        <v>80</v>
      </c>
    </row>
    <row r="411" spans="2:65" s="14" customFormat="1" ht="13.5">
      <c r="B411" s="260"/>
      <c r="C411" s="261"/>
      <c r="D411" s="221" t="s">
        <v>430</v>
      </c>
      <c r="E411" s="262" t="s">
        <v>21</v>
      </c>
      <c r="F411" s="263" t="s">
        <v>705</v>
      </c>
      <c r="G411" s="261"/>
      <c r="H411" s="264" t="s">
        <v>21</v>
      </c>
      <c r="I411" s="265"/>
      <c r="J411" s="261"/>
      <c r="K411" s="261"/>
      <c r="L411" s="266"/>
      <c r="M411" s="267"/>
      <c r="N411" s="268"/>
      <c r="O411" s="268"/>
      <c r="P411" s="268"/>
      <c r="Q411" s="268"/>
      <c r="R411" s="268"/>
      <c r="S411" s="268"/>
      <c r="T411" s="269"/>
      <c r="AT411" s="270" t="s">
        <v>430</v>
      </c>
      <c r="AU411" s="270" t="s">
        <v>80</v>
      </c>
      <c r="AV411" s="14" t="s">
        <v>78</v>
      </c>
      <c r="AW411" s="14" t="s">
        <v>34</v>
      </c>
      <c r="AX411" s="14" t="s">
        <v>71</v>
      </c>
      <c r="AY411" s="270" t="s">
        <v>419</v>
      </c>
    </row>
    <row r="412" spans="2:65" s="12" customFormat="1" ht="13.5">
      <c r="B412" s="224"/>
      <c r="C412" s="225"/>
      <c r="D412" s="221" t="s">
        <v>430</v>
      </c>
      <c r="E412" s="226" t="s">
        <v>21</v>
      </c>
      <c r="F412" s="227" t="s">
        <v>885</v>
      </c>
      <c r="G412" s="225"/>
      <c r="H412" s="228">
        <v>38.549999999999997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AT412" s="234" t="s">
        <v>430</v>
      </c>
      <c r="AU412" s="234" t="s">
        <v>80</v>
      </c>
      <c r="AV412" s="12" t="s">
        <v>80</v>
      </c>
      <c r="AW412" s="12" t="s">
        <v>34</v>
      </c>
      <c r="AX412" s="12" t="s">
        <v>71</v>
      </c>
      <c r="AY412" s="234" t="s">
        <v>419</v>
      </c>
    </row>
    <row r="413" spans="2:65" s="14" customFormat="1" ht="13.5">
      <c r="B413" s="260"/>
      <c r="C413" s="261"/>
      <c r="D413" s="221" t="s">
        <v>430</v>
      </c>
      <c r="E413" s="262" t="s">
        <v>21</v>
      </c>
      <c r="F413" s="263" t="s">
        <v>718</v>
      </c>
      <c r="G413" s="261"/>
      <c r="H413" s="264" t="s">
        <v>21</v>
      </c>
      <c r="I413" s="265"/>
      <c r="J413" s="261"/>
      <c r="K413" s="261"/>
      <c r="L413" s="266"/>
      <c r="M413" s="267"/>
      <c r="N413" s="268"/>
      <c r="O413" s="268"/>
      <c r="P413" s="268"/>
      <c r="Q413" s="268"/>
      <c r="R413" s="268"/>
      <c r="S413" s="268"/>
      <c r="T413" s="269"/>
      <c r="AT413" s="270" t="s">
        <v>430</v>
      </c>
      <c r="AU413" s="270" t="s">
        <v>80</v>
      </c>
      <c r="AV413" s="14" t="s">
        <v>78</v>
      </c>
      <c r="AW413" s="14" t="s">
        <v>34</v>
      </c>
      <c r="AX413" s="14" t="s">
        <v>71</v>
      </c>
      <c r="AY413" s="270" t="s">
        <v>419</v>
      </c>
    </row>
    <row r="414" spans="2:65" s="12" customFormat="1" ht="13.5">
      <c r="B414" s="224"/>
      <c r="C414" s="225"/>
      <c r="D414" s="221" t="s">
        <v>430</v>
      </c>
      <c r="E414" s="226" t="s">
        <v>21</v>
      </c>
      <c r="F414" s="227" t="s">
        <v>322</v>
      </c>
      <c r="G414" s="225"/>
      <c r="H414" s="228">
        <v>6.28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AT414" s="234" t="s">
        <v>430</v>
      </c>
      <c r="AU414" s="234" t="s">
        <v>80</v>
      </c>
      <c r="AV414" s="12" t="s">
        <v>80</v>
      </c>
      <c r="AW414" s="12" t="s">
        <v>34</v>
      </c>
      <c r="AX414" s="12" t="s">
        <v>71</v>
      </c>
      <c r="AY414" s="234" t="s">
        <v>419</v>
      </c>
    </row>
    <row r="415" spans="2:65" s="13" customFormat="1" ht="13.5">
      <c r="B415" s="235"/>
      <c r="C415" s="236"/>
      <c r="D415" s="237" t="s">
        <v>430</v>
      </c>
      <c r="E415" s="238" t="s">
        <v>264</v>
      </c>
      <c r="F415" s="239" t="s">
        <v>434</v>
      </c>
      <c r="G415" s="236"/>
      <c r="H415" s="240">
        <v>44.83</v>
      </c>
      <c r="I415" s="241"/>
      <c r="J415" s="236"/>
      <c r="K415" s="236"/>
      <c r="L415" s="242"/>
      <c r="M415" s="243"/>
      <c r="N415" s="244"/>
      <c r="O415" s="244"/>
      <c r="P415" s="244"/>
      <c r="Q415" s="244"/>
      <c r="R415" s="244"/>
      <c r="S415" s="244"/>
      <c r="T415" s="245"/>
      <c r="AT415" s="246" t="s">
        <v>430</v>
      </c>
      <c r="AU415" s="246" t="s">
        <v>80</v>
      </c>
      <c r="AV415" s="13" t="s">
        <v>426</v>
      </c>
      <c r="AW415" s="13" t="s">
        <v>34</v>
      </c>
      <c r="AX415" s="13" t="s">
        <v>78</v>
      </c>
      <c r="AY415" s="246" t="s">
        <v>419</v>
      </c>
    </row>
    <row r="416" spans="2:65" s="1" customFormat="1" ht="22.5" customHeight="1">
      <c r="B416" s="42"/>
      <c r="C416" s="209" t="s">
        <v>886</v>
      </c>
      <c r="D416" s="209" t="s">
        <v>421</v>
      </c>
      <c r="E416" s="210" t="s">
        <v>887</v>
      </c>
      <c r="F416" s="211" t="s">
        <v>888</v>
      </c>
      <c r="G416" s="212" t="s">
        <v>465</v>
      </c>
      <c r="H416" s="213">
        <v>1095.1500000000001</v>
      </c>
      <c r="I416" s="214"/>
      <c r="J416" s="215">
        <f>ROUND(I416*H416,2)</f>
        <v>0</v>
      </c>
      <c r="K416" s="211" t="s">
        <v>425</v>
      </c>
      <c r="L416" s="62"/>
      <c r="M416" s="216" t="s">
        <v>21</v>
      </c>
      <c r="N416" s="217" t="s">
        <v>42</v>
      </c>
      <c r="O416" s="43"/>
      <c r="P416" s="218">
        <f>O416*H416</f>
        <v>0</v>
      </c>
      <c r="Q416" s="218">
        <v>4.8900000000000002E-3</v>
      </c>
      <c r="R416" s="218">
        <f>Q416*H416</f>
        <v>5.3552835000000005</v>
      </c>
      <c r="S416" s="218">
        <v>0</v>
      </c>
      <c r="T416" s="219">
        <f>S416*H416</f>
        <v>0</v>
      </c>
      <c r="AR416" s="25" t="s">
        <v>426</v>
      </c>
      <c r="AT416" s="25" t="s">
        <v>421</v>
      </c>
      <c r="AU416" s="25" t="s">
        <v>80</v>
      </c>
      <c r="AY416" s="25" t="s">
        <v>419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5" t="s">
        <v>78</v>
      </c>
      <c r="BK416" s="220">
        <f>ROUND(I416*H416,2)</f>
        <v>0</v>
      </c>
      <c r="BL416" s="25" t="s">
        <v>426</v>
      </c>
      <c r="BM416" s="25" t="s">
        <v>889</v>
      </c>
    </row>
    <row r="417" spans="2:65" s="1" customFormat="1" ht="27">
      <c r="B417" s="42"/>
      <c r="C417" s="64"/>
      <c r="D417" s="221" t="s">
        <v>428</v>
      </c>
      <c r="E417" s="64"/>
      <c r="F417" s="222" t="s">
        <v>890</v>
      </c>
      <c r="G417" s="64"/>
      <c r="H417" s="64"/>
      <c r="I417" s="177"/>
      <c r="J417" s="64"/>
      <c r="K417" s="64"/>
      <c r="L417" s="62"/>
      <c r="M417" s="223"/>
      <c r="N417" s="43"/>
      <c r="O417" s="43"/>
      <c r="P417" s="43"/>
      <c r="Q417" s="43"/>
      <c r="R417" s="43"/>
      <c r="S417" s="43"/>
      <c r="T417" s="79"/>
      <c r="AT417" s="25" t="s">
        <v>428</v>
      </c>
      <c r="AU417" s="25" t="s">
        <v>80</v>
      </c>
    </row>
    <row r="418" spans="2:65" s="12" customFormat="1" ht="13.5">
      <c r="B418" s="224"/>
      <c r="C418" s="225"/>
      <c r="D418" s="237" t="s">
        <v>430</v>
      </c>
      <c r="E418" s="247" t="s">
        <v>21</v>
      </c>
      <c r="F418" s="248" t="s">
        <v>282</v>
      </c>
      <c r="G418" s="225"/>
      <c r="H418" s="249">
        <v>1095.1500000000001</v>
      </c>
      <c r="I418" s="229"/>
      <c r="J418" s="225"/>
      <c r="K418" s="225"/>
      <c r="L418" s="230"/>
      <c r="M418" s="231"/>
      <c r="N418" s="232"/>
      <c r="O418" s="232"/>
      <c r="P418" s="232"/>
      <c r="Q418" s="232"/>
      <c r="R418" s="232"/>
      <c r="S418" s="232"/>
      <c r="T418" s="233"/>
      <c r="AT418" s="234" t="s">
        <v>430</v>
      </c>
      <c r="AU418" s="234" t="s">
        <v>80</v>
      </c>
      <c r="AV418" s="12" t="s">
        <v>80</v>
      </c>
      <c r="AW418" s="12" t="s">
        <v>34</v>
      </c>
      <c r="AX418" s="12" t="s">
        <v>78</v>
      </c>
      <c r="AY418" s="234" t="s">
        <v>419</v>
      </c>
    </row>
    <row r="419" spans="2:65" s="1" customFormat="1" ht="22.5" customHeight="1">
      <c r="B419" s="42"/>
      <c r="C419" s="209" t="s">
        <v>891</v>
      </c>
      <c r="D419" s="209" t="s">
        <v>421</v>
      </c>
      <c r="E419" s="210" t="s">
        <v>892</v>
      </c>
      <c r="F419" s="211" t="s">
        <v>893</v>
      </c>
      <c r="G419" s="212" t="s">
        <v>465</v>
      </c>
      <c r="H419" s="213">
        <v>3734.3850000000002</v>
      </c>
      <c r="I419" s="214"/>
      <c r="J419" s="215">
        <f>ROUND(I419*H419,2)</f>
        <v>0</v>
      </c>
      <c r="K419" s="211" t="s">
        <v>425</v>
      </c>
      <c r="L419" s="62"/>
      <c r="M419" s="216" t="s">
        <v>21</v>
      </c>
      <c r="N419" s="217" t="s">
        <v>42</v>
      </c>
      <c r="O419" s="43"/>
      <c r="P419" s="218">
        <f>O419*H419</f>
        <v>0</v>
      </c>
      <c r="Q419" s="218">
        <v>3.0000000000000001E-3</v>
      </c>
      <c r="R419" s="218">
        <f>Q419*H419</f>
        <v>11.203155000000001</v>
      </c>
      <c r="S419" s="218">
        <v>0</v>
      </c>
      <c r="T419" s="219">
        <f>S419*H419</f>
        <v>0</v>
      </c>
      <c r="AR419" s="25" t="s">
        <v>426</v>
      </c>
      <c r="AT419" s="25" t="s">
        <v>421</v>
      </c>
      <c r="AU419" s="25" t="s">
        <v>80</v>
      </c>
      <c r="AY419" s="25" t="s">
        <v>419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5" t="s">
        <v>78</v>
      </c>
      <c r="BK419" s="220">
        <f>ROUND(I419*H419,2)</f>
        <v>0</v>
      </c>
      <c r="BL419" s="25" t="s">
        <v>426</v>
      </c>
      <c r="BM419" s="25" t="s">
        <v>894</v>
      </c>
    </row>
    <row r="420" spans="2:65" s="1" customFormat="1" ht="13.5">
      <c r="B420" s="42"/>
      <c r="C420" s="64"/>
      <c r="D420" s="221" t="s">
        <v>428</v>
      </c>
      <c r="E420" s="64"/>
      <c r="F420" s="222" t="s">
        <v>895</v>
      </c>
      <c r="G420" s="64"/>
      <c r="H420" s="64"/>
      <c r="I420" s="177"/>
      <c r="J420" s="64"/>
      <c r="K420" s="64"/>
      <c r="L420" s="62"/>
      <c r="M420" s="223"/>
      <c r="N420" s="43"/>
      <c r="O420" s="43"/>
      <c r="P420" s="43"/>
      <c r="Q420" s="43"/>
      <c r="R420" s="43"/>
      <c r="S420" s="43"/>
      <c r="T420" s="79"/>
      <c r="AT420" s="25" t="s">
        <v>428</v>
      </c>
      <c r="AU420" s="25" t="s">
        <v>80</v>
      </c>
    </row>
    <row r="421" spans="2:65" s="12" customFormat="1" ht="13.5">
      <c r="B421" s="224"/>
      <c r="C421" s="225"/>
      <c r="D421" s="237" t="s">
        <v>430</v>
      </c>
      <c r="E421" s="247" t="s">
        <v>21</v>
      </c>
      <c r="F421" s="248" t="s">
        <v>896</v>
      </c>
      <c r="G421" s="225"/>
      <c r="H421" s="249">
        <v>3734.3850000000002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430</v>
      </c>
      <c r="AU421" s="234" t="s">
        <v>80</v>
      </c>
      <c r="AV421" s="12" t="s">
        <v>80</v>
      </c>
      <c r="AW421" s="12" t="s">
        <v>34</v>
      </c>
      <c r="AX421" s="12" t="s">
        <v>78</v>
      </c>
      <c r="AY421" s="234" t="s">
        <v>419</v>
      </c>
    </row>
    <row r="422" spans="2:65" s="1" customFormat="1" ht="31.5" customHeight="1">
      <c r="B422" s="42"/>
      <c r="C422" s="209" t="s">
        <v>897</v>
      </c>
      <c r="D422" s="209" t="s">
        <v>421</v>
      </c>
      <c r="E422" s="210" t="s">
        <v>898</v>
      </c>
      <c r="F422" s="211" t="s">
        <v>899</v>
      </c>
      <c r="G422" s="212" t="s">
        <v>465</v>
      </c>
      <c r="H422" s="213">
        <v>2751.732</v>
      </c>
      <c r="I422" s="214"/>
      <c r="J422" s="215">
        <f>ROUND(I422*H422,2)</f>
        <v>0</v>
      </c>
      <c r="K422" s="211" t="s">
        <v>21</v>
      </c>
      <c r="L422" s="62"/>
      <c r="M422" s="216" t="s">
        <v>21</v>
      </c>
      <c r="N422" s="217" t="s">
        <v>42</v>
      </c>
      <c r="O422" s="43"/>
      <c r="P422" s="218">
        <f>O422*H422</f>
        <v>0</v>
      </c>
      <c r="Q422" s="218">
        <v>1.54E-2</v>
      </c>
      <c r="R422" s="218">
        <f>Q422*H422</f>
        <v>42.376672800000001</v>
      </c>
      <c r="S422" s="218">
        <v>0</v>
      </c>
      <c r="T422" s="219">
        <f>S422*H422</f>
        <v>0</v>
      </c>
      <c r="AR422" s="25" t="s">
        <v>426</v>
      </c>
      <c r="AT422" s="25" t="s">
        <v>421</v>
      </c>
      <c r="AU422" s="25" t="s">
        <v>80</v>
      </c>
      <c r="AY422" s="25" t="s">
        <v>419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5" t="s">
        <v>78</v>
      </c>
      <c r="BK422" s="220">
        <f>ROUND(I422*H422,2)</f>
        <v>0</v>
      </c>
      <c r="BL422" s="25" t="s">
        <v>426</v>
      </c>
      <c r="BM422" s="25" t="s">
        <v>900</v>
      </c>
    </row>
    <row r="423" spans="2:65" s="1" customFormat="1" ht="27">
      <c r="B423" s="42"/>
      <c r="C423" s="64"/>
      <c r="D423" s="221" t="s">
        <v>428</v>
      </c>
      <c r="E423" s="64"/>
      <c r="F423" s="222" t="s">
        <v>901</v>
      </c>
      <c r="G423" s="64"/>
      <c r="H423" s="64"/>
      <c r="I423" s="177"/>
      <c r="J423" s="64"/>
      <c r="K423" s="64"/>
      <c r="L423" s="62"/>
      <c r="M423" s="223"/>
      <c r="N423" s="43"/>
      <c r="O423" s="43"/>
      <c r="P423" s="43"/>
      <c r="Q423" s="43"/>
      <c r="R423" s="43"/>
      <c r="S423" s="43"/>
      <c r="T423" s="79"/>
      <c r="AT423" s="25" t="s">
        <v>428</v>
      </c>
      <c r="AU423" s="25" t="s">
        <v>80</v>
      </c>
    </row>
    <row r="424" spans="2:65" s="12" customFormat="1" ht="13.5">
      <c r="B424" s="224"/>
      <c r="C424" s="225"/>
      <c r="D424" s="237" t="s">
        <v>430</v>
      </c>
      <c r="E424" s="247" t="s">
        <v>21</v>
      </c>
      <c r="F424" s="248" t="s">
        <v>902</v>
      </c>
      <c r="G424" s="225"/>
      <c r="H424" s="249">
        <v>2751.732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AT424" s="234" t="s">
        <v>430</v>
      </c>
      <c r="AU424" s="234" t="s">
        <v>80</v>
      </c>
      <c r="AV424" s="12" t="s">
        <v>80</v>
      </c>
      <c r="AW424" s="12" t="s">
        <v>34</v>
      </c>
      <c r="AX424" s="12" t="s">
        <v>78</v>
      </c>
      <c r="AY424" s="234" t="s">
        <v>419</v>
      </c>
    </row>
    <row r="425" spans="2:65" s="1" customFormat="1" ht="22.5" customHeight="1">
      <c r="B425" s="42"/>
      <c r="C425" s="209" t="s">
        <v>903</v>
      </c>
      <c r="D425" s="209" t="s">
        <v>421</v>
      </c>
      <c r="E425" s="210" t="s">
        <v>904</v>
      </c>
      <c r="F425" s="211" t="s">
        <v>905</v>
      </c>
      <c r="G425" s="212" t="s">
        <v>465</v>
      </c>
      <c r="H425" s="213">
        <v>30.553000000000001</v>
      </c>
      <c r="I425" s="214"/>
      <c r="J425" s="215">
        <f>ROUND(I425*H425,2)</f>
        <v>0</v>
      </c>
      <c r="K425" s="211" t="s">
        <v>425</v>
      </c>
      <c r="L425" s="62"/>
      <c r="M425" s="216" t="s">
        <v>21</v>
      </c>
      <c r="N425" s="217" t="s">
        <v>42</v>
      </c>
      <c r="O425" s="43"/>
      <c r="P425" s="218">
        <f>O425*H425</f>
        <v>0</v>
      </c>
      <c r="Q425" s="218">
        <v>1.54E-2</v>
      </c>
      <c r="R425" s="218">
        <f>Q425*H425</f>
        <v>0.47051620000000005</v>
      </c>
      <c r="S425" s="218">
        <v>0</v>
      </c>
      <c r="T425" s="219">
        <f>S425*H425</f>
        <v>0</v>
      </c>
      <c r="AR425" s="25" t="s">
        <v>426</v>
      </c>
      <c r="AT425" s="25" t="s">
        <v>421</v>
      </c>
      <c r="AU425" s="25" t="s">
        <v>80</v>
      </c>
      <c r="AY425" s="25" t="s">
        <v>419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5" t="s">
        <v>78</v>
      </c>
      <c r="BK425" s="220">
        <f>ROUND(I425*H425,2)</f>
        <v>0</v>
      </c>
      <c r="BL425" s="25" t="s">
        <v>426</v>
      </c>
      <c r="BM425" s="25" t="s">
        <v>906</v>
      </c>
    </row>
    <row r="426" spans="2:65" s="1" customFormat="1" ht="27">
      <c r="B426" s="42"/>
      <c r="C426" s="64"/>
      <c r="D426" s="221" t="s">
        <v>428</v>
      </c>
      <c r="E426" s="64"/>
      <c r="F426" s="222" t="s">
        <v>907</v>
      </c>
      <c r="G426" s="64"/>
      <c r="H426" s="64"/>
      <c r="I426" s="177"/>
      <c r="J426" s="64"/>
      <c r="K426" s="64"/>
      <c r="L426" s="62"/>
      <c r="M426" s="223"/>
      <c r="N426" s="43"/>
      <c r="O426" s="43"/>
      <c r="P426" s="43"/>
      <c r="Q426" s="43"/>
      <c r="R426" s="43"/>
      <c r="S426" s="43"/>
      <c r="T426" s="79"/>
      <c r="AT426" s="25" t="s">
        <v>428</v>
      </c>
      <c r="AU426" s="25" t="s">
        <v>80</v>
      </c>
    </row>
    <row r="427" spans="2:65" s="12" customFormat="1" ht="13.5">
      <c r="B427" s="224"/>
      <c r="C427" s="225"/>
      <c r="D427" s="237" t="s">
        <v>430</v>
      </c>
      <c r="E427" s="247" t="s">
        <v>309</v>
      </c>
      <c r="F427" s="248" t="s">
        <v>908</v>
      </c>
      <c r="G427" s="225"/>
      <c r="H427" s="249">
        <v>30.553000000000001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AT427" s="234" t="s">
        <v>430</v>
      </c>
      <c r="AU427" s="234" t="s">
        <v>80</v>
      </c>
      <c r="AV427" s="12" t="s">
        <v>80</v>
      </c>
      <c r="AW427" s="12" t="s">
        <v>34</v>
      </c>
      <c r="AX427" s="12" t="s">
        <v>78</v>
      </c>
      <c r="AY427" s="234" t="s">
        <v>419</v>
      </c>
    </row>
    <row r="428" spans="2:65" s="1" customFormat="1" ht="22.5" customHeight="1">
      <c r="B428" s="42"/>
      <c r="C428" s="209" t="s">
        <v>909</v>
      </c>
      <c r="D428" s="209" t="s">
        <v>421</v>
      </c>
      <c r="E428" s="210" t="s">
        <v>910</v>
      </c>
      <c r="F428" s="211" t="s">
        <v>911</v>
      </c>
      <c r="G428" s="212" t="s">
        <v>465</v>
      </c>
      <c r="H428" s="213">
        <v>9977.2440000000006</v>
      </c>
      <c r="I428" s="214"/>
      <c r="J428" s="215">
        <f>ROUND(I428*H428,2)</f>
        <v>0</v>
      </c>
      <c r="K428" s="211" t="s">
        <v>425</v>
      </c>
      <c r="L428" s="62"/>
      <c r="M428" s="216" t="s">
        <v>21</v>
      </c>
      <c r="N428" s="217" t="s">
        <v>42</v>
      </c>
      <c r="O428" s="43"/>
      <c r="P428" s="218">
        <f>O428*H428</f>
        <v>0</v>
      </c>
      <c r="Q428" s="218">
        <v>1.8380000000000001E-2</v>
      </c>
      <c r="R428" s="218">
        <f>Q428*H428</f>
        <v>183.38174472000003</v>
      </c>
      <c r="S428" s="218">
        <v>0</v>
      </c>
      <c r="T428" s="219">
        <f>S428*H428</f>
        <v>0</v>
      </c>
      <c r="AR428" s="25" t="s">
        <v>426</v>
      </c>
      <c r="AT428" s="25" t="s">
        <v>421</v>
      </c>
      <c r="AU428" s="25" t="s">
        <v>80</v>
      </c>
      <c r="AY428" s="25" t="s">
        <v>419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5" t="s">
        <v>78</v>
      </c>
      <c r="BK428" s="220">
        <f>ROUND(I428*H428,2)</f>
        <v>0</v>
      </c>
      <c r="BL428" s="25" t="s">
        <v>426</v>
      </c>
      <c r="BM428" s="25" t="s">
        <v>912</v>
      </c>
    </row>
    <row r="429" spans="2:65" s="1" customFormat="1" ht="27">
      <c r="B429" s="42"/>
      <c r="C429" s="64"/>
      <c r="D429" s="221" t="s">
        <v>428</v>
      </c>
      <c r="E429" s="64"/>
      <c r="F429" s="222" t="s">
        <v>913</v>
      </c>
      <c r="G429" s="64"/>
      <c r="H429" s="64"/>
      <c r="I429" s="177"/>
      <c r="J429" s="64"/>
      <c r="K429" s="64"/>
      <c r="L429" s="62"/>
      <c r="M429" s="223"/>
      <c r="N429" s="43"/>
      <c r="O429" s="43"/>
      <c r="P429" s="43"/>
      <c r="Q429" s="43"/>
      <c r="R429" s="43"/>
      <c r="S429" s="43"/>
      <c r="T429" s="79"/>
      <c r="AT429" s="25" t="s">
        <v>428</v>
      </c>
      <c r="AU429" s="25" t="s">
        <v>80</v>
      </c>
    </row>
    <row r="430" spans="2:65" s="12" customFormat="1" ht="13.5">
      <c r="B430" s="224"/>
      <c r="C430" s="225"/>
      <c r="D430" s="221" t="s">
        <v>430</v>
      </c>
      <c r="E430" s="226" t="s">
        <v>306</v>
      </c>
      <c r="F430" s="227" t="s">
        <v>914</v>
      </c>
      <c r="G430" s="225"/>
      <c r="H430" s="228">
        <v>9927.9709999999995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430</v>
      </c>
      <c r="AU430" s="234" t="s">
        <v>80</v>
      </c>
      <c r="AV430" s="12" t="s">
        <v>80</v>
      </c>
      <c r="AW430" s="12" t="s">
        <v>34</v>
      </c>
      <c r="AX430" s="12" t="s">
        <v>71</v>
      </c>
      <c r="AY430" s="234" t="s">
        <v>419</v>
      </c>
    </row>
    <row r="431" spans="2:65" s="12" customFormat="1" ht="13.5">
      <c r="B431" s="224"/>
      <c r="C431" s="225"/>
      <c r="D431" s="221" t="s">
        <v>430</v>
      </c>
      <c r="E431" s="226" t="s">
        <v>312</v>
      </c>
      <c r="F431" s="227" t="s">
        <v>915</v>
      </c>
      <c r="G431" s="225"/>
      <c r="H431" s="228">
        <v>49.273000000000003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AT431" s="234" t="s">
        <v>430</v>
      </c>
      <c r="AU431" s="234" t="s">
        <v>80</v>
      </c>
      <c r="AV431" s="12" t="s">
        <v>80</v>
      </c>
      <c r="AW431" s="12" t="s">
        <v>34</v>
      </c>
      <c r="AX431" s="12" t="s">
        <v>71</v>
      </c>
      <c r="AY431" s="234" t="s">
        <v>419</v>
      </c>
    </row>
    <row r="432" spans="2:65" s="13" customFormat="1" ht="13.5">
      <c r="B432" s="235"/>
      <c r="C432" s="236"/>
      <c r="D432" s="237" t="s">
        <v>430</v>
      </c>
      <c r="E432" s="238" t="s">
        <v>21</v>
      </c>
      <c r="F432" s="239" t="s">
        <v>434</v>
      </c>
      <c r="G432" s="236"/>
      <c r="H432" s="240">
        <v>9977.2440000000006</v>
      </c>
      <c r="I432" s="241"/>
      <c r="J432" s="236"/>
      <c r="K432" s="236"/>
      <c r="L432" s="242"/>
      <c r="M432" s="243"/>
      <c r="N432" s="244"/>
      <c r="O432" s="244"/>
      <c r="P432" s="244"/>
      <c r="Q432" s="244"/>
      <c r="R432" s="244"/>
      <c r="S432" s="244"/>
      <c r="T432" s="245"/>
      <c r="AT432" s="246" t="s">
        <v>430</v>
      </c>
      <c r="AU432" s="246" t="s">
        <v>80</v>
      </c>
      <c r="AV432" s="13" t="s">
        <v>426</v>
      </c>
      <c r="AW432" s="13" t="s">
        <v>34</v>
      </c>
      <c r="AX432" s="13" t="s">
        <v>78</v>
      </c>
      <c r="AY432" s="246" t="s">
        <v>419</v>
      </c>
    </row>
    <row r="433" spans="2:65" s="1" customFormat="1" ht="22.5" customHeight="1">
      <c r="B433" s="42"/>
      <c r="C433" s="209" t="s">
        <v>916</v>
      </c>
      <c r="D433" s="209" t="s">
        <v>421</v>
      </c>
      <c r="E433" s="210" t="s">
        <v>917</v>
      </c>
      <c r="F433" s="211" t="s">
        <v>918</v>
      </c>
      <c r="G433" s="212" t="s">
        <v>465</v>
      </c>
      <c r="H433" s="213">
        <v>152.798</v>
      </c>
      <c r="I433" s="214"/>
      <c r="J433" s="215">
        <f>ROUND(I433*H433,2)</f>
        <v>0</v>
      </c>
      <c r="K433" s="211" t="s">
        <v>425</v>
      </c>
      <c r="L433" s="62"/>
      <c r="M433" s="216" t="s">
        <v>21</v>
      </c>
      <c r="N433" s="217" t="s">
        <v>42</v>
      </c>
      <c r="O433" s="43"/>
      <c r="P433" s="218">
        <f>O433*H433</f>
        <v>0</v>
      </c>
      <c r="Q433" s="218">
        <v>2.6200000000000001E-2</v>
      </c>
      <c r="R433" s="218">
        <f>Q433*H433</f>
        <v>4.0033076000000003</v>
      </c>
      <c r="S433" s="218">
        <v>0</v>
      </c>
      <c r="T433" s="219">
        <f>S433*H433</f>
        <v>0</v>
      </c>
      <c r="AR433" s="25" t="s">
        <v>426</v>
      </c>
      <c r="AT433" s="25" t="s">
        <v>421</v>
      </c>
      <c r="AU433" s="25" t="s">
        <v>80</v>
      </c>
      <c r="AY433" s="25" t="s">
        <v>419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5" t="s">
        <v>78</v>
      </c>
      <c r="BK433" s="220">
        <f>ROUND(I433*H433,2)</f>
        <v>0</v>
      </c>
      <c r="BL433" s="25" t="s">
        <v>426</v>
      </c>
      <c r="BM433" s="25" t="s">
        <v>919</v>
      </c>
    </row>
    <row r="434" spans="2:65" s="1" customFormat="1" ht="27">
      <c r="B434" s="42"/>
      <c r="C434" s="64"/>
      <c r="D434" s="221" t="s">
        <v>428</v>
      </c>
      <c r="E434" s="64"/>
      <c r="F434" s="222" t="s">
        <v>920</v>
      </c>
      <c r="G434" s="64"/>
      <c r="H434" s="64"/>
      <c r="I434" s="177"/>
      <c r="J434" s="64"/>
      <c r="K434" s="64"/>
      <c r="L434" s="62"/>
      <c r="M434" s="223"/>
      <c r="N434" s="43"/>
      <c r="O434" s="43"/>
      <c r="P434" s="43"/>
      <c r="Q434" s="43"/>
      <c r="R434" s="43"/>
      <c r="S434" s="43"/>
      <c r="T434" s="79"/>
      <c r="AT434" s="25" t="s">
        <v>428</v>
      </c>
      <c r="AU434" s="25" t="s">
        <v>80</v>
      </c>
    </row>
    <row r="435" spans="2:65" s="12" customFormat="1" ht="13.5">
      <c r="B435" s="224"/>
      <c r="C435" s="225"/>
      <c r="D435" s="237" t="s">
        <v>430</v>
      </c>
      <c r="E435" s="247" t="s">
        <v>21</v>
      </c>
      <c r="F435" s="248" t="s">
        <v>225</v>
      </c>
      <c r="G435" s="225"/>
      <c r="H435" s="249">
        <v>152.798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AT435" s="234" t="s">
        <v>430</v>
      </c>
      <c r="AU435" s="234" t="s">
        <v>80</v>
      </c>
      <c r="AV435" s="12" t="s">
        <v>80</v>
      </c>
      <c r="AW435" s="12" t="s">
        <v>34</v>
      </c>
      <c r="AX435" s="12" t="s">
        <v>78</v>
      </c>
      <c r="AY435" s="234" t="s">
        <v>419</v>
      </c>
    </row>
    <row r="436" spans="2:65" s="1" customFormat="1" ht="22.5" customHeight="1">
      <c r="B436" s="42"/>
      <c r="C436" s="209" t="s">
        <v>921</v>
      </c>
      <c r="D436" s="209" t="s">
        <v>421</v>
      </c>
      <c r="E436" s="210" t="s">
        <v>922</v>
      </c>
      <c r="F436" s="211" t="s">
        <v>923</v>
      </c>
      <c r="G436" s="212" t="s">
        <v>465</v>
      </c>
      <c r="H436" s="213">
        <v>960</v>
      </c>
      <c r="I436" s="214"/>
      <c r="J436" s="215">
        <f>ROUND(I436*H436,2)</f>
        <v>0</v>
      </c>
      <c r="K436" s="211" t="s">
        <v>425</v>
      </c>
      <c r="L436" s="62"/>
      <c r="M436" s="216" t="s">
        <v>21</v>
      </c>
      <c r="N436" s="217" t="s">
        <v>42</v>
      </c>
      <c r="O436" s="43"/>
      <c r="P436" s="218">
        <f>O436*H436</f>
        <v>0</v>
      </c>
      <c r="Q436" s="218">
        <v>3.0000000000000001E-3</v>
      </c>
      <c r="R436" s="218">
        <f>Q436*H436</f>
        <v>2.88</v>
      </c>
      <c r="S436" s="218">
        <v>0</v>
      </c>
      <c r="T436" s="219">
        <f>S436*H436</f>
        <v>0</v>
      </c>
      <c r="AR436" s="25" t="s">
        <v>426</v>
      </c>
      <c r="AT436" s="25" t="s">
        <v>421</v>
      </c>
      <c r="AU436" s="25" t="s">
        <v>80</v>
      </c>
      <c r="AY436" s="25" t="s">
        <v>419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5" t="s">
        <v>78</v>
      </c>
      <c r="BK436" s="220">
        <f>ROUND(I436*H436,2)</f>
        <v>0</v>
      </c>
      <c r="BL436" s="25" t="s">
        <v>426</v>
      </c>
      <c r="BM436" s="25" t="s">
        <v>924</v>
      </c>
    </row>
    <row r="437" spans="2:65" s="1" customFormat="1" ht="13.5">
      <c r="B437" s="42"/>
      <c r="C437" s="64"/>
      <c r="D437" s="221" t="s">
        <v>428</v>
      </c>
      <c r="E437" s="64"/>
      <c r="F437" s="222" t="s">
        <v>925</v>
      </c>
      <c r="G437" s="64"/>
      <c r="H437" s="64"/>
      <c r="I437" s="177"/>
      <c r="J437" s="64"/>
      <c r="K437" s="64"/>
      <c r="L437" s="62"/>
      <c r="M437" s="223"/>
      <c r="N437" s="43"/>
      <c r="O437" s="43"/>
      <c r="P437" s="43"/>
      <c r="Q437" s="43"/>
      <c r="R437" s="43"/>
      <c r="S437" s="43"/>
      <c r="T437" s="79"/>
      <c r="AT437" s="25" t="s">
        <v>428</v>
      </c>
      <c r="AU437" s="25" t="s">
        <v>80</v>
      </c>
    </row>
    <row r="438" spans="2:65" s="12" customFormat="1" ht="13.5">
      <c r="B438" s="224"/>
      <c r="C438" s="225"/>
      <c r="D438" s="237" t="s">
        <v>430</v>
      </c>
      <c r="E438" s="247" t="s">
        <v>372</v>
      </c>
      <c r="F438" s="248" t="s">
        <v>926</v>
      </c>
      <c r="G438" s="225"/>
      <c r="H438" s="249">
        <v>960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AT438" s="234" t="s">
        <v>430</v>
      </c>
      <c r="AU438" s="234" t="s">
        <v>80</v>
      </c>
      <c r="AV438" s="12" t="s">
        <v>80</v>
      </c>
      <c r="AW438" s="12" t="s">
        <v>34</v>
      </c>
      <c r="AX438" s="12" t="s">
        <v>78</v>
      </c>
      <c r="AY438" s="234" t="s">
        <v>419</v>
      </c>
    </row>
    <row r="439" spans="2:65" s="1" customFormat="1" ht="22.5" customHeight="1">
      <c r="B439" s="42"/>
      <c r="C439" s="209" t="s">
        <v>927</v>
      </c>
      <c r="D439" s="209" t="s">
        <v>421</v>
      </c>
      <c r="E439" s="210" t="s">
        <v>928</v>
      </c>
      <c r="F439" s="211" t="s">
        <v>929</v>
      </c>
      <c r="G439" s="212" t="s">
        <v>465</v>
      </c>
      <c r="H439" s="213">
        <v>13.65</v>
      </c>
      <c r="I439" s="214"/>
      <c r="J439" s="215">
        <f>ROUND(I439*H439,2)</f>
        <v>0</v>
      </c>
      <c r="K439" s="211" t="s">
        <v>425</v>
      </c>
      <c r="L439" s="62"/>
      <c r="M439" s="216" t="s">
        <v>21</v>
      </c>
      <c r="N439" s="217" t="s">
        <v>42</v>
      </c>
      <c r="O439" s="43"/>
      <c r="P439" s="218">
        <f>O439*H439</f>
        <v>0</v>
      </c>
      <c r="Q439" s="218">
        <v>4.8900000000000002E-3</v>
      </c>
      <c r="R439" s="218">
        <f>Q439*H439</f>
        <v>6.6748500000000002E-2</v>
      </c>
      <c r="S439" s="218">
        <v>0</v>
      </c>
      <c r="T439" s="219">
        <f>S439*H439</f>
        <v>0</v>
      </c>
      <c r="AR439" s="25" t="s">
        <v>426</v>
      </c>
      <c r="AT439" s="25" t="s">
        <v>421</v>
      </c>
      <c r="AU439" s="25" t="s">
        <v>80</v>
      </c>
      <c r="AY439" s="25" t="s">
        <v>419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5" t="s">
        <v>78</v>
      </c>
      <c r="BK439" s="220">
        <f>ROUND(I439*H439,2)</f>
        <v>0</v>
      </c>
      <c r="BL439" s="25" t="s">
        <v>426</v>
      </c>
      <c r="BM439" s="25" t="s">
        <v>930</v>
      </c>
    </row>
    <row r="440" spans="2:65" s="1" customFormat="1" ht="27">
      <c r="B440" s="42"/>
      <c r="C440" s="64"/>
      <c r="D440" s="221" t="s">
        <v>428</v>
      </c>
      <c r="E440" s="64"/>
      <c r="F440" s="222" t="s">
        <v>931</v>
      </c>
      <c r="G440" s="64"/>
      <c r="H440" s="64"/>
      <c r="I440" s="177"/>
      <c r="J440" s="64"/>
      <c r="K440" s="64"/>
      <c r="L440" s="62"/>
      <c r="M440" s="223"/>
      <c r="N440" s="43"/>
      <c r="O440" s="43"/>
      <c r="P440" s="43"/>
      <c r="Q440" s="43"/>
      <c r="R440" s="43"/>
      <c r="S440" s="43"/>
      <c r="T440" s="79"/>
      <c r="AT440" s="25" t="s">
        <v>428</v>
      </c>
      <c r="AU440" s="25" t="s">
        <v>80</v>
      </c>
    </row>
    <row r="441" spans="2:65" s="12" customFormat="1" ht="13.5">
      <c r="B441" s="224"/>
      <c r="C441" s="225"/>
      <c r="D441" s="237" t="s">
        <v>430</v>
      </c>
      <c r="E441" s="247" t="s">
        <v>360</v>
      </c>
      <c r="F441" s="248" t="s">
        <v>932</v>
      </c>
      <c r="G441" s="225"/>
      <c r="H441" s="249">
        <v>13.65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AT441" s="234" t="s">
        <v>430</v>
      </c>
      <c r="AU441" s="234" t="s">
        <v>80</v>
      </c>
      <c r="AV441" s="12" t="s">
        <v>80</v>
      </c>
      <c r="AW441" s="12" t="s">
        <v>34</v>
      </c>
      <c r="AX441" s="12" t="s">
        <v>78</v>
      </c>
      <c r="AY441" s="234" t="s">
        <v>419</v>
      </c>
    </row>
    <row r="442" spans="2:65" s="1" customFormat="1" ht="22.5" customHeight="1">
      <c r="B442" s="42"/>
      <c r="C442" s="209" t="s">
        <v>933</v>
      </c>
      <c r="D442" s="209" t="s">
        <v>421</v>
      </c>
      <c r="E442" s="210" t="s">
        <v>934</v>
      </c>
      <c r="F442" s="211" t="s">
        <v>935</v>
      </c>
      <c r="G442" s="212" t="s">
        <v>504</v>
      </c>
      <c r="H442" s="213">
        <v>128.80000000000001</v>
      </c>
      <c r="I442" s="214"/>
      <c r="J442" s="215">
        <f>ROUND(I442*H442,2)</f>
        <v>0</v>
      </c>
      <c r="K442" s="211" t="s">
        <v>425</v>
      </c>
      <c r="L442" s="62"/>
      <c r="M442" s="216" t="s">
        <v>21</v>
      </c>
      <c r="N442" s="217" t="s">
        <v>42</v>
      </c>
      <c r="O442" s="43"/>
      <c r="P442" s="218">
        <f>O442*H442</f>
        <v>0</v>
      </c>
      <c r="Q442" s="218">
        <v>6.0000000000000002E-5</v>
      </c>
      <c r="R442" s="218">
        <f>Q442*H442</f>
        <v>7.7280000000000005E-3</v>
      </c>
      <c r="S442" s="218">
        <v>0</v>
      </c>
      <c r="T442" s="219">
        <f>S442*H442</f>
        <v>0</v>
      </c>
      <c r="AR442" s="25" t="s">
        <v>426</v>
      </c>
      <c r="AT442" s="25" t="s">
        <v>421</v>
      </c>
      <c r="AU442" s="25" t="s">
        <v>80</v>
      </c>
      <c r="AY442" s="25" t="s">
        <v>419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5" t="s">
        <v>78</v>
      </c>
      <c r="BK442" s="220">
        <f>ROUND(I442*H442,2)</f>
        <v>0</v>
      </c>
      <c r="BL442" s="25" t="s">
        <v>426</v>
      </c>
      <c r="BM442" s="25" t="s">
        <v>936</v>
      </c>
    </row>
    <row r="443" spans="2:65" s="1" customFormat="1" ht="13.5">
      <c r="B443" s="42"/>
      <c r="C443" s="64"/>
      <c r="D443" s="221" t="s">
        <v>428</v>
      </c>
      <c r="E443" s="64"/>
      <c r="F443" s="222" t="s">
        <v>937</v>
      </c>
      <c r="G443" s="64"/>
      <c r="H443" s="64"/>
      <c r="I443" s="177"/>
      <c r="J443" s="64"/>
      <c r="K443" s="64"/>
      <c r="L443" s="62"/>
      <c r="M443" s="223"/>
      <c r="N443" s="43"/>
      <c r="O443" s="43"/>
      <c r="P443" s="43"/>
      <c r="Q443" s="43"/>
      <c r="R443" s="43"/>
      <c r="S443" s="43"/>
      <c r="T443" s="79"/>
      <c r="AT443" s="25" t="s">
        <v>428</v>
      </c>
      <c r="AU443" s="25" t="s">
        <v>80</v>
      </c>
    </row>
    <row r="444" spans="2:65" s="12" customFormat="1" ht="13.5">
      <c r="B444" s="224"/>
      <c r="C444" s="225"/>
      <c r="D444" s="221" t="s">
        <v>430</v>
      </c>
      <c r="E444" s="226" t="s">
        <v>250</v>
      </c>
      <c r="F444" s="227" t="s">
        <v>938</v>
      </c>
      <c r="G444" s="225"/>
      <c r="H444" s="228">
        <v>31.41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AT444" s="234" t="s">
        <v>430</v>
      </c>
      <c r="AU444" s="234" t="s">
        <v>80</v>
      </c>
      <c r="AV444" s="12" t="s">
        <v>80</v>
      </c>
      <c r="AW444" s="12" t="s">
        <v>34</v>
      </c>
      <c r="AX444" s="12" t="s">
        <v>71</v>
      </c>
      <c r="AY444" s="234" t="s">
        <v>419</v>
      </c>
    </row>
    <row r="445" spans="2:65" s="12" customFormat="1" ht="13.5">
      <c r="B445" s="224"/>
      <c r="C445" s="225"/>
      <c r="D445" s="237" t="s">
        <v>430</v>
      </c>
      <c r="E445" s="247" t="s">
        <v>252</v>
      </c>
      <c r="F445" s="248" t="s">
        <v>939</v>
      </c>
      <c r="G445" s="225"/>
      <c r="H445" s="249">
        <v>128.80000000000001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AT445" s="234" t="s">
        <v>430</v>
      </c>
      <c r="AU445" s="234" t="s">
        <v>80</v>
      </c>
      <c r="AV445" s="12" t="s">
        <v>80</v>
      </c>
      <c r="AW445" s="12" t="s">
        <v>34</v>
      </c>
      <c r="AX445" s="12" t="s">
        <v>78</v>
      </c>
      <c r="AY445" s="234" t="s">
        <v>419</v>
      </c>
    </row>
    <row r="446" spans="2:65" s="1" customFormat="1" ht="22.5" customHeight="1">
      <c r="B446" s="42"/>
      <c r="C446" s="209" t="s">
        <v>940</v>
      </c>
      <c r="D446" s="209" t="s">
        <v>421</v>
      </c>
      <c r="E446" s="210" t="s">
        <v>941</v>
      </c>
      <c r="F446" s="211" t="s">
        <v>942</v>
      </c>
      <c r="G446" s="212" t="s">
        <v>465</v>
      </c>
      <c r="H446" s="213">
        <v>968.928</v>
      </c>
      <c r="I446" s="214"/>
      <c r="J446" s="215">
        <f>ROUND(I446*H446,2)</f>
        <v>0</v>
      </c>
      <c r="K446" s="211" t="s">
        <v>425</v>
      </c>
      <c r="L446" s="62"/>
      <c r="M446" s="216" t="s">
        <v>21</v>
      </c>
      <c r="N446" s="217" t="s">
        <v>42</v>
      </c>
      <c r="O446" s="43"/>
      <c r="P446" s="218">
        <f>O446*H446</f>
        <v>0</v>
      </c>
      <c r="Q446" s="218">
        <v>2.8400000000000002E-2</v>
      </c>
      <c r="R446" s="218">
        <f>Q446*H446</f>
        <v>27.5175552</v>
      </c>
      <c r="S446" s="218">
        <v>0</v>
      </c>
      <c r="T446" s="219">
        <f>S446*H446</f>
        <v>0</v>
      </c>
      <c r="AR446" s="25" t="s">
        <v>426</v>
      </c>
      <c r="AT446" s="25" t="s">
        <v>421</v>
      </c>
      <c r="AU446" s="25" t="s">
        <v>80</v>
      </c>
      <c r="AY446" s="25" t="s">
        <v>419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5" t="s">
        <v>78</v>
      </c>
      <c r="BK446" s="220">
        <f>ROUND(I446*H446,2)</f>
        <v>0</v>
      </c>
      <c r="BL446" s="25" t="s">
        <v>426</v>
      </c>
      <c r="BM446" s="25" t="s">
        <v>943</v>
      </c>
    </row>
    <row r="447" spans="2:65" s="1" customFormat="1" ht="27">
      <c r="B447" s="42"/>
      <c r="C447" s="64"/>
      <c r="D447" s="221" t="s">
        <v>428</v>
      </c>
      <c r="E447" s="64"/>
      <c r="F447" s="222" t="s">
        <v>944</v>
      </c>
      <c r="G447" s="64"/>
      <c r="H447" s="64"/>
      <c r="I447" s="177"/>
      <c r="J447" s="64"/>
      <c r="K447" s="64"/>
      <c r="L447" s="62"/>
      <c r="M447" s="223"/>
      <c r="N447" s="43"/>
      <c r="O447" s="43"/>
      <c r="P447" s="43"/>
      <c r="Q447" s="43"/>
      <c r="R447" s="43"/>
      <c r="S447" s="43"/>
      <c r="T447" s="79"/>
      <c r="AT447" s="25" t="s">
        <v>428</v>
      </c>
      <c r="AU447" s="25" t="s">
        <v>80</v>
      </c>
    </row>
    <row r="448" spans="2:65" s="12" customFormat="1" ht="13.5">
      <c r="B448" s="224"/>
      <c r="C448" s="225"/>
      <c r="D448" s="237" t="s">
        <v>430</v>
      </c>
      <c r="E448" s="247" t="s">
        <v>21</v>
      </c>
      <c r="F448" s="248" t="s">
        <v>227</v>
      </c>
      <c r="G448" s="225"/>
      <c r="H448" s="249">
        <v>968.928</v>
      </c>
      <c r="I448" s="229"/>
      <c r="J448" s="225"/>
      <c r="K448" s="225"/>
      <c r="L448" s="230"/>
      <c r="M448" s="231"/>
      <c r="N448" s="232"/>
      <c r="O448" s="232"/>
      <c r="P448" s="232"/>
      <c r="Q448" s="232"/>
      <c r="R448" s="232"/>
      <c r="S448" s="232"/>
      <c r="T448" s="233"/>
      <c r="AT448" s="234" t="s">
        <v>430</v>
      </c>
      <c r="AU448" s="234" t="s">
        <v>80</v>
      </c>
      <c r="AV448" s="12" t="s">
        <v>80</v>
      </c>
      <c r="AW448" s="12" t="s">
        <v>34</v>
      </c>
      <c r="AX448" s="12" t="s">
        <v>78</v>
      </c>
      <c r="AY448" s="234" t="s">
        <v>419</v>
      </c>
    </row>
    <row r="449" spans="2:65" s="1" customFormat="1" ht="22.5" customHeight="1">
      <c r="B449" s="42"/>
      <c r="C449" s="209" t="s">
        <v>945</v>
      </c>
      <c r="D449" s="209" t="s">
        <v>421</v>
      </c>
      <c r="E449" s="210" t="s">
        <v>946</v>
      </c>
      <c r="F449" s="211" t="s">
        <v>947</v>
      </c>
      <c r="G449" s="212" t="s">
        <v>465</v>
      </c>
      <c r="H449" s="213">
        <v>20.625</v>
      </c>
      <c r="I449" s="214"/>
      <c r="J449" s="215">
        <f>ROUND(I449*H449,2)</f>
        <v>0</v>
      </c>
      <c r="K449" s="211" t="s">
        <v>425</v>
      </c>
      <c r="L449" s="62"/>
      <c r="M449" s="216" t="s">
        <v>21</v>
      </c>
      <c r="N449" s="217" t="s">
        <v>42</v>
      </c>
      <c r="O449" s="43"/>
      <c r="P449" s="218">
        <f>O449*H449</f>
        <v>0</v>
      </c>
      <c r="Q449" s="218">
        <v>2.5999999999999998E-4</v>
      </c>
      <c r="R449" s="218">
        <f>Q449*H449</f>
        <v>5.3624999999999992E-3</v>
      </c>
      <c r="S449" s="218">
        <v>0</v>
      </c>
      <c r="T449" s="219">
        <f>S449*H449</f>
        <v>0</v>
      </c>
      <c r="AR449" s="25" t="s">
        <v>426</v>
      </c>
      <c r="AT449" s="25" t="s">
        <v>421</v>
      </c>
      <c r="AU449" s="25" t="s">
        <v>80</v>
      </c>
      <c r="AY449" s="25" t="s">
        <v>419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5" t="s">
        <v>78</v>
      </c>
      <c r="BK449" s="220">
        <f>ROUND(I449*H449,2)</f>
        <v>0</v>
      </c>
      <c r="BL449" s="25" t="s">
        <v>426</v>
      </c>
      <c r="BM449" s="25" t="s">
        <v>948</v>
      </c>
    </row>
    <row r="450" spans="2:65" s="1" customFormat="1" ht="27">
      <c r="B450" s="42"/>
      <c r="C450" s="64"/>
      <c r="D450" s="221" t="s">
        <v>428</v>
      </c>
      <c r="E450" s="64"/>
      <c r="F450" s="222" t="s">
        <v>949</v>
      </c>
      <c r="G450" s="64"/>
      <c r="H450" s="64"/>
      <c r="I450" s="177"/>
      <c r="J450" s="64"/>
      <c r="K450" s="64"/>
      <c r="L450" s="62"/>
      <c r="M450" s="223"/>
      <c r="N450" s="43"/>
      <c r="O450" s="43"/>
      <c r="P450" s="43"/>
      <c r="Q450" s="43"/>
      <c r="R450" s="43"/>
      <c r="S450" s="43"/>
      <c r="T450" s="79"/>
      <c r="AT450" s="25" t="s">
        <v>428</v>
      </c>
      <c r="AU450" s="25" t="s">
        <v>80</v>
      </c>
    </row>
    <row r="451" spans="2:65" s="12" customFormat="1" ht="13.5">
      <c r="B451" s="224"/>
      <c r="C451" s="225"/>
      <c r="D451" s="237" t="s">
        <v>430</v>
      </c>
      <c r="E451" s="247" t="s">
        <v>21</v>
      </c>
      <c r="F451" s="248" t="s">
        <v>950</v>
      </c>
      <c r="G451" s="225"/>
      <c r="H451" s="249">
        <v>20.625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AT451" s="234" t="s">
        <v>430</v>
      </c>
      <c r="AU451" s="234" t="s">
        <v>80</v>
      </c>
      <c r="AV451" s="12" t="s">
        <v>80</v>
      </c>
      <c r="AW451" s="12" t="s">
        <v>34</v>
      </c>
      <c r="AX451" s="12" t="s">
        <v>78</v>
      </c>
      <c r="AY451" s="234" t="s">
        <v>419</v>
      </c>
    </row>
    <row r="452" spans="2:65" s="1" customFormat="1" ht="31.5" customHeight="1">
      <c r="B452" s="42"/>
      <c r="C452" s="209" t="s">
        <v>951</v>
      </c>
      <c r="D452" s="209" t="s">
        <v>421</v>
      </c>
      <c r="E452" s="210" t="s">
        <v>952</v>
      </c>
      <c r="F452" s="211" t="s">
        <v>953</v>
      </c>
      <c r="G452" s="212" t="s">
        <v>465</v>
      </c>
      <c r="H452" s="213">
        <v>15.81</v>
      </c>
      <c r="I452" s="214"/>
      <c r="J452" s="215">
        <f>ROUND(I452*H452,2)</f>
        <v>0</v>
      </c>
      <c r="K452" s="211" t="s">
        <v>425</v>
      </c>
      <c r="L452" s="62"/>
      <c r="M452" s="216" t="s">
        <v>21</v>
      </c>
      <c r="N452" s="217" t="s">
        <v>42</v>
      </c>
      <c r="O452" s="43"/>
      <c r="P452" s="218">
        <f>O452*H452</f>
        <v>0</v>
      </c>
      <c r="Q452" s="218">
        <v>9.3699999999999999E-3</v>
      </c>
      <c r="R452" s="218">
        <f>Q452*H452</f>
        <v>0.14813970000000001</v>
      </c>
      <c r="S452" s="218">
        <v>0</v>
      </c>
      <c r="T452" s="219">
        <f>S452*H452</f>
        <v>0</v>
      </c>
      <c r="AR452" s="25" t="s">
        <v>426</v>
      </c>
      <c r="AT452" s="25" t="s">
        <v>421</v>
      </c>
      <c r="AU452" s="25" t="s">
        <v>80</v>
      </c>
      <c r="AY452" s="25" t="s">
        <v>419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5" t="s">
        <v>78</v>
      </c>
      <c r="BK452" s="220">
        <f>ROUND(I452*H452,2)</f>
        <v>0</v>
      </c>
      <c r="BL452" s="25" t="s">
        <v>426</v>
      </c>
      <c r="BM452" s="25" t="s">
        <v>954</v>
      </c>
    </row>
    <row r="453" spans="2:65" s="1" customFormat="1" ht="27">
      <c r="B453" s="42"/>
      <c r="C453" s="64"/>
      <c r="D453" s="221" t="s">
        <v>428</v>
      </c>
      <c r="E453" s="64"/>
      <c r="F453" s="222" t="s">
        <v>955</v>
      </c>
      <c r="G453" s="64"/>
      <c r="H453" s="64"/>
      <c r="I453" s="177"/>
      <c r="J453" s="64"/>
      <c r="K453" s="64"/>
      <c r="L453" s="62"/>
      <c r="M453" s="223"/>
      <c r="N453" s="43"/>
      <c r="O453" s="43"/>
      <c r="P453" s="43"/>
      <c r="Q453" s="43"/>
      <c r="R453" s="43"/>
      <c r="S453" s="43"/>
      <c r="T453" s="79"/>
      <c r="AT453" s="25" t="s">
        <v>428</v>
      </c>
      <c r="AU453" s="25" t="s">
        <v>80</v>
      </c>
    </row>
    <row r="454" spans="2:65" s="12" customFormat="1" ht="13.5">
      <c r="B454" s="224"/>
      <c r="C454" s="225"/>
      <c r="D454" s="237" t="s">
        <v>430</v>
      </c>
      <c r="E454" s="247" t="s">
        <v>239</v>
      </c>
      <c r="F454" s="248" t="s">
        <v>956</v>
      </c>
      <c r="G454" s="225"/>
      <c r="H454" s="249">
        <v>15.81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430</v>
      </c>
      <c r="AU454" s="234" t="s">
        <v>80</v>
      </c>
      <c r="AV454" s="12" t="s">
        <v>80</v>
      </c>
      <c r="AW454" s="12" t="s">
        <v>34</v>
      </c>
      <c r="AX454" s="12" t="s">
        <v>78</v>
      </c>
      <c r="AY454" s="234" t="s">
        <v>419</v>
      </c>
    </row>
    <row r="455" spans="2:65" s="1" customFormat="1" ht="22.5" customHeight="1">
      <c r="B455" s="42"/>
      <c r="C455" s="250" t="s">
        <v>957</v>
      </c>
      <c r="D455" s="250" t="s">
        <v>469</v>
      </c>
      <c r="E455" s="251" t="s">
        <v>958</v>
      </c>
      <c r="F455" s="252" t="s">
        <v>959</v>
      </c>
      <c r="G455" s="253" t="s">
        <v>465</v>
      </c>
      <c r="H455" s="254">
        <v>64.953000000000003</v>
      </c>
      <c r="I455" s="255"/>
      <c r="J455" s="256">
        <f>ROUND(I455*H455,2)</f>
        <v>0</v>
      </c>
      <c r="K455" s="252" t="s">
        <v>425</v>
      </c>
      <c r="L455" s="257"/>
      <c r="M455" s="258" t="s">
        <v>21</v>
      </c>
      <c r="N455" s="259" t="s">
        <v>42</v>
      </c>
      <c r="O455" s="43"/>
      <c r="P455" s="218">
        <f>O455*H455</f>
        <v>0</v>
      </c>
      <c r="Q455" s="218">
        <v>1.2E-2</v>
      </c>
      <c r="R455" s="218">
        <f>Q455*H455</f>
        <v>0.77943600000000002</v>
      </c>
      <c r="S455" s="218">
        <v>0</v>
      </c>
      <c r="T455" s="219">
        <f>S455*H455</f>
        <v>0</v>
      </c>
      <c r="AR455" s="25" t="s">
        <v>468</v>
      </c>
      <c r="AT455" s="25" t="s">
        <v>469</v>
      </c>
      <c r="AU455" s="25" t="s">
        <v>80</v>
      </c>
      <c r="AY455" s="25" t="s">
        <v>419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5" t="s">
        <v>78</v>
      </c>
      <c r="BK455" s="220">
        <f>ROUND(I455*H455,2)</f>
        <v>0</v>
      </c>
      <c r="BL455" s="25" t="s">
        <v>426</v>
      </c>
      <c r="BM455" s="25" t="s">
        <v>960</v>
      </c>
    </row>
    <row r="456" spans="2:65" s="1" customFormat="1" ht="13.5">
      <c r="B456" s="42"/>
      <c r="C456" s="64"/>
      <c r="D456" s="221" t="s">
        <v>428</v>
      </c>
      <c r="E456" s="64"/>
      <c r="F456" s="222" t="s">
        <v>961</v>
      </c>
      <c r="G456" s="64"/>
      <c r="H456" s="64"/>
      <c r="I456" s="177"/>
      <c r="J456" s="64"/>
      <c r="K456" s="64"/>
      <c r="L456" s="62"/>
      <c r="M456" s="223"/>
      <c r="N456" s="43"/>
      <c r="O456" s="43"/>
      <c r="P456" s="43"/>
      <c r="Q456" s="43"/>
      <c r="R456" s="43"/>
      <c r="S456" s="43"/>
      <c r="T456" s="79"/>
      <c r="AT456" s="25" t="s">
        <v>428</v>
      </c>
      <c r="AU456" s="25" t="s">
        <v>80</v>
      </c>
    </row>
    <row r="457" spans="2:65" s="12" customFormat="1" ht="13.5">
      <c r="B457" s="224"/>
      <c r="C457" s="225"/>
      <c r="D457" s="237" t="s">
        <v>430</v>
      </c>
      <c r="E457" s="247" t="s">
        <v>21</v>
      </c>
      <c r="F457" s="248" t="s">
        <v>962</v>
      </c>
      <c r="G457" s="225"/>
      <c r="H457" s="249">
        <v>64.953000000000003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AT457" s="234" t="s">
        <v>430</v>
      </c>
      <c r="AU457" s="234" t="s">
        <v>80</v>
      </c>
      <c r="AV457" s="12" t="s">
        <v>80</v>
      </c>
      <c r="AW457" s="12" t="s">
        <v>34</v>
      </c>
      <c r="AX457" s="12" t="s">
        <v>78</v>
      </c>
      <c r="AY457" s="234" t="s">
        <v>419</v>
      </c>
    </row>
    <row r="458" spans="2:65" s="1" customFormat="1" ht="31.5" customHeight="1">
      <c r="B458" s="42"/>
      <c r="C458" s="209" t="s">
        <v>963</v>
      </c>
      <c r="D458" s="209" t="s">
        <v>421</v>
      </c>
      <c r="E458" s="210" t="s">
        <v>964</v>
      </c>
      <c r="F458" s="211" t="s">
        <v>965</v>
      </c>
      <c r="G458" s="212" t="s">
        <v>465</v>
      </c>
      <c r="H458" s="213">
        <v>4.8150000000000004</v>
      </c>
      <c r="I458" s="214"/>
      <c r="J458" s="215">
        <f>ROUND(I458*H458,2)</f>
        <v>0</v>
      </c>
      <c r="K458" s="211" t="s">
        <v>425</v>
      </c>
      <c r="L458" s="62"/>
      <c r="M458" s="216" t="s">
        <v>21</v>
      </c>
      <c r="N458" s="217" t="s">
        <v>42</v>
      </c>
      <c r="O458" s="43"/>
      <c r="P458" s="218">
        <f>O458*H458</f>
        <v>0</v>
      </c>
      <c r="Q458" s="218">
        <v>9.6500000000000006E-3</v>
      </c>
      <c r="R458" s="218">
        <f>Q458*H458</f>
        <v>4.6464750000000006E-2</v>
      </c>
      <c r="S458" s="218">
        <v>0</v>
      </c>
      <c r="T458" s="219">
        <f>S458*H458</f>
        <v>0</v>
      </c>
      <c r="AR458" s="25" t="s">
        <v>426</v>
      </c>
      <c r="AT458" s="25" t="s">
        <v>421</v>
      </c>
      <c r="AU458" s="25" t="s">
        <v>80</v>
      </c>
      <c r="AY458" s="25" t="s">
        <v>419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5" t="s">
        <v>78</v>
      </c>
      <c r="BK458" s="220">
        <f>ROUND(I458*H458,2)</f>
        <v>0</v>
      </c>
      <c r="BL458" s="25" t="s">
        <v>426</v>
      </c>
      <c r="BM458" s="25" t="s">
        <v>966</v>
      </c>
    </row>
    <row r="459" spans="2:65" s="1" customFormat="1" ht="27">
      <c r="B459" s="42"/>
      <c r="C459" s="64"/>
      <c r="D459" s="221" t="s">
        <v>428</v>
      </c>
      <c r="E459" s="64"/>
      <c r="F459" s="222" t="s">
        <v>967</v>
      </c>
      <c r="G459" s="64"/>
      <c r="H459" s="64"/>
      <c r="I459" s="177"/>
      <c r="J459" s="64"/>
      <c r="K459" s="64"/>
      <c r="L459" s="62"/>
      <c r="M459" s="223"/>
      <c r="N459" s="43"/>
      <c r="O459" s="43"/>
      <c r="P459" s="43"/>
      <c r="Q459" s="43"/>
      <c r="R459" s="43"/>
      <c r="S459" s="43"/>
      <c r="T459" s="79"/>
      <c r="AT459" s="25" t="s">
        <v>428</v>
      </c>
      <c r="AU459" s="25" t="s">
        <v>80</v>
      </c>
    </row>
    <row r="460" spans="2:65" s="12" customFormat="1" ht="13.5">
      <c r="B460" s="224"/>
      <c r="C460" s="225"/>
      <c r="D460" s="237" t="s">
        <v>430</v>
      </c>
      <c r="E460" s="247" t="s">
        <v>246</v>
      </c>
      <c r="F460" s="248" t="s">
        <v>968</v>
      </c>
      <c r="G460" s="225"/>
      <c r="H460" s="249">
        <v>4.8150000000000004</v>
      </c>
      <c r="I460" s="229"/>
      <c r="J460" s="225"/>
      <c r="K460" s="225"/>
      <c r="L460" s="230"/>
      <c r="M460" s="231"/>
      <c r="N460" s="232"/>
      <c r="O460" s="232"/>
      <c r="P460" s="232"/>
      <c r="Q460" s="232"/>
      <c r="R460" s="232"/>
      <c r="S460" s="232"/>
      <c r="T460" s="233"/>
      <c r="AT460" s="234" t="s">
        <v>430</v>
      </c>
      <c r="AU460" s="234" t="s">
        <v>80</v>
      </c>
      <c r="AV460" s="12" t="s">
        <v>80</v>
      </c>
      <c r="AW460" s="12" t="s">
        <v>34</v>
      </c>
      <c r="AX460" s="12" t="s">
        <v>78</v>
      </c>
      <c r="AY460" s="234" t="s">
        <v>419</v>
      </c>
    </row>
    <row r="461" spans="2:65" s="1" customFormat="1" ht="31.5" customHeight="1">
      <c r="B461" s="42"/>
      <c r="C461" s="209" t="s">
        <v>969</v>
      </c>
      <c r="D461" s="209" t="s">
        <v>421</v>
      </c>
      <c r="E461" s="210" t="s">
        <v>970</v>
      </c>
      <c r="F461" s="211" t="s">
        <v>971</v>
      </c>
      <c r="G461" s="212" t="s">
        <v>465</v>
      </c>
      <c r="H461" s="213">
        <v>20.625</v>
      </c>
      <c r="I461" s="214"/>
      <c r="J461" s="215">
        <f>ROUND(I461*H461,2)</f>
        <v>0</v>
      </c>
      <c r="K461" s="211" t="s">
        <v>425</v>
      </c>
      <c r="L461" s="62"/>
      <c r="M461" s="216" t="s">
        <v>21</v>
      </c>
      <c r="N461" s="217" t="s">
        <v>42</v>
      </c>
      <c r="O461" s="43"/>
      <c r="P461" s="218">
        <f>O461*H461</f>
        <v>0</v>
      </c>
      <c r="Q461" s="218">
        <v>9.0000000000000006E-5</v>
      </c>
      <c r="R461" s="218">
        <f>Q461*H461</f>
        <v>1.85625E-3</v>
      </c>
      <c r="S461" s="218">
        <v>0</v>
      </c>
      <c r="T461" s="219">
        <f>S461*H461</f>
        <v>0</v>
      </c>
      <c r="AR461" s="25" t="s">
        <v>426</v>
      </c>
      <c r="AT461" s="25" t="s">
        <v>421</v>
      </c>
      <c r="AU461" s="25" t="s">
        <v>80</v>
      </c>
      <c r="AY461" s="25" t="s">
        <v>419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5" t="s">
        <v>78</v>
      </c>
      <c r="BK461" s="220">
        <f>ROUND(I461*H461,2)</f>
        <v>0</v>
      </c>
      <c r="BL461" s="25" t="s">
        <v>426</v>
      </c>
      <c r="BM461" s="25" t="s">
        <v>972</v>
      </c>
    </row>
    <row r="462" spans="2:65" s="1" customFormat="1" ht="27">
      <c r="B462" s="42"/>
      <c r="C462" s="64"/>
      <c r="D462" s="221" t="s">
        <v>428</v>
      </c>
      <c r="E462" s="64"/>
      <c r="F462" s="222" t="s">
        <v>973</v>
      </c>
      <c r="G462" s="64"/>
      <c r="H462" s="64"/>
      <c r="I462" s="177"/>
      <c r="J462" s="64"/>
      <c r="K462" s="64"/>
      <c r="L462" s="62"/>
      <c r="M462" s="223"/>
      <c r="N462" s="43"/>
      <c r="O462" s="43"/>
      <c r="P462" s="43"/>
      <c r="Q462" s="43"/>
      <c r="R462" s="43"/>
      <c r="S462" s="43"/>
      <c r="T462" s="79"/>
      <c r="AT462" s="25" t="s">
        <v>428</v>
      </c>
      <c r="AU462" s="25" t="s">
        <v>80</v>
      </c>
    </row>
    <row r="463" spans="2:65" s="12" customFormat="1" ht="13.5">
      <c r="B463" s="224"/>
      <c r="C463" s="225"/>
      <c r="D463" s="237" t="s">
        <v>430</v>
      </c>
      <c r="E463" s="247" t="s">
        <v>21</v>
      </c>
      <c r="F463" s="248" t="s">
        <v>950</v>
      </c>
      <c r="G463" s="225"/>
      <c r="H463" s="249">
        <v>20.625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AT463" s="234" t="s">
        <v>430</v>
      </c>
      <c r="AU463" s="234" t="s">
        <v>80</v>
      </c>
      <c r="AV463" s="12" t="s">
        <v>80</v>
      </c>
      <c r="AW463" s="12" t="s">
        <v>34</v>
      </c>
      <c r="AX463" s="12" t="s">
        <v>78</v>
      </c>
      <c r="AY463" s="234" t="s">
        <v>419</v>
      </c>
    </row>
    <row r="464" spans="2:65" s="1" customFormat="1" ht="22.5" customHeight="1">
      <c r="B464" s="42"/>
      <c r="C464" s="209" t="s">
        <v>974</v>
      </c>
      <c r="D464" s="209" t="s">
        <v>421</v>
      </c>
      <c r="E464" s="210" t="s">
        <v>975</v>
      </c>
      <c r="F464" s="211" t="s">
        <v>976</v>
      </c>
      <c r="G464" s="212" t="s">
        <v>465</v>
      </c>
      <c r="H464" s="213">
        <v>102.86</v>
      </c>
      <c r="I464" s="214"/>
      <c r="J464" s="215">
        <f>ROUND(I464*H464,2)</f>
        <v>0</v>
      </c>
      <c r="K464" s="211" t="s">
        <v>425</v>
      </c>
      <c r="L464" s="62"/>
      <c r="M464" s="216" t="s">
        <v>21</v>
      </c>
      <c r="N464" s="217" t="s">
        <v>42</v>
      </c>
      <c r="O464" s="43"/>
      <c r="P464" s="218">
        <f>O464*H464</f>
        <v>0</v>
      </c>
      <c r="Q464" s="218">
        <v>3.48E-3</v>
      </c>
      <c r="R464" s="218">
        <f>Q464*H464</f>
        <v>0.35795280000000002</v>
      </c>
      <c r="S464" s="218">
        <v>0</v>
      </c>
      <c r="T464" s="219">
        <f>S464*H464</f>
        <v>0</v>
      </c>
      <c r="AR464" s="25" t="s">
        <v>426</v>
      </c>
      <c r="AT464" s="25" t="s">
        <v>421</v>
      </c>
      <c r="AU464" s="25" t="s">
        <v>80</v>
      </c>
      <c r="AY464" s="25" t="s">
        <v>419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5" t="s">
        <v>78</v>
      </c>
      <c r="BK464" s="220">
        <f>ROUND(I464*H464,2)</f>
        <v>0</v>
      </c>
      <c r="BL464" s="25" t="s">
        <v>426</v>
      </c>
      <c r="BM464" s="25" t="s">
        <v>977</v>
      </c>
    </row>
    <row r="465" spans="2:65" s="1" customFormat="1" ht="27">
      <c r="B465" s="42"/>
      <c r="C465" s="64"/>
      <c r="D465" s="221" t="s">
        <v>428</v>
      </c>
      <c r="E465" s="64"/>
      <c r="F465" s="222" t="s">
        <v>978</v>
      </c>
      <c r="G465" s="64"/>
      <c r="H465" s="64"/>
      <c r="I465" s="177"/>
      <c r="J465" s="64"/>
      <c r="K465" s="64"/>
      <c r="L465" s="62"/>
      <c r="M465" s="223"/>
      <c r="N465" s="43"/>
      <c r="O465" s="43"/>
      <c r="P465" s="43"/>
      <c r="Q465" s="43"/>
      <c r="R465" s="43"/>
      <c r="S465" s="43"/>
      <c r="T465" s="79"/>
      <c r="AT465" s="25" t="s">
        <v>428</v>
      </c>
      <c r="AU465" s="25" t="s">
        <v>80</v>
      </c>
    </row>
    <row r="466" spans="2:65" s="12" customFormat="1" ht="13.5">
      <c r="B466" s="224"/>
      <c r="C466" s="225"/>
      <c r="D466" s="237" t="s">
        <v>430</v>
      </c>
      <c r="E466" s="247" t="s">
        <v>21</v>
      </c>
      <c r="F466" s="248" t="s">
        <v>979</v>
      </c>
      <c r="G466" s="225"/>
      <c r="H466" s="249">
        <v>102.86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430</v>
      </c>
      <c r="AU466" s="234" t="s">
        <v>80</v>
      </c>
      <c r="AV466" s="12" t="s">
        <v>80</v>
      </c>
      <c r="AW466" s="12" t="s">
        <v>34</v>
      </c>
      <c r="AX466" s="12" t="s">
        <v>78</v>
      </c>
      <c r="AY466" s="234" t="s">
        <v>419</v>
      </c>
    </row>
    <row r="467" spans="2:65" s="1" customFormat="1" ht="22.5" customHeight="1">
      <c r="B467" s="42"/>
      <c r="C467" s="209" t="s">
        <v>980</v>
      </c>
      <c r="D467" s="209" t="s">
        <v>421</v>
      </c>
      <c r="E467" s="210" t="s">
        <v>981</v>
      </c>
      <c r="F467" s="211" t="s">
        <v>982</v>
      </c>
      <c r="G467" s="212" t="s">
        <v>465</v>
      </c>
      <c r="H467" s="213">
        <v>2174.0700000000002</v>
      </c>
      <c r="I467" s="214"/>
      <c r="J467" s="215">
        <f>ROUND(I467*H467,2)</f>
        <v>0</v>
      </c>
      <c r="K467" s="211" t="s">
        <v>425</v>
      </c>
      <c r="L467" s="62"/>
      <c r="M467" s="216" t="s">
        <v>21</v>
      </c>
      <c r="N467" s="217" t="s">
        <v>42</v>
      </c>
      <c r="O467" s="43"/>
      <c r="P467" s="218">
        <f>O467*H467</f>
        <v>0</v>
      </c>
      <c r="Q467" s="218">
        <v>2.5999999999999998E-4</v>
      </c>
      <c r="R467" s="218">
        <f>Q467*H467</f>
        <v>0.56525820000000004</v>
      </c>
      <c r="S467" s="218">
        <v>0</v>
      </c>
      <c r="T467" s="219">
        <f>S467*H467</f>
        <v>0</v>
      </c>
      <c r="AR467" s="25" t="s">
        <v>426</v>
      </c>
      <c r="AT467" s="25" t="s">
        <v>421</v>
      </c>
      <c r="AU467" s="25" t="s">
        <v>80</v>
      </c>
      <c r="AY467" s="25" t="s">
        <v>419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25" t="s">
        <v>78</v>
      </c>
      <c r="BK467" s="220">
        <f>ROUND(I467*H467,2)</f>
        <v>0</v>
      </c>
      <c r="BL467" s="25" t="s">
        <v>426</v>
      </c>
      <c r="BM467" s="25" t="s">
        <v>983</v>
      </c>
    </row>
    <row r="468" spans="2:65" s="1" customFormat="1" ht="27">
      <c r="B468" s="42"/>
      <c r="C468" s="64"/>
      <c r="D468" s="221" t="s">
        <v>428</v>
      </c>
      <c r="E468" s="64"/>
      <c r="F468" s="222" t="s">
        <v>984</v>
      </c>
      <c r="G468" s="64"/>
      <c r="H468" s="64"/>
      <c r="I468" s="177"/>
      <c r="J468" s="64"/>
      <c r="K468" s="64"/>
      <c r="L468" s="62"/>
      <c r="M468" s="223"/>
      <c r="N468" s="43"/>
      <c r="O468" s="43"/>
      <c r="P468" s="43"/>
      <c r="Q468" s="43"/>
      <c r="R468" s="43"/>
      <c r="S468" s="43"/>
      <c r="T468" s="79"/>
      <c r="AT468" s="25" t="s">
        <v>428</v>
      </c>
      <c r="AU468" s="25" t="s">
        <v>80</v>
      </c>
    </row>
    <row r="469" spans="2:65" s="12" customFormat="1" ht="13.5">
      <c r="B469" s="224"/>
      <c r="C469" s="225"/>
      <c r="D469" s="237" t="s">
        <v>430</v>
      </c>
      <c r="E469" s="247" t="s">
        <v>21</v>
      </c>
      <c r="F469" s="248" t="s">
        <v>985</v>
      </c>
      <c r="G469" s="225"/>
      <c r="H469" s="249">
        <v>2174.0700000000002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AT469" s="234" t="s">
        <v>430</v>
      </c>
      <c r="AU469" s="234" t="s">
        <v>80</v>
      </c>
      <c r="AV469" s="12" t="s">
        <v>80</v>
      </c>
      <c r="AW469" s="12" t="s">
        <v>34</v>
      </c>
      <c r="AX469" s="12" t="s">
        <v>78</v>
      </c>
      <c r="AY469" s="234" t="s">
        <v>419</v>
      </c>
    </row>
    <row r="470" spans="2:65" s="1" customFormat="1" ht="22.5" customHeight="1">
      <c r="B470" s="42"/>
      <c r="C470" s="209" t="s">
        <v>986</v>
      </c>
      <c r="D470" s="209" t="s">
        <v>421</v>
      </c>
      <c r="E470" s="210" t="s">
        <v>987</v>
      </c>
      <c r="F470" s="211" t="s">
        <v>988</v>
      </c>
      <c r="G470" s="212" t="s">
        <v>465</v>
      </c>
      <c r="H470" s="213">
        <v>25.2</v>
      </c>
      <c r="I470" s="214"/>
      <c r="J470" s="215">
        <f>ROUND(I470*H470,2)</f>
        <v>0</v>
      </c>
      <c r="K470" s="211" t="s">
        <v>425</v>
      </c>
      <c r="L470" s="62"/>
      <c r="M470" s="216" t="s">
        <v>21</v>
      </c>
      <c r="N470" s="217" t="s">
        <v>42</v>
      </c>
      <c r="O470" s="43"/>
      <c r="P470" s="218">
        <f>O470*H470</f>
        <v>0</v>
      </c>
      <c r="Q470" s="218">
        <v>8.2500000000000004E-3</v>
      </c>
      <c r="R470" s="218">
        <f>Q470*H470</f>
        <v>0.2079</v>
      </c>
      <c r="S470" s="218">
        <v>0</v>
      </c>
      <c r="T470" s="219">
        <f>S470*H470</f>
        <v>0</v>
      </c>
      <c r="AR470" s="25" t="s">
        <v>426</v>
      </c>
      <c r="AT470" s="25" t="s">
        <v>421</v>
      </c>
      <c r="AU470" s="25" t="s">
        <v>80</v>
      </c>
      <c r="AY470" s="25" t="s">
        <v>419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5" t="s">
        <v>78</v>
      </c>
      <c r="BK470" s="220">
        <f>ROUND(I470*H470,2)</f>
        <v>0</v>
      </c>
      <c r="BL470" s="25" t="s">
        <v>426</v>
      </c>
      <c r="BM470" s="25" t="s">
        <v>989</v>
      </c>
    </row>
    <row r="471" spans="2:65" s="1" customFormat="1" ht="27">
      <c r="B471" s="42"/>
      <c r="C471" s="64"/>
      <c r="D471" s="221" t="s">
        <v>428</v>
      </c>
      <c r="E471" s="64"/>
      <c r="F471" s="222" t="s">
        <v>990</v>
      </c>
      <c r="G471" s="64"/>
      <c r="H471" s="64"/>
      <c r="I471" s="177"/>
      <c r="J471" s="64"/>
      <c r="K471" s="64"/>
      <c r="L471" s="62"/>
      <c r="M471" s="223"/>
      <c r="N471" s="43"/>
      <c r="O471" s="43"/>
      <c r="P471" s="43"/>
      <c r="Q471" s="43"/>
      <c r="R471" s="43"/>
      <c r="S471" s="43"/>
      <c r="T471" s="79"/>
      <c r="AT471" s="25" t="s">
        <v>428</v>
      </c>
      <c r="AU471" s="25" t="s">
        <v>80</v>
      </c>
    </row>
    <row r="472" spans="2:65" s="14" customFormat="1" ht="13.5">
      <c r="B472" s="260"/>
      <c r="C472" s="261"/>
      <c r="D472" s="221" t="s">
        <v>430</v>
      </c>
      <c r="E472" s="262" t="s">
        <v>21</v>
      </c>
      <c r="F472" s="263" t="s">
        <v>991</v>
      </c>
      <c r="G472" s="261"/>
      <c r="H472" s="264" t="s">
        <v>21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AT472" s="270" t="s">
        <v>430</v>
      </c>
      <c r="AU472" s="270" t="s">
        <v>80</v>
      </c>
      <c r="AV472" s="14" t="s">
        <v>78</v>
      </c>
      <c r="AW472" s="14" t="s">
        <v>34</v>
      </c>
      <c r="AX472" s="14" t="s">
        <v>71</v>
      </c>
      <c r="AY472" s="270" t="s">
        <v>419</v>
      </c>
    </row>
    <row r="473" spans="2:65" s="12" customFormat="1" ht="13.5">
      <c r="B473" s="224"/>
      <c r="C473" s="225"/>
      <c r="D473" s="237" t="s">
        <v>430</v>
      </c>
      <c r="E473" s="247" t="s">
        <v>233</v>
      </c>
      <c r="F473" s="248" t="s">
        <v>992</v>
      </c>
      <c r="G473" s="225"/>
      <c r="H473" s="249">
        <v>25.2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AT473" s="234" t="s">
        <v>430</v>
      </c>
      <c r="AU473" s="234" t="s">
        <v>80</v>
      </c>
      <c r="AV473" s="12" t="s">
        <v>80</v>
      </c>
      <c r="AW473" s="12" t="s">
        <v>34</v>
      </c>
      <c r="AX473" s="12" t="s">
        <v>78</v>
      </c>
      <c r="AY473" s="234" t="s">
        <v>419</v>
      </c>
    </row>
    <row r="474" spans="2:65" s="1" customFormat="1" ht="22.5" customHeight="1">
      <c r="B474" s="42"/>
      <c r="C474" s="250" t="s">
        <v>993</v>
      </c>
      <c r="D474" s="250" t="s">
        <v>469</v>
      </c>
      <c r="E474" s="251" t="s">
        <v>994</v>
      </c>
      <c r="F474" s="252" t="s">
        <v>995</v>
      </c>
      <c r="G474" s="253" t="s">
        <v>465</v>
      </c>
      <c r="H474" s="254">
        <v>25.704000000000001</v>
      </c>
      <c r="I474" s="255"/>
      <c r="J474" s="256">
        <f>ROUND(I474*H474,2)</f>
        <v>0</v>
      </c>
      <c r="K474" s="252" t="s">
        <v>425</v>
      </c>
      <c r="L474" s="257"/>
      <c r="M474" s="258" t="s">
        <v>21</v>
      </c>
      <c r="N474" s="259" t="s">
        <v>42</v>
      </c>
      <c r="O474" s="43"/>
      <c r="P474" s="218">
        <f>O474*H474</f>
        <v>0</v>
      </c>
      <c r="Q474" s="218">
        <v>8.9999999999999998E-4</v>
      </c>
      <c r="R474" s="218">
        <f>Q474*H474</f>
        <v>2.3133600000000001E-2</v>
      </c>
      <c r="S474" s="218">
        <v>0</v>
      </c>
      <c r="T474" s="219">
        <f>S474*H474</f>
        <v>0</v>
      </c>
      <c r="AR474" s="25" t="s">
        <v>468</v>
      </c>
      <c r="AT474" s="25" t="s">
        <v>469</v>
      </c>
      <c r="AU474" s="25" t="s">
        <v>80</v>
      </c>
      <c r="AY474" s="25" t="s">
        <v>419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5" t="s">
        <v>78</v>
      </c>
      <c r="BK474" s="220">
        <f>ROUND(I474*H474,2)</f>
        <v>0</v>
      </c>
      <c r="BL474" s="25" t="s">
        <v>426</v>
      </c>
      <c r="BM474" s="25" t="s">
        <v>996</v>
      </c>
    </row>
    <row r="475" spans="2:65" s="1" customFormat="1" ht="13.5">
      <c r="B475" s="42"/>
      <c r="C475" s="64"/>
      <c r="D475" s="221" t="s">
        <v>428</v>
      </c>
      <c r="E475" s="64"/>
      <c r="F475" s="222" t="s">
        <v>997</v>
      </c>
      <c r="G475" s="64"/>
      <c r="H475" s="64"/>
      <c r="I475" s="177"/>
      <c r="J475" s="64"/>
      <c r="K475" s="64"/>
      <c r="L475" s="62"/>
      <c r="M475" s="223"/>
      <c r="N475" s="43"/>
      <c r="O475" s="43"/>
      <c r="P475" s="43"/>
      <c r="Q475" s="43"/>
      <c r="R475" s="43"/>
      <c r="S475" s="43"/>
      <c r="T475" s="79"/>
      <c r="AT475" s="25" t="s">
        <v>428</v>
      </c>
      <c r="AU475" s="25" t="s">
        <v>80</v>
      </c>
    </row>
    <row r="476" spans="2:65" s="12" customFormat="1" ht="13.5">
      <c r="B476" s="224"/>
      <c r="C476" s="225"/>
      <c r="D476" s="237" t="s">
        <v>430</v>
      </c>
      <c r="E476" s="247" t="s">
        <v>21</v>
      </c>
      <c r="F476" s="248" t="s">
        <v>998</v>
      </c>
      <c r="G476" s="225"/>
      <c r="H476" s="249">
        <v>25.704000000000001</v>
      </c>
      <c r="I476" s="229"/>
      <c r="J476" s="225"/>
      <c r="K476" s="225"/>
      <c r="L476" s="230"/>
      <c r="M476" s="231"/>
      <c r="N476" s="232"/>
      <c r="O476" s="232"/>
      <c r="P476" s="232"/>
      <c r="Q476" s="232"/>
      <c r="R476" s="232"/>
      <c r="S476" s="232"/>
      <c r="T476" s="233"/>
      <c r="AT476" s="234" t="s">
        <v>430</v>
      </c>
      <c r="AU476" s="234" t="s">
        <v>80</v>
      </c>
      <c r="AV476" s="12" t="s">
        <v>80</v>
      </c>
      <c r="AW476" s="12" t="s">
        <v>34</v>
      </c>
      <c r="AX476" s="12" t="s">
        <v>78</v>
      </c>
      <c r="AY476" s="234" t="s">
        <v>419</v>
      </c>
    </row>
    <row r="477" spans="2:65" s="1" customFormat="1" ht="22.5" customHeight="1">
      <c r="B477" s="42"/>
      <c r="C477" s="209" t="s">
        <v>999</v>
      </c>
      <c r="D477" s="209" t="s">
        <v>421</v>
      </c>
      <c r="E477" s="210" t="s">
        <v>1000</v>
      </c>
      <c r="F477" s="211" t="s">
        <v>1001</v>
      </c>
      <c r="G477" s="212" t="s">
        <v>465</v>
      </c>
      <c r="H477" s="213">
        <v>13.472</v>
      </c>
      <c r="I477" s="214"/>
      <c r="J477" s="215">
        <f>ROUND(I477*H477,2)</f>
        <v>0</v>
      </c>
      <c r="K477" s="211" t="s">
        <v>425</v>
      </c>
      <c r="L477" s="62"/>
      <c r="M477" s="216" t="s">
        <v>21</v>
      </c>
      <c r="N477" s="217" t="s">
        <v>42</v>
      </c>
      <c r="O477" s="43"/>
      <c r="P477" s="218">
        <f>O477*H477</f>
        <v>0</v>
      </c>
      <c r="Q477" s="218">
        <v>8.2500000000000004E-3</v>
      </c>
      <c r="R477" s="218">
        <f>Q477*H477</f>
        <v>0.11114400000000001</v>
      </c>
      <c r="S477" s="218">
        <v>0</v>
      </c>
      <c r="T477" s="219">
        <f>S477*H477</f>
        <v>0</v>
      </c>
      <c r="AR477" s="25" t="s">
        <v>426</v>
      </c>
      <c r="AT477" s="25" t="s">
        <v>421</v>
      </c>
      <c r="AU477" s="25" t="s">
        <v>80</v>
      </c>
      <c r="AY477" s="25" t="s">
        <v>419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5" t="s">
        <v>78</v>
      </c>
      <c r="BK477" s="220">
        <f>ROUND(I477*H477,2)</f>
        <v>0</v>
      </c>
      <c r="BL477" s="25" t="s">
        <v>426</v>
      </c>
      <c r="BM477" s="25" t="s">
        <v>1002</v>
      </c>
    </row>
    <row r="478" spans="2:65" s="1" customFormat="1" ht="27">
      <c r="B478" s="42"/>
      <c r="C478" s="64"/>
      <c r="D478" s="221" t="s">
        <v>428</v>
      </c>
      <c r="E478" s="64"/>
      <c r="F478" s="222" t="s">
        <v>1003</v>
      </c>
      <c r="G478" s="64"/>
      <c r="H478" s="64"/>
      <c r="I478" s="177"/>
      <c r="J478" s="64"/>
      <c r="K478" s="64"/>
      <c r="L478" s="62"/>
      <c r="M478" s="223"/>
      <c r="N478" s="43"/>
      <c r="O478" s="43"/>
      <c r="P478" s="43"/>
      <c r="Q478" s="43"/>
      <c r="R478" s="43"/>
      <c r="S478" s="43"/>
      <c r="T478" s="79"/>
      <c r="AT478" s="25" t="s">
        <v>428</v>
      </c>
      <c r="AU478" s="25" t="s">
        <v>80</v>
      </c>
    </row>
    <row r="479" spans="2:65" s="12" customFormat="1" ht="13.5">
      <c r="B479" s="224"/>
      <c r="C479" s="225"/>
      <c r="D479" s="237" t="s">
        <v>430</v>
      </c>
      <c r="E479" s="247" t="s">
        <v>241</v>
      </c>
      <c r="F479" s="248" t="s">
        <v>1004</v>
      </c>
      <c r="G479" s="225"/>
      <c r="H479" s="249">
        <v>13.472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AT479" s="234" t="s">
        <v>430</v>
      </c>
      <c r="AU479" s="234" t="s">
        <v>80</v>
      </c>
      <c r="AV479" s="12" t="s">
        <v>80</v>
      </c>
      <c r="AW479" s="12" t="s">
        <v>34</v>
      </c>
      <c r="AX479" s="12" t="s">
        <v>78</v>
      </c>
      <c r="AY479" s="234" t="s">
        <v>419</v>
      </c>
    </row>
    <row r="480" spans="2:65" s="1" customFormat="1" ht="22.5" customHeight="1">
      <c r="B480" s="42"/>
      <c r="C480" s="250" t="s">
        <v>1005</v>
      </c>
      <c r="D480" s="250" t="s">
        <v>469</v>
      </c>
      <c r="E480" s="251" t="s">
        <v>1006</v>
      </c>
      <c r="F480" s="252" t="s">
        <v>1007</v>
      </c>
      <c r="G480" s="253" t="s">
        <v>465</v>
      </c>
      <c r="H480" s="254">
        <v>13.741</v>
      </c>
      <c r="I480" s="255"/>
      <c r="J480" s="256">
        <f>ROUND(I480*H480,2)</f>
        <v>0</v>
      </c>
      <c r="K480" s="252" t="s">
        <v>425</v>
      </c>
      <c r="L480" s="257"/>
      <c r="M480" s="258" t="s">
        <v>21</v>
      </c>
      <c r="N480" s="259" t="s">
        <v>42</v>
      </c>
      <c r="O480" s="43"/>
      <c r="P480" s="218">
        <f>O480*H480</f>
        <v>0</v>
      </c>
      <c r="Q480" s="218">
        <v>1.8E-3</v>
      </c>
      <c r="R480" s="218">
        <f>Q480*H480</f>
        <v>2.47338E-2</v>
      </c>
      <c r="S480" s="218">
        <v>0</v>
      </c>
      <c r="T480" s="219">
        <f>S480*H480</f>
        <v>0</v>
      </c>
      <c r="AR480" s="25" t="s">
        <v>468</v>
      </c>
      <c r="AT480" s="25" t="s">
        <v>469</v>
      </c>
      <c r="AU480" s="25" t="s">
        <v>80</v>
      </c>
      <c r="AY480" s="25" t="s">
        <v>419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5" t="s">
        <v>78</v>
      </c>
      <c r="BK480" s="220">
        <f>ROUND(I480*H480,2)</f>
        <v>0</v>
      </c>
      <c r="BL480" s="25" t="s">
        <v>426</v>
      </c>
      <c r="BM480" s="25" t="s">
        <v>1008</v>
      </c>
    </row>
    <row r="481" spans="2:65" s="1" customFormat="1" ht="13.5">
      <c r="B481" s="42"/>
      <c r="C481" s="64"/>
      <c r="D481" s="221" t="s">
        <v>428</v>
      </c>
      <c r="E481" s="64"/>
      <c r="F481" s="222" t="s">
        <v>1009</v>
      </c>
      <c r="G481" s="64"/>
      <c r="H481" s="64"/>
      <c r="I481" s="177"/>
      <c r="J481" s="64"/>
      <c r="K481" s="64"/>
      <c r="L481" s="62"/>
      <c r="M481" s="223"/>
      <c r="N481" s="43"/>
      <c r="O481" s="43"/>
      <c r="P481" s="43"/>
      <c r="Q481" s="43"/>
      <c r="R481" s="43"/>
      <c r="S481" s="43"/>
      <c r="T481" s="79"/>
      <c r="AT481" s="25" t="s">
        <v>428</v>
      </c>
      <c r="AU481" s="25" t="s">
        <v>80</v>
      </c>
    </row>
    <row r="482" spans="2:65" s="12" customFormat="1" ht="13.5">
      <c r="B482" s="224"/>
      <c r="C482" s="225"/>
      <c r="D482" s="237" t="s">
        <v>430</v>
      </c>
      <c r="E482" s="247" t="s">
        <v>21</v>
      </c>
      <c r="F482" s="248" t="s">
        <v>1010</v>
      </c>
      <c r="G482" s="225"/>
      <c r="H482" s="249">
        <v>13.741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430</v>
      </c>
      <c r="AU482" s="234" t="s">
        <v>80</v>
      </c>
      <c r="AV482" s="12" t="s">
        <v>80</v>
      </c>
      <c r="AW482" s="12" t="s">
        <v>34</v>
      </c>
      <c r="AX482" s="12" t="s">
        <v>78</v>
      </c>
      <c r="AY482" s="234" t="s">
        <v>419</v>
      </c>
    </row>
    <row r="483" spans="2:65" s="1" customFormat="1" ht="22.5" customHeight="1">
      <c r="B483" s="42"/>
      <c r="C483" s="209" t="s">
        <v>1011</v>
      </c>
      <c r="D483" s="209" t="s">
        <v>421</v>
      </c>
      <c r="E483" s="210" t="s">
        <v>1012</v>
      </c>
      <c r="F483" s="211" t="s">
        <v>1013</v>
      </c>
      <c r="G483" s="212" t="s">
        <v>465</v>
      </c>
      <c r="H483" s="213">
        <v>73.400000000000006</v>
      </c>
      <c r="I483" s="214"/>
      <c r="J483" s="215">
        <f>ROUND(I483*H483,2)</f>
        <v>0</v>
      </c>
      <c r="K483" s="211" t="s">
        <v>425</v>
      </c>
      <c r="L483" s="62"/>
      <c r="M483" s="216" t="s">
        <v>21</v>
      </c>
      <c r="N483" s="217" t="s">
        <v>42</v>
      </c>
      <c r="O483" s="43"/>
      <c r="P483" s="218">
        <f>O483*H483</f>
        <v>0</v>
      </c>
      <c r="Q483" s="218">
        <v>8.3199999999999993E-3</v>
      </c>
      <c r="R483" s="218">
        <f>Q483*H483</f>
        <v>0.61068800000000001</v>
      </c>
      <c r="S483" s="218">
        <v>0</v>
      </c>
      <c r="T483" s="219">
        <f>S483*H483</f>
        <v>0</v>
      </c>
      <c r="AR483" s="25" t="s">
        <v>426</v>
      </c>
      <c r="AT483" s="25" t="s">
        <v>421</v>
      </c>
      <c r="AU483" s="25" t="s">
        <v>80</v>
      </c>
      <c r="AY483" s="25" t="s">
        <v>419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5" t="s">
        <v>78</v>
      </c>
      <c r="BK483" s="220">
        <f>ROUND(I483*H483,2)</f>
        <v>0</v>
      </c>
      <c r="BL483" s="25" t="s">
        <v>426</v>
      </c>
      <c r="BM483" s="25" t="s">
        <v>1014</v>
      </c>
    </row>
    <row r="484" spans="2:65" s="1" customFormat="1" ht="27">
      <c r="B484" s="42"/>
      <c r="C484" s="64"/>
      <c r="D484" s="221" t="s">
        <v>428</v>
      </c>
      <c r="E484" s="64"/>
      <c r="F484" s="222" t="s">
        <v>1015</v>
      </c>
      <c r="G484" s="64"/>
      <c r="H484" s="64"/>
      <c r="I484" s="177"/>
      <c r="J484" s="64"/>
      <c r="K484" s="64"/>
      <c r="L484" s="62"/>
      <c r="M484" s="223"/>
      <c r="N484" s="43"/>
      <c r="O484" s="43"/>
      <c r="P484" s="43"/>
      <c r="Q484" s="43"/>
      <c r="R484" s="43"/>
      <c r="S484" s="43"/>
      <c r="T484" s="79"/>
      <c r="AT484" s="25" t="s">
        <v>428</v>
      </c>
      <c r="AU484" s="25" t="s">
        <v>80</v>
      </c>
    </row>
    <row r="485" spans="2:65" s="14" customFormat="1" ht="13.5">
      <c r="B485" s="260"/>
      <c r="C485" s="261"/>
      <c r="D485" s="221" t="s">
        <v>430</v>
      </c>
      <c r="E485" s="262" t="s">
        <v>21</v>
      </c>
      <c r="F485" s="263" t="s">
        <v>1016</v>
      </c>
      <c r="G485" s="261"/>
      <c r="H485" s="264" t="s">
        <v>21</v>
      </c>
      <c r="I485" s="265"/>
      <c r="J485" s="261"/>
      <c r="K485" s="261"/>
      <c r="L485" s="266"/>
      <c r="M485" s="267"/>
      <c r="N485" s="268"/>
      <c r="O485" s="268"/>
      <c r="P485" s="268"/>
      <c r="Q485" s="268"/>
      <c r="R485" s="268"/>
      <c r="S485" s="268"/>
      <c r="T485" s="269"/>
      <c r="AT485" s="270" t="s">
        <v>430</v>
      </c>
      <c r="AU485" s="270" t="s">
        <v>80</v>
      </c>
      <c r="AV485" s="14" t="s">
        <v>78</v>
      </c>
      <c r="AW485" s="14" t="s">
        <v>34</v>
      </c>
      <c r="AX485" s="14" t="s">
        <v>71</v>
      </c>
      <c r="AY485" s="270" t="s">
        <v>419</v>
      </c>
    </row>
    <row r="486" spans="2:65" s="12" customFormat="1" ht="13.5">
      <c r="B486" s="224"/>
      <c r="C486" s="225"/>
      <c r="D486" s="237" t="s">
        <v>430</v>
      </c>
      <c r="E486" s="247" t="s">
        <v>243</v>
      </c>
      <c r="F486" s="248" t="s">
        <v>1017</v>
      </c>
      <c r="G486" s="225"/>
      <c r="H486" s="249">
        <v>73.400000000000006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430</v>
      </c>
      <c r="AU486" s="234" t="s">
        <v>80</v>
      </c>
      <c r="AV486" s="12" t="s">
        <v>80</v>
      </c>
      <c r="AW486" s="12" t="s">
        <v>34</v>
      </c>
      <c r="AX486" s="12" t="s">
        <v>78</v>
      </c>
      <c r="AY486" s="234" t="s">
        <v>419</v>
      </c>
    </row>
    <row r="487" spans="2:65" s="1" customFormat="1" ht="22.5" customHeight="1">
      <c r="B487" s="42"/>
      <c r="C487" s="250" t="s">
        <v>1018</v>
      </c>
      <c r="D487" s="250" t="s">
        <v>469</v>
      </c>
      <c r="E487" s="251" t="s">
        <v>1019</v>
      </c>
      <c r="F487" s="252" t="s">
        <v>1020</v>
      </c>
      <c r="G487" s="253" t="s">
        <v>465</v>
      </c>
      <c r="H487" s="254">
        <v>74.867999999999995</v>
      </c>
      <c r="I487" s="255"/>
      <c r="J487" s="256">
        <f>ROUND(I487*H487,2)</f>
        <v>0</v>
      </c>
      <c r="K487" s="252" t="s">
        <v>425</v>
      </c>
      <c r="L487" s="257"/>
      <c r="M487" s="258" t="s">
        <v>21</v>
      </c>
      <c r="N487" s="259" t="s">
        <v>42</v>
      </c>
      <c r="O487" s="43"/>
      <c r="P487" s="218">
        <f>O487*H487</f>
        <v>0</v>
      </c>
      <c r="Q487" s="218">
        <v>4.0000000000000001E-3</v>
      </c>
      <c r="R487" s="218">
        <f>Q487*H487</f>
        <v>0.29947199999999996</v>
      </c>
      <c r="S487" s="218">
        <v>0</v>
      </c>
      <c r="T487" s="219">
        <f>S487*H487</f>
        <v>0</v>
      </c>
      <c r="AR487" s="25" t="s">
        <v>468</v>
      </c>
      <c r="AT487" s="25" t="s">
        <v>469</v>
      </c>
      <c r="AU487" s="25" t="s">
        <v>80</v>
      </c>
      <c r="AY487" s="25" t="s">
        <v>419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5" t="s">
        <v>78</v>
      </c>
      <c r="BK487" s="220">
        <f>ROUND(I487*H487,2)</f>
        <v>0</v>
      </c>
      <c r="BL487" s="25" t="s">
        <v>426</v>
      </c>
      <c r="BM487" s="25" t="s">
        <v>1021</v>
      </c>
    </row>
    <row r="488" spans="2:65" s="1" customFormat="1" ht="27">
      <c r="B488" s="42"/>
      <c r="C488" s="64"/>
      <c r="D488" s="221" t="s">
        <v>428</v>
      </c>
      <c r="E488" s="64"/>
      <c r="F488" s="222" t="s">
        <v>1022</v>
      </c>
      <c r="G488" s="64"/>
      <c r="H488" s="64"/>
      <c r="I488" s="177"/>
      <c r="J488" s="64"/>
      <c r="K488" s="64"/>
      <c r="L488" s="62"/>
      <c r="M488" s="223"/>
      <c r="N488" s="43"/>
      <c r="O488" s="43"/>
      <c r="P488" s="43"/>
      <c r="Q488" s="43"/>
      <c r="R488" s="43"/>
      <c r="S488" s="43"/>
      <c r="T488" s="79"/>
      <c r="AT488" s="25" t="s">
        <v>428</v>
      </c>
      <c r="AU488" s="25" t="s">
        <v>80</v>
      </c>
    </row>
    <row r="489" spans="2:65" s="12" customFormat="1" ht="13.5">
      <c r="B489" s="224"/>
      <c r="C489" s="225"/>
      <c r="D489" s="237" t="s">
        <v>430</v>
      </c>
      <c r="E489" s="247" t="s">
        <v>21</v>
      </c>
      <c r="F489" s="248" t="s">
        <v>1023</v>
      </c>
      <c r="G489" s="225"/>
      <c r="H489" s="249">
        <v>74.867999999999995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AT489" s="234" t="s">
        <v>430</v>
      </c>
      <c r="AU489" s="234" t="s">
        <v>80</v>
      </c>
      <c r="AV489" s="12" t="s">
        <v>80</v>
      </c>
      <c r="AW489" s="12" t="s">
        <v>34</v>
      </c>
      <c r="AX489" s="12" t="s">
        <v>78</v>
      </c>
      <c r="AY489" s="234" t="s">
        <v>419</v>
      </c>
    </row>
    <row r="490" spans="2:65" s="1" customFormat="1" ht="31.5" customHeight="1">
      <c r="B490" s="42"/>
      <c r="C490" s="209" t="s">
        <v>1024</v>
      </c>
      <c r="D490" s="209" t="s">
        <v>421</v>
      </c>
      <c r="E490" s="210" t="s">
        <v>1025</v>
      </c>
      <c r="F490" s="211" t="s">
        <v>1026</v>
      </c>
      <c r="G490" s="212" t="s">
        <v>465</v>
      </c>
      <c r="H490" s="213">
        <v>94.164000000000001</v>
      </c>
      <c r="I490" s="214"/>
      <c r="J490" s="215">
        <f>ROUND(I490*H490,2)</f>
        <v>0</v>
      </c>
      <c r="K490" s="211" t="s">
        <v>425</v>
      </c>
      <c r="L490" s="62"/>
      <c r="M490" s="216" t="s">
        <v>21</v>
      </c>
      <c r="N490" s="217" t="s">
        <v>42</v>
      </c>
      <c r="O490" s="43"/>
      <c r="P490" s="218">
        <f>O490*H490</f>
        <v>0</v>
      </c>
      <c r="Q490" s="218">
        <v>9.2499999999999995E-3</v>
      </c>
      <c r="R490" s="218">
        <f>Q490*H490</f>
        <v>0.87101699999999993</v>
      </c>
      <c r="S490" s="218">
        <v>0</v>
      </c>
      <c r="T490" s="219">
        <f>S490*H490</f>
        <v>0</v>
      </c>
      <c r="AR490" s="25" t="s">
        <v>426</v>
      </c>
      <c r="AT490" s="25" t="s">
        <v>421</v>
      </c>
      <c r="AU490" s="25" t="s">
        <v>80</v>
      </c>
      <c r="AY490" s="25" t="s">
        <v>419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5" t="s">
        <v>78</v>
      </c>
      <c r="BK490" s="220">
        <f>ROUND(I490*H490,2)</f>
        <v>0</v>
      </c>
      <c r="BL490" s="25" t="s">
        <v>426</v>
      </c>
      <c r="BM490" s="25" t="s">
        <v>1027</v>
      </c>
    </row>
    <row r="491" spans="2:65" s="1" customFormat="1" ht="27">
      <c r="B491" s="42"/>
      <c r="C491" s="64"/>
      <c r="D491" s="221" t="s">
        <v>428</v>
      </c>
      <c r="E491" s="64"/>
      <c r="F491" s="222" t="s">
        <v>1028</v>
      </c>
      <c r="G491" s="64"/>
      <c r="H491" s="64"/>
      <c r="I491" s="177"/>
      <c r="J491" s="64"/>
      <c r="K491" s="64"/>
      <c r="L491" s="62"/>
      <c r="M491" s="223"/>
      <c r="N491" s="43"/>
      <c r="O491" s="43"/>
      <c r="P491" s="43"/>
      <c r="Q491" s="43"/>
      <c r="R491" s="43"/>
      <c r="S491" s="43"/>
      <c r="T491" s="79"/>
      <c r="AT491" s="25" t="s">
        <v>428</v>
      </c>
      <c r="AU491" s="25" t="s">
        <v>80</v>
      </c>
    </row>
    <row r="492" spans="2:65" s="12" customFormat="1" ht="13.5">
      <c r="B492" s="224"/>
      <c r="C492" s="225"/>
      <c r="D492" s="221" t="s">
        <v>430</v>
      </c>
      <c r="E492" s="226" t="s">
        <v>21</v>
      </c>
      <c r="F492" s="227" t="s">
        <v>1029</v>
      </c>
      <c r="G492" s="225"/>
      <c r="H492" s="228">
        <v>8.5489999999999995</v>
      </c>
      <c r="I492" s="229"/>
      <c r="J492" s="225"/>
      <c r="K492" s="225"/>
      <c r="L492" s="230"/>
      <c r="M492" s="231"/>
      <c r="N492" s="232"/>
      <c r="O492" s="232"/>
      <c r="P492" s="232"/>
      <c r="Q492" s="232"/>
      <c r="R492" s="232"/>
      <c r="S492" s="232"/>
      <c r="T492" s="233"/>
      <c r="AT492" s="234" t="s">
        <v>430</v>
      </c>
      <c r="AU492" s="234" t="s">
        <v>80</v>
      </c>
      <c r="AV492" s="12" t="s">
        <v>80</v>
      </c>
      <c r="AW492" s="12" t="s">
        <v>34</v>
      </c>
      <c r="AX492" s="12" t="s">
        <v>71</v>
      </c>
      <c r="AY492" s="234" t="s">
        <v>419</v>
      </c>
    </row>
    <row r="493" spans="2:65" s="12" customFormat="1" ht="13.5">
      <c r="B493" s="224"/>
      <c r="C493" s="225"/>
      <c r="D493" s="221" t="s">
        <v>430</v>
      </c>
      <c r="E493" s="226" t="s">
        <v>21</v>
      </c>
      <c r="F493" s="227" t="s">
        <v>1030</v>
      </c>
      <c r="G493" s="225"/>
      <c r="H493" s="228">
        <v>66.69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AT493" s="234" t="s">
        <v>430</v>
      </c>
      <c r="AU493" s="234" t="s">
        <v>80</v>
      </c>
      <c r="AV493" s="12" t="s">
        <v>80</v>
      </c>
      <c r="AW493" s="12" t="s">
        <v>34</v>
      </c>
      <c r="AX493" s="12" t="s">
        <v>71</v>
      </c>
      <c r="AY493" s="234" t="s">
        <v>419</v>
      </c>
    </row>
    <row r="494" spans="2:65" s="12" customFormat="1" ht="13.5">
      <c r="B494" s="224"/>
      <c r="C494" s="225"/>
      <c r="D494" s="221" t="s">
        <v>430</v>
      </c>
      <c r="E494" s="226" t="s">
        <v>21</v>
      </c>
      <c r="F494" s="227" t="s">
        <v>1031</v>
      </c>
      <c r="G494" s="225"/>
      <c r="H494" s="228">
        <v>6.7649999999999997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AT494" s="234" t="s">
        <v>430</v>
      </c>
      <c r="AU494" s="234" t="s">
        <v>80</v>
      </c>
      <c r="AV494" s="12" t="s">
        <v>80</v>
      </c>
      <c r="AW494" s="12" t="s">
        <v>34</v>
      </c>
      <c r="AX494" s="12" t="s">
        <v>71</v>
      </c>
      <c r="AY494" s="234" t="s">
        <v>419</v>
      </c>
    </row>
    <row r="495" spans="2:65" s="12" customFormat="1" ht="13.5">
      <c r="B495" s="224"/>
      <c r="C495" s="225"/>
      <c r="D495" s="221" t="s">
        <v>430</v>
      </c>
      <c r="E495" s="226" t="s">
        <v>21</v>
      </c>
      <c r="F495" s="227" t="s">
        <v>1032</v>
      </c>
      <c r="G495" s="225"/>
      <c r="H495" s="228">
        <v>12.16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AT495" s="234" t="s">
        <v>430</v>
      </c>
      <c r="AU495" s="234" t="s">
        <v>80</v>
      </c>
      <c r="AV495" s="12" t="s">
        <v>80</v>
      </c>
      <c r="AW495" s="12" t="s">
        <v>34</v>
      </c>
      <c r="AX495" s="12" t="s">
        <v>71</v>
      </c>
      <c r="AY495" s="234" t="s">
        <v>419</v>
      </c>
    </row>
    <row r="496" spans="2:65" s="13" customFormat="1" ht="13.5">
      <c r="B496" s="235"/>
      <c r="C496" s="236"/>
      <c r="D496" s="237" t="s">
        <v>430</v>
      </c>
      <c r="E496" s="238" t="s">
        <v>235</v>
      </c>
      <c r="F496" s="239" t="s">
        <v>434</v>
      </c>
      <c r="G496" s="236"/>
      <c r="H496" s="240">
        <v>94.164000000000001</v>
      </c>
      <c r="I496" s="241"/>
      <c r="J496" s="236"/>
      <c r="K496" s="236"/>
      <c r="L496" s="242"/>
      <c r="M496" s="243"/>
      <c r="N496" s="244"/>
      <c r="O496" s="244"/>
      <c r="P496" s="244"/>
      <c r="Q496" s="244"/>
      <c r="R496" s="244"/>
      <c r="S496" s="244"/>
      <c r="T496" s="245"/>
      <c r="AT496" s="246" t="s">
        <v>430</v>
      </c>
      <c r="AU496" s="246" t="s">
        <v>80</v>
      </c>
      <c r="AV496" s="13" t="s">
        <v>426</v>
      </c>
      <c r="AW496" s="13" t="s">
        <v>34</v>
      </c>
      <c r="AX496" s="13" t="s">
        <v>78</v>
      </c>
      <c r="AY496" s="246" t="s">
        <v>419</v>
      </c>
    </row>
    <row r="497" spans="2:65" s="1" customFormat="1" ht="22.5" customHeight="1">
      <c r="B497" s="42"/>
      <c r="C497" s="250" t="s">
        <v>1033</v>
      </c>
      <c r="D497" s="250" t="s">
        <v>469</v>
      </c>
      <c r="E497" s="251" t="s">
        <v>1034</v>
      </c>
      <c r="F497" s="252" t="s">
        <v>1035</v>
      </c>
      <c r="G497" s="253" t="s">
        <v>465</v>
      </c>
      <c r="H497" s="254">
        <v>96.046999999999997</v>
      </c>
      <c r="I497" s="255"/>
      <c r="J497" s="256">
        <f>ROUND(I497*H497,2)</f>
        <v>0</v>
      </c>
      <c r="K497" s="252" t="s">
        <v>21</v>
      </c>
      <c r="L497" s="257"/>
      <c r="M497" s="258" t="s">
        <v>21</v>
      </c>
      <c r="N497" s="259" t="s">
        <v>42</v>
      </c>
      <c r="O497" s="43"/>
      <c r="P497" s="218">
        <f>O497*H497</f>
        <v>0</v>
      </c>
      <c r="Q497" s="218">
        <v>6.0000000000000001E-3</v>
      </c>
      <c r="R497" s="218">
        <f>Q497*H497</f>
        <v>0.57628199999999996</v>
      </c>
      <c r="S497" s="218">
        <v>0</v>
      </c>
      <c r="T497" s="219">
        <f>S497*H497</f>
        <v>0</v>
      </c>
      <c r="AR497" s="25" t="s">
        <v>468</v>
      </c>
      <c r="AT497" s="25" t="s">
        <v>469</v>
      </c>
      <c r="AU497" s="25" t="s">
        <v>80</v>
      </c>
      <c r="AY497" s="25" t="s">
        <v>419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5" t="s">
        <v>78</v>
      </c>
      <c r="BK497" s="220">
        <f>ROUND(I497*H497,2)</f>
        <v>0</v>
      </c>
      <c r="BL497" s="25" t="s">
        <v>426</v>
      </c>
      <c r="BM497" s="25" t="s">
        <v>1036</v>
      </c>
    </row>
    <row r="498" spans="2:65" s="1" customFormat="1" ht="13.5">
      <c r="B498" s="42"/>
      <c r="C498" s="64"/>
      <c r="D498" s="221" t="s">
        <v>428</v>
      </c>
      <c r="E498" s="64"/>
      <c r="F498" s="222" t="s">
        <v>1037</v>
      </c>
      <c r="G498" s="64"/>
      <c r="H498" s="64"/>
      <c r="I498" s="177"/>
      <c r="J498" s="64"/>
      <c r="K498" s="64"/>
      <c r="L498" s="62"/>
      <c r="M498" s="223"/>
      <c r="N498" s="43"/>
      <c r="O498" s="43"/>
      <c r="P498" s="43"/>
      <c r="Q498" s="43"/>
      <c r="R498" s="43"/>
      <c r="S498" s="43"/>
      <c r="T498" s="79"/>
      <c r="AT498" s="25" t="s">
        <v>428</v>
      </c>
      <c r="AU498" s="25" t="s">
        <v>80</v>
      </c>
    </row>
    <row r="499" spans="2:65" s="12" customFormat="1" ht="13.5">
      <c r="B499" s="224"/>
      <c r="C499" s="225"/>
      <c r="D499" s="237" t="s">
        <v>430</v>
      </c>
      <c r="E499" s="247" t="s">
        <v>21</v>
      </c>
      <c r="F499" s="248" t="s">
        <v>1038</v>
      </c>
      <c r="G499" s="225"/>
      <c r="H499" s="249">
        <v>96.046999999999997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AT499" s="234" t="s">
        <v>430</v>
      </c>
      <c r="AU499" s="234" t="s">
        <v>80</v>
      </c>
      <c r="AV499" s="12" t="s">
        <v>80</v>
      </c>
      <c r="AW499" s="12" t="s">
        <v>34</v>
      </c>
      <c r="AX499" s="12" t="s">
        <v>78</v>
      </c>
      <c r="AY499" s="234" t="s">
        <v>419</v>
      </c>
    </row>
    <row r="500" spans="2:65" s="1" customFormat="1" ht="31.5" customHeight="1">
      <c r="B500" s="42"/>
      <c r="C500" s="209" t="s">
        <v>1039</v>
      </c>
      <c r="D500" s="209" t="s">
        <v>421</v>
      </c>
      <c r="E500" s="210" t="s">
        <v>1040</v>
      </c>
      <c r="F500" s="211" t="s">
        <v>1041</v>
      </c>
      <c r="G500" s="212" t="s">
        <v>465</v>
      </c>
      <c r="H500" s="213">
        <v>47.869</v>
      </c>
      <c r="I500" s="214"/>
      <c r="J500" s="215">
        <f>ROUND(I500*H500,2)</f>
        <v>0</v>
      </c>
      <c r="K500" s="211" t="s">
        <v>425</v>
      </c>
      <c r="L500" s="62"/>
      <c r="M500" s="216" t="s">
        <v>21</v>
      </c>
      <c r="N500" s="217" t="s">
        <v>42</v>
      </c>
      <c r="O500" s="43"/>
      <c r="P500" s="218">
        <f>O500*H500</f>
        <v>0</v>
      </c>
      <c r="Q500" s="218">
        <v>9.3100000000000006E-3</v>
      </c>
      <c r="R500" s="218">
        <f>Q500*H500</f>
        <v>0.44566039000000002</v>
      </c>
      <c r="S500" s="218">
        <v>0</v>
      </c>
      <c r="T500" s="219">
        <f>S500*H500</f>
        <v>0</v>
      </c>
      <c r="AR500" s="25" t="s">
        <v>426</v>
      </c>
      <c r="AT500" s="25" t="s">
        <v>421</v>
      </c>
      <c r="AU500" s="25" t="s">
        <v>80</v>
      </c>
      <c r="AY500" s="25" t="s">
        <v>419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5" t="s">
        <v>78</v>
      </c>
      <c r="BK500" s="220">
        <f>ROUND(I500*H500,2)</f>
        <v>0</v>
      </c>
      <c r="BL500" s="25" t="s">
        <v>426</v>
      </c>
      <c r="BM500" s="25" t="s">
        <v>1042</v>
      </c>
    </row>
    <row r="501" spans="2:65" s="1" customFormat="1" ht="27">
      <c r="B501" s="42"/>
      <c r="C501" s="64"/>
      <c r="D501" s="221" t="s">
        <v>428</v>
      </c>
      <c r="E501" s="64"/>
      <c r="F501" s="222" t="s">
        <v>1043</v>
      </c>
      <c r="G501" s="64"/>
      <c r="H501" s="64"/>
      <c r="I501" s="177"/>
      <c r="J501" s="64"/>
      <c r="K501" s="64"/>
      <c r="L501" s="62"/>
      <c r="M501" s="223"/>
      <c r="N501" s="43"/>
      <c r="O501" s="43"/>
      <c r="P501" s="43"/>
      <c r="Q501" s="43"/>
      <c r="R501" s="43"/>
      <c r="S501" s="43"/>
      <c r="T501" s="79"/>
      <c r="AT501" s="25" t="s">
        <v>428</v>
      </c>
      <c r="AU501" s="25" t="s">
        <v>80</v>
      </c>
    </row>
    <row r="502" spans="2:65" s="12" customFormat="1" ht="13.5">
      <c r="B502" s="224"/>
      <c r="C502" s="225"/>
      <c r="D502" s="221" t="s">
        <v>430</v>
      </c>
      <c r="E502" s="226" t="s">
        <v>21</v>
      </c>
      <c r="F502" s="227" t="s">
        <v>1044</v>
      </c>
      <c r="G502" s="225"/>
      <c r="H502" s="228">
        <v>26.481000000000002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AT502" s="234" t="s">
        <v>430</v>
      </c>
      <c r="AU502" s="234" t="s">
        <v>80</v>
      </c>
      <c r="AV502" s="12" t="s">
        <v>80</v>
      </c>
      <c r="AW502" s="12" t="s">
        <v>34</v>
      </c>
      <c r="AX502" s="12" t="s">
        <v>71</v>
      </c>
      <c r="AY502" s="234" t="s">
        <v>419</v>
      </c>
    </row>
    <row r="503" spans="2:65" s="12" customFormat="1" ht="13.5">
      <c r="B503" s="224"/>
      <c r="C503" s="225"/>
      <c r="D503" s="221" t="s">
        <v>430</v>
      </c>
      <c r="E503" s="226" t="s">
        <v>21</v>
      </c>
      <c r="F503" s="227" t="s">
        <v>1045</v>
      </c>
      <c r="G503" s="225"/>
      <c r="H503" s="228">
        <v>21.388000000000002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AT503" s="234" t="s">
        <v>430</v>
      </c>
      <c r="AU503" s="234" t="s">
        <v>80</v>
      </c>
      <c r="AV503" s="12" t="s">
        <v>80</v>
      </c>
      <c r="AW503" s="12" t="s">
        <v>34</v>
      </c>
      <c r="AX503" s="12" t="s">
        <v>71</v>
      </c>
      <c r="AY503" s="234" t="s">
        <v>419</v>
      </c>
    </row>
    <row r="504" spans="2:65" s="13" customFormat="1" ht="13.5">
      <c r="B504" s="235"/>
      <c r="C504" s="236"/>
      <c r="D504" s="237" t="s">
        <v>430</v>
      </c>
      <c r="E504" s="238" t="s">
        <v>237</v>
      </c>
      <c r="F504" s="239" t="s">
        <v>434</v>
      </c>
      <c r="G504" s="236"/>
      <c r="H504" s="240">
        <v>47.869</v>
      </c>
      <c r="I504" s="241"/>
      <c r="J504" s="236"/>
      <c r="K504" s="236"/>
      <c r="L504" s="242"/>
      <c r="M504" s="243"/>
      <c r="N504" s="244"/>
      <c r="O504" s="244"/>
      <c r="P504" s="244"/>
      <c r="Q504" s="244"/>
      <c r="R504" s="244"/>
      <c r="S504" s="244"/>
      <c r="T504" s="245"/>
      <c r="AT504" s="246" t="s">
        <v>430</v>
      </c>
      <c r="AU504" s="246" t="s">
        <v>80</v>
      </c>
      <c r="AV504" s="13" t="s">
        <v>426</v>
      </c>
      <c r="AW504" s="13" t="s">
        <v>34</v>
      </c>
      <c r="AX504" s="13" t="s">
        <v>78</v>
      </c>
      <c r="AY504" s="246" t="s">
        <v>419</v>
      </c>
    </row>
    <row r="505" spans="2:65" s="1" customFormat="1" ht="31.5" customHeight="1">
      <c r="B505" s="42"/>
      <c r="C505" s="209" t="s">
        <v>1046</v>
      </c>
      <c r="D505" s="209" t="s">
        <v>421</v>
      </c>
      <c r="E505" s="210" t="s">
        <v>1047</v>
      </c>
      <c r="F505" s="211" t="s">
        <v>1048</v>
      </c>
      <c r="G505" s="212" t="s">
        <v>465</v>
      </c>
      <c r="H505" s="213">
        <v>1945.165</v>
      </c>
      <c r="I505" s="214"/>
      <c r="J505" s="215">
        <f>ROUND(I505*H505,2)</f>
        <v>0</v>
      </c>
      <c r="K505" s="211" t="s">
        <v>425</v>
      </c>
      <c r="L505" s="62"/>
      <c r="M505" s="216" t="s">
        <v>21</v>
      </c>
      <c r="N505" s="217" t="s">
        <v>42</v>
      </c>
      <c r="O505" s="43"/>
      <c r="P505" s="218">
        <f>O505*H505</f>
        <v>0</v>
      </c>
      <c r="Q505" s="218">
        <v>9.4999999999999998E-3</v>
      </c>
      <c r="R505" s="218">
        <f>Q505*H505</f>
        <v>18.479067499999999</v>
      </c>
      <c r="S505" s="218">
        <v>0</v>
      </c>
      <c r="T505" s="219">
        <f>S505*H505</f>
        <v>0</v>
      </c>
      <c r="AR505" s="25" t="s">
        <v>426</v>
      </c>
      <c r="AT505" s="25" t="s">
        <v>421</v>
      </c>
      <c r="AU505" s="25" t="s">
        <v>80</v>
      </c>
      <c r="AY505" s="25" t="s">
        <v>419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25" t="s">
        <v>78</v>
      </c>
      <c r="BK505" s="220">
        <f>ROUND(I505*H505,2)</f>
        <v>0</v>
      </c>
      <c r="BL505" s="25" t="s">
        <v>426</v>
      </c>
      <c r="BM505" s="25" t="s">
        <v>1049</v>
      </c>
    </row>
    <row r="506" spans="2:65" s="1" customFormat="1" ht="27">
      <c r="B506" s="42"/>
      <c r="C506" s="64"/>
      <c r="D506" s="221" t="s">
        <v>428</v>
      </c>
      <c r="E506" s="64"/>
      <c r="F506" s="222" t="s">
        <v>1050</v>
      </c>
      <c r="G506" s="64"/>
      <c r="H506" s="64"/>
      <c r="I506" s="177"/>
      <c r="J506" s="64"/>
      <c r="K506" s="64"/>
      <c r="L506" s="62"/>
      <c r="M506" s="223"/>
      <c r="N506" s="43"/>
      <c r="O506" s="43"/>
      <c r="P506" s="43"/>
      <c r="Q506" s="43"/>
      <c r="R506" s="43"/>
      <c r="S506" s="43"/>
      <c r="T506" s="79"/>
      <c r="AT506" s="25" t="s">
        <v>428</v>
      </c>
      <c r="AU506" s="25" t="s">
        <v>80</v>
      </c>
    </row>
    <row r="507" spans="2:65" s="12" customFormat="1" ht="13.5">
      <c r="B507" s="224"/>
      <c r="C507" s="225"/>
      <c r="D507" s="221" t="s">
        <v>430</v>
      </c>
      <c r="E507" s="226" t="s">
        <v>21</v>
      </c>
      <c r="F507" s="227" t="s">
        <v>1051</v>
      </c>
      <c r="G507" s="225"/>
      <c r="H507" s="228">
        <v>1995.125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AT507" s="234" t="s">
        <v>430</v>
      </c>
      <c r="AU507" s="234" t="s">
        <v>80</v>
      </c>
      <c r="AV507" s="12" t="s">
        <v>80</v>
      </c>
      <c r="AW507" s="12" t="s">
        <v>34</v>
      </c>
      <c r="AX507" s="12" t="s">
        <v>71</v>
      </c>
      <c r="AY507" s="234" t="s">
        <v>419</v>
      </c>
    </row>
    <row r="508" spans="2:65" s="12" customFormat="1" ht="13.5">
      <c r="B508" s="224"/>
      <c r="C508" s="225"/>
      <c r="D508" s="221" t="s">
        <v>430</v>
      </c>
      <c r="E508" s="226" t="s">
        <v>21</v>
      </c>
      <c r="F508" s="227" t="s">
        <v>1052</v>
      </c>
      <c r="G508" s="225"/>
      <c r="H508" s="228">
        <v>-24.95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AT508" s="234" t="s">
        <v>430</v>
      </c>
      <c r="AU508" s="234" t="s">
        <v>80</v>
      </c>
      <c r="AV508" s="12" t="s">
        <v>80</v>
      </c>
      <c r="AW508" s="12" t="s">
        <v>34</v>
      </c>
      <c r="AX508" s="12" t="s">
        <v>71</v>
      </c>
      <c r="AY508" s="234" t="s">
        <v>419</v>
      </c>
    </row>
    <row r="509" spans="2:65" s="12" customFormat="1" ht="13.5">
      <c r="B509" s="224"/>
      <c r="C509" s="225"/>
      <c r="D509" s="221" t="s">
        <v>430</v>
      </c>
      <c r="E509" s="226" t="s">
        <v>21</v>
      </c>
      <c r="F509" s="227" t="s">
        <v>1053</v>
      </c>
      <c r="G509" s="225"/>
      <c r="H509" s="228">
        <v>-25.01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AT509" s="234" t="s">
        <v>430</v>
      </c>
      <c r="AU509" s="234" t="s">
        <v>80</v>
      </c>
      <c r="AV509" s="12" t="s">
        <v>80</v>
      </c>
      <c r="AW509" s="12" t="s">
        <v>34</v>
      </c>
      <c r="AX509" s="12" t="s">
        <v>71</v>
      </c>
      <c r="AY509" s="234" t="s">
        <v>419</v>
      </c>
    </row>
    <row r="510" spans="2:65" s="13" customFormat="1" ht="13.5">
      <c r="B510" s="235"/>
      <c r="C510" s="236"/>
      <c r="D510" s="237" t="s">
        <v>430</v>
      </c>
      <c r="E510" s="238" t="s">
        <v>248</v>
      </c>
      <c r="F510" s="239" t="s">
        <v>434</v>
      </c>
      <c r="G510" s="236"/>
      <c r="H510" s="240">
        <v>1945.165</v>
      </c>
      <c r="I510" s="241"/>
      <c r="J510" s="236"/>
      <c r="K510" s="236"/>
      <c r="L510" s="242"/>
      <c r="M510" s="243"/>
      <c r="N510" s="244"/>
      <c r="O510" s="244"/>
      <c r="P510" s="244"/>
      <c r="Q510" s="244"/>
      <c r="R510" s="244"/>
      <c r="S510" s="244"/>
      <c r="T510" s="245"/>
      <c r="AT510" s="246" t="s">
        <v>430</v>
      </c>
      <c r="AU510" s="246" t="s">
        <v>80</v>
      </c>
      <c r="AV510" s="13" t="s">
        <v>426</v>
      </c>
      <c r="AW510" s="13" t="s">
        <v>34</v>
      </c>
      <c r="AX510" s="13" t="s">
        <v>78</v>
      </c>
      <c r="AY510" s="246" t="s">
        <v>419</v>
      </c>
    </row>
    <row r="511" spans="2:65" s="1" customFormat="1" ht="22.5" customHeight="1">
      <c r="B511" s="42"/>
      <c r="C511" s="250" t="s">
        <v>1054</v>
      </c>
      <c r="D511" s="250" t="s">
        <v>469</v>
      </c>
      <c r="E511" s="251" t="s">
        <v>1055</v>
      </c>
      <c r="F511" s="252" t="s">
        <v>1056</v>
      </c>
      <c r="G511" s="253" t="s">
        <v>465</v>
      </c>
      <c r="H511" s="254">
        <v>1988.98</v>
      </c>
      <c r="I511" s="255"/>
      <c r="J511" s="256">
        <f>ROUND(I511*H511,2)</f>
        <v>0</v>
      </c>
      <c r="K511" s="252" t="s">
        <v>425</v>
      </c>
      <c r="L511" s="257"/>
      <c r="M511" s="258" t="s">
        <v>21</v>
      </c>
      <c r="N511" s="259" t="s">
        <v>42</v>
      </c>
      <c r="O511" s="43"/>
      <c r="P511" s="218">
        <f>O511*H511</f>
        <v>0</v>
      </c>
      <c r="Q511" s="218">
        <v>2.1000000000000001E-2</v>
      </c>
      <c r="R511" s="218">
        <f>Q511*H511</f>
        <v>41.76858</v>
      </c>
      <c r="S511" s="218">
        <v>0</v>
      </c>
      <c r="T511" s="219">
        <f>S511*H511</f>
        <v>0</v>
      </c>
      <c r="AR511" s="25" t="s">
        <v>468</v>
      </c>
      <c r="AT511" s="25" t="s">
        <v>469</v>
      </c>
      <c r="AU511" s="25" t="s">
        <v>80</v>
      </c>
      <c r="AY511" s="25" t="s">
        <v>419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5" t="s">
        <v>78</v>
      </c>
      <c r="BK511" s="220">
        <f>ROUND(I511*H511,2)</f>
        <v>0</v>
      </c>
      <c r="BL511" s="25" t="s">
        <v>426</v>
      </c>
      <c r="BM511" s="25" t="s">
        <v>1057</v>
      </c>
    </row>
    <row r="512" spans="2:65" s="1" customFormat="1" ht="13.5">
      <c r="B512" s="42"/>
      <c r="C512" s="64"/>
      <c r="D512" s="221" t="s">
        <v>428</v>
      </c>
      <c r="E512" s="64"/>
      <c r="F512" s="222" t="s">
        <v>1058</v>
      </c>
      <c r="G512" s="64"/>
      <c r="H512" s="64"/>
      <c r="I512" s="177"/>
      <c r="J512" s="64"/>
      <c r="K512" s="64"/>
      <c r="L512" s="62"/>
      <c r="M512" s="223"/>
      <c r="N512" s="43"/>
      <c r="O512" s="43"/>
      <c r="P512" s="43"/>
      <c r="Q512" s="43"/>
      <c r="R512" s="43"/>
      <c r="S512" s="43"/>
      <c r="T512" s="79"/>
      <c r="AT512" s="25" t="s">
        <v>428</v>
      </c>
      <c r="AU512" s="25" t="s">
        <v>80</v>
      </c>
    </row>
    <row r="513" spans="2:65" s="12" customFormat="1" ht="13.5">
      <c r="B513" s="224"/>
      <c r="C513" s="225"/>
      <c r="D513" s="237" t="s">
        <v>430</v>
      </c>
      <c r="E513" s="247" t="s">
        <v>21</v>
      </c>
      <c r="F513" s="248" t="s">
        <v>1059</v>
      </c>
      <c r="G513" s="225"/>
      <c r="H513" s="249">
        <v>1988.98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AT513" s="234" t="s">
        <v>430</v>
      </c>
      <c r="AU513" s="234" t="s">
        <v>80</v>
      </c>
      <c r="AV513" s="12" t="s">
        <v>80</v>
      </c>
      <c r="AW513" s="12" t="s">
        <v>34</v>
      </c>
      <c r="AX513" s="12" t="s">
        <v>78</v>
      </c>
      <c r="AY513" s="234" t="s">
        <v>419</v>
      </c>
    </row>
    <row r="514" spans="2:65" s="1" customFormat="1" ht="31.5" customHeight="1">
      <c r="B514" s="42"/>
      <c r="C514" s="209" t="s">
        <v>1060</v>
      </c>
      <c r="D514" s="209" t="s">
        <v>421</v>
      </c>
      <c r="E514" s="210" t="s">
        <v>1061</v>
      </c>
      <c r="F514" s="211" t="s">
        <v>1062</v>
      </c>
      <c r="G514" s="212" t="s">
        <v>465</v>
      </c>
      <c r="H514" s="213">
        <v>86.872</v>
      </c>
      <c r="I514" s="214"/>
      <c r="J514" s="215">
        <f>ROUND(I514*H514,2)</f>
        <v>0</v>
      </c>
      <c r="K514" s="211" t="s">
        <v>425</v>
      </c>
      <c r="L514" s="62"/>
      <c r="M514" s="216" t="s">
        <v>21</v>
      </c>
      <c r="N514" s="217" t="s">
        <v>42</v>
      </c>
      <c r="O514" s="43"/>
      <c r="P514" s="218">
        <f>O514*H514</f>
        <v>0</v>
      </c>
      <c r="Q514" s="218">
        <v>6.0000000000000002E-5</v>
      </c>
      <c r="R514" s="218">
        <f>Q514*H514</f>
        <v>5.2123200000000003E-3</v>
      </c>
      <c r="S514" s="218">
        <v>0</v>
      </c>
      <c r="T514" s="219">
        <f>S514*H514</f>
        <v>0</v>
      </c>
      <c r="AR514" s="25" t="s">
        <v>426</v>
      </c>
      <c r="AT514" s="25" t="s">
        <v>421</v>
      </c>
      <c r="AU514" s="25" t="s">
        <v>80</v>
      </c>
      <c r="AY514" s="25" t="s">
        <v>419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25" t="s">
        <v>78</v>
      </c>
      <c r="BK514" s="220">
        <f>ROUND(I514*H514,2)</f>
        <v>0</v>
      </c>
      <c r="BL514" s="25" t="s">
        <v>426</v>
      </c>
      <c r="BM514" s="25" t="s">
        <v>1063</v>
      </c>
    </row>
    <row r="515" spans="2:65" s="1" customFormat="1" ht="27">
      <c r="B515" s="42"/>
      <c r="C515" s="64"/>
      <c r="D515" s="221" t="s">
        <v>428</v>
      </c>
      <c r="E515" s="64"/>
      <c r="F515" s="222" t="s">
        <v>1064</v>
      </c>
      <c r="G515" s="64"/>
      <c r="H515" s="64"/>
      <c r="I515" s="177"/>
      <c r="J515" s="64"/>
      <c r="K515" s="64"/>
      <c r="L515" s="62"/>
      <c r="M515" s="223"/>
      <c r="N515" s="43"/>
      <c r="O515" s="43"/>
      <c r="P515" s="43"/>
      <c r="Q515" s="43"/>
      <c r="R515" s="43"/>
      <c r="S515" s="43"/>
      <c r="T515" s="79"/>
      <c r="AT515" s="25" t="s">
        <v>428</v>
      </c>
      <c r="AU515" s="25" t="s">
        <v>80</v>
      </c>
    </row>
    <row r="516" spans="2:65" s="12" customFormat="1" ht="13.5">
      <c r="B516" s="224"/>
      <c r="C516" s="225"/>
      <c r="D516" s="237" t="s">
        <v>430</v>
      </c>
      <c r="E516" s="247" t="s">
        <v>21</v>
      </c>
      <c r="F516" s="248" t="s">
        <v>1065</v>
      </c>
      <c r="G516" s="225"/>
      <c r="H516" s="249">
        <v>86.872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AT516" s="234" t="s">
        <v>430</v>
      </c>
      <c r="AU516" s="234" t="s">
        <v>80</v>
      </c>
      <c r="AV516" s="12" t="s">
        <v>80</v>
      </c>
      <c r="AW516" s="12" t="s">
        <v>34</v>
      </c>
      <c r="AX516" s="12" t="s">
        <v>78</v>
      </c>
      <c r="AY516" s="234" t="s">
        <v>419</v>
      </c>
    </row>
    <row r="517" spans="2:65" s="1" customFormat="1" ht="31.5" customHeight="1">
      <c r="B517" s="42"/>
      <c r="C517" s="209" t="s">
        <v>1066</v>
      </c>
      <c r="D517" s="209" t="s">
        <v>421</v>
      </c>
      <c r="E517" s="210" t="s">
        <v>1067</v>
      </c>
      <c r="F517" s="211" t="s">
        <v>1068</v>
      </c>
      <c r="G517" s="212" t="s">
        <v>465</v>
      </c>
      <c r="H517" s="213">
        <v>1993.0340000000001</v>
      </c>
      <c r="I517" s="214"/>
      <c r="J517" s="215">
        <f>ROUND(I517*H517,2)</f>
        <v>0</v>
      </c>
      <c r="K517" s="211" t="s">
        <v>425</v>
      </c>
      <c r="L517" s="62"/>
      <c r="M517" s="216" t="s">
        <v>21</v>
      </c>
      <c r="N517" s="217" t="s">
        <v>42</v>
      </c>
      <c r="O517" s="43"/>
      <c r="P517" s="218">
        <f>O517*H517</f>
        <v>0</v>
      </c>
      <c r="Q517" s="218">
        <v>6.0000000000000002E-5</v>
      </c>
      <c r="R517" s="218">
        <f>Q517*H517</f>
        <v>0.11958204000000001</v>
      </c>
      <c r="S517" s="218">
        <v>0</v>
      </c>
      <c r="T517" s="219">
        <f>S517*H517</f>
        <v>0</v>
      </c>
      <c r="AR517" s="25" t="s">
        <v>426</v>
      </c>
      <c r="AT517" s="25" t="s">
        <v>421</v>
      </c>
      <c r="AU517" s="25" t="s">
        <v>80</v>
      </c>
      <c r="AY517" s="25" t="s">
        <v>419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25" t="s">
        <v>78</v>
      </c>
      <c r="BK517" s="220">
        <f>ROUND(I517*H517,2)</f>
        <v>0</v>
      </c>
      <c r="BL517" s="25" t="s">
        <v>426</v>
      </c>
      <c r="BM517" s="25" t="s">
        <v>1069</v>
      </c>
    </row>
    <row r="518" spans="2:65" s="1" customFormat="1" ht="27">
      <c r="B518" s="42"/>
      <c r="C518" s="64"/>
      <c r="D518" s="221" t="s">
        <v>428</v>
      </c>
      <c r="E518" s="64"/>
      <c r="F518" s="222" t="s">
        <v>1070</v>
      </c>
      <c r="G518" s="64"/>
      <c r="H518" s="64"/>
      <c r="I518" s="177"/>
      <c r="J518" s="64"/>
      <c r="K518" s="64"/>
      <c r="L518" s="62"/>
      <c r="M518" s="223"/>
      <c r="N518" s="43"/>
      <c r="O518" s="43"/>
      <c r="P518" s="43"/>
      <c r="Q518" s="43"/>
      <c r="R518" s="43"/>
      <c r="S518" s="43"/>
      <c r="T518" s="79"/>
      <c r="AT518" s="25" t="s">
        <v>428</v>
      </c>
      <c r="AU518" s="25" t="s">
        <v>80</v>
      </c>
    </row>
    <row r="519" spans="2:65" s="12" customFormat="1" ht="13.5">
      <c r="B519" s="224"/>
      <c r="C519" s="225"/>
      <c r="D519" s="237" t="s">
        <v>430</v>
      </c>
      <c r="E519" s="247" t="s">
        <v>21</v>
      </c>
      <c r="F519" s="248" t="s">
        <v>1071</v>
      </c>
      <c r="G519" s="225"/>
      <c r="H519" s="249">
        <v>1993.0340000000001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AT519" s="234" t="s">
        <v>430</v>
      </c>
      <c r="AU519" s="234" t="s">
        <v>80</v>
      </c>
      <c r="AV519" s="12" t="s">
        <v>80</v>
      </c>
      <c r="AW519" s="12" t="s">
        <v>34</v>
      </c>
      <c r="AX519" s="12" t="s">
        <v>78</v>
      </c>
      <c r="AY519" s="234" t="s">
        <v>419</v>
      </c>
    </row>
    <row r="520" spans="2:65" s="1" customFormat="1" ht="22.5" customHeight="1">
      <c r="B520" s="42"/>
      <c r="C520" s="250" t="s">
        <v>1072</v>
      </c>
      <c r="D520" s="250" t="s">
        <v>469</v>
      </c>
      <c r="E520" s="251" t="s">
        <v>1073</v>
      </c>
      <c r="F520" s="252" t="s">
        <v>1074</v>
      </c>
      <c r="G520" s="253" t="s">
        <v>504</v>
      </c>
      <c r="H520" s="254">
        <v>32.981000000000002</v>
      </c>
      <c r="I520" s="255"/>
      <c r="J520" s="256">
        <f>ROUND(I520*H520,2)</f>
        <v>0</v>
      </c>
      <c r="K520" s="252" t="s">
        <v>425</v>
      </c>
      <c r="L520" s="257"/>
      <c r="M520" s="258" t="s">
        <v>21</v>
      </c>
      <c r="N520" s="259" t="s">
        <v>42</v>
      </c>
      <c r="O520" s="43"/>
      <c r="P520" s="218">
        <f>O520*H520</f>
        <v>0</v>
      </c>
      <c r="Q520" s="218">
        <v>3.8999999999999999E-4</v>
      </c>
      <c r="R520" s="218">
        <f>Q520*H520</f>
        <v>1.286259E-2</v>
      </c>
      <c r="S520" s="218">
        <v>0</v>
      </c>
      <c r="T520" s="219">
        <f>S520*H520</f>
        <v>0</v>
      </c>
      <c r="AR520" s="25" t="s">
        <v>468</v>
      </c>
      <c r="AT520" s="25" t="s">
        <v>469</v>
      </c>
      <c r="AU520" s="25" t="s">
        <v>80</v>
      </c>
      <c r="AY520" s="25" t="s">
        <v>419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5" t="s">
        <v>78</v>
      </c>
      <c r="BK520" s="220">
        <f>ROUND(I520*H520,2)</f>
        <v>0</v>
      </c>
      <c r="BL520" s="25" t="s">
        <v>426</v>
      </c>
      <c r="BM520" s="25" t="s">
        <v>1075</v>
      </c>
    </row>
    <row r="521" spans="2:65" s="1" customFormat="1" ht="13.5">
      <c r="B521" s="42"/>
      <c r="C521" s="64"/>
      <c r="D521" s="221" t="s">
        <v>428</v>
      </c>
      <c r="E521" s="64"/>
      <c r="F521" s="222" t="s">
        <v>1076</v>
      </c>
      <c r="G521" s="64"/>
      <c r="H521" s="64"/>
      <c r="I521" s="177"/>
      <c r="J521" s="64"/>
      <c r="K521" s="64"/>
      <c r="L521" s="62"/>
      <c r="M521" s="223"/>
      <c r="N521" s="43"/>
      <c r="O521" s="43"/>
      <c r="P521" s="43"/>
      <c r="Q521" s="43"/>
      <c r="R521" s="43"/>
      <c r="S521" s="43"/>
      <c r="T521" s="79"/>
      <c r="AT521" s="25" t="s">
        <v>428</v>
      </c>
      <c r="AU521" s="25" t="s">
        <v>80</v>
      </c>
    </row>
    <row r="522" spans="2:65" s="12" customFormat="1" ht="13.5">
      <c r="B522" s="224"/>
      <c r="C522" s="225"/>
      <c r="D522" s="237" t="s">
        <v>430</v>
      </c>
      <c r="E522" s="247" t="s">
        <v>21</v>
      </c>
      <c r="F522" s="248" t="s">
        <v>1077</v>
      </c>
      <c r="G522" s="225"/>
      <c r="H522" s="249">
        <v>32.981000000000002</v>
      </c>
      <c r="I522" s="229"/>
      <c r="J522" s="225"/>
      <c r="K522" s="225"/>
      <c r="L522" s="230"/>
      <c r="M522" s="231"/>
      <c r="N522" s="232"/>
      <c r="O522" s="232"/>
      <c r="P522" s="232"/>
      <c r="Q522" s="232"/>
      <c r="R522" s="232"/>
      <c r="S522" s="232"/>
      <c r="T522" s="233"/>
      <c r="AT522" s="234" t="s">
        <v>430</v>
      </c>
      <c r="AU522" s="234" t="s">
        <v>80</v>
      </c>
      <c r="AV522" s="12" t="s">
        <v>80</v>
      </c>
      <c r="AW522" s="12" t="s">
        <v>34</v>
      </c>
      <c r="AX522" s="12" t="s">
        <v>78</v>
      </c>
      <c r="AY522" s="234" t="s">
        <v>419</v>
      </c>
    </row>
    <row r="523" spans="2:65" s="1" customFormat="1" ht="22.5" customHeight="1">
      <c r="B523" s="42"/>
      <c r="C523" s="250" t="s">
        <v>1078</v>
      </c>
      <c r="D523" s="250" t="s">
        <v>469</v>
      </c>
      <c r="E523" s="251" t="s">
        <v>1079</v>
      </c>
      <c r="F523" s="252" t="s">
        <v>1080</v>
      </c>
      <c r="G523" s="253" t="s">
        <v>504</v>
      </c>
      <c r="H523" s="254">
        <v>135.24</v>
      </c>
      <c r="I523" s="255"/>
      <c r="J523" s="256">
        <f>ROUND(I523*H523,2)</f>
        <v>0</v>
      </c>
      <c r="K523" s="252" t="s">
        <v>21</v>
      </c>
      <c r="L523" s="257"/>
      <c r="M523" s="258" t="s">
        <v>21</v>
      </c>
      <c r="N523" s="259" t="s">
        <v>42</v>
      </c>
      <c r="O523" s="43"/>
      <c r="P523" s="218">
        <f>O523*H523</f>
        <v>0</v>
      </c>
      <c r="Q523" s="218">
        <v>5.5999999999999995E-4</v>
      </c>
      <c r="R523" s="218">
        <f>Q523*H523</f>
        <v>7.5734399999999993E-2</v>
      </c>
      <c r="S523" s="218">
        <v>0</v>
      </c>
      <c r="T523" s="219">
        <f>S523*H523</f>
        <v>0</v>
      </c>
      <c r="AR523" s="25" t="s">
        <v>468</v>
      </c>
      <c r="AT523" s="25" t="s">
        <v>469</v>
      </c>
      <c r="AU523" s="25" t="s">
        <v>80</v>
      </c>
      <c r="AY523" s="25" t="s">
        <v>419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5" t="s">
        <v>78</v>
      </c>
      <c r="BK523" s="220">
        <f>ROUND(I523*H523,2)</f>
        <v>0</v>
      </c>
      <c r="BL523" s="25" t="s">
        <v>426</v>
      </c>
      <c r="BM523" s="25" t="s">
        <v>1081</v>
      </c>
    </row>
    <row r="524" spans="2:65" s="1" customFormat="1" ht="13.5">
      <c r="B524" s="42"/>
      <c r="C524" s="64"/>
      <c r="D524" s="221" t="s">
        <v>428</v>
      </c>
      <c r="E524" s="64"/>
      <c r="F524" s="222" t="s">
        <v>1082</v>
      </c>
      <c r="G524" s="64"/>
      <c r="H524" s="64"/>
      <c r="I524" s="177"/>
      <c r="J524" s="64"/>
      <c r="K524" s="64"/>
      <c r="L524" s="62"/>
      <c r="M524" s="223"/>
      <c r="N524" s="43"/>
      <c r="O524" s="43"/>
      <c r="P524" s="43"/>
      <c r="Q524" s="43"/>
      <c r="R524" s="43"/>
      <c r="S524" s="43"/>
      <c r="T524" s="79"/>
      <c r="AT524" s="25" t="s">
        <v>428</v>
      </c>
      <c r="AU524" s="25" t="s">
        <v>80</v>
      </c>
    </row>
    <row r="525" spans="2:65" s="12" customFormat="1" ht="13.5">
      <c r="B525" s="224"/>
      <c r="C525" s="225"/>
      <c r="D525" s="237" t="s">
        <v>430</v>
      </c>
      <c r="E525" s="247" t="s">
        <v>21</v>
      </c>
      <c r="F525" s="248" t="s">
        <v>1083</v>
      </c>
      <c r="G525" s="225"/>
      <c r="H525" s="249">
        <v>135.24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AT525" s="234" t="s">
        <v>430</v>
      </c>
      <c r="AU525" s="234" t="s">
        <v>80</v>
      </c>
      <c r="AV525" s="12" t="s">
        <v>80</v>
      </c>
      <c r="AW525" s="12" t="s">
        <v>34</v>
      </c>
      <c r="AX525" s="12" t="s">
        <v>78</v>
      </c>
      <c r="AY525" s="234" t="s">
        <v>419</v>
      </c>
    </row>
    <row r="526" spans="2:65" s="1" customFormat="1" ht="22.5" customHeight="1">
      <c r="B526" s="42"/>
      <c r="C526" s="209" t="s">
        <v>1084</v>
      </c>
      <c r="D526" s="209" t="s">
        <v>421</v>
      </c>
      <c r="E526" s="210" t="s">
        <v>1085</v>
      </c>
      <c r="F526" s="211" t="s">
        <v>1086</v>
      </c>
      <c r="G526" s="212" t="s">
        <v>504</v>
      </c>
      <c r="H526" s="213">
        <v>1430.59</v>
      </c>
      <c r="I526" s="214"/>
      <c r="J526" s="215">
        <f>ROUND(I526*H526,2)</f>
        <v>0</v>
      </c>
      <c r="K526" s="211" t="s">
        <v>425</v>
      </c>
      <c r="L526" s="62"/>
      <c r="M526" s="216" t="s">
        <v>21</v>
      </c>
      <c r="N526" s="217" t="s">
        <v>42</v>
      </c>
      <c r="O526" s="43"/>
      <c r="P526" s="218">
        <f>O526*H526</f>
        <v>0</v>
      </c>
      <c r="Q526" s="218">
        <v>2.5000000000000001E-4</v>
      </c>
      <c r="R526" s="218">
        <f>Q526*H526</f>
        <v>0.35764750000000001</v>
      </c>
      <c r="S526" s="218">
        <v>0</v>
      </c>
      <c r="T526" s="219">
        <f>S526*H526</f>
        <v>0</v>
      </c>
      <c r="AR526" s="25" t="s">
        <v>426</v>
      </c>
      <c r="AT526" s="25" t="s">
        <v>421</v>
      </c>
      <c r="AU526" s="25" t="s">
        <v>80</v>
      </c>
      <c r="AY526" s="25" t="s">
        <v>419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5" t="s">
        <v>78</v>
      </c>
      <c r="BK526" s="220">
        <f>ROUND(I526*H526,2)</f>
        <v>0</v>
      </c>
      <c r="BL526" s="25" t="s">
        <v>426</v>
      </c>
      <c r="BM526" s="25" t="s">
        <v>1087</v>
      </c>
    </row>
    <row r="527" spans="2:65" s="1" customFormat="1" ht="13.5">
      <c r="B527" s="42"/>
      <c r="C527" s="64"/>
      <c r="D527" s="221" t="s">
        <v>428</v>
      </c>
      <c r="E527" s="64"/>
      <c r="F527" s="222" t="s">
        <v>1088</v>
      </c>
      <c r="G527" s="64"/>
      <c r="H527" s="64"/>
      <c r="I527" s="177"/>
      <c r="J527" s="64"/>
      <c r="K527" s="64"/>
      <c r="L527" s="62"/>
      <c r="M527" s="223"/>
      <c r="N527" s="43"/>
      <c r="O527" s="43"/>
      <c r="P527" s="43"/>
      <c r="Q527" s="43"/>
      <c r="R527" s="43"/>
      <c r="S527" s="43"/>
      <c r="T527" s="79"/>
      <c r="AT527" s="25" t="s">
        <v>428</v>
      </c>
      <c r="AU527" s="25" t="s">
        <v>80</v>
      </c>
    </row>
    <row r="528" spans="2:65" s="14" customFormat="1" ht="13.5">
      <c r="B528" s="260"/>
      <c r="C528" s="261"/>
      <c r="D528" s="221" t="s">
        <v>430</v>
      </c>
      <c r="E528" s="262" t="s">
        <v>21</v>
      </c>
      <c r="F528" s="263" t="s">
        <v>1089</v>
      </c>
      <c r="G528" s="261"/>
      <c r="H528" s="264" t="s">
        <v>21</v>
      </c>
      <c r="I528" s="265"/>
      <c r="J528" s="261"/>
      <c r="K528" s="261"/>
      <c r="L528" s="266"/>
      <c r="M528" s="267"/>
      <c r="N528" s="268"/>
      <c r="O528" s="268"/>
      <c r="P528" s="268"/>
      <c r="Q528" s="268"/>
      <c r="R528" s="268"/>
      <c r="S528" s="268"/>
      <c r="T528" s="269"/>
      <c r="AT528" s="270" t="s">
        <v>430</v>
      </c>
      <c r="AU528" s="270" t="s">
        <v>80</v>
      </c>
      <c r="AV528" s="14" t="s">
        <v>78</v>
      </c>
      <c r="AW528" s="14" t="s">
        <v>34</v>
      </c>
      <c r="AX528" s="14" t="s">
        <v>71</v>
      </c>
      <c r="AY528" s="270" t="s">
        <v>419</v>
      </c>
    </row>
    <row r="529" spans="2:65" s="12" customFormat="1" ht="13.5">
      <c r="B529" s="224"/>
      <c r="C529" s="225"/>
      <c r="D529" s="221" t="s">
        <v>430</v>
      </c>
      <c r="E529" s="226" t="s">
        <v>21</v>
      </c>
      <c r="F529" s="227" t="s">
        <v>1090</v>
      </c>
      <c r="G529" s="225"/>
      <c r="H529" s="228">
        <v>150.08000000000001</v>
      </c>
      <c r="I529" s="229"/>
      <c r="J529" s="225"/>
      <c r="K529" s="225"/>
      <c r="L529" s="230"/>
      <c r="M529" s="231"/>
      <c r="N529" s="232"/>
      <c r="O529" s="232"/>
      <c r="P529" s="232"/>
      <c r="Q529" s="232"/>
      <c r="R529" s="232"/>
      <c r="S529" s="232"/>
      <c r="T529" s="233"/>
      <c r="AT529" s="234" t="s">
        <v>430</v>
      </c>
      <c r="AU529" s="234" t="s">
        <v>80</v>
      </c>
      <c r="AV529" s="12" t="s">
        <v>80</v>
      </c>
      <c r="AW529" s="12" t="s">
        <v>34</v>
      </c>
      <c r="AX529" s="12" t="s">
        <v>71</v>
      </c>
      <c r="AY529" s="234" t="s">
        <v>419</v>
      </c>
    </row>
    <row r="530" spans="2:65" s="12" customFormat="1" ht="13.5">
      <c r="B530" s="224"/>
      <c r="C530" s="225"/>
      <c r="D530" s="221" t="s">
        <v>430</v>
      </c>
      <c r="E530" s="226" t="s">
        <v>21</v>
      </c>
      <c r="F530" s="227" t="s">
        <v>1091</v>
      </c>
      <c r="G530" s="225"/>
      <c r="H530" s="228">
        <v>342.47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AT530" s="234" t="s">
        <v>430</v>
      </c>
      <c r="AU530" s="234" t="s">
        <v>80</v>
      </c>
      <c r="AV530" s="12" t="s">
        <v>80</v>
      </c>
      <c r="AW530" s="12" t="s">
        <v>34</v>
      </c>
      <c r="AX530" s="12" t="s">
        <v>71</v>
      </c>
      <c r="AY530" s="234" t="s">
        <v>419</v>
      </c>
    </row>
    <row r="531" spans="2:65" s="15" customFormat="1" ht="13.5">
      <c r="B531" s="272"/>
      <c r="C531" s="273"/>
      <c r="D531" s="221" t="s">
        <v>430</v>
      </c>
      <c r="E531" s="274" t="s">
        <v>254</v>
      </c>
      <c r="F531" s="275" t="s">
        <v>584</v>
      </c>
      <c r="G531" s="273"/>
      <c r="H531" s="276">
        <v>492.55</v>
      </c>
      <c r="I531" s="277"/>
      <c r="J531" s="273"/>
      <c r="K531" s="273"/>
      <c r="L531" s="278"/>
      <c r="M531" s="279"/>
      <c r="N531" s="280"/>
      <c r="O531" s="280"/>
      <c r="P531" s="280"/>
      <c r="Q531" s="280"/>
      <c r="R531" s="280"/>
      <c r="S531" s="280"/>
      <c r="T531" s="281"/>
      <c r="AT531" s="282" t="s">
        <v>430</v>
      </c>
      <c r="AU531" s="282" t="s">
        <v>80</v>
      </c>
      <c r="AV531" s="15" t="s">
        <v>100</v>
      </c>
      <c r="AW531" s="15" t="s">
        <v>34</v>
      </c>
      <c r="AX531" s="15" t="s">
        <v>71</v>
      </c>
      <c r="AY531" s="282" t="s">
        <v>419</v>
      </c>
    </row>
    <row r="532" spans="2:65" s="14" customFormat="1" ht="13.5">
      <c r="B532" s="260"/>
      <c r="C532" s="261"/>
      <c r="D532" s="221" t="s">
        <v>430</v>
      </c>
      <c r="E532" s="262" t="s">
        <v>21</v>
      </c>
      <c r="F532" s="263" t="s">
        <v>1092</v>
      </c>
      <c r="G532" s="261"/>
      <c r="H532" s="264" t="s">
        <v>21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AT532" s="270" t="s">
        <v>430</v>
      </c>
      <c r="AU532" s="270" t="s">
        <v>80</v>
      </c>
      <c r="AV532" s="14" t="s">
        <v>78</v>
      </c>
      <c r="AW532" s="14" t="s">
        <v>34</v>
      </c>
      <c r="AX532" s="14" t="s">
        <v>71</v>
      </c>
      <c r="AY532" s="270" t="s">
        <v>419</v>
      </c>
    </row>
    <row r="533" spans="2:65" s="12" customFormat="1" ht="13.5">
      <c r="B533" s="224"/>
      <c r="C533" s="225"/>
      <c r="D533" s="221" t="s">
        <v>430</v>
      </c>
      <c r="E533" s="226" t="s">
        <v>21</v>
      </c>
      <c r="F533" s="227" t="s">
        <v>1093</v>
      </c>
      <c r="G533" s="225"/>
      <c r="H533" s="228">
        <v>47.77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AT533" s="234" t="s">
        <v>430</v>
      </c>
      <c r="AU533" s="234" t="s">
        <v>80</v>
      </c>
      <c r="AV533" s="12" t="s">
        <v>80</v>
      </c>
      <c r="AW533" s="12" t="s">
        <v>34</v>
      </c>
      <c r="AX533" s="12" t="s">
        <v>71</v>
      </c>
      <c r="AY533" s="234" t="s">
        <v>419</v>
      </c>
    </row>
    <row r="534" spans="2:65" s="12" customFormat="1" ht="13.5">
      <c r="B534" s="224"/>
      <c r="C534" s="225"/>
      <c r="D534" s="221" t="s">
        <v>430</v>
      </c>
      <c r="E534" s="226" t="s">
        <v>21</v>
      </c>
      <c r="F534" s="227" t="s">
        <v>1094</v>
      </c>
      <c r="G534" s="225"/>
      <c r="H534" s="228">
        <v>182.2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AT534" s="234" t="s">
        <v>430</v>
      </c>
      <c r="AU534" s="234" t="s">
        <v>80</v>
      </c>
      <c r="AV534" s="12" t="s">
        <v>80</v>
      </c>
      <c r="AW534" s="12" t="s">
        <v>34</v>
      </c>
      <c r="AX534" s="12" t="s">
        <v>71</v>
      </c>
      <c r="AY534" s="234" t="s">
        <v>419</v>
      </c>
    </row>
    <row r="535" spans="2:65" s="15" customFormat="1" ht="13.5">
      <c r="B535" s="272"/>
      <c r="C535" s="273"/>
      <c r="D535" s="221" t="s">
        <v>430</v>
      </c>
      <c r="E535" s="274" t="s">
        <v>256</v>
      </c>
      <c r="F535" s="275" t="s">
        <v>584</v>
      </c>
      <c r="G535" s="273"/>
      <c r="H535" s="276">
        <v>229.97</v>
      </c>
      <c r="I535" s="277"/>
      <c r="J535" s="273"/>
      <c r="K535" s="273"/>
      <c r="L535" s="278"/>
      <c r="M535" s="279"/>
      <c r="N535" s="280"/>
      <c r="O535" s="280"/>
      <c r="P535" s="280"/>
      <c r="Q535" s="280"/>
      <c r="R535" s="280"/>
      <c r="S535" s="280"/>
      <c r="T535" s="281"/>
      <c r="AT535" s="282" t="s">
        <v>430</v>
      </c>
      <c r="AU535" s="282" t="s">
        <v>80</v>
      </c>
      <c r="AV535" s="15" t="s">
        <v>100</v>
      </c>
      <c r="AW535" s="15" t="s">
        <v>34</v>
      </c>
      <c r="AX535" s="15" t="s">
        <v>71</v>
      </c>
      <c r="AY535" s="282" t="s">
        <v>419</v>
      </c>
    </row>
    <row r="536" spans="2:65" s="14" customFormat="1" ht="13.5">
      <c r="B536" s="260"/>
      <c r="C536" s="261"/>
      <c r="D536" s="221" t="s">
        <v>430</v>
      </c>
      <c r="E536" s="262" t="s">
        <v>21</v>
      </c>
      <c r="F536" s="263" t="s">
        <v>1095</v>
      </c>
      <c r="G536" s="261"/>
      <c r="H536" s="264" t="s">
        <v>21</v>
      </c>
      <c r="I536" s="265"/>
      <c r="J536" s="261"/>
      <c r="K536" s="261"/>
      <c r="L536" s="266"/>
      <c r="M536" s="267"/>
      <c r="N536" s="268"/>
      <c r="O536" s="268"/>
      <c r="P536" s="268"/>
      <c r="Q536" s="268"/>
      <c r="R536" s="268"/>
      <c r="S536" s="268"/>
      <c r="T536" s="269"/>
      <c r="AT536" s="270" t="s">
        <v>430</v>
      </c>
      <c r="AU536" s="270" t="s">
        <v>80</v>
      </c>
      <c r="AV536" s="14" t="s">
        <v>78</v>
      </c>
      <c r="AW536" s="14" t="s">
        <v>34</v>
      </c>
      <c r="AX536" s="14" t="s">
        <v>71</v>
      </c>
      <c r="AY536" s="270" t="s">
        <v>419</v>
      </c>
    </row>
    <row r="537" spans="2:65" s="12" customFormat="1" ht="13.5">
      <c r="B537" s="224"/>
      <c r="C537" s="225"/>
      <c r="D537" s="221" t="s">
        <v>430</v>
      </c>
      <c r="E537" s="226" t="s">
        <v>21</v>
      </c>
      <c r="F537" s="227" t="s">
        <v>1096</v>
      </c>
      <c r="G537" s="225"/>
      <c r="H537" s="228">
        <v>473.75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AT537" s="234" t="s">
        <v>430</v>
      </c>
      <c r="AU537" s="234" t="s">
        <v>80</v>
      </c>
      <c r="AV537" s="12" t="s">
        <v>80</v>
      </c>
      <c r="AW537" s="12" t="s">
        <v>34</v>
      </c>
      <c r="AX537" s="12" t="s">
        <v>71</v>
      </c>
      <c r="AY537" s="234" t="s">
        <v>419</v>
      </c>
    </row>
    <row r="538" spans="2:65" s="12" customFormat="1" ht="13.5">
      <c r="B538" s="224"/>
      <c r="C538" s="225"/>
      <c r="D538" s="221" t="s">
        <v>430</v>
      </c>
      <c r="E538" s="226" t="s">
        <v>21</v>
      </c>
      <c r="F538" s="227" t="s">
        <v>1097</v>
      </c>
      <c r="G538" s="225"/>
      <c r="H538" s="228">
        <v>30.92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AT538" s="234" t="s">
        <v>430</v>
      </c>
      <c r="AU538" s="234" t="s">
        <v>80</v>
      </c>
      <c r="AV538" s="12" t="s">
        <v>80</v>
      </c>
      <c r="AW538" s="12" t="s">
        <v>34</v>
      </c>
      <c r="AX538" s="12" t="s">
        <v>71</v>
      </c>
      <c r="AY538" s="234" t="s">
        <v>419</v>
      </c>
    </row>
    <row r="539" spans="2:65" s="12" customFormat="1" ht="13.5">
      <c r="B539" s="224"/>
      <c r="C539" s="225"/>
      <c r="D539" s="221" t="s">
        <v>430</v>
      </c>
      <c r="E539" s="226" t="s">
        <v>21</v>
      </c>
      <c r="F539" s="227" t="s">
        <v>1098</v>
      </c>
      <c r="G539" s="225"/>
      <c r="H539" s="228">
        <v>34.6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AT539" s="234" t="s">
        <v>430</v>
      </c>
      <c r="AU539" s="234" t="s">
        <v>80</v>
      </c>
      <c r="AV539" s="12" t="s">
        <v>80</v>
      </c>
      <c r="AW539" s="12" t="s">
        <v>34</v>
      </c>
      <c r="AX539" s="12" t="s">
        <v>71</v>
      </c>
      <c r="AY539" s="234" t="s">
        <v>419</v>
      </c>
    </row>
    <row r="540" spans="2:65" s="15" customFormat="1" ht="13.5">
      <c r="B540" s="272"/>
      <c r="C540" s="273"/>
      <c r="D540" s="221" t="s">
        <v>430</v>
      </c>
      <c r="E540" s="274" t="s">
        <v>258</v>
      </c>
      <c r="F540" s="275" t="s">
        <v>584</v>
      </c>
      <c r="G540" s="273"/>
      <c r="H540" s="276">
        <v>539.27</v>
      </c>
      <c r="I540" s="277"/>
      <c r="J540" s="273"/>
      <c r="K540" s="273"/>
      <c r="L540" s="278"/>
      <c r="M540" s="279"/>
      <c r="N540" s="280"/>
      <c r="O540" s="280"/>
      <c r="P540" s="280"/>
      <c r="Q540" s="280"/>
      <c r="R540" s="280"/>
      <c r="S540" s="280"/>
      <c r="T540" s="281"/>
      <c r="AT540" s="282" t="s">
        <v>430</v>
      </c>
      <c r="AU540" s="282" t="s">
        <v>80</v>
      </c>
      <c r="AV540" s="15" t="s">
        <v>100</v>
      </c>
      <c r="AW540" s="15" t="s">
        <v>34</v>
      </c>
      <c r="AX540" s="15" t="s">
        <v>71</v>
      </c>
      <c r="AY540" s="282" t="s">
        <v>419</v>
      </c>
    </row>
    <row r="541" spans="2:65" s="14" customFormat="1" ht="13.5">
      <c r="B541" s="260"/>
      <c r="C541" s="261"/>
      <c r="D541" s="221" t="s">
        <v>430</v>
      </c>
      <c r="E541" s="262" t="s">
        <v>21</v>
      </c>
      <c r="F541" s="263" t="s">
        <v>1099</v>
      </c>
      <c r="G541" s="261"/>
      <c r="H541" s="264" t="s">
        <v>21</v>
      </c>
      <c r="I541" s="265"/>
      <c r="J541" s="261"/>
      <c r="K541" s="261"/>
      <c r="L541" s="266"/>
      <c r="M541" s="267"/>
      <c r="N541" s="268"/>
      <c r="O541" s="268"/>
      <c r="P541" s="268"/>
      <c r="Q541" s="268"/>
      <c r="R541" s="268"/>
      <c r="S541" s="268"/>
      <c r="T541" s="269"/>
      <c r="AT541" s="270" t="s">
        <v>430</v>
      </c>
      <c r="AU541" s="270" t="s">
        <v>80</v>
      </c>
      <c r="AV541" s="14" t="s">
        <v>78</v>
      </c>
      <c r="AW541" s="14" t="s">
        <v>34</v>
      </c>
      <c r="AX541" s="14" t="s">
        <v>71</v>
      </c>
      <c r="AY541" s="270" t="s">
        <v>419</v>
      </c>
    </row>
    <row r="542" spans="2:65" s="12" customFormat="1" ht="13.5">
      <c r="B542" s="224"/>
      <c r="C542" s="225"/>
      <c r="D542" s="221" t="s">
        <v>430</v>
      </c>
      <c r="E542" s="226" t="s">
        <v>260</v>
      </c>
      <c r="F542" s="227" t="s">
        <v>1100</v>
      </c>
      <c r="G542" s="225"/>
      <c r="H542" s="228">
        <v>168.8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AT542" s="234" t="s">
        <v>430</v>
      </c>
      <c r="AU542" s="234" t="s">
        <v>80</v>
      </c>
      <c r="AV542" s="12" t="s">
        <v>80</v>
      </c>
      <c r="AW542" s="12" t="s">
        <v>34</v>
      </c>
      <c r="AX542" s="12" t="s">
        <v>71</v>
      </c>
      <c r="AY542" s="234" t="s">
        <v>419</v>
      </c>
    </row>
    <row r="543" spans="2:65" s="13" customFormat="1" ht="13.5">
      <c r="B543" s="235"/>
      <c r="C543" s="236"/>
      <c r="D543" s="237" t="s">
        <v>430</v>
      </c>
      <c r="E543" s="238" t="s">
        <v>21</v>
      </c>
      <c r="F543" s="239" t="s">
        <v>434</v>
      </c>
      <c r="G543" s="236"/>
      <c r="H543" s="240">
        <v>1430.59</v>
      </c>
      <c r="I543" s="241"/>
      <c r="J543" s="236"/>
      <c r="K543" s="236"/>
      <c r="L543" s="242"/>
      <c r="M543" s="243"/>
      <c r="N543" s="244"/>
      <c r="O543" s="244"/>
      <c r="P543" s="244"/>
      <c r="Q543" s="244"/>
      <c r="R543" s="244"/>
      <c r="S543" s="244"/>
      <c r="T543" s="245"/>
      <c r="AT543" s="246" t="s">
        <v>430</v>
      </c>
      <c r="AU543" s="246" t="s">
        <v>80</v>
      </c>
      <c r="AV543" s="13" t="s">
        <v>426</v>
      </c>
      <c r="AW543" s="13" t="s">
        <v>34</v>
      </c>
      <c r="AX543" s="13" t="s">
        <v>78</v>
      </c>
      <c r="AY543" s="246" t="s">
        <v>419</v>
      </c>
    </row>
    <row r="544" spans="2:65" s="1" customFormat="1" ht="22.5" customHeight="1">
      <c r="B544" s="42"/>
      <c r="C544" s="250" t="s">
        <v>1101</v>
      </c>
      <c r="D544" s="250" t="s">
        <v>469</v>
      </c>
      <c r="E544" s="251" t="s">
        <v>1102</v>
      </c>
      <c r="F544" s="252" t="s">
        <v>1103</v>
      </c>
      <c r="G544" s="253" t="s">
        <v>504</v>
      </c>
      <c r="H544" s="254">
        <v>517.178</v>
      </c>
      <c r="I544" s="255"/>
      <c r="J544" s="256">
        <f>ROUND(I544*H544,2)</f>
        <v>0</v>
      </c>
      <c r="K544" s="252" t="s">
        <v>425</v>
      </c>
      <c r="L544" s="257"/>
      <c r="M544" s="258" t="s">
        <v>21</v>
      </c>
      <c r="N544" s="259" t="s">
        <v>42</v>
      </c>
      <c r="O544" s="43"/>
      <c r="P544" s="218">
        <f>O544*H544</f>
        <v>0</v>
      </c>
      <c r="Q544" s="218">
        <v>3.0000000000000001E-5</v>
      </c>
      <c r="R544" s="218">
        <f>Q544*H544</f>
        <v>1.5515340000000001E-2</v>
      </c>
      <c r="S544" s="218">
        <v>0</v>
      </c>
      <c r="T544" s="219">
        <f>S544*H544</f>
        <v>0</v>
      </c>
      <c r="AR544" s="25" t="s">
        <v>468</v>
      </c>
      <c r="AT544" s="25" t="s">
        <v>469</v>
      </c>
      <c r="AU544" s="25" t="s">
        <v>80</v>
      </c>
      <c r="AY544" s="25" t="s">
        <v>419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5" t="s">
        <v>78</v>
      </c>
      <c r="BK544" s="220">
        <f>ROUND(I544*H544,2)</f>
        <v>0</v>
      </c>
      <c r="BL544" s="25" t="s">
        <v>426</v>
      </c>
      <c r="BM544" s="25" t="s">
        <v>1104</v>
      </c>
    </row>
    <row r="545" spans="2:65" s="1" customFormat="1" ht="13.5">
      <c r="B545" s="42"/>
      <c r="C545" s="64"/>
      <c r="D545" s="221" t="s">
        <v>428</v>
      </c>
      <c r="E545" s="64"/>
      <c r="F545" s="222" t="s">
        <v>1103</v>
      </c>
      <c r="G545" s="64"/>
      <c r="H545" s="64"/>
      <c r="I545" s="177"/>
      <c r="J545" s="64"/>
      <c r="K545" s="64"/>
      <c r="L545" s="62"/>
      <c r="M545" s="223"/>
      <c r="N545" s="43"/>
      <c r="O545" s="43"/>
      <c r="P545" s="43"/>
      <c r="Q545" s="43"/>
      <c r="R545" s="43"/>
      <c r="S545" s="43"/>
      <c r="T545" s="79"/>
      <c r="AT545" s="25" t="s">
        <v>428</v>
      </c>
      <c r="AU545" s="25" t="s">
        <v>80</v>
      </c>
    </row>
    <row r="546" spans="2:65" s="12" customFormat="1" ht="13.5">
      <c r="B546" s="224"/>
      <c r="C546" s="225"/>
      <c r="D546" s="237" t="s">
        <v>430</v>
      </c>
      <c r="E546" s="247" t="s">
        <v>21</v>
      </c>
      <c r="F546" s="248" t="s">
        <v>1105</v>
      </c>
      <c r="G546" s="225"/>
      <c r="H546" s="249">
        <v>517.178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AT546" s="234" t="s">
        <v>430</v>
      </c>
      <c r="AU546" s="234" t="s">
        <v>80</v>
      </c>
      <c r="AV546" s="12" t="s">
        <v>80</v>
      </c>
      <c r="AW546" s="12" t="s">
        <v>34</v>
      </c>
      <c r="AX546" s="12" t="s">
        <v>78</v>
      </c>
      <c r="AY546" s="234" t="s">
        <v>419</v>
      </c>
    </row>
    <row r="547" spans="2:65" s="1" customFormat="1" ht="22.5" customHeight="1">
      <c r="B547" s="42"/>
      <c r="C547" s="250" t="s">
        <v>1106</v>
      </c>
      <c r="D547" s="250" t="s">
        <v>469</v>
      </c>
      <c r="E547" s="251" t="s">
        <v>1107</v>
      </c>
      <c r="F547" s="252" t="s">
        <v>1108</v>
      </c>
      <c r="G547" s="253" t="s">
        <v>504</v>
      </c>
      <c r="H547" s="254">
        <v>241.46899999999999</v>
      </c>
      <c r="I547" s="255"/>
      <c r="J547" s="256">
        <f>ROUND(I547*H547,2)</f>
        <v>0</v>
      </c>
      <c r="K547" s="252" t="s">
        <v>425</v>
      </c>
      <c r="L547" s="257"/>
      <c r="M547" s="258" t="s">
        <v>21</v>
      </c>
      <c r="N547" s="259" t="s">
        <v>42</v>
      </c>
      <c r="O547" s="43"/>
      <c r="P547" s="218">
        <f>O547*H547</f>
        <v>0</v>
      </c>
      <c r="Q547" s="218">
        <v>2.9999999999999997E-4</v>
      </c>
      <c r="R547" s="218">
        <f>Q547*H547</f>
        <v>7.2440699999999997E-2</v>
      </c>
      <c r="S547" s="218">
        <v>0</v>
      </c>
      <c r="T547" s="219">
        <f>S547*H547</f>
        <v>0</v>
      </c>
      <c r="AR547" s="25" t="s">
        <v>468</v>
      </c>
      <c r="AT547" s="25" t="s">
        <v>469</v>
      </c>
      <c r="AU547" s="25" t="s">
        <v>80</v>
      </c>
      <c r="AY547" s="25" t="s">
        <v>419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5" t="s">
        <v>78</v>
      </c>
      <c r="BK547" s="220">
        <f>ROUND(I547*H547,2)</f>
        <v>0</v>
      </c>
      <c r="BL547" s="25" t="s">
        <v>426</v>
      </c>
      <c r="BM547" s="25" t="s">
        <v>1109</v>
      </c>
    </row>
    <row r="548" spans="2:65" s="1" customFormat="1" ht="13.5">
      <c r="B548" s="42"/>
      <c r="C548" s="64"/>
      <c r="D548" s="221" t="s">
        <v>428</v>
      </c>
      <c r="E548" s="64"/>
      <c r="F548" s="222" t="s">
        <v>1110</v>
      </c>
      <c r="G548" s="64"/>
      <c r="H548" s="64"/>
      <c r="I548" s="177"/>
      <c r="J548" s="64"/>
      <c r="K548" s="64"/>
      <c r="L548" s="62"/>
      <c r="M548" s="223"/>
      <c r="N548" s="43"/>
      <c r="O548" s="43"/>
      <c r="P548" s="43"/>
      <c r="Q548" s="43"/>
      <c r="R548" s="43"/>
      <c r="S548" s="43"/>
      <c r="T548" s="79"/>
      <c r="AT548" s="25" t="s">
        <v>428</v>
      </c>
      <c r="AU548" s="25" t="s">
        <v>80</v>
      </c>
    </row>
    <row r="549" spans="2:65" s="12" customFormat="1" ht="13.5">
      <c r="B549" s="224"/>
      <c r="C549" s="225"/>
      <c r="D549" s="237" t="s">
        <v>430</v>
      </c>
      <c r="E549" s="247" t="s">
        <v>21</v>
      </c>
      <c r="F549" s="248" t="s">
        <v>1111</v>
      </c>
      <c r="G549" s="225"/>
      <c r="H549" s="249">
        <v>241.46899999999999</v>
      </c>
      <c r="I549" s="229"/>
      <c r="J549" s="225"/>
      <c r="K549" s="225"/>
      <c r="L549" s="230"/>
      <c r="M549" s="231"/>
      <c r="N549" s="232"/>
      <c r="O549" s="232"/>
      <c r="P549" s="232"/>
      <c r="Q549" s="232"/>
      <c r="R549" s="232"/>
      <c r="S549" s="232"/>
      <c r="T549" s="233"/>
      <c r="AT549" s="234" t="s">
        <v>430</v>
      </c>
      <c r="AU549" s="234" t="s">
        <v>80</v>
      </c>
      <c r="AV549" s="12" t="s">
        <v>80</v>
      </c>
      <c r="AW549" s="12" t="s">
        <v>34</v>
      </c>
      <c r="AX549" s="12" t="s">
        <v>78</v>
      </c>
      <c r="AY549" s="234" t="s">
        <v>419</v>
      </c>
    </row>
    <row r="550" spans="2:65" s="1" customFormat="1" ht="22.5" customHeight="1">
      <c r="B550" s="42"/>
      <c r="C550" s="250" t="s">
        <v>1112</v>
      </c>
      <c r="D550" s="250" t="s">
        <v>469</v>
      </c>
      <c r="E550" s="251" t="s">
        <v>1113</v>
      </c>
      <c r="F550" s="252" t="s">
        <v>1114</v>
      </c>
      <c r="G550" s="253" t="s">
        <v>504</v>
      </c>
      <c r="H550" s="254">
        <v>566.23400000000004</v>
      </c>
      <c r="I550" s="255"/>
      <c r="J550" s="256">
        <f>ROUND(I550*H550,2)</f>
        <v>0</v>
      </c>
      <c r="K550" s="252" t="s">
        <v>425</v>
      </c>
      <c r="L550" s="257"/>
      <c r="M550" s="258" t="s">
        <v>21</v>
      </c>
      <c r="N550" s="259" t="s">
        <v>42</v>
      </c>
      <c r="O550" s="43"/>
      <c r="P550" s="218">
        <f>O550*H550</f>
        <v>0</v>
      </c>
      <c r="Q550" s="218">
        <v>4.0000000000000003E-5</v>
      </c>
      <c r="R550" s="218">
        <f>Q550*H550</f>
        <v>2.2649360000000004E-2</v>
      </c>
      <c r="S550" s="218">
        <v>0</v>
      </c>
      <c r="T550" s="219">
        <f>S550*H550</f>
        <v>0</v>
      </c>
      <c r="AR550" s="25" t="s">
        <v>468</v>
      </c>
      <c r="AT550" s="25" t="s">
        <v>469</v>
      </c>
      <c r="AU550" s="25" t="s">
        <v>80</v>
      </c>
      <c r="AY550" s="25" t="s">
        <v>419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5" t="s">
        <v>78</v>
      </c>
      <c r="BK550" s="220">
        <f>ROUND(I550*H550,2)</f>
        <v>0</v>
      </c>
      <c r="BL550" s="25" t="s">
        <v>426</v>
      </c>
      <c r="BM550" s="25" t="s">
        <v>1115</v>
      </c>
    </row>
    <row r="551" spans="2:65" s="1" customFormat="1" ht="13.5">
      <c r="B551" s="42"/>
      <c r="C551" s="64"/>
      <c r="D551" s="221" t="s">
        <v>428</v>
      </c>
      <c r="E551" s="64"/>
      <c r="F551" s="222" t="s">
        <v>1116</v>
      </c>
      <c r="G551" s="64"/>
      <c r="H551" s="64"/>
      <c r="I551" s="177"/>
      <c r="J551" s="64"/>
      <c r="K551" s="64"/>
      <c r="L551" s="62"/>
      <c r="M551" s="223"/>
      <c r="N551" s="43"/>
      <c r="O551" s="43"/>
      <c r="P551" s="43"/>
      <c r="Q551" s="43"/>
      <c r="R551" s="43"/>
      <c r="S551" s="43"/>
      <c r="T551" s="79"/>
      <c r="AT551" s="25" t="s">
        <v>428</v>
      </c>
      <c r="AU551" s="25" t="s">
        <v>80</v>
      </c>
    </row>
    <row r="552" spans="2:65" s="12" customFormat="1" ht="13.5">
      <c r="B552" s="224"/>
      <c r="C552" s="225"/>
      <c r="D552" s="237" t="s">
        <v>430</v>
      </c>
      <c r="E552" s="247" t="s">
        <v>21</v>
      </c>
      <c r="F552" s="248" t="s">
        <v>1117</v>
      </c>
      <c r="G552" s="225"/>
      <c r="H552" s="249">
        <v>566.23400000000004</v>
      </c>
      <c r="I552" s="229"/>
      <c r="J552" s="225"/>
      <c r="K552" s="225"/>
      <c r="L552" s="230"/>
      <c r="M552" s="231"/>
      <c r="N552" s="232"/>
      <c r="O552" s="232"/>
      <c r="P552" s="232"/>
      <c r="Q552" s="232"/>
      <c r="R552" s="232"/>
      <c r="S552" s="232"/>
      <c r="T552" s="233"/>
      <c r="AT552" s="234" t="s">
        <v>430</v>
      </c>
      <c r="AU552" s="234" t="s">
        <v>80</v>
      </c>
      <c r="AV552" s="12" t="s">
        <v>80</v>
      </c>
      <c r="AW552" s="12" t="s">
        <v>34</v>
      </c>
      <c r="AX552" s="12" t="s">
        <v>78</v>
      </c>
      <c r="AY552" s="234" t="s">
        <v>419</v>
      </c>
    </row>
    <row r="553" spans="2:65" s="1" customFormat="1" ht="22.5" customHeight="1">
      <c r="B553" s="42"/>
      <c r="C553" s="250" t="s">
        <v>1118</v>
      </c>
      <c r="D553" s="250" t="s">
        <v>469</v>
      </c>
      <c r="E553" s="251" t="s">
        <v>1119</v>
      </c>
      <c r="F553" s="252" t="s">
        <v>1120</v>
      </c>
      <c r="G553" s="253" t="s">
        <v>504</v>
      </c>
      <c r="H553" s="254">
        <v>177.24</v>
      </c>
      <c r="I553" s="255"/>
      <c r="J553" s="256">
        <f>ROUND(I553*H553,2)</f>
        <v>0</v>
      </c>
      <c r="K553" s="252" t="s">
        <v>425</v>
      </c>
      <c r="L553" s="257"/>
      <c r="M553" s="258" t="s">
        <v>21</v>
      </c>
      <c r="N553" s="259" t="s">
        <v>42</v>
      </c>
      <c r="O553" s="43"/>
      <c r="P553" s="218">
        <f>O553*H553</f>
        <v>0</v>
      </c>
      <c r="Q553" s="218">
        <v>2.0000000000000001E-4</v>
      </c>
      <c r="R553" s="218">
        <f>Q553*H553</f>
        <v>3.5448E-2</v>
      </c>
      <c r="S553" s="218">
        <v>0</v>
      </c>
      <c r="T553" s="219">
        <f>S553*H553</f>
        <v>0</v>
      </c>
      <c r="AR553" s="25" t="s">
        <v>468</v>
      </c>
      <c r="AT553" s="25" t="s">
        <v>469</v>
      </c>
      <c r="AU553" s="25" t="s">
        <v>80</v>
      </c>
      <c r="AY553" s="25" t="s">
        <v>419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5" t="s">
        <v>78</v>
      </c>
      <c r="BK553" s="220">
        <f>ROUND(I553*H553,2)</f>
        <v>0</v>
      </c>
      <c r="BL553" s="25" t="s">
        <v>426</v>
      </c>
      <c r="BM553" s="25" t="s">
        <v>1121</v>
      </c>
    </row>
    <row r="554" spans="2:65" s="1" customFormat="1" ht="13.5">
      <c r="B554" s="42"/>
      <c r="C554" s="64"/>
      <c r="D554" s="221" t="s">
        <v>428</v>
      </c>
      <c r="E554" s="64"/>
      <c r="F554" s="222" t="s">
        <v>1122</v>
      </c>
      <c r="G554" s="64"/>
      <c r="H554" s="64"/>
      <c r="I554" s="177"/>
      <c r="J554" s="64"/>
      <c r="K554" s="64"/>
      <c r="L554" s="62"/>
      <c r="M554" s="223"/>
      <c r="N554" s="43"/>
      <c r="O554" s="43"/>
      <c r="P554" s="43"/>
      <c r="Q554" s="43"/>
      <c r="R554" s="43"/>
      <c r="S554" s="43"/>
      <c r="T554" s="79"/>
      <c r="AT554" s="25" t="s">
        <v>428</v>
      </c>
      <c r="AU554" s="25" t="s">
        <v>80</v>
      </c>
    </row>
    <row r="555" spans="2:65" s="12" customFormat="1" ht="13.5">
      <c r="B555" s="224"/>
      <c r="C555" s="225"/>
      <c r="D555" s="237" t="s">
        <v>430</v>
      </c>
      <c r="E555" s="247" t="s">
        <v>21</v>
      </c>
      <c r="F555" s="248" t="s">
        <v>1123</v>
      </c>
      <c r="G555" s="225"/>
      <c r="H555" s="249">
        <v>177.24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AT555" s="234" t="s">
        <v>430</v>
      </c>
      <c r="AU555" s="234" t="s">
        <v>80</v>
      </c>
      <c r="AV555" s="12" t="s">
        <v>80</v>
      </c>
      <c r="AW555" s="12" t="s">
        <v>34</v>
      </c>
      <c r="AX555" s="12" t="s">
        <v>78</v>
      </c>
      <c r="AY555" s="234" t="s">
        <v>419</v>
      </c>
    </row>
    <row r="556" spans="2:65" s="1" customFormat="1" ht="22.5" customHeight="1">
      <c r="B556" s="42"/>
      <c r="C556" s="209" t="s">
        <v>1124</v>
      </c>
      <c r="D556" s="209" t="s">
        <v>421</v>
      </c>
      <c r="E556" s="210" t="s">
        <v>1125</v>
      </c>
      <c r="F556" s="211" t="s">
        <v>1126</v>
      </c>
      <c r="G556" s="212" t="s">
        <v>465</v>
      </c>
      <c r="H556" s="213">
        <v>503.62</v>
      </c>
      <c r="I556" s="214"/>
      <c r="J556" s="215">
        <f>ROUND(I556*H556,2)</f>
        <v>0</v>
      </c>
      <c r="K556" s="211" t="s">
        <v>425</v>
      </c>
      <c r="L556" s="62"/>
      <c r="M556" s="216" t="s">
        <v>21</v>
      </c>
      <c r="N556" s="217" t="s">
        <v>42</v>
      </c>
      <c r="O556" s="43"/>
      <c r="P556" s="218">
        <f>O556*H556</f>
        <v>0</v>
      </c>
      <c r="Q556" s="218">
        <v>2.3099999999999999E-2</v>
      </c>
      <c r="R556" s="218">
        <f>Q556*H556</f>
        <v>11.633621999999999</v>
      </c>
      <c r="S556" s="218">
        <v>0</v>
      </c>
      <c r="T556" s="219">
        <f>S556*H556</f>
        <v>0</v>
      </c>
      <c r="AR556" s="25" t="s">
        <v>426</v>
      </c>
      <c r="AT556" s="25" t="s">
        <v>421</v>
      </c>
      <c r="AU556" s="25" t="s">
        <v>80</v>
      </c>
      <c r="AY556" s="25" t="s">
        <v>419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5" t="s">
        <v>78</v>
      </c>
      <c r="BK556" s="220">
        <f>ROUND(I556*H556,2)</f>
        <v>0</v>
      </c>
      <c r="BL556" s="25" t="s">
        <v>426</v>
      </c>
      <c r="BM556" s="25" t="s">
        <v>1127</v>
      </c>
    </row>
    <row r="557" spans="2:65" s="1" customFormat="1" ht="27">
      <c r="B557" s="42"/>
      <c r="C557" s="64"/>
      <c r="D557" s="221" t="s">
        <v>428</v>
      </c>
      <c r="E557" s="64"/>
      <c r="F557" s="222" t="s">
        <v>1128</v>
      </c>
      <c r="G557" s="64"/>
      <c r="H557" s="64"/>
      <c r="I557" s="177"/>
      <c r="J557" s="64"/>
      <c r="K557" s="64"/>
      <c r="L557" s="62"/>
      <c r="M557" s="223"/>
      <c r="N557" s="43"/>
      <c r="O557" s="43"/>
      <c r="P557" s="43"/>
      <c r="Q557" s="43"/>
      <c r="R557" s="43"/>
      <c r="S557" s="43"/>
      <c r="T557" s="79"/>
      <c r="AT557" s="25" t="s">
        <v>428</v>
      </c>
      <c r="AU557" s="25" t="s">
        <v>80</v>
      </c>
    </row>
    <row r="558" spans="2:65" s="12" customFormat="1" ht="13.5">
      <c r="B558" s="224"/>
      <c r="C558" s="225"/>
      <c r="D558" s="221" t="s">
        <v>430</v>
      </c>
      <c r="E558" s="226" t="s">
        <v>21</v>
      </c>
      <c r="F558" s="227" t="s">
        <v>229</v>
      </c>
      <c r="G558" s="225"/>
      <c r="H558" s="228">
        <v>503.62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AT558" s="234" t="s">
        <v>430</v>
      </c>
      <c r="AU558" s="234" t="s">
        <v>80</v>
      </c>
      <c r="AV558" s="12" t="s">
        <v>80</v>
      </c>
      <c r="AW558" s="12" t="s">
        <v>34</v>
      </c>
      <c r="AX558" s="12" t="s">
        <v>71</v>
      </c>
      <c r="AY558" s="234" t="s">
        <v>419</v>
      </c>
    </row>
    <row r="559" spans="2:65" s="13" customFormat="1" ht="13.5">
      <c r="B559" s="235"/>
      <c r="C559" s="236"/>
      <c r="D559" s="237" t="s">
        <v>430</v>
      </c>
      <c r="E559" s="238" t="s">
        <v>21</v>
      </c>
      <c r="F559" s="239" t="s">
        <v>434</v>
      </c>
      <c r="G559" s="236"/>
      <c r="H559" s="240">
        <v>503.62</v>
      </c>
      <c r="I559" s="241"/>
      <c r="J559" s="236"/>
      <c r="K559" s="236"/>
      <c r="L559" s="242"/>
      <c r="M559" s="243"/>
      <c r="N559" s="244"/>
      <c r="O559" s="244"/>
      <c r="P559" s="244"/>
      <c r="Q559" s="244"/>
      <c r="R559" s="244"/>
      <c r="S559" s="244"/>
      <c r="T559" s="245"/>
      <c r="AT559" s="246" t="s">
        <v>430</v>
      </c>
      <c r="AU559" s="246" t="s">
        <v>80</v>
      </c>
      <c r="AV559" s="13" t="s">
        <v>426</v>
      </c>
      <c r="AW559" s="13" t="s">
        <v>34</v>
      </c>
      <c r="AX559" s="13" t="s">
        <v>78</v>
      </c>
      <c r="AY559" s="246" t="s">
        <v>419</v>
      </c>
    </row>
    <row r="560" spans="2:65" s="1" customFormat="1" ht="22.5" customHeight="1">
      <c r="B560" s="42"/>
      <c r="C560" s="209" t="s">
        <v>1129</v>
      </c>
      <c r="D560" s="209" t="s">
        <v>421</v>
      </c>
      <c r="E560" s="210" t="s">
        <v>1130</v>
      </c>
      <c r="F560" s="211" t="s">
        <v>1131</v>
      </c>
      <c r="G560" s="212" t="s">
        <v>465</v>
      </c>
      <c r="H560" s="213">
        <v>1519.68</v>
      </c>
      <c r="I560" s="214"/>
      <c r="J560" s="215">
        <f>ROUND(I560*H560,2)</f>
        <v>0</v>
      </c>
      <c r="K560" s="211" t="s">
        <v>425</v>
      </c>
      <c r="L560" s="62"/>
      <c r="M560" s="216" t="s">
        <v>21</v>
      </c>
      <c r="N560" s="217" t="s">
        <v>42</v>
      </c>
      <c r="O560" s="43"/>
      <c r="P560" s="218">
        <f>O560*H560</f>
        <v>0</v>
      </c>
      <c r="Q560" s="218">
        <v>1.899E-2</v>
      </c>
      <c r="R560" s="218">
        <f>Q560*H560</f>
        <v>28.8587232</v>
      </c>
      <c r="S560" s="218">
        <v>0</v>
      </c>
      <c r="T560" s="219">
        <f>S560*H560</f>
        <v>0</v>
      </c>
      <c r="AR560" s="25" t="s">
        <v>426</v>
      </c>
      <c r="AT560" s="25" t="s">
        <v>421</v>
      </c>
      <c r="AU560" s="25" t="s">
        <v>80</v>
      </c>
      <c r="AY560" s="25" t="s">
        <v>419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25" t="s">
        <v>78</v>
      </c>
      <c r="BK560" s="220">
        <f>ROUND(I560*H560,2)</f>
        <v>0</v>
      </c>
      <c r="BL560" s="25" t="s">
        <v>426</v>
      </c>
      <c r="BM560" s="25" t="s">
        <v>1132</v>
      </c>
    </row>
    <row r="561" spans="2:65" s="1" customFormat="1" ht="27">
      <c r="B561" s="42"/>
      <c r="C561" s="64"/>
      <c r="D561" s="221" t="s">
        <v>428</v>
      </c>
      <c r="E561" s="64"/>
      <c r="F561" s="222" t="s">
        <v>1133</v>
      </c>
      <c r="G561" s="64"/>
      <c r="H561" s="64"/>
      <c r="I561" s="177"/>
      <c r="J561" s="64"/>
      <c r="K561" s="64"/>
      <c r="L561" s="62"/>
      <c r="M561" s="223"/>
      <c r="N561" s="43"/>
      <c r="O561" s="43"/>
      <c r="P561" s="43"/>
      <c r="Q561" s="43"/>
      <c r="R561" s="43"/>
      <c r="S561" s="43"/>
      <c r="T561" s="79"/>
      <c r="AT561" s="25" t="s">
        <v>428</v>
      </c>
      <c r="AU561" s="25" t="s">
        <v>80</v>
      </c>
    </row>
    <row r="562" spans="2:65" s="12" customFormat="1" ht="13.5">
      <c r="B562" s="224"/>
      <c r="C562" s="225"/>
      <c r="D562" s="237" t="s">
        <v>430</v>
      </c>
      <c r="E562" s="247" t="s">
        <v>21</v>
      </c>
      <c r="F562" s="248" t="s">
        <v>219</v>
      </c>
      <c r="G562" s="225"/>
      <c r="H562" s="249">
        <v>1519.68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AT562" s="234" t="s">
        <v>430</v>
      </c>
      <c r="AU562" s="234" t="s">
        <v>80</v>
      </c>
      <c r="AV562" s="12" t="s">
        <v>80</v>
      </c>
      <c r="AW562" s="12" t="s">
        <v>34</v>
      </c>
      <c r="AX562" s="12" t="s">
        <v>78</v>
      </c>
      <c r="AY562" s="234" t="s">
        <v>419</v>
      </c>
    </row>
    <row r="563" spans="2:65" s="1" customFormat="1" ht="31.5" customHeight="1">
      <c r="B563" s="42"/>
      <c r="C563" s="209" t="s">
        <v>1134</v>
      </c>
      <c r="D563" s="209" t="s">
        <v>421</v>
      </c>
      <c r="E563" s="210" t="s">
        <v>1135</v>
      </c>
      <c r="F563" s="211" t="s">
        <v>1136</v>
      </c>
      <c r="G563" s="212" t="s">
        <v>465</v>
      </c>
      <c r="H563" s="213">
        <v>67.849999999999994</v>
      </c>
      <c r="I563" s="214"/>
      <c r="J563" s="215">
        <f>ROUND(I563*H563,2)</f>
        <v>0</v>
      </c>
      <c r="K563" s="211" t="s">
        <v>425</v>
      </c>
      <c r="L563" s="62"/>
      <c r="M563" s="216" t="s">
        <v>21</v>
      </c>
      <c r="N563" s="217" t="s">
        <v>42</v>
      </c>
      <c r="O563" s="43"/>
      <c r="P563" s="218">
        <f>O563*H563</f>
        <v>0</v>
      </c>
      <c r="Q563" s="218">
        <v>6.28E-3</v>
      </c>
      <c r="R563" s="218">
        <f>Q563*H563</f>
        <v>0.42609799999999998</v>
      </c>
      <c r="S563" s="218">
        <v>0</v>
      </c>
      <c r="T563" s="219">
        <f>S563*H563</f>
        <v>0</v>
      </c>
      <c r="AR563" s="25" t="s">
        <v>426</v>
      </c>
      <c r="AT563" s="25" t="s">
        <v>421</v>
      </c>
      <c r="AU563" s="25" t="s">
        <v>80</v>
      </c>
      <c r="AY563" s="25" t="s">
        <v>419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5" t="s">
        <v>78</v>
      </c>
      <c r="BK563" s="220">
        <f>ROUND(I563*H563,2)</f>
        <v>0</v>
      </c>
      <c r="BL563" s="25" t="s">
        <v>426</v>
      </c>
      <c r="BM563" s="25" t="s">
        <v>1137</v>
      </c>
    </row>
    <row r="564" spans="2:65" s="1" customFormat="1" ht="27">
      <c r="B564" s="42"/>
      <c r="C564" s="64"/>
      <c r="D564" s="221" t="s">
        <v>428</v>
      </c>
      <c r="E564" s="64"/>
      <c r="F564" s="222" t="s">
        <v>1138</v>
      </c>
      <c r="G564" s="64"/>
      <c r="H564" s="64"/>
      <c r="I564" s="177"/>
      <c r="J564" s="64"/>
      <c r="K564" s="64"/>
      <c r="L564" s="62"/>
      <c r="M564" s="223"/>
      <c r="N564" s="43"/>
      <c r="O564" s="43"/>
      <c r="P564" s="43"/>
      <c r="Q564" s="43"/>
      <c r="R564" s="43"/>
      <c r="S564" s="43"/>
      <c r="T564" s="79"/>
      <c r="AT564" s="25" t="s">
        <v>428</v>
      </c>
      <c r="AU564" s="25" t="s">
        <v>80</v>
      </c>
    </row>
    <row r="565" spans="2:65" s="12" customFormat="1" ht="13.5">
      <c r="B565" s="224"/>
      <c r="C565" s="225"/>
      <c r="D565" s="237" t="s">
        <v>430</v>
      </c>
      <c r="E565" s="247" t="s">
        <v>21</v>
      </c>
      <c r="F565" s="248" t="s">
        <v>1139</v>
      </c>
      <c r="G565" s="225"/>
      <c r="H565" s="249">
        <v>67.849999999999994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AT565" s="234" t="s">
        <v>430</v>
      </c>
      <c r="AU565" s="234" t="s">
        <v>80</v>
      </c>
      <c r="AV565" s="12" t="s">
        <v>80</v>
      </c>
      <c r="AW565" s="12" t="s">
        <v>34</v>
      </c>
      <c r="AX565" s="12" t="s">
        <v>78</v>
      </c>
      <c r="AY565" s="234" t="s">
        <v>419</v>
      </c>
    </row>
    <row r="566" spans="2:65" s="1" customFormat="1" ht="22.5" customHeight="1">
      <c r="B566" s="42"/>
      <c r="C566" s="209" t="s">
        <v>1140</v>
      </c>
      <c r="D566" s="209" t="s">
        <v>421</v>
      </c>
      <c r="E566" s="210" t="s">
        <v>1141</v>
      </c>
      <c r="F566" s="211" t="s">
        <v>1142</v>
      </c>
      <c r="G566" s="212" t="s">
        <v>465</v>
      </c>
      <c r="H566" s="213">
        <v>2200.384</v>
      </c>
      <c r="I566" s="214"/>
      <c r="J566" s="215">
        <f>ROUND(I566*H566,2)</f>
        <v>0</v>
      </c>
      <c r="K566" s="211" t="s">
        <v>425</v>
      </c>
      <c r="L566" s="62"/>
      <c r="M566" s="216" t="s">
        <v>21</v>
      </c>
      <c r="N566" s="217" t="s">
        <v>42</v>
      </c>
      <c r="O566" s="43"/>
      <c r="P566" s="218">
        <f>O566*H566</f>
        <v>0</v>
      </c>
      <c r="Q566" s="218">
        <v>3.48E-3</v>
      </c>
      <c r="R566" s="218">
        <f>Q566*H566</f>
        <v>7.6573363199999998</v>
      </c>
      <c r="S566" s="218">
        <v>0</v>
      </c>
      <c r="T566" s="219">
        <f>S566*H566</f>
        <v>0</v>
      </c>
      <c r="AR566" s="25" t="s">
        <v>426</v>
      </c>
      <c r="AT566" s="25" t="s">
        <v>421</v>
      </c>
      <c r="AU566" s="25" t="s">
        <v>80</v>
      </c>
      <c r="AY566" s="25" t="s">
        <v>419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5" t="s">
        <v>78</v>
      </c>
      <c r="BK566" s="220">
        <f>ROUND(I566*H566,2)</f>
        <v>0</v>
      </c>
      <c r="BL566" s="25" t="s">
        <v>426</v>
      </c>
      <c r="BM566" s="25" t="s">
        <v>1143</v>
      </c>
    </row>
    <row r="567" spans="2:65" s="1" customFormat="1" ht="27">
      <c r="B567" s="42"/>
      <c r="C567" s="64"/>
      <c r="D567" s="221" t="s">
        <v>428</v>
      </c>
      <c r="E567" s="64"/>
      <c r="F567" s="222" t="s">
        <v>1144</v>
      </c>
      <c r="G567" s="64"/>
      <c r="H567" s="64"/>
      <c r="I567" s="177"/>
      <c r="J567" s="64"/>
      <c r="K567" s="64"/>
      <c r="L567" s="62"/>
      <c r="M567" s="223"/>
      <c r="N567" s="43"/>
      <c r="O567" s="43"/>
      <c r="P567" s="43"/>
      <c r="Q567" s="43"/>
      <c r="R567" s="43"/>
      <c r="S567" s="43"/>
      <c r="T567" s="79"/>
      <c r="AT567" s="25" t="s">
        <v>428</v>
      </c>
      <c r="AU567" s="25" t="s">
        <v>80</v>
      </c>
    </row>
    <row r="568" spans="2:65" s="12" customFormat="1" ht="13.5">
      <c r="B568" s="224"/>
      <c r="C568" s="225"/>
      <c r="D568" s="237" t="s">
        <v>430</v>
      </c>
      <c r="E568" s="247" t="s">
        <v>21</v>
      </c>
      <c r="F568" s="248" t="s">
        <v>1145</v>
      </c>
      <c r="G568" s="225"/>
      <c r="H568" s="249">
        <v>2200.384</v>
      </c>
      <c r="I568" s="229"/>
      <c r="J568" s="225"/>
      <c r="K568" s="225"/>
      <c r="L568" s="230"/>
      <c r="M568" s="231"/>
      <c r="N568" s="232"/>
      <c r="O568" s="232"/>
      <c r="P568" s="232"/>
      <c r="Q568" s="232"/>
      <c r="R568" s="232"/>
      <c r="S568" s="232"/>
      <c r="T568" s="233"/>
      <c r="AT568" s="234" t="s">
        <v>430</v>
      </c>
      <c r="AU568" s="234" t="s">
        <v>80</v>
      </c>
      <c r="AV568" s="12" t="s">
        <v>80</v>
      </c>
      <c r="AW568" s="12" t="s">
        <v>34</v>
      </c>
      <c r="AX568" s="12" t="s">
        <v>78</v>
      </c>
      <c r="AY568" s="234" t="s">
        <v>419</v>
      </c>
    </row>
    <row r="569" spans="2:65" s="1" customFormat="1" ht="22.5" customHeight="1">
      <c r="B569" s="42"/>
      <c r="C569" s="209" t="s">
        <v>1146</v>
      </c>
      <c r="D569" s="209" t="s">
        <v>421</v>
      </c>
      <c r="E569" s="210" t="s">
        <v>1147</v>
      </c>
      <c r="F569" s="211" t="s">
        <v>1148</v>
      </c>
      <c r="G569" s="212" t="s">
        <v>465</v>
      </c>
      <c r="H569" s="213">
        <v>279.26</v>
      </c>
      <c r="I569" s="214"/>
      <c r="J569" s="215">
        <f>ROUND(I569*H569,2)</f>
        <v>0</v>
      </c>
      <c r="K569" s="211" t="s">
        <v>425</v>
      </c>
      <c r="L569" s="62"/>
      <c r="M569" s="216" t="s">
        <v>21</v>
      </c>
      <c r="N569" s="217" t="s">
        <v>42</v>
      </c>
      <c r="O569" s="43"/>
      <c r="P569" s="218">
        <f>O569*H569</f>
        <v>0</v>
      </c>
      <c r="Q569" s="218">
        <v>1.2E-4</v>
      </c>
      <c r="R569" s="218">
        <f>Q569*H569</f>
        <v>3.3511199999999998E-2</v>
      </c>
      <c r="S569" s="218">
        <v>0</v>
      </c>
      <c r="T569" s="219">
        <f>S569*H569</f>
        <v>0</v>
      </c>
      <c r="AR569" s="25" t="s">
        <v>426</v>
      </c>
      <c r="AT569" s="25" t="s">
        <v>421</v>
      </c>
      <c r="AU569" s="25" t="s">
        <v>80</v>
      </c>
      <c r="AY569" s="25" t="s">
        <v>419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5" t="s">
        <v>78</v>
      </c>
      <c r="BK569" s="220">
        <f>ROUND(I569*H569,2)</f>
        <v>0</v>
      </c>
      <c r="BL569" s="25" t="s">
        <v>426</v>
      </c>
      <c r="BM569" s="25" t="s">
        <v>1149</v>
      </c>
    </row>
    <row r="570" spans="2:65" s="1" customFormat="1" ht="27">
      <c r="B570" s="42"/>
      <c r="C570" s="64"/>
      <c r="D570" s="221" t="s">
        <v>428</v>
      </c>
      <c r="E570" s="64"/>
      <c r="F570" s="222" t="s">
        <v>1150</v>
      </c>
      <c r="G570" s="64"/>
      <c r="H570" s="64"/>
      <c r="I570" s="177"/>
      <c r="J570" s="64"/>
      <c r="K570" s="64"/>
      <c r="L570" s="62"/>
      <c r="M570" s="223"/>
      <c r="N570" s="43"/>
      <c r="O570" s="43"/>
      <c r="P570" s="43"/>
      <c r="Q570" s="43"/>
      <c r="R570" s="43"/>
      <c r="S570" s="43"/>
      <c r="T570" s="79"/>
      <c r="AT570" s="25" t="s">
        <v>428</v>
      </c>
      <c r="AU570" s="25" t="s">
        <v>80</v>
      </c>
    </row>
    <row r="571" spans="2:65" s="12" customFormat="1" ht="13.5">
      <c r="B571" s="224"/>
      <c r="C571" s="225"/>
      <c r="D571" s="221" t="s">
        <v>430</v>
      </c>
      <c r="E571" s="226" t="s">
        <v>21</v>
      </c>
      <c r="F571" s="227" t="s">
        <v>1151</v>
      </c>
      <c r="G571" s="225"/>
      <c r="H571" s="228">
        <v>232.19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AT571" s="234" t="s">
        <v>430</v>
      </c>
      <c r="AU571" s="234" t="s">
        <v>80</v>
      </c>
      <c r="AV571" s="12" t="s">
        <v>80</v>
      </c>
      <c r="AW571" s="12" t="s">
        <v>34</v>
      </c>
      <c r="AX571" s="12" t="s">
        <v>71</v>
      </c>
      <c r="AY571" s="234" t="s">
        <v>419</v>
      </c>
    </row>
    <row r="572" spans="2:65" s="12" customFormat="1" ht="13.5">
      <c r="B572" s="224"/>
      <c r="C572" s="225"/>
      <c r="D572" s="221" t="s">
        <v>430</v>
      </c>
      <c r="E572" s="226" t="s">
        <v>21</v>
      </c>
      <c r="F572" s="227" t="s">
        <v>1152</v>
      </c>
      <c r="G572" s="225"/>
      <c r="H572" s="228">
        <v>25.02</v>
      </c>
      <c r="I572" s="229"/>
      <c r="J572" s="225"/>
      <c r="K572" s="225"/>
      <c r="L572" s="230"/>
      <c r="M572" s="231"/>
      <c r="N572" s="232"/>
      <c r="O572" s="232"/>
      <c r="P572" s="232"/>
      <c r="Q572" s="232"/>
      <c r="R572" s="232"/>
      <c r="S572" s="232"/>
      <c r="T572" s="233"/>
      <c r="AT572" s="234" t="s">
        <v>430</v>
      </c>
      <c r="AU572" s="234" t="s">
        <v>80</v>
      </c>
      <c r="AV572" s="12" t="s">
        <v>80</v>
      </c>
      <c r="AW572" s="12" t="s">
        <v>34</v>
      </c>
      <c r="AX572" s="12" t="s">
        <v>71</v>
      </c>
      <c r="AY572" s="234" t="s">
        <v>419</v>
      </c>
    </row>
    <row r="573" spans="2:65" s="12" customFormat="1" ht="13.5">
      <c r="B573" s="224"/>
      <c r="C573" s="225"/>
      <c r="D573" s="221" t="s">
        <v>430</v>
      </c>
      <c r="E573" s="226" t="s">
        <v>21</v>
      </c>
      <c r="F573" s="227" t="s">
        <v>1153</v>
      </c>
      <c r="G573" s="225"/>
      <c r="H573" s="228">
        <v>22.05</v>
      </c>
      <c r="I573" s="229"/>
      <c r="J573" s="225"/>
      <c r="K573" s="225"/>
      <c r="L573" s="230"/>
      <c r="M573" s="231"/>
      <c r="N573" s="232"/>
      <c r="O573" s="232"/>
      <c r="P573" s="232"/>
      <c r="Q573" s="232"/>
      <c r="R573" s="232"/>
      <c r="S573" s="232"/>
      <c r="T573" s="233"/>
      <c r="AT573" s="234" t="s">
        <v>430</v>
      </c>
      <c r="AU573" s="234" t="s">
        <v>80</v>
      </c>
      <c r="AV573" s="12" t="s">
        <v>80</v>
      </c>
      <c r="AW573" s="12" t="s">
        <v>34</v>
      </c>
      <c r="AX573" s="12" t="s">
        <v>71</v>
      </c>
      <c r="AY573" s="234" t="s">
        <v>419</v>
      </c>
    </row>
    <row r="574" spans="2:65" s="13" customFormat="1" ht="13.5">
      <c r="B574" s="235"/>
      <c r="C574" s="236"/>
      <c r="D574" s="237" t="s">
        <v>430</v>
      </c>
      <c r="E574" s="238" t="s">
        <v>21</v>
      </c>
      <c r="F574" s="239" t="s">
        <v>434</v>
      </c>
      <c r="G574" s="236"/>
      <c r="H574" s="240">
        <v>279.26</v>
      </c>
      <c r="I574" s="241"/>
      <c r="J574" s="236"/>
      <c r="K574" s="236"/>
      <c r="L574" s="242"/>
      <c r="M574" s="243"/>
      <c r="N574" s="244"/>
      <c r="O574" s="244"/>
      <c r="P574" s="244"/>
      <c r="Q574" s="244"/>
      <c r="R574" s="244"/>
      <c r="S574" s="244"/>
      <c r="T574" s="245"/>
      <c r="AT574" s="246" t="s">
        <v>430</v>
      </c>
      <c r="AU574" s="246" t="s">
        <v>80</v>
      </c>
      <c r="AV574" s="13" t="s">
        <v>426</v>
      </c>
      <c r="AW574" s="13" t="s">
        <v>34</v>
      </c>
      <c r="AX574" s="13" t="s">
        <v>78</v>
      </c>
      <c r="AY574" s="246" t="s">
        <v>419</v>
      </c>
    </row>
    <row r="575" spans="2:65" s="1" customFormat="1" ht="22.5" customHeight="1">
      <c r="B575" s="42"/>
      <c r="C575" s="209" t="s">
        <v>1154</v>
      </c>
      <c r="D575" s="209" t="s">
        <v>421</v>
      </c>
      <c r="E575" s="210" t="s">
        <v>1155</v>
      </c>
      <c r="F575" s="211" t="s">
        <v>1156</v>
      </c>
      <c r="G575" s="212" t="s">
        <v>465</v>
      </c>
      <c r="H575" s="213">
        <v>1519.68</v>
      </c>
      <c r="I575" s="214"/>
      <c r="J575" s="215">
        <f>ROUND(I575*H575,2)</f>
        <v>0</v>
      </c>
      <c r="K575" s="211" t="s">
        <v>425</v>
      </c>
      <c r="L575" s="62"/>
      <c r="M575" s="216" t="s">
        <v>21</v>
      </c>
      <c r="N575" s="217" t="s">
        <v>42</v>
      </c>
      <c r="O575" s="43"/>
      <c r="P575" s="218">
        <f>O575*H575</f>
        <v>0</v>
      </c>
      <c r="Q575" s="218">
        <v>0</v>
      </c>
      <c r="R575" s="218">
        <f>Q575*H575</f>
        <v>0</v>
      </c>
      <c r="S575" s="218">
        <v>0</v>
      </c>
      <c r="T575" s="219">
        <f>S575*H575</f>
        <v>0</v>
      </c>
      <c r="AR575" s="25" t="s">
        <v>426</v>
      </c>
      <c r="AT575" s="25" t="s">
        <v>421</v>
      </c>
      <c r="AU575" s="25" t="s">
        <v>80</v>
      </c>
      <c r="AY575" s="25" t="s">
        <v>419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5" t="s">
        <v>78</v>
      </c>
      <c r="BK575" s="220">
        <f>ROUND(I575*H575,2)</f>
        <v>0</v>
      </c>
      <c r="BL575" s="25" t="s">
        <v>426</v>
      </c>
      <c r="BM575" s="25" t="s">
        <v>1157</v>
      </c>
    </row>
    <row r="576" spans="2:65" s="1" customFormat="1" ht="13.5">
      <c r="B576" s="42"/>
      <c r="C576" s="64"/>
      <c r="D576" s="221" t="s">
        <v>428</v>
      </c>
      <c r="E576" s="64"/>
      <c r="F576" s="222" t="s">
        <v>1158</v>
      </c>
      <c r="G576" s="64"/>
      <c r="H576" s="64"/>
      <c r="I576" s="177"/>
      <c r="J576" s="64"/>
      <c r="K576" s="64"/>
      <c r="L576" s="62"/>
      <c r="M576" s="223"/>
      <c r="N576" s="43"/>
      <c r="O576" s="43"/>
      <c r="P576" s="43"/>
      <c r="Q576" s="43"/>
      <c r="R576" s="43"/>
      <c r="S576" s="43"/>
      <c r="T576" s="79"/>
      <c r="AT576" s="25" t="s">
        <v>428</v>
      </c>
      <c r="AU576" s="25" t="s">
        <v>80</v>
      </c>
    </row>
    <row r="577" spans="2:65" s="12" customFormat="1" ht="13.5">
      <c r="B577" s="224"/>
      <c r="C577" s="225"/>
      <c r="D577" s="221" t="s">
        <v>430</v>
      </c>
      <c r="E577" s="226" t="s">
        <v>21</v>
      </c>
      <c r="F577" s="227" t="s">
        <v>1159</v>
      </c>
      <c r="G577" s="225"/>
      <c r="H577" s="228">
        <v>2192.7600000000002</v>
      </c>
      <c r="I577" s="229"/>
      <c r="J577" s="225"/>
      <c r="K577" s="225"/>
      <c r="L577" s="230"/>
      <c r="M577" s="231"/>
      <c r="N577" s="232"/>
      <c r="O577" s="232"/>
      <c r="P577" s="232"/>
      <c r="Q577" s="232"/>
      <c r="R577" s="232"/>
      <c r="S577" s="232"/>
      <c r="T577" s="233"/>
      <c r="AT577" s="234" t="s">
        <v>430</v>
      </c>
      <c r="AU577" s="234" t="s">
        <v>80</v>
      </c>
      <c r="AV577" s="12" t="s">
        <v>80</v>
      </c>
      <c r="AW577" s="12" t="s">
        <v>34</v>
      </c>
      <c r="AX577" s="12" t="s">
        <v>71</v>
      </c>
      <c r="AY577" s="234" t="s">
        <v>419</v>
      </c>
    </row>
    <row r="578" spans="2:65" s="12" customFormat="1" ht="13.5">
      <c r="B578" s="224"/>
      <c r="C578" s="225"/>
      <c r="D578" s="221" t="s">
        <v>430</v>
      </c>
      <c r="E578" s="226" t="s">
        <v>21</v>
      </c>
      <c r="F578" s="227" t="s">
        <v>1160</v>
      </c>
      <c r="G578" s="225"/>
      <c r="H578" s="228">
        <v>-684.24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AT578" s="234" t="s">
        <v>430</v>
      </c>
      <c r="AU578" s="234" t="s">
        <v>80</v>
      </c>
      <c r="AV578" s="12" t="s">
        <v>80</v>
      </c>
      <c r="AW578" s="12" t="s">
        <v>34</v>
      </c>
      <c r="AX578" s="12" t="s">
        <v>71</v>
      </c>
      <c r="AY578" s="234" t="s">
        <v>419</v>
      </c>
    </row>
    <row r="579" spans="2:65" s="12" customFormat="1" ht="13.5">
      <c r="B579" s="224"/>
      <c r="C579" s="225"/>
      <c r="D579" s="221" t="s">
        <v>430</v>
      </c>
      <c r="E579" s="226" t="s">
        <v>21</v>
      </c>
      <c r="F579" s="227" t="s">
        <v>1161</v>
      </c>
      <c r="G579" s="225"/>
      <c r="H579" s="228">
        <v>11.16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AT579" s="234" t="s">
        <v>430</v>
      </c>
      <c r="AU579" s="234" t="s">
        <v>80</v>
      </c>
      <c r="AV579" s="12" t="s">
        <v>80</v>
      </c>
      <c r="AW579" s="12" t="s">
        <v>34</v>
      </c>
      <c r="AX579" s="12" t="s">
        <v>71</v>
      </c>
      <c r="AY579" s="234" t="s">
        <v>419</v>
      </c>
    </row>
    <row r="580" spans="2:65" s="13" customFormat="1" ht="13.5">
      <c r="B580" s="235"/>
      <c r="C580" s="236"/>
      <c r="D580" s="237" t="s">
        <v>430</v>
      </c>
      <c r="E580" s="238" t="s">
        <v>219</v>
      </c>
      <c r="F580" s="239" t="s">
        <v>434</v>
      </c>
      <c r="G580" s="236"/>
      <c r="H580" s="240">
        <v>1519.68</v>
      </c>
      <c r="I580" s="241"/>
      <c r="J580" s="236"/>
      <c r="K580" s="236"/>
      <c r="L580" s="242"/>
      <c r="M580" s="243"/>
      <c r="N580" s="244"/>
      <c r="O580" s="244"/>
      <c r="P580" s="244"/>
      <c r="Q580" s="244"/>
      <c r="R580" s="244"/>
      <c r="S580" s="244"/>
      <c r="T580" s="245"/>
      <c r="AT580" s="246" t="s">
        <v>430</v>
      </c>
      <c r="AU580" s="246" t="s">
        <v>80</v>
      </c>
      <c r="AV580" s="13" t="s">
        <v>426</v>
      </c>
      <c r="AW580" s="13" t="s">
        <v>34</v>
      </c>
      <c r="AX580" s="13" t="s">
        <v>78</v>
      </c>
      <c r="AY580" s="246" t="s">
        <v>419</v>
      </c>
    </row>
    <row r="581" spans="2:65" s="1" customFormat="1" ht="22.5" customHeight="1">
      <c r="B581" s="42"/>
      <c r="C581" s="209" t="s">
        <v>1162</v>
      </c>
      <c r="D581" s="209" t="s">
        <v>421</v>
      </c>
      <c r="E581" s="210" t="s">
        <v>1163</v>
      </c>
      <c r="F581" s="211" t="s">
        <v>1164</v>
      </c>
      <c r="G581" s="212" t="s">
        <v>424</v>
      </c>
      <c r="H581" s="213">
        <v>252.001</v>
      </c>
      <c r="I581" s="214"/>
      <c r="J581" s="215">
        <f>ROUND(I581*H581,2)</f>
        <v>0</v>
      </c>
      <c r="K581" s="211" t="s">
        <v>425</v>
      </c>
      <c r="L581" s="62"/>
      <c r="M581" s="216" t="s">
        <v>21</v>
      </c>
      <c r="N581" s="217" t="s">
        <v>42</v>
      </c>
      <c r="O581" s="43"/>
      <c r="P581" s="218">
        <f>O581*H581</f>
        <v>0</v>
      </c>
      <c r="Q581" s="218">
        <v>2.45329</v>
      </c>
      <c r="R581" s="218">
        <f>Q581*H581</f>
        <v>618.23153329000002</v>
      </c>
      <c r="S581" s="218">
        <v>0</v>
      </c>
      <c r="T581" s="219">
        <f>S581*H581</f>
        <v>0</v>
      </c>
      <c r="AR581" s="25" t="s">
        <v>426</v>
      </c>
      <c r="AT581" s="25" t="s">
        <v>421</v>
      </c>
      <c r="AU581" s="25" t="s">
        <v>80</v>
      </c>
      <c r="AY581" s="25" t="s">
        <v>419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25" t="s">
        <v>78</v>
      </c>
      <c r="BK581" s="220">
        <f>ROUND(I581*H581,2)</f>
        <v>0</v>
      </c>
      <c r="BL581" s="25" t="s">
        <v>426</v>
      </c>
      <c r="BM581" s="25" t="s">
        <v>1165</v>
      </c>
    </row>
    <row r="582" spans="2:65" s="1" customFormat="1" ht="13.5">
      <c r="B582" s="42"/>
      <c r="C582" s="64"/>
      <c r="D582" s="221" t="s">
        <v>428</v>
      </c>
      <c r="E582" s="64"/>
      <c r="F582" s="222" t="s">
        <v>1166</v>
      </c>
      <c r="G582" s="64"/>
      <c r="H582" s="64"/>
      <c r="I582" s="177"/>
      <c r="J582" s="64"/>
      <c r="K582" s="64"/>
      <c r="L582" s="62"/>
      <c r="M582" s="223"/>
      <c r="N582" s="43"/>
      <c r="O582" s="43"/>
      <c r="P582" s="43"/>
      <c r="Q582" s="43"/>
      <c r="R582" s="43"/>
      <c r="S582" s="43"/>
      <c r="T582" s="79"/>
      <c r="AT582" s="25" t="s">
        <v>428</v>
      </c>
      <c r="AU582" s="25" t="s">
        <v>80</v>
      </c>
    </row>
    <row r="583" spans="2:65" s="12" customFormat="1" ht="13.5">
      <c r="B583" s="224"/>
      <c r="C583" s="225"/>
      <c r="D583" s="237" t="s">
        <v>430</v>
      </c>
      <c r="E583" s="247" t="s">
        <v>21</v>
      </c>
      <c r="F583" s="248" t="s">
        <v>1167</v>
      </c>
      <c r="G583" s="225"/>
      <c r="H583" s="249">
        <v>252.001</v>
      </c>
      <c r="I583" s="229"/>
      <c r="J583" s="225"/>
      <c r="K583" s="225"/>
      <c r="L583" s="230"/>
      <c r="M583" s="231"/>
      <c r="N583" s="232"/>
      <c r="O583" s="232"/>
      <c r="P583" s="232"/>
      <c r="Q583" s="232"/>
      <c r="R583" s="232"/>
      <c r="S583" s="232"/>
      <c r="T583" s="233"/>
      <c r="AT583" s="234" t="s">
        <v>430</v>
      </c>
      <c r="AU583" s="234" t="s">
        <v>80</v>
      </c>
      <c r="AV583" s="12" t="s">
        <v>80</v>
      </c>
      <c r="AW583" s="12" t="s">
        <v>34</v>
      </c>
      <c r="AX583" s="12" t="s">
        <v>78</v>
      </c>
      <c r="AY583" s="234" t="s">
        <v>419</v>
      </c>
    </row>
    <row r="584" spans="2:65" s="1" customFormat="1" ht="22.5" customHeight="1">
      <c r="B584" s="42"/>
      <c r="C584" s="209" t="s">
        <v>1168</v>
      </c>
      <c r="D584" s="209" t="s">
        <v>421</v>
      </c>
      <c r="E584" s="210" t="s">
        <v>1169</v>
      </c>
      <c r="F584" s="211" t="s">
        <v>1170</v>
      </c>
      <c r="G584" s="212" t="s">
        <v>424</v>
      </c>
      <c r="H584" s="213">
        <v>14.726000000000001</v>
      </c>
      <c r="I584" s="214"/>
      <c r="J584" s="215">
        <f>ROUND(I584*H584,2)</f>
        <v>0</v>
      </c>
      <c r="K584" s="211" t="s">
        <v>425</v>
      </c>
      <c r="L584" s="62"/>
      <c r="M584" s="216" t="s">
        <v>21</v>
      </c>
      <c r="N584" s="217" t="s">
        <v>42</v>
      </c>
      <c r="O584" s="43"/>
      <c r="P584" s="218">
        <f>O584*H584</f>
        <v>0</v>
      </c>
      <c r="Q584" s="218">
        <v>2.2563399999999998</v>
      </c>
      <c r="R584" s="218">
        <f>Q584*H584</f>
        <v>33.226862839999995</v>
      </c>
      <c r="S584" s="218">
        <v>0</v>
      </c>
      <c r="T584" s="219">
        <f>S584*H584</f>
        <v>0</v>
      </c>
      <c r="AR584" s="25" t="s">
        <v>426</v>
      </c>
      <c r="AT584" s="25" t="s">
        <v>421</v>
      </c>
      <c r="AU584" s="25" t="s">
        <v>80</v>
      </c>
      <c r="AY584" s="25" t="s">
        <v>419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5" t="s">
        <v>78</v>
      </c>
      <c r="BK584" s="220">
        <f>ROUND(I584*H584,2)</f>
        <v>0</v>
      </c>
      <c r="BL584" s="25" t="s">
        <v>426</v>
      </c>
      <c r="BM584" s="25" t="s">
        <v>1171</v>
      </c>
    </row>
    <row r="585" spans="2:65" s="1" customFormat="1" ht="27">
      <c r="B585" s="42"/>
      <c r="C585" s="64"/>
      <c r="D585" s="221" t="s">
        <v>428</v>
      </c>
      <c r="E585" s="64"/>
      <c r="F585" s="222" t="s">
        <v>1172</v>
      </c>
      <c r="G585" s="64"/>
      <c r="H585" s="64"/>
      <c r="I585" s="177"/>
      <c r="J585" s="64"/>
      <c r="K585" s="64"/>
      <c r="L585" s="62"/>
      <c r="M585" s="223"/>
      <c r="N585" s="43"/>
      <c r="O585" s="43"/>
      <c r="P585" s="43"/>
      <c r="Q585" s="43"/>
      <c r="R585" s="43"/>
      <c r="S585" s="43"/>
      <c r="T585" s="79"/>
      <c r="AT585" s="25" t="s">
        <v>428</v>
      </c>
      <c r="AU585" s="25" t="s">
        <v>80</v>
      </c>
    </row>
    <row r="586" spans="2:65" s="12" customFormat="1" ht="13.5">
      <c r="B586" s="224"/>
      <c r="C586" s="225"/>
      <c r="D586" s="237" t="s">
        <v>430</v>
      </c>
      <c r="E586" s="247" t="s">
        <v>21</v>
      </c>
      <c r="F586" s="248" t="s">
        <v>1173</v>
      </c>
      <c r="G586" s="225"/>
      <c r="H586" s="249">
        <v>14.726000000000001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AT586" s="234" t="s">
        <v>430</v>
      </c>
      <c r="AU586" s="234" t="s">
        <v>80</v>
      </c>
      <c r="AV586" s="12" t="s">
        <v>80</v>
      </c>
      <c r="AW586" s="12" t="s">
        <v>34</v>
      </c>
      <c r="AX586" s="12" t="s">
        <v>78</v>
      </c>
      <c r="AY586" s="234" t="s">
        <v>419</v>
      </c>
    </row>
    <row r="587" spans="2:65" s="1" customFormat="1" ht="31.5" customHeight="1">
      <c r="B587" s="42"/>
      <c r="C587" s="209" t="s">
        <v>1174</v>
      </c>
      <c r="D587" s="209" t="s">
        <v>421</v>
      </c>
      <c r="E587" s="210" t="s">
        <v>1175</v>
      </c>
      <c r="F587" s="211" t="s">
        <v>1176</v>
      </c>
      <c r="G587" s="212" t="s">
        <v>424</v>
      </c>
      <c r="H587" s="213">
        <v>252.315</v>
      </c>
      <c r="I587" s="214"/>
      <c r="J587" s="215">
        <f>ROUND(I587*H587,2)</f>
        <v>0</v>
      </c>
      <c r="K587" s="211" t="s">
        <v>425</v>
      </c>
      <c r="L587" s="62"/>
      <c r="M587" s="216" t="s">
        <v>21</v>
      </c>
      <c r="N587" s="217" t="s">
        <v>42</v>
      </c>
      <c r="O587" s="43"/>
      <c r="P587" s="218">
        <f>O587*H587</f>
        <v>0</v>
      </c>
      <c r="Q587" s="218">
        <v>0</v>
      </c>
      <c r="R587" s="218">
        <f>Q587*H587</f>
        <v>0</v>
      </c>
      <c r="S587" s="218">
        <v>0</v>
      </c>
      <c r="T587" s="219">
        <f>S587*H587</f>
        <v>0</v>
      </c>
      <c r="AR587" s="25" t="s">
        <v>426</v>
      </c>
      <c r="AT587" s="25" t="s">
        <v>421</v>
      </c>
      <c r="AU587" s="25" t="s">
        <v>80</v>
      </c>
      <c r="AY587" s="25" t="s">
        <v>419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5" t="s">
        <v>78</v>
      </c>
      <c r="BK587" s="220">
        <f>ROUND(I587*H587,2)</f>
        <v>0</v>
      </c>
      <c r="BL587" s="25" t="s">
        <v>426</v>
      </c>
      <c r="BM587" s="25" t="s">
        <v>1177</v>
      </c>
    </row>
    <row r="588" spans="2:65" s="1" customFormat="1" ht="27">
      <c r="B588" s="42"/>
      <c r="C588" s="64"/>
      <c r="D588" s="221" t="s">
        <v>428</v>
      </c>
      <c r="E588" s="64"/>
      <c r="F588" s="222" t="s">
        <v>1178</v>
      </c>
      <c r="G588" s="64"/>
      <c r="H588" s="64"/>
      <c r="I588" s="177"/>
      <c r="J588" s="64"/>
      <c r="K588" s="64"/>
      <c r="L588" s="62"/>
      <c r="M588" s="223"/>
      <c r="N588" s="43"/>
      <c r="O588" s="43"/>
      <c r="P588" s="43"/>
      <c r="Q588" s="43"/>
      <c r="R588" s="43"/>
      <c r="S588" s="43"/>
      <c r="T588" s="79"/>
      <c r="AT588" s="25" t="s">
        <v>428</v>
      </c>
      <c r="AU588" s="25" t="s">
        <v>80</v>
      </c>
    </row>
    <row r="589" spans="2:65" s="12" customFormat="1" ht="13.5">
      <c r="B589" s="224"/>
      <c r="C589" s="225"/>
      <c r="D589" s="237" t="s">
        <v>430</v>
      </c>
      <c r="E589" s="247" t="s">
        <v>21</v>
      </c>
      <c r="F589" s="248" t="s">
        <v>1179</v>
      </c>
      <c r="G589" s="225"/>
      <c r="H589" s="249">
        <v>252.315</v>
      </c>
      <c r="I589" s="229"/>
      <c r="J589" s="225"/>
      <c r="K589" s="225"/>
      <c r="L589" s="230"/>
      <c r="M589" s="231"/>
      <c r="N589" s="232"/>
      <c r="O589" s="232"/>
      <c r="P589" s="232"/>
      <c r="Q589" s="232"/>
      <c r="R589" s="232"/>
      <c r="S589" s="232"/>
      <c r="T589" s="233"/>
      <c r="AT589" s="234" t="s">
        <v>430</v>
      </c>
      <c r="AU589" s="234" t="s">
        <v>80</v>
      </c>
      <c r="AV589" s="12" t="s">
        <v>80</v>
      </c>
      <c r="AW589" s="12" t="s">
        <v>34</v>
      </c>
      <c r="AX589" s="12" t="s">
        <v>78</v>
      </c>
      <c r="AY589" s="234" t="s">
        <v>419</v>
      </c>
    </row>
    <row r="590" spans="2:65" s="1" customFormat="1" ht="22.5" customHeight="1">
      <c r="B590" s="42"/>
      <c r="C590" s="209" t="s">
        <v>1180</v>
      </c>
      <c r="D590" s="209" t="s">
        <v>421</v>
      </c>
      <c r="E590" s="210" t="s">
        <v>1181</v>
      </c>
      <c r="F590" s="211" t="s">
        <v>1182</v>
      </c>
      <c r="G590" s="212" t="s">
        <v>458</v>
      </c>
      <c r="H590" s="213">
        <v>11.862</v>
      </c>
      <c r="I590" s="214"/>
      <c r="J590" s="215">
        <f>ROUND(I590*H590,2)</f>
        <v>0</v>
      </c>
      <c r="K590" s="211" t="s">
        <v>425</v>
      </c>
      <c r="L590" s="62"/>
      <c r="M590" s="216" t="s">
        <v>21</v>
      </c>
      <c r="N590" s="217" t="s">
        <v>42</v>
      </c>
      <c r="O590" s="43"/>
      <c r="P590" s="218">
        <f>O590*H590</f>
        <v>0</v>
      </c>
      <c r="Q590" s="218">
        <v>1.0530600000000001</v>
      </c>
      <c r="R590" s="218">
        <f>Q590*H590</f>
        <v>12.491397720000002</v>
      </c>
      <c r="S590" s="218">
        <v>0</v>
      </c>
      <c r="T590" s="219">
        <f>S590*H590</f>
        <v>0</v>
      </c>
      <c r="AR590" s="25" t="s">
        <v>426</v>
      </c>
      <c r="AT590" s="25" t="s">
        <v>421</v>
      </c>
      <c r="AU590" s="25" t="s">
        <v>80</v>
      </c>
      <c r="AY590" s="25" t="s">
        <v>419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25" t="s">
        <v>78</v>
      </c>
      <c r="BK590" s="220">
        <f>ROUND(I590*H590,2)</f>
        <v>0</v>
      </c>
      <c r="BL590" s="25" t="s">
        <v>426</v>
      </c>
      <c r="BM590" s="25" t="s">
        <v>1183</v>
      </c>
    </row>
    <row r="591" spans="2:65" s="1" customFormat="1" ht="13.5">
      <c r="B591" s="42"/>
      <c r="C591" s="64"/>
      <c r="D591" s="221" t="s">
        <v>428</v>
      </c>
      <c r="E591" s="64"/>
      <c r="F591" s="222" t="s">
        <v>1184</v>
      </c>
      <c r="G591" s="64"/>
      <c r="H591" s="64"/>
      <c r="I591" s="177"/>
      <c r="J591" s="64"/>
      <c r="K591" s="64"/>
      <c r="L591" s="62"/>
      <c r="M591" s="223"/>
      <c r="N591" s="43"/>
      <c r="O591" s="43"/>
      <c r="P591" s="43"/>
      <c r="Q591" s="43"/>
      <c r="R591" s="43"/>
      <c r="S591" s="43"/>
      <c r="T591" s="79"/>
      <c r="AT591" s="25" t="s">
        <v>428</v>
      </c>
      <c r="AU591" s="25" t="s">
        <v>80</v>
      </c>
    </row>
    <row r="592" spans="2:65" s="12" customFormat="1" ht="13.5">
      <c r="B592" s="224"/>
      <c r="C592" s="225"/>
      <c r="D592" s="237" t="s">
        <v>430</v>
      </c>
      <c r="E592" s="247" t="s">
        <v>21</v>
      </c>
      <c r="F592" s="248" t="s">
        <v>1185</v>
      </c>
      <c r="G592" s="225"/>
      <c r="H592" s="249">
        <v>11.862</v>
      </c>
      <c r="I592" s="229"/>
      <c r="J592" s="225"/>
      <c r="K592" s="225"/>
      <c r="L592" s="230"/>
      <c r="M592" s="231"/>
      <c r="N592" s="232"/>
      <c r="O592" s="232"/>
      <c r="P592" s="232"/>
      <c r="Q592" s="232"/>
      <c r="R592" s="232"/>
      <c r="S592" s="232"/>
      <c r="T592" s="233"/>
      <c r="AT592" s="234" t="s">
        <v>430</v>
      </c>
      <c r="AU592" s="234" t="s">
        <v>80</v>
      </c>
      <c r="AV592" s="12" t="s">
        <v>80</v>
      </c>
      <c r="AW592" s="12" t="s">
        <v>34</v>
      </c>
      <c r="AX592" s="12" t="s">
        <v>78</v>
      </c>
      <c r="AY592" s="234" t="s">
        <v>419</v>
      </c>
    </row>
    <row r="593" spans="2:65" s="1" customFormat="1" ht="22.5" customHeight="1">
      <c r="B593" s="42"/>
      <c r="C593" s="209" t="s">
        <v>1186</v>
      </c>
      <c r="D593" s="209" t="s">
        <v>421</v>
      </c>
      <c r="E593" s="210" t="s">
        <v>1187</v>
      </c>
      <c r="F593" s="211" t="s">
        <v>1188</v>
      </c>
      <c r="G593" s="212" t="s">
        <v>465</v>
      </c>
      <c r="H593" s="213">
        <v>40.42</v>
      </c>
      <c r="I593" s="214"/>
      <c r="J593" s="215">
        <f>ROUND(I593*H593,2)</f>
        <v>0</v>
      </c>
      <c r="K593" s="211" t="s">
        <v>425</v>
      </c>
      <c r="L593" s="62"/>
      <c r="M593" s="216" t="s">
        <v>21</v>
      </c>
      <c r="N593" s="217" t="s">
        <v>42</v>
      </c>
      <c r="O593" s="43"/>
      <c r="P593" s="218">
        <f>O593*H593</f>
        <v>0</v>
      </c>
      <c r="Q593" s="218">
        <v>8.9359999999999995E-2</v>
      </c>
      <c r="R593" s="218">
        <f>Q593*H593</f>
        <v>3.6119311999999999</v>
      </c>
      <c r="S593" s="218">
        <v>0</v>
      </c>
      <c r="T593" s="219">
        <f>S593*H593</f>
        <v>0</v>
      </c>
      <c r="AR593" s="25" t="s">
        <v>426</v>
      </c>
      <c r="AT593" s="25" t="s">
        <v>421</v>
      </c>
      <c r="AU593" s="25" t="s">
        <v>80</v>
      </c>
      <c r="AY593" s="25" t="s">
        <v>419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25" t="s">
        <v>78</v>
      </c>
      <c r="BK593" s="220">
        <f>ROUND(I593*H593,2)</f>
        <v>0</v>
      </c>
      <c r="BL593" s="25" t="s">
        <v>426</v>
      </c>
      <c r="BM593" s="25" t="s">
        <v>1189</v>
      </c>
    </row>
    <row r="594" spans="2:65" s="1" customFormat="1" ht="13.5">
      <c r="B594" s="42"/>
      <c r="C594" s="64"/>
      <c r="D594" s="221" t="s">
        <v>428</v>
      </c>
      <c r="E594" s="64"/>
      <c r="F594" s="222" t="s">
        <v>1190</v>
      </c>
      <c r="G594" s="64"/>
      <c r="H594" s="64"/>
      <c r="I594" s="177"/>
      <c r="J594" s="64"/>
      <c r="K594" s="64"/>
      <c r="L594" s="62"/>
      <c r="M594" s="223"/>
      <c r="N594" s="43"/>
      <c r="O594" s="43"/>
      <c r="P594" s="43"/>
      <c r="Q594" s="43"/>
      <c r="R594" s="43"/>
      <c r="S594" s="43"/>
      <c r="T594" s="79"/>
      <c r="AT594" s="25" t="s">
        <v>428</v>
      </c>
      <c r="AU594" s="25" t="s">
        <v>80</v>
      </c>
    </row>
    <row r="595" spans="2:65" s="12" customFormat="1" ht="13.5">
      <c r="B595" s="224"/>
      <c r="C595" s="225"/>
      <c r="D595" s="237" t="s">
        <v>430</v>
      </c>
      <c r="E595" s="247" t="s">
        <v>21</v>
      </c>
      <c r="F595" s="248" t="s">
        <v>1191</v>
      </c>
      <c r="G595" s="225"/>
      <c r="H595" s="249">
        <v>40.42</v>
      </c>
      <c r="I595" s="229"/>
      <c r="J595" s="225"/>
      <c r="K595" s="225"/>
      <c r="L595" s="230"/>
      <c r="M595" s="231"/>
      <c r="N595" s="232"/>
      <c r="O595" s="232"/>
      <c r="P595" s="232"/>
      <c r="Q595" s="232"/>
      <c r="R595" s="232"/>
      <c r="S595" s="232"/>
      <c r="T595" s="233"/>
      <c r="AT595" s="234" t="s">
        <v>430</v>
      </c>
      <c r="AU595" s="234" t="s">
        <v>80</v>
      </c>
      <c r="AV595" s="12" t="s">
        <v>80</v>
      </c>
      <c r="AW595" s="12" t="s">
        <v>34</v>
      </c>
      <c r="AX595" s="12" t="s">
        <v>78</v>
      </c>
      <c r="AY595" s="234" t="s">
        <v>419</v>
      </c>
    </row>
    <row r="596" spans="2:65" s="1" customFormat="1" ht="22.5" customHeight="1">
      <c r="B596" s="42"/>
      <c r="C596" s="209" t="s">
        <v>1192</v>
      </c>
      <c r="D596" s="209" t="s">
        <v>421</v>
      </c>
      <c r="E596" s="210" t="s">
        <v>1193</v>
      </c>
      <c r="F596" s="211" t="s">
        <v>1194</v>
      </c>
      <c r="G596" s="212" t="s">
        <v>465</v>
      </c>
      <c r="H596" s="213">
        <v>6.28</v>
      </c>
      <c r="I596" s="214"/>
      <c r="J596" s="215">
        <f>ROUND(I596*H596,2)</f>
        <v>0</v>
      </c>
      <c r="K596" s="211" t="s">
        <v>425</v>
      </c>
      <c r="L596" s="62"/>
      <c r="M596" s="216" t="s">
        <v>21</v>
      </c>
      <c r="N596" s="217" t="s">
        <v>42</v>
      </c>
      <c r="O596" s="43"/>
      <c r="P596" s="218">
        <f>O596*H596</f>
        <v>0</v>
      </c>
      <c r="Q596" s="218">
        <v>0.11169999999999999</v>
      </c>
      <c r="R596" s="218">
        <f>Q596*H596</f>
        <v>0.70147599999999999</v>
      </c>
      <c r="S596" s="218">
        <v>0</v>
      </c>
      <c r="T596" s="219">
        <f>S596*H596</f>
        <v>0</v>
      </c>
      <c r="AR596" s="25" t="s">
        <v>426</v>
      </c>
      <c r="AT596" s="25" t="s">
        <v>421</v>
      </c>
      <c r="AU596" s="25" t="s">
        <v>80</v>
      </c>
      <c r="AY596" s="25" t="s">
        <v>419</v>
      </c>
      <c r="BE596" s="220">
        <f>IF(N596="základní",J596,0)</f>
        <v>0</v>
      </c>
      <c r="BF596" s="220">
        <f>IF(N596="snížená",J596,0)</f>
        <v>0</v>
      </c>
      <c r="BG596" s="220">
        <f>IF(N596="zákl. přenesená",J596,0)</f>
        <v>0</v>
      </c>
      <c r="BH596" s="220">
        <f>IF(N596="sníž. přenesená",J596,0)</f>
        <v>0</v>
      </c>
      <c r="BI596" s="220">
        <f>IF(N596="nulová",J596,0)</f>
        <v>0</v>
      </c>
      <c r="BJ596" s="25" t="s">
        <v>78</v>
      </c>
      <c r="BK596" s="220">
        <f>ROUND(I596*H596,2)</f>
        <v>0</v>
      </c>
      <c r="BL596" s="25" t="s">
        <v>426</v>
      </c>
      <c r="BM596" s="25" t="s">
        <v>1195</v>
      </c>
    </row>
    <row r="597" spans="2:65" s="1" customFormat="1" ht="13.5">
      <c r="B597" s="42"/>
      <c r="C597" s="64"/>
      <c r="D597" s="221" t="s">
        <v>428</v>
      </c>
      <c r="E597" s="64"/>
      <c r="F597" s="222" t="s">
        <v>1196</v>
      </c>
      <c r="G597" s="64"/>
      <c r="H597" s="64"/>
      <c r="I597" s="177"/>
      <c r="J597" s="64"/>
      <c r="K597" s="64"/>
      <c r="L597" s="62"/>
      <c r="M597" s="223"/>
      <c r="N597" s="43"/>
      <c r="O597" s="43"/>
      <c r="P597" s="43"/>
      <c r="Q597" s="43"/>
      <c r="R597" s="43"/>
      <c r="S597" s="43"/>
      <c r="T597" s="79"/>
      <c r="AT597" s="25" t="s">
        <v>428</v>
      </c>
      <c r="AU597" s="25" t="s">
        <v>80</v>
      </c>
    </row>
    <row r="598" spans="2:65" s="12" customFormat="1" ht="13.5">
      <c r="B598" s="224"/>
      <c r="C598" s="225"/>
      <c r="D598" s="237" t="s">
        <v>430</v>
      </c>
      <c r="E598" s="247" t="s">
        <v>21</v>
      </c>
      <c r="F598" s="248" t="s">
        <v>321</v>
      </c>
      <c r="G598" s="225"/>
      <c r="H598" s="249">
        <v>6.28</v>
      </c>
      <c r="I598" s="229"/>
      <c r="J598" s="225"/>
      <c r="K598" s="225"/>
      <c r="L598" s="230"/>
      <c r="M598" s="231"/>
      <c r="N598" s="232"/>
      <c r="O598" s="232"/>
      <c r="P598" s="232"/>
      <c r="Q598" s="232"/>
      <c r="R598" s="232"/>
      <c r="S598" s="232"/>
      <c r="T598" s="233"/>
      <c r="AT598" s="234" t="s">
        <v>430</v>
      </c>
      <c r="AU598" s="234" t="s">
        <v>80</v>
      </c>
      <c r="AV598" s="12" t="s">
        <v>80</v>
      </c>
      <c r="AW598" s="12" t="s">
        <v>34</v>
      </c>
      <c r="AX598" s="12" t="s">
        <v>78</v>
      </c>
      <c r="AY598" s="234" t="s">
        <v>419</v>
      </c>
    </row>
    <row r="599" spans="2:65" s="1" customFormat="1" ht="22.5" customHeight="1">
      <c r="B599" s="42"/>
      <c r="C599" s="209" t="s">
        <v>1197</v>
      </c>
      <c r="D599" s="209" t="s">
        <v>421</v>
      </c>
      <c r="E599" s="210" t="s">
        <v>1198</v>
      </c>
      <c r="F599" s="211" t="s">
        <v>1199</v>
      </c>
      <c r="G599" s="212" t="s">
        <v>465</v>
      </c>
      <c r="H599" s="213">
        <v>3161.47</v>
      </c>
      <c r="I599" s="214"/>
      <c r="J599" s="215">
        <f>ROUND(I599*H599,2)</f>
        <v>0</v>
      </c>
      <c r="K599" s="211" t="s">
        <v>425</v>
      </c>
      <c r="L599" s="62"/>
      <c r="M599" s="216" t="s">
        <v>21</v>
      </c>
      <c r="N599" s="217" t="s">
        <v>42</v>
      </c>
      <c r="O599" s="43"/>
      <c r="P599" s="218">
        <f>O599*H599</f>
        <v>0</v>
      </c>
      <c r="Q599" s="218">
        <v>1.2E-4</v>
      </c>
      <c r="R599" s="218">
        <f>Q599*H599</f>
        <v>0.3793764</v>
      </c>
      <c r="S599" s="218">
        <v>0</v>
      </c>
      <c r="T599" s="219">
        <f>S599*H599</f>
        <v>0</v>
      </c>
      <c r="AR599" s="25" t="s">
        <v>426</v>
      </c>
      <c r="AT599" s="25" t="s">
        <v>421</v>
      </c>
      <c r="AU599" s="25" t="s">
        <v>80</v>
      </c>
      <c r="AY599" s="25" t="s">
        <v>419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25" t="s">
        <v>78</v>
      </c>
      <c r="BK599" s="220">
        <f>ROUND(I599*H599,2)</f>
        <v>0</v>
      </c>
      <c r="BL599" s="25" t="s">
        <v>426</v>
      </c>
      <c r="BM599" s="25" t="s">
        <v>1200</v>
      </c>
    </row>
    <row r="600" spans="2:65" s="1" customFormat="1" ht="13.5">
      <c r="B600" s="42"/>
      <c r="C600" s="64"/>
      <c r="D600" s="221" t="s">
        <v>428</v>
      </c>
      <c r="E600" s="64"/>
      <c r="F600" s="222" t="s">
        <v>1201</v>
      </c>
      <c r="G600" s="64"/>
      <c r="H600" s="64"/>
      <c r="I600" s="177"/>
      <c r="J600" s="64"/>
      <c r="K600" s="64"/>
      <c r="L600" s="62"/>
      <c r="M600" s="223"/>
      <c r="N600" s="43"/>
      <c r="O600" s="43"/>
      <c r="P600" s="43"/>
      <c r="Q600" s="43"/>
      <c r="R600" s="43"/>
      <c r="S600" s="43"/>
      <c r="T600" s="79"/>
      <c r="AT600" s="25" t="s">
        <v>428</v>
      </c>
      <c r="AU600" s="25" t="s">
        <v>80</v>
      </c>
    </row>
    <row r="601" spans="2:65" s="12" customFormat="1" ht="13.5">
      <c r="B601" s="224"/>
      <c r="C601" s="225"/>
      <c r="D601" s="237" t="s">
        <v>430</v>
      </c>
      <c r="E601" s="247" t="s">
        <v>21</v>
      </c>
      <c r="F601" s="248" t="s">
        <v>1202</v>
      </c>
      <c r="G601" s="225"/>
      <c r="H601" s="249">
        <v>3161.47</v>
      </c>
      <c r="I601" s="229"/>
      <c r="J601" s="225"/>
      <c r="K601" s="225"/>
      <c r="L601" s="230"/>
      <c r="M601" s="231"/>
      <c r="N601" s="232"/>
      <c r="O601" s="232"/>
      <c r="P601" s="232"/>
      <c r="Q601" s="232"/>
      <c r="R601" s="232"/>
      <c r="S601" s="232"/>
      <c r="T601" s="233"/>
      <c r="AT601" s="234" t="s">
        <v>430</v>
      </c>
      <c r="AU601" s="234" t="s">
        <v>80</v>
      </c>
      <c r="AV601" s="12" t="s">
        <v>80</v>
      </c>
      <c r="AW601" s="12" t="s">
        <v>34</v>
      </c>
      <c r="AX601" s="12" t="s">
        <v>78</v>
      </c>
      <c r="AY601" s="234" t="s">
        <v>419</v>
      </c>
    </row>
    <row r="602" spans="2:65" s="1" customFormat="1" ht="22.5" customHeight="1">
      <c r="B602" s="42"/>
      <c r="C602" s="209" t="s">
        <v>1203</v>
      </c>
      <c r="D602" s="209" t="s">
        <v>421</v>
      </c>
      <c r="E602" s="210" t="s">
        <v>1204</v>
      </c>
      <c r="F602" s="211" t="s">
        <v>1205</v>
      </c>
      <c r="G602" s="212" t="s">
        <v>504</v>
      </c>
      <c r="H602" s="213">
        <v>3161.47</v>
      </c>
      <c r="I602" s="214"/>
      <c r="J602" s="215">
        <f>ROUND(I602*H602,2)</f>
        <v>0</v>
      </c>
      <c r="K602" s="211" t="s">
        <v>425</v>
      </c>
      <c r="L602" s="62"/>
      <c r="M602" s="216" t="s">
        <v>21</v>
      </c>
      <c r="N602" s="217" t="s">
        <v>42</v>
      </c>
      <c r="O602" s="43"/>
      <c r="P602" s="218">
        <f>O602*H602</f>
        <v>0</v>
      </c>
      <c r="Q602" s="218">
        <v>6.0000000000000002E-5</v>
      </c>
      <c r="R602" s="218">
        <f>Q602*H602</f>
        <v>0.1896882</v>
      </c>
      <c r="S602" s="218">
        <v>0</v>
      </c>
      <c r="T602" s="219">
        <f>S602*H602</f>
        <v>0</v>
      </c>
      <c r="AR602" s="25" t="s">
        <v>426</v>
      </c>
      <c r="AT602" s="25" t="s">
        <v>421</v>
      </c>
      <c r="AU602" s="25" t="s">
        <v>80</v>
      </c>
      <c r="AY602" s="25" t="s">
        <v>419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25" t="s">
        <v>78</v>
      </c>
      <c r="BK602" s="220">
        <f>ROUND(I602*H602,2)</f>
        <v>0</v>
      </c>
      <c r="BL602" s="25" t="s">
        <v>426</v>
      </c>
      <c r="BM602" s="25" t="s">
        <v>1206</v>
      </c>
    </row>
    <row r="603" spans="2:65" s="1" customFormat="1" ht="13.5">
      <c r="B603" s="42"/>
      <c r="C603" s="64"/>
      <c r="D603" s="221" t="s">
        <v>428</v>
      </c>
      <c r="E603" s="64"/>
      <c r="F603" s="222" t="s">
        <v>1207</v>
      </c>
      <c r="G603" s="64"/>
      <c r="H603" s="64"/>
      <c r="I603" s="177"/>
      <c r="J603" s="64"/>
      <c r="K603" s="64"/>
      <c r="L603" s="62"/>
      <c r="M603" s="223"/>
      <c r="N603" s="43"/>
      <c r="O603" s="43"/>
      <c r="P603" s="43"/>
      <c r="Q603" s="43"/>
      <c r="R603" s="43"/>
      <c r="S603" s="43"/>
      <c r="T603" s="79"/>
      <c r="AT603" s="25" t="s">
        <v>428</v>
      </c>
      <c r="AU603" s="25" t="s">
        <v>80</v>
      </c>
    </row>
    <row r="604" spans="2:65" s="12" customFormat="1" ht="13.5">
      <c r="B604" s="224"/>
      <c r="C604" s="225"/>
      <c r="D604" s="237" t="s">
        <v>430</v>
      </c>
      <c r="E604" s="247" t="s">
        <v>21</v>
      </c>
      <c r="F604" s="248" t="s">
        <v>1202</v>
      </c>
      <c r="G604" s="225"/>
      <c r="H604" s="249">
        <v>3161.47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AT604" s="234" t="s">
        <v>430</v>
      </c>
      <c r="AU604" s="234" t="s">
        <v>80</v>
      </c>
      <c r="AV604" s="12" t="s">
        <v>80</v>
      </c>
      <c r="AW604" s="12" t="s">
        <v>34</v>
      </c>
      <c r="AX604" s="12" t="s">
        <v>78</v>
      </c>
      <c r="AY604" s="234" t="s">
        <v>419</v>
      </c>
    </row>
    <row r="605" spans="2:65" s="1" customFormat="1" ht="22.5" customHeight="1">
      <c r="B605" s="42"/>
      <c r="C605" s="209" t="s">
        <v>1208</v>
      </c>
      <c r="D605" s="209" t="s">
        <v>421</v>
      </c>
      <c r="E605" s="210" t="s">
        <v>1209</v>
      </c>
      <c r="F605" s="211" t="s">
        <v>1210</v>
      </c>
      <c r="G605" s="212" t="s">
        <v>465</v>
      </c>
      <c r="H605" s="213">
        <v>58</v>
      </c>
      <c r="I605" s="214"/>
      <c r="J605" s="215">
        <f>ROUND(I605*H605,2)</f>
        <v>0</v>
      </c>
      <c r="K605" s="211" t="s">
        <v>425</v>
      </c>
      <c r="L605" s="62"/>
      <c r="M605" s="216" t="s">
        <v>21</v>
      </c>
      <c r="N605" s="217" t="s">
        <v>42</v>
      </c>
      <c r="O605" s="43"/>
      <c r="P605" s="218">
        <f>O605*H605</f>
        <v>0</v>
      </c>
      <c r="Q605" s="218">
        <v>0.1837</v>
      </c>
      <c r="R605" s="218">
        <f>Q605*H605</f>
        <v>10.6546</v>
      </c>
      <c r="S605" s="218">
        <v>0</v>
      </c>
      <c r="T605" s="219">
        <f>S605*H605</f>
        <v>0</v>
      </c>
      <c r="AR605" s="25" t="s">
        <v>426</v>
      </c>
      <c r="AT605" s="25" t="s">
        <v>421</v>
      </c>
      <c r="AU605" s="25" t="s">
        <v>80</v>
      </c>
      <c r="AY605" s="25" t="s">
        <v>419</v>
      </c>
      <c r="BE605" s="220">
        <f>IF(N605="základní",J605,0)</f>
        <v>0</v>
      </c>
      <c r="BF605" s="220">
        <f>IF(N605="snížená",J605,0)</f>
        <v>0</v>
      </c>
      <c r="BG605" s="220">
        <f>IF(N605="zákl. přenesená",J605,0)</f>
        <v>0</v>
      </c>
      <c r="BH605" s="220">
        <f>IF(N605="sníž. přenesená",J605,0)</f>
        <v>0</v>
      </c>
      <c r="BI605" s="220">
        <f>IF(N605="nulová",J605,0)</f>
        <v>0</v>
      </c>
      <c r="BJ605" s="25" t="s">
        <v>78</v>
      </c>
      <c r="BK605" s="220">
        <f>ROUND(I605*H605,2)</f>
        <v>0</v>
      </c>
      <c r="BL605" s="25" t="s">
        <v>426</v>
      </c>
      <c r="BM605" s="25" t="s">
        <v>1211</v>
      </c>
    </row>
    <row r="606" spans="2:65" s="1" customFormat="1" ht="13.5">
      <c r="B606" s="42"/>
      <c r="C606" s="64"/>
      <c r="D606" s="221" t="s">
        <v>428</v>
      </c>
      <c r="E606" s="64"/>
      <c r="F606" s="222" t="s">
        <v>1212</v>
      </c>
      <c r="G606" s="64"/>
      <c r="H606" s="64"/>
      <c r="I606" s="177"/>
      <c r="J606" s="64"/>
      <c r="K606" s="64"/>
      <c r="L606" s="62"/>
      <c r="M606" s="223"/>
      <c r="N606" s="43"/>
      <c r="O606" s="43"/>
      <c r="P606" s="43"/>
      <c r="Q606" s="43"/>
      <c r="R606" s="43"/>
      <c r="S606" s="43"/>
      <c r="T606" s="79"/>
      <c r="AT606" s="25" t="s">
        <v>428</v>
      </c>
      <c r="AU606" s="25" t="s">
        <v>80</v>
      </c>
    </row>
    <row r="607" spans="2:65" s="12" customFormat="1" ht="13.5">
      <c r="B607" s="224"/>
      <c r="C607" s="225"/>
      <c r="D607" s="237" t="s">
        <v>430</v>
      </c>
      <c r="E607" s="247" t="s">
        <v>21</v>
      </c>
      <c r="F607" s="248" t="s">
        <v>324</v>
      </c>
      <c r="G607" s="225"/>
      <c r="H607" s="249">
        <v>58</v>
      </c>
      <c r="I607" s="229"/>
      <c r="J607" s="225"/>
      <c r="K607" s="225"/>
      <c r="L607" s="230"/>
      <c r="M607" s="231"/>
      <c r="N607" s="232"/>
      <c r="O607" s="232"/>
      <c r="P607" s="232"/>
      <c r="Q607" s="232"/>
      <c r="R607" s="232"/>
      <c r="S607" s="232"/>
      <c r="T607" s="233"/>
      <c r="AT607" s="234" t="s">
        <v>430</v>
      </c>
      <c r="AU607" s="234" t="s">
        <v>80</v>
      </c>
      <c r="AV607" s="12" t="s">
        <v>80</v>
      </c>
      <c r="AW607" s="12" t="s">
        <v>34</v>
      </c>
      <c r="AX607" s="12" t="s">
        <v>78</v>
      </c>
      <c r="AY607" s="234" t="s">
        <v>419</v>
      </c>
    </row>
    <row r="608" spans="2:65" s="1" customFormat="1" ht="22.5" customHeight="1">
      <c r="B608" s="42"/>
      <c r="C608" s="209" t="s">
        <v>1213</v>
      </c>
      <c r="D608" s="209" t="s">
        <v>421</v>
      </c>
      <c r="E608" s="210" t="s">
        <v>1214</v>
      </c>
      <c r="F608" s="211" t="s">
        <v>1215</v>
      </c>
      <c r="G608" s="212" t="s">
        <v>504</v>
      </c>
      <c r="H608" s="213">
        <v>116</v>
      </c>
      <c r="I608" s="214"/>
      <c r="J608" s="215">
        <f>ROUND(I608*H608,2)</f>
        <v>0</v>
      </c>
      <c r="K608" s="211" t="s">
        <v>425</v>
      </c>
      <c r="L608" s="62"/>
      <c r="M608" s="216" t="s">
        <v>21</v>
      </c>
      <c r="N608" s="217" t="s">
        <v>42</v>
      </c>
      <c r="O608" s="43"/>
      <c r="P608" s="218">
        <f>O608*H608</f>
        <v>0</v>
      </c>
      <c r="Q608" s="218">
        <v>0.19747999999999999</v>
      </c>
      <c r="R608" s="218">
        <f>Q608*H608</f>
        <v>22.907679999999999</v>
      </c>
      <c r="S608" s="218">
        <v>0</v>
      </c>
      <c r="T608" s="219">
        <f>S608*H608</f>
        <v>0</v>
      </c>
      <c r="AR608" s="25" t="s">
        <v>426</v>
      </c>
      <c r="AT608" s="25" t="s">
        <v>421</v>
      </c>
      <c r="AU608" s="25" t="s">
        <v>80</v>
      </c>
      <c r="AY608" s="25" t="s">
        <v>419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5" t="s">
        <v>78</v>
      </c>
      <c r="BK608" s="220">
        <f>ROUND(I608*H608,2)</f>
        <v>0</v>
      </c>
      <c r="BL608" s="25" t="s">
        <v>426</v>
      </c>
      <c r="BM608" s="25" t="s">
        <v>1216</v>
      </c>
    </row>
    <row r="609" spans="2:65" s="1" customFormat="1" ht="27">
      <c r="B609" s="42"/>
      <c r="C609" s="64"/>
      <c r="D609" s="237" t="s">
        <v>428</v>
      </c>
      <c r="E609" s="64"/>
      <c r="F609" s="271" t="s">
        <v>1217</v>
      </c>
      <c r="G609" s="64"/>
      <c r="H609" s="64"/>
      <c r="I609" s="177"/>
      <c r="J609" s="64"/>
      <c r="K609" s="64"/>
      <c r="L609" s="62"/>
      <c r="M609" s="223"/>
      <c r="N609" s="43"/>
      <c r="O609" s="43"/>
      <c r="P609" s="43"/>
      <c r="Q609" s="43"/>
      <c r="R609" s="43"/>
      <c r="S609" s="43"/>
      <c r="T609" s="79"/>
      <c r="AT609" s="25" t="s">
        <v>428</v>
      </c>
      <c r="AU609" s="25" t="s">
        <v>80</v>
      </c>
    </row>
    <row r="610" spans="2:65" s="1" customFormat="1" ht="22.5" customHeight="1">
      <c r="B610" s="42"/>
      <c r="C610" s="209" t="s">
        <v>1218</v>
      </c>
      <c r="D610" s="209" t="s">
        <v>421</v>
      </c>
      <c r="E610" s="210" t="s">
        <v>1219</v>
      </c>
      <c r="F610" s="211" t="s">
        <v>1220</v>
      </c>
      <c r="G610" s="212" t="s">
        <v>608</v>
      </c>
      <c r="H610" s="213">
        <v>213</v>
      </c>
      <c r="I610" s="214"/>
      <c r="J610" s="215">
        <f>ROUND(I610*H610,2)</f>
        <v>0</v>
      </c>
      <c r="K610" s="211" t="s">
        <v>425</v>
      </c>
      <c r="L610" s="62"/>
      <c r="M610" s="216" t="s">
        <v>21</v>
      </c>
      <c r="N610" s="217" t="s">
        <v>42</v>
      </c>
      <c r="O610" s="43"/>
      <c r="P610" s="218">
        <f>O610*H610</f>
        <v>0</v>
      </c>
      <c r="Q610" s="218">
        <v>4.8000000000000001E-4</v>
      </c>
      <c r="R610" s="218">
        <f>Q610*H610</f>
        <v>0.10224</v>
      </c>
      <c r="S610" s="218">
        <v>0</v>
      </c>
      <c r="T610" s="219">
        <f>S610*H610</f>
        <v>0</v>
      </c>
      <c r="AR610" s="25" t="s">
        <v>426</v>
      </c>
      <c r="AT610" s="25" t="s">
        <v>421</v>
      </c>
      <c r="AU610" s="25" t="s">
        <v>80</v>
      </c>
      <c r="AY610" s="25" t="s">
        <v>419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25" t="s">
        <v>78</v>
      </c>
      <c r="BK610" s="220">
        <f>ROUND(I610*H610,2)</f>
        <v>0</v>
      </c>
      <c r="BL610" s="25" t="s">
        <v>426</v>
      </c>
      <c r="BM610" s="25" t="s">
        <v>1221</v>
      </c>
    </row>
    <row r="611" spans="2:65" s="1" customFormat="1" ht="27">
      <c r="B611" s="42"/>
      <c r="C611" s="64"/>
      <c r="D611" s="221" t="s">
        <v>428</v>
      </c>
      <c r="E611" s="64"/>
      <c r="F611" s="222" t="s">
        <v>1222</v>
      </c>
      <c r="G611" s="64"/>
      <c r="H611" s="64"/>
      <c r="I611" s="177"/>
      <c r="J611" s="64"/>
      <c r="K611" s="64"/>
      <c r="L611" s="62"/>
      <c r="M611" s="223"/>
      <c r="N611" s="43"/>
      <c r="O611" s="43"/>
      <c r="P611" s="43"/>
      <c r="Q611" s="43"/>
      <c r="R611" s="43"/>
      <c r="S611" s="43"/>
      <c r="T611" s="79"/>
      <c r="AT611" s="25" t="s">
        <v>428</v>
      </c>
      <c r="AU611" s="25" t="s">
        <v>80</v>
      </c>
    </row>
    <row r="612" spans="2:65" s="12" customFormat="1" ht="13.5">
      <c r="B612" s="224"/>
      <c r="C612" s="225"/>
      <c r="D612" s="221" t="s">
        <v>430</v>
      </c>
      <c r="E612" s="226" t="s">
        <v>21</v>
      </c>
      <c r="F612" s="227" t="s">
        <v>1223</v>
      </c>
      <c r="G612" s="225"/>
      <c r="H612" s="228">
        <v>2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AT612" s="234" t="s">
        <v>430</v>
      </c>
      <c r="AU612" s="234" t="s">
        <v>80</v>
      </c>
      <c r="AV612" s="12" t="s">
        <v>80</v>
      </c>
      <c r="AW612" s="12" t="s">
        <v>34</v>
      </c>
      <c r="AX612" s="12" t="s">
        <v>71</v>
      </c>
      <c r="AY612" s="234" t="s">
        <v>419</v>
      </c>
    </row>
    <row r="613" spans="2:65" s="12" customFormat="1" ht="13.5">
      <c r="B613" s="224"/>
      <c r="C613" s="225"/>
      <c r="D613" s="221" t="s">
        <v>430</v>
      </c>
      <c r="E613" s="226" t="s">
        <v>21</v>
      </c>
      <c r="F613" s="227" t="s">
        <v>1224</v>
      </c>
      <c r="G613" s="225"/>
      <c r="H613" s="228">
        <v>1</v>
      </c>
      <c r="I613" s="229"/>
      <c r="J613" s="225"/>
      <c r="K613" s="225"/>
      <c r="L613" s="230"/>
      <c r="M613" s="231"/>
      <c r="N613" s="232"/>
      <c r="O613" s="232"/>
      <c r="P613" s="232"/>
      <c r="Q613" s="232"/>
      <c r="R613" s="232"/>
      <c r="S613" s="232"/>
      <c r="T613" s="233"/>
      <c r="AT613" s="234" t="s">
        <v>430</v>
      </c>
      <c r="AU613" s="234" t="s">
        <v>80</v>
      </c>
      <c r="AV613" s="12" t="s">
        <v>80</v>
      </c>
      <c r="AW613" s="12" t="s">
        <v>34</v>
      </c>
      <c r="AX613" s="12" t="s">
        <v>71</v>
      </c>
      <c r="AY613" s="234" t="s">
        <v>419</v>
      </c>
    </row>
    <row r="614" spans="2:65" s="12" customFormat="1" ht="13.5">
      <c r="B614" s="224"/>
      <c r="C614" s="225"/>
      <c r="D614" s="221" t="s">
        <v>430</v>
      </c>
      <c r="E614" s="226" t="s">
        <v>21</v>
      </c>
      <c r="F614" s="227" t="s">
        <v>1225</v>
      </c>
      <c r="G614" s="225"/>
      <c r="H614" s="228">
        <v>1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AT614" s="234" t="s">
        <v>430</v>
      </c>
      <c r="AU614" s="234" t="s">
        <v>80</v>
      </c>
      <c r="AV614" s="12" t="s">
        <v>80</v>
      </c>
      <c r="AW614" s="12" t="s">
        <v>34</v>
      </c>
      <c r="AX614" s="12" t="s">
        <v>71</v>
      </c>
      <c r="AY614" s="234" t="s">
        <v>419</v>
      </c>
    </row>
    <row r="615" spans="2:65" s="12" customFormat="1" ht="13.5">
      <c r="B615" s="224"/>
      <c r="C615" s="225"/>
      <c r="D615" s="221" t="s">
        <v>430</v>
      </c>
      <c r="E615" s="226" t="s">
        <v>21</v>
      </c>
      <c r="F615" s="227" t="s">
        <v>1226</v>
      </c>
      <c r="G615" s="225"/>
      <c r="H615" s="228">
        <v>209</v>
      </c>
      <c r="I615" s="229"/>
      <c r="J615" s="225"/>
      <c r="K615" s="225"/>
      <c r="L615" s="230"/>
      <c r="M615" s="231"/>
      <c r="N615" s="232"/>
      <c r="O615" s="232"/>
      <c r="P615" s="232"/>
      <c r="Q615" s="232"/>
      <c r="R615" s="232"/>
      <c r="S615" s="232"/>
      <c r="T615" s="233"/>
      <c r="AT615" s="234" t="s">
        <v>430</v>
      </c>
      <c r="AU615" s="234" t="s">
        <v>80</v>
      </c>
      <c r="AV615" s="12" t="s">
        <v>80</v>
      </c>
      <c r="AW615" s="12" t="s">
        <v>34</v>
      </c>
      <c r="AX615" s="12" t="s">
        <v>71</v>
      </c>
      <c r="AY615" s="234" t="s">
        <v>419</v>
      </c>
    </row>
    <row r="616" spans="2:65" s="13" customFormat="1" ht="13.5">
      <c r="B616" s="235"/>
      <c r="C616" s="236"/>
      <c r="D616" s="237" t="s">
        <v>430</v>
      </c>
      <c r="E616" s="238" t="s">
        <v>21</v>
      </c>
      <c r="F616" s="239" t="s">
        <v>434</v>
      </c>
      <c r="G616" s="236"/>
      <c r="H616" s="240">
        <v>213</v>
      </c>
      <c r="I616" s="241"/>
      <c r="J616" s="236"/>
      <c r="K616" s="236"/>
      <c r="L616" s="242"/>
      <c r="M616" s="243"/>
      <c r="N616" s="244"/>
      <c r="O616" s="244"/>
      <c r="P616" s="244"/>
      <c r="Q616" s="244"/>
      <c r="R616" s="244"/>
      <c r="S616" s="244"/>
      <c r="T616" s="245"/>
      <c r="AT616" s="246" t="s">
        <v>430</v>
      </c>
      <c r="AU616" s="246" t="s">
        <v>80</v>
      </c>
      <c r="AV616" s="13" t="s">
        <v>426</v>
      </c>
      <c r="AW616" s="13" t="s">
        <v>34</v>
      </c>
      <c r="AX616" s="13" t="s">
        <v>78</v>
      </c>
      <c r="AY616" s="246" t="s">
        <v>419</v>
      </c>
    </row>
    <row r="617" spans="2:65" s="1" customFormat="1" ht="22.5" customHeight="1">
      <c r="B617" s="42"/>
      <c r="C617" s="250" t="s">
        <v>1227</v>
      </c>
      <c r="D617" s="250" t="s">
        <v>469</v>
      </c>
      <c r="E617" s="251" t="s">
        <v>1228</v>
      </c>
      <c r="F617" s="252" t="s">
        <v>1229</v>
      </c>
      <c r="G617" s="253" t="s">
        <v>608</v>
      </c>
      <c r="H617" s="254">
        <v>25</v>
      </c>
      <c r="I617" s="255"/>
      <c r="J617" s="256">
        <f>ROUND(I617*H617,2)</f>
        <v>0</v>
      </c>
      <c r="K617" s="252" t="s">
        <v>21</v>
      </c>
      <c r="L617" s="257"/>
      <c r="M617" s="258" t="s">
        <v>21</v>
      </c>
      <c r="N617" s="259" t="s">
        <v>42</v>
      </c>
      <c r="O617" s="43"/>
      <c r="P617" s="218">
        <f>O617*H617</f>
        <v>0</v>
      </c>
      <c r="Q617" s="218">
        <v>1.7250000000000001E-2</v>
      </c>
      <c r="R617" s="218">
        <f>Q617*H617</f>
        <v>0.43125000000000002</v>
      </c>
      <c r="S617" s="218">
        <v>0</v>
      </c>
      <c r="T617" s="219">
        <f>S617*H617</f>
        <v>0</v>
      </c>
      <c r="AR617" s="25" t="s">
        <v>468</v>
      </c>
      <c r="AT617" s="25" t="s">
        <v>469</v>
      </c>
      <c r="AU617" s="25" t="s">
        <v>80</v>
      </c>
      <c r="AY617" s="25" t="s">
        <v>419</v>
      </c>
      <c r="BE617" s="220">
        <f>IF(N617="základní",J617,0)</f>
        <v>0</v>
      </c>
      <c r="BF617" s="220">
        <f>IF(N617="snížená",J617,0)</f>
        <v>0</v>
      </c>
      <c r="BG617" s="220">
        <f>IF(N617="zákl. přenesená",J617,0)</f>
        <v>0</v>
      </c>
      <c r="BH617" s="220">
        <f>IF(N617="sníž. přenesená",J617,0)</f>
        <v>0</v>
      </c>
      <c r="BI617" s="220">
        <f>IF(N617="nulová",J617,0)</f>
        <v>0</v>
      </c>
      <c r="BJ617" s="25" t="s">
        <v>78</v>
      </c>
      <c r="BK617" s="220">
        <f>ROUND(I617*H617,2)</f>
        <v>0</v>
      </c>
      <c r="BL617" s="25" t="s">
        <v>426</v>
      </c>
      <c r="BM617" s="25" t="s">
        <v>1230</v>
      </c>
    </row>
    <row r="618" spans="2:65" s="1" customFormat="1" ht="13.5">
      <c r="B618" s="42"/>
      <c r="C618" s="64"/>
      <c r="D618" s="237" t="s">
        <v>428</v>
      </c>
      <c r="E618" s="64"/>
      <c r="F618" s="271" t="s">
        <v>1229</v>
      </c>
      <c r="G618" s="64"/>
      <c r="H618" s="64"/>
      <c r="I618" s="177"/>
      <c r="J618" s="64"/>
      <c r="K618" s="64"/>
      <c r="L618" s="62"/>
      <c r="M618" s="223"/>
      <c r="N618" s="43"/>
      <c r="O618" s="43"/>
      <c r="P618" s="43"/>
      <c r="Q618" s="43"/>
      <c r="R618" s="43"/>
      <c r="S618" s="43"/>
      <c r="T618" s="79"/>
      <c r="AT618" s="25" t="s">
        <v>428</v>
      </c>
      <c r="AU618" s="25" t="s">
        <v>80</v>
      </c>
    </row>
    <row r="619" spans="2:65" s="1" customFormat="1" ht="22.5" customHeight="1">
      <c r="B619" s="42"/>
      <c r="C619" s="250" t="s">
        <v>1231</v>
      </c>
      <c r="D619" s="250" t="s">
        <v>469</v>
      </c>
      <c r="E619" s="251" t="s">
        <v>1232</v>
      </c>
      <c r="F619" s="252" t="s">
        <v>1233</v>
      </c>
      <c r="G619" s="253" t="s">
        <v>608</v>
      </c>
      <c r="H619" s="254">
        <v>1</v>
      </c>
      <c r="I619" s="255"/>
      <c r="J619" s="256">
        <f>ROUND(I619*H619,2)</f>
        <v>0</v>
      </c>
      <c r="K619" s="252" t="s">
        <v>425</v>
      </c>
      <c r="L619" s="257"/>
      <c r="M619" s="258" t="s">
        <v>21</v>
      </c>
      <c r="N619" s="259" t="s">
        <v>42</v>
      </c>
      <c r="O619" s="43"/>
      <c r="P619" s="218">
        <f>O619*H619</f>
        <v>0</v>
      </c>
      <c r="Q619" s="218">
        <v>1.847E-2</v>
      </c>
      <c r="R619" s="218">
        <f>Q619*H619</f>
        <v>1.847E-2</v>
      </c>
      <c r="S619" s="218">
        <v>0</v>
      </c>
      <c r="T619" s="219">
        <f>S619*H619</f>
        <v>0</v>
      </c>
      <c r="AR619" s="25" t="s">
        <v>468</v>
      </c>
      <c r="AT619" s="25" t="s">
        <v>469</v>
      </c>
      <c r="AU619" s="25" t="s">
        <v>80</v>
      </c>
      <c r="AY619" s="25" t="s">
        <v>419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25" t="s">
        <v>78</v>
      </c>
      <c r="BK619" s="220">
        <f>ROUND(I619*H619,2)</f>
        <v>0</v>
      </c>
      <c r="BL619" s="25" t="s">
        <v>426</v>
      </c>
      <c r="BM619" s="25" t="s">
        <v>1234</v>
      </c>
    </row>
    <row r="620" spans="2:65" s="1" customFormat="1" ht="13.5">
      <c r="B620" s="42"/>
      <c r="C620" s="64"/>
      <c r="D620" s="237" t="s">
        <v>428</v>
      </c>
      <c r="E620" s="64"/>
      <c r="F620" s="271" t="s">
        <v>1235</v>
      </c>
      <c r="G620" s="64"/>
      <c r="H620" s="64"/>
      <c r="I620" s="177"/>
      <c r="J620" s="64"/>
      <c r="K620" s="64"/>
      <c r="L620" s="62"/>
      <c r="M620" s="223"/>
      <c r="N620" s="43"/>
      <c r="O620" s="43"/>
      <c r="P620" s="43"/>
      <c r="Q620" s="43"/>
      <c r="R620" s="43"/>
      <c r="S620" s="43"/>
      <c r="T620" s="79"/>
      <c r="AT620" s="25" t="s">
        <v>428</v>
      </c>
      <c r="AU620" s="25" t="s">
        <v>80</v>
      </c>
    </row>
    <row r="621" spans="2:65" s="1" customFormat="1" ht="22.5" customHeight="1">
      <c r="B621" s="42"/>
      <c r="C621" s="250" t="s">
        <v>1236</v>
      </c>
      <c r="D621" s="250" t="s">
        <v>469</v>
      </c>
      <c r="E621" s="251" t="s">
        <v>1237</v>
      </c>
      <c r="F621" s="252" t="s">
        <v>1238</v>
      </c>
      <c r="G621" s="253" t="s">
        <v>608</v>
      </c>
      <c r="H621" s="254">
        <v>18</v>
      </c>
      <c r="I621" s="255"/>
      <c r="J621" s="256">
        <f>ROUND(I621*H621,2)</f>
        <v>0</v>
      </c>
      <c r="K621" s="252" t="s">
        <v>425</v>
      </c>
      <c r="L621" s="257"/>
      <c r="M621" s="258" t="s">
        <v>21</v>
      </c>
      <c r="N621" s="259" t="s">
        <v>42</v>
      </c>
      <c r="O621" s="43"/>
      <c r="P621" s="218">
        <f>O621*H621</f>
        <v>0</v>
      </c>
      <c r="Q621" s="218">
        <v>1.8020000000000001E-2</v>
      </c>
      <c r="R621" s="218">
        <f>Q621*H621</f>
        <v>0.32436000000000004</v>
      </c>
      <c r="S621" s="218">
        <v>0</v>
      </c>
      <c r="T621" s="219">
        <f>S621*H621</f>
        <v>0</v>
      </c>
      <c r="AR621" s="25" t="s">
        <v>468</v>
      </c>
      <c r="AT621" s="25" t="s">
        <v>469</v>
      </c>
      <c r="AU621" s="25" t="s">
        <v>80</v>
      </c>
      <c r="AY621" s="25" t="s">
        <v>419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5" t="s">
        <v>78</v>
      </c>
      <c r="BK621" s="220">
        <f>ROUND(I621*H621,2)</f>
        <v>0</v>
      </c>
      <c r="BL621" s="25" t="s">
        <v>426</v>
      </c>
      <c r="BM621" s="25" t="s">
        <v>1239</v>
      </c>
    </row>
    <row r="622" spans="2:65" s="1" customFormat="1" ht="13.5">
      <c r="B622" s="42"/>
      <c r="C622" s="64"/>
      <c r="D622" s="237" t="s">
        <v>428</v>
      </c>
      <c r="E622" s="64"/>
      <c r="F622" s="271" t="s">
        <v>1240</v>
      </c>
      <c r="G622" s="64"/>
      <c r="H622" s="64"/>
      <c r="I622" s="177"/>
      <c r="J622" s="64"/>
      <c r="K622" s="64"/>
      <c r="L622" s="62"/>
      <c r="M622" s="223"/>
      <c r="N622" s="43"/>
      <c r="O622" s="43"/>
      <c r="P622" s="43"/>
      <c r="Q622" s="43"/>
      <c r="R622" s="43"/>
      <c r="S622" s="43"/>
      <c r="T622" s="79"/>
      <c r="AT622" s="25" t="s">
        <v>428</v>
      </c>
      <c r="AU622" s="25" t="s">
        <v>80</v>
      </c>
    </row>
    <row r="623" spans="2:65" s="1" customFormat="1" ht="22.5" customHeight="1">
      <c r="B623" s="42"/>
      <c r="C623" s="250" t="s">
        <v>1241</v>
      </c>
      <c r="D623" s="250" t="s">
        <v>469</v>
      </c>
      <c r="E623" s="251" t="s">
        <v>1242</v>
      </c>
      <c r="F623" s="252" t="s">
        <v>1243</v>
      </c>
      <c r="G623" s="253" t="s">
        <v>608</v>
      </c>
      <c r="H623" s="254">
        <v>5</v>
      </c>
      <c r="I623" s="255"/>
      <c r="J623" s="256">
        <f>ROUND(I623*H623,2)</f>
        <v>0</v>
      </c>
      <c r="K623" s="252" t="s">
        <v>21</v>
      </c>
      <c r="L623" s="257"/>
      <c r="M623" s="258" t="s">
        <v>21</v>
      </c>
      <c r="N623" s="259" t="s">
        <v>42</v>
      </c>
      <c r="O623" s="43"/>
      <c r="P623" s="218">
        <f>O623*H623</f>
        <v>0</v>
      </c>
      <c r="Q623" s="218">
        <v>1.847E-2</v>
      </c>
      <c r="R623" s="218">
        <f>Q623*H623</f>
        <v>9.2350000000000002E-2</v>
      </c>
      <c r="S623" s="218">
        <v>0</v>
      </c>
      <c r="T623" s="219">
        <f>S623*H623</f>
        <v>0</v>
      </c>
      <c r="AR623" s="25" t="s">
        <v>468</v>
      </c>
      <c r="AT623" s="25" t="s">
        <v>469</v>
      </c>
      <c r="AU623" s="25" t="s">
        <v>80</v>
      </c>
      <c r="AY623" s="25" t="s">
        <v>419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25" t="s">
        <v>78</v>
      </c>
      <c r="BK623" s="220">
        <f>ROUND(I623*H623,2)</f>
        <v>0</v>
      </c>
      <c r="BL623" s="25" t="s">
        <v>426</v>
      </c>
      <c r="BM623" s="25" t="s">
        <v>1244</v>
      </c>
    </row>
    <row r="624" spans="2:65" s="1" customFormat="1" ht="13.5">
      <c r="B624" s="42"/>
      <c r="C624" s="64"/>
      <c r="D624" s="237" t="s">
        <v>428</v>
      </c>
      <c r="E624" s="64"/>
      <c r="F624" s="271" t="s">
        <v>1235</v>
      </c>
      <c r="G624" s="64"/>
      <c r="H624" s="64"/>
      <c r="I624" s="177"/>
      <c r="J624" s="64"/>
      <c r="K624" s="64"/>
      <c r="L624" s="62"/>
      <c r="M624" s="223"/>
      <c r="N624" s="43"/>
      <c r="O624" s="43"/>
      <c r="P624" s="43"/>
      <c r="Q624" s="43"/>
      <c r="R624" s="43"/>
      <c r="S624" s="43"/>
      <c r="T624" s="79"/>
      <c r="AT624" s="25" t="s">
        <v>428</v>
      </c>
      <c r="AU624" s="25" t="s">
        <v>80</v>
      </c>
    </row>
    <row r="625" spans="2:65" s="1" customFormat="1" ht="22.5" customHeight="1">
      <c r="B625" s="42"/>
      <c r="C625" s="250" t="s">
        <v>1245</v>
      </c>
      <c r="D625" s="250" t="s">
        <v>469</v>
      </c>
      <c r="E625" s="251" t="s">
        <v>1246</v>
      </c>
      <c r="F625" s="252" t="s">
        <v>1247</v>
      </c>
      <c r="G625" s="253" t="s">
        <v>608</v>
      </c>
      <c r="H625" s="254">
        <v>7</v>
      </c>
      <c r="I625" s="255"/>
      <c r="J625" s="256">
        <f>ROUND(I625*H625,2)</f>
        <v>0</v>
      </c>
      <c r="K625" s="252" t="s">
        <v>425</v>
      </c>
      <c r="L625" s="257"/>
      <c r="M625" s="258" t="s">
        <v>21</v>
      </c>
      <c r="N625" s="259" t="s">
        <v>42</v>
      </c>
      <c r="O625" s="43"/>
      <c r="P625" s="218">
        <f>O625*H625</f>
        <v>0</v>
      </c>
      <c r="Q625" s="218">
        <v>1.9230000000000001E-2</v>
      </c>
      <c r="R625" s="218">
        <f>Q625*H625</f>
        <v>0.13461000000000001</v>
      </c>
      <c r="S625" s="218">
        <v>0</v>
      </c>
      <c r="T625" s="219">
        <f>S625*H625</f>
        <v>0</v>
      </c>
      <c r="AR625" s="25" t="s">
        <v>468</v>
      </c>
      <c r="AT625" s="25" t="s">
        <v>469</v>
      </c>
      <c r="AU625" s="25" t="s">
        <v>80</v>
      </c>
      <c r="AY625" s="25" t="s">
        <v>419</v>
      </c>
      <c r="BE625" s="220">
        <f>IF(N625="základní",J625,0)</f>
        <v>0</v>
      </c>
      <c r="BF625" s="220">
        <f>IF(N625="snížená",J625,0)</f>
        <v>0</v>
      </c>
      <c r="BG625" s="220">
        <f>IF(N625="zákl. přenesená",J625,0)</f>
        <v>0</v>
      </c>
      <c r="BH625" s="220">
        <f>IF(N625="sníž. přenesená",J625,0)</f>
        <v>0</v>
      </c>
      <c r="BI625" s="220">
        <f>IF(N625="nulová",J625,0)</f>
        <v>0</v>
      </c>
      <c r="BJ625" s="25" t="s">
        <v>78</v>
      </c>
      <c r="BK625" s="220">
        <f>ROUND(I625*H625,2)</f>
        <v>0</v>
      </c>
      <c r="BL625" s="25" t="s">
        <v>426</v>
      </c>
      <c r="BM625" s="25" t="s">
        <v>1248</v>
      </c>
    </row>
    <row r="626" spans="2:65" s="1" customFormat="1" ht="13.5">
      <c r="B626" s="42"/>
      <c r="C626" s="64"/>
      <c r="D626" s="237" t="s">
        <v>428</v>
      </c>
      <c r="E626" s="64"/>
      <c r="F626" s="271" t="s">
        <v>1249</v>
      </c>
      <c r="G626" s="64"/>
      <c r="H626" s="64"/>
      <c r="I626" s="177"/>
      <c r="J626" s="64"/>
      <c r="K626" s="64"/>
      <c r="L626" s="62"/>
      <c r="M626" s="223"/>
      <c r="N626" s="43"/>
      <c r="O626" s="43"/>
      <c r="P626" s="43"/>
      <c r="Q626" s="43"/>
      <c r="R626" s="43"/>
      <c r="S626" s="43"/>
      <c r="T626" s="79"/>
      <c r="AT626" s="25" t="s">
        <v>428</v>
      </c>
      <c r="AU626" s="25" t="s">
        <v>80</v>
      </c>
    </row>
    <row r="627" spans="2:65" s="1" customFormat="1" ht="22.5" customHeight="1">
      <c r="B627" s="42"/>
      <c r="C627" s="250" t="s">
        <v>1250</v>
      </c>
      <c r="D627" s="250" t="s">
        <v>469</v>
      </c>
      <c r="E627" s="251" t="s">
        <v>1251</v>
      </c>
      <c r="F627" s="252" t="s">
        <v>1252</v>
      </c>
      <c r="G627" s="253" t="s">
        <v>608</v>
      </c>
      <c r="H627" s="254">
        <v>153</v>
      </c>
      <c r="I627" s="255"/>
      <c r="J627" s="256">
        <f>ROUND(I627*H627,2)</f>
        <v>0</v>
      </c>
      <c r="K627" s="252" t="s">
        <v>425</v>
      </c>
      <c r="L627" s="257"/>
      <c r="M627" s="258" t="s">
        <v>21</v>
      </c>
      <c r="N627" s="259" t="s">
        <v>42</v>
      </c>
      <c r="O627" s="43"/>
      <c r="P627" s="218">
        <f>O627*H627</f>
        <v>0</v>
      </c>
      <c r="Q627" s="218">
        <v>1.7649999999999999E-2</v>
      </c>
      <c r="R627" s="218">
        <f>Q627*H627</f>
        <v>2.70045</v>
      </c>
      <c r="S627" s="218">
        <v>0</v>
      </c>
      <c r="T627" s="219">
        <f>S627*H627</f>
        <v>0</v>
      </c>
      <c r="AR627" s="25" t="s">
        <v>468</v>
      </c>
      <c r="AT627" s="25" t="s">
        <v>469</v>
      </c>
      <c r="AU627" s="25" t="s">
        <v>80</v>
      </c>
      <c r="AY627" s="25" t="s">
        <v>419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5" t="s">
        <v>78</v>
      </c>
      <c r="BK627" s="220">
        <f>ROUND(I627*H627,2)</f>
        <v>0</v>
      </c>
      <c r="BL627" s="25" t="s">
        <v>426</v>
      </c>
      <c r="BM627" s="25" t="s">
        <v>1253</v>
      </c>
    </row>
    <row r="628" spans="2:65" s="1" customFormat="1" ht="13.5">
      <c r="B628" s="42"/>
      <c r="C628" s="64"/>
      <c r="D628" s="237" t="s">
        <v>428</v>
      </c>
      <c r="E628" s="64"/>
      <c r="F628" s="271" t="s">
        <v>1254</v>
      </c>
      <c r="G628" s="64"/>
      <c r="H628" s="64"/>
      <c r="I628" s="177"/>
      <c r="J628" s="64"/>
      <c r="K628" s="64"/>
      <c r="L628" s="62"/>
      <c r="M628" s="223"/>
      <c r="N628" s="43"/>
      <c r="O628" s="43"/>
      <c r="P628" s="43"/>
      <c r="Q628" s="43"/>
      <c r="R628" s="43"/>
      <c r="S628" s="43"/>
      <c r="T628" s="79"/>
      <c r="AT628" s="25" t="s">
        <v>428</v>
      </c>
      <c r="AU628" s="25" t="s">
        <v>80</v>
      </c>
    </row>
    <row r="629" spans="2:65" s="1" customFormat="1" ht="22.5" customHeight="1">
      <c r="B629" s="42"/>
      <c r="C629" s="209" t="s">
        <v>1255</v>
      </c>
      <c r="D629" s="209" t="s">
        <v>421</v>
      </c>
      <c r="E629" s="210" t="s">
        <v>1256</v>
      </c>
      <c r="F629" s="211" t="s">
        <v>1257</v>
      </c>
      <c r="G629" s="212" t="s">
        <v>608</v>
      </c>
      <c r="H629" s="213">
        <v>15</v>
      </c>
      <c r="I629" s="214"/>
      <c r="J629" s="215">
        <f>ROUND(I629*H629,2)</f>
        <v>0</v>
      </c>
      <c r="K629" s="211" t="s">
        <v>425</v>
      </c>
      <c r="L629" s="62"/>
      <c r="M629" s="216" t="s">
        <v>21</v>
      </c>
      <c r="N629" s="217" t="s">
        <v>42</v>
      </c>
      <c r="O629" s="43"/>
      <c r="P629" s="218">
        <f>O629*H629</f>
        <v>0</v>
      </c>
      <c r="Q629" s="218">
        <v>9.6000000000000002E-4</v>
      </c>
      <c r="R629" s="218">
        <f>Q629*H629</f>
        <v>1.44E-2</v>
      </c>
      <c r="S629" s="218">
        <v>0</v>
      </c>
      <c r="T629" s="219">
        <f>S629*H629</f>
        <v>0</v>
      </c>
      <c r="AR629" s="25" t="s">
        <v>426</v>
      </c>
      <c r="AT629" s="25" t="s">
        <v>421</v>
      </c>
      <c r="AU629" s="25" t="s">
        <v>80</v>
      </c>
      <c r="AY629" s="25" t="s">
        <v>419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25" t="s">
        <v>78</v>
      </c>
      <c r="BK629" s="220">
        <f>ROUND(I629*H629,2)</f>
        <v>0</v>
      </c>
      <c r="BL629" s="25" t="s">
        <v>426</v>
      </c>
      <c r="BM629" s="25" t="s">
        <v>1258</v>
      </c>
    </row>
    <row r="630" spans="2:65" s="1" customFormat="1" ht="27">
      <c r="B630" s="42"/>
      <c r="C630" s="64"/>
      <c r="D630" s="221" t="s">
        <v>428</v>
      </c>
      <c r="E630" s="64"/>
      <c r="F630" s="222" t="s">
        <v>1259</v>
      </c>
      <c r="G630" s="64"/>
      <c r="H630" s="64"/>
      <c r="I630" s="177"/>
      <c r="J630" s="64"/>
      <c r="K630" s="64"/>
      <c r="L630" s="62"/>
      <c r="M630" s="223"/>
      <c r="N630" s="43"/>
      <c r="O630" s="43"/>
      <c r="P630" s="43"/>
      <c r="Q630" s="43"/>
      <c r="R630" s="43"/>
      <c r="S630" s="43"/>
      <c r="T630" s="79"/>
      <c r="AT630" s="25" t="s">
        <v>428</v>
      </c>
      <c r="AU630" s="25" t="s">
        <v>80</v>
      </c>
    </row>
    <row r="631" spans="2:65" s="12" customFormat="1" ht="13.5">
      <c r="B631" s="224"/>
      <c r="C631" s="225"/>
      <c r="D631" s="221" t="s">
        <v>430</v>
      </c>
      <c r="E631" s="226" t="s">
        <v>21</v>
      </c>
      <c r="F631" s="227" t="s">
        <v>1260</v>
      </c>
      <c r="G631" s="225"/>
      <c r="H631" s="228">
        <v>1</v>
      </c>
      <c r="I631" s="229"/>
      <c r="J631" s="225"/>
      <c r="K631" s="225"/>
      <c r="L631" s="230"/>
      <c r="M631" s="231"/>
      <c r="N631" s="232"/>
      <c r="O631" s="232"/>
      <c r="P631" s="232"/>
      <c r="Q631" s="232"/>
      <c r="R631" s="232"/>
      <c r="S631" s="232"/>
      <c r="T631" s="233"/>
      <c r="AT631" s="234" t="s">
        <v>430</v>
      </c>
      <c r="AU631" s="234" t="s">
        <v>80</v>
      </c>
      <c r="AV631" s="12" t="s">
        <v>80</v>
      </c>
      <c r="AW631" s="12" t="s">
        <v>34</v>
      </c>
      <c r="AX631" s="12" t="s">
        <v>71</v>
      </c>
      <c r="AY631" s="234" t="s">
        <v>419</v>
      </c>
    </row>
    <row r="632" spans="2:65" s="12" customFormat="1" ht="13.5">
      <c r="B632" s="224"/>
      <c r="C632" s="225"/>
      <c r="D632" s="221" t="s">
        <v>430</v>
      </c>
      <c r="E632" s="226" t="s">
        <v>21</v>
      </c>
      <c r="F632" s="227" t="s">
        <v>1261</v>
      </c>
      <c r="G632" s="225"/>
      <c r="H632" s="228">
        <v>4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AT632" s="234" t="s">
        <v>430</v>
      </c>
      <c r="AU632" s="234" t="s">
        <v>80</v>
      </c>
      <c r="AV632" s="12" t="s">
        <v>80</v>
      </c>
      <c r="AW632" s="12" t="s">
        <v>34</v>
      </c>
      <c r="AX632" s="12" t="s">
        <v>71</v>
      </c>
      <c r="AY632" s="234" t="s">
        <v>419</v>
      </c>
    </row>
    <row r="633" spans="2:65" s="12" customFormat="1" ht="13.5">
      <c r="B633" s="224"/>
      <c r="C633" s="225"/>
      <c r="D633" s="221" t="s">
        <v>430</v>
      </c>
      <c r="E633" s="226" t="s">
        <v>21</v>
      </c>
      <c r="F633" s="227" t="s">
        <v>1262</v>
      </c>
      <c r="G633" s="225"/>
      <c r="H633" s="228">
        <v>7</v>
      </c>
      <c r="I633" s="229"/>
      <c r="J633" s="225"/>
      <c r="K633" s="225"/>
      <c r="L633" s="230"/>
      <c r="M633" s="231"/>
      <c r="N633" s="232"/>
      <c r="O633" s="232"/>
      <c r="P633" s="232"/>
      <c r="Q633" s="232"/>
      <c r="R633" s="232"/>
      <c r="S633" s="232"/>
      <c r="T633" s="233"/>
      <c r="AT633" s="234" t="s">
        <v>430</v>
      </c>
      <c r="AU633" s="234" t="s">
        <v>80</v>
      </c>
      <c r="AV633" s="12" t="s">
        <v>80</v>
      </c>
      <c r="AW633" s="12" t="s">
        <v>34</v>
      </c>
      <c r="AX633" s="12" t="s">
        <v>71</v>
      </c>
      <c r="AY633" s="234" t="s">
        <v>419</v>
      </c>
    </row>
    <row r="634" spans="2:65" s="12" customFormat="1" ht="13.5">
      <c r="B634" s="224"/>
      <c r="C634" s="225"/>
      <c r="D634" s="221" t="s">
        <v>430</v>
      </c>
      <c r="E634" s="226" t="s">
        <v>21</v>
      </c>
      <c r="F634" s="227" t="s">
        <v>1263</v>
      </c>
      <c r="G634" s="225"/>
      <c r="H634" s="228">
        <v>2</v>
      </c>
      <c r="I634" s="229"/>
      <c r="J634" s="225"/>
      <c r="K634" s="225"/>
      <c r="L634" s="230"/>
      <c r="M634" s="231"/>
      <c r="N634" s="232"/>
      <c r="O634" s="232"/>
      <c r="P634" s="232"/>
      <c r="Q634" s="232"/>
      <c r="R634" s="232"/>
      <c r="S634" s="232"/>
      <c r="T634" s="233"/>
      <c r="AT634" s="234" t="s">
        <v>430</v>
      </c>
      <c r="AU634" s="234" t="s">
        <v>80</v>
      </c>
      <c r="AV634" s="12" t="s">
        <v>80</v>
      </c>
      <c r="AW634" s="12" t="s">
        <v>34</v>
      </c>
      <c r="AX634" s="12" t="s">
        <v>71</v>
      </c>
      <c r="AY634" s="234" t="s">
        <v>419</v>
      </c>
    </row>
    <row r="635" spans="2:65" s="12" customFormat="1" ht="13.5">
      <c r="B635" s="224"/>
      <c r="C635" s="225"/>
      <c r="D635" s="221" t="s">
        <v>430</v>
      </c>
      <c r="E635" s="226" t="s">
        <v>21</v>
      </c>
      <c r="F635" s="227" t="s">
        <v>1264</v>
      </c>
      <c r="G635" s="225"/>
      <c r="H635" s="228">
        <v>1</v>
      </c>
      <c r="I635" s="229"/>
      <c r="J635" s="225"/>
      <c r="K635" s="225"/>
      <c r="L635" s="230"/>
      <c r="M635" s="231"/>
      <c r="N635" s="232"/>
      <c r="O635" s="232"/>
      <c r="P635" s="232"/>
      <c r="Q635" s="232"/>
      <c r="R635" s="232"/>
      <c r="S635" s="232"/>
      <c r="T635" s="233"/>
      <c r="AT635" s="234" t="s">
        <v>430</v>
      </c>
      <c r="AU635" s="234" t="s">
        <v>80</v>
      </c>
      <c r="AV635" s="12" t="s">
        <v>80</v>
      </c>
      <c r="AW635" s="12" t="s">
        <v>34</v>
      </c>
      <c r="AX635" s="12" t="s">
        <v>71</v>
      </c>
      <c r="AY635" s="234" t="s">
        <v>419</v>
      </c>
    </row>
    <row r="636" spans="2:65" s="13" customFormat="1" ht="13.5">
      <c r="B636" s="235"/>
      <c r="C636" s="236"/>
      <c r="D636" s="237" t="s">
        <v>430</v>
      </c>
      <c r="E636" s="238" t="s">
        <v>21</v>
      </c>
      <c r="F636" s="239" t="s">
        <v>434</v>
      </c>
      <c r="G636" s="236"/>
      <c r="H636" s="240">
        <v>15</v>
      </c>
      <c r="I636" s="241"/>
      <c r="J636" s="236"/>
      <c r="K636" s="236"/>
      <c r="L636" s="242"/>
      <c r="M636" s="243"/>
      <c r="N636" s="244"/>
      <c r="O636" s="244"/>
      <c r="P636" s="244"/>
      <c r="Q636" s="244"/>
      <c r="R636" s="244"/>
      <c r="S636" s="244"/>
      <c r="T636" s="245"/>
      <c r="AT636" s="246" t="s">
        <v>430</v>
      </c>
      <c r="AU636" s="246" t="s">
        <v>80</v>
      </c>
      <c r="AV636" s="13" t="s">
        <v>426</v>
      </c>
      <c r="AW636" s="13" t="s">
        <v>34</v>
      </c>
      <c r="AX636" s="13" t="s">
        <v>78</v>
      </c>
      <c r="AY636" s="246" t="s">
        <v>419</v>
      </c>
    </row>
    <row r="637" spans="2:65" s="1" customFormat="1" ht="22.5" customHeight="1">
      <c r="B637" s="42"/>
      <c r="C637" s="209" t="s">
        <v>1265</v>
      </c>
      <c r="D637" s="209" t="s">
        <v>421</v>
      </c>
      <c r="E637" s="210" t="s">
        <v>1266</v>
      </c>
      <c r="F637" s="211" t="s">
        <v>1267</v>
      </c>
      <c r="G637" s="212" t="s">
        <v>608</v>
      </c>
      <c r="H637" s="213">
        <v>1</v>
      </c>
      <c r="I637" s="214"/>
      <c r="J637" s="215">
        <f>ROUND(I637*H637,2)</f>
        <v>0</v>
      </c>
      <c r="K637" s="211" t="s">
        <v>425</v>
      </c>
      <c r="L637" s="62"/>
      <c r="M637" s="216" t="s">
        <v>21</v>
      </c>
      <c r="N637" s="217" t="s">
        <v>42</v>
      </c>
      <c r="O637" s="43"/>
      <c r="P637" s="218">
        <f>O637*H637</f>
        <v>0</v>
      </c>
      <c r="Q637" s="218">
        <v>1.34E-3</v>
      </c>
      <c r="R637" s="218">
        <f>Q637*H637</f>
        <v>1.34E-3</v>
      </c>
      <c r="S637" s="218">
        <v>0</v>
      </c>
      <c r="T637" s="219">
        <f>S637*H637</f>
        <v>0</v>
      </c>
      <c r="AR637" s="25" t="s">
        <v>426</v>
      </c>
      <c r="AT637" s="25" t="s">
        <v>421</v>
      </c>
      <c r="AU637" s="25" t="s">
        <v>80</v>
      </c>
      <c r="AY637" s="25" t="s">
        <v>419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5" t="s">
        <v>78</v>
      </c>
      <c r="BK637" s="220">
        <f>ROUND(I637*H637,2)</f>
        <v>0</v>
      </c>
      <c r="BL637" s="25" t="s">
        <v>426</v>
      </c>
      <c r="BM637" s="25" t="s">
        <v>1268</v>
      </c>
    </row>
    <row r="638" spans="2:65" s="1" customFormat="1" ht="27">
      <c r="B638" s="42"/>
      <c r="C638" s="64"/>
      <c r="D638" s="221" t="s">
        <v>428</v>
      </c>
      <c r="E638" s="64"/>
      <c r="F638" s="222" t="s">
        <v>1269</v>
      </c>
      <c r="G638" s="64"/>
      <c r="H638" s="64"/>
      <c r="I638" s="177"/>
      <c r="J638" s="64"/>
      <c r="K638" s="64"/>
      <c r="L638" s="62"/>
      <c r="M638" s="223"/>
      <c r="N638" s="43"/>
      <c r="O638" s="43"/>
      <c r="P638" s="43"/>
      <c r="Q638" s="43"/>
      <c r="R638" s="43"/>
      <c r="S638" s="43"/>
      <c r="T638" s="79"/>
      <c r="AT638" s="25" t="s">
        <v>428</v>
      </c>
      <c r="AU638" s="25" t="s">
        <v>80</v>
      </c>
    </row>
    <row r="639" spans="2:65" s="12" customFormat="1" ht="13.5">
      <c r="B639" s="224"/>
      <c r="C639" s="225"/>
      <c r="D639" s="237" t="s">
        <v>430</v>
      </c>
      <c r="E639" s="247" t="s">
        <v>21</v>
      </c>
      <c r="F639" s="248" t="s">
        <v>1270</v>
      </c>
      <c r="G639" s="225"/>
      <c r="H639" s="249">
        <v>1</v>
      </c>
      <c r="I639" s="229"/>
      <c r="J639" s="225"/>
      <c r="K639" s="225"/>
      <c r="L639" s="230"/>
      <c r="M639" s="231"/>
      <c r="N639" s="232"/>
      <c r="O639" s="232"/>
      <c r="P639" s="232"/>
      <c r="Q639" s="232"/>
      <c r="R639" s="232"/>
      <c r="S639" s="232"/>
      <c r="T639" s="233"/>
      <c r="AT639" s="234" t="s">
        <v>430</v>
      </c>
      <c r="AU639" s="234" t="s">
        <v>80</v>
      </c>
      <c r="AV639" s="12" t="s">
        <v>80</v>
      </c>
      <c r="AW639" s="12" t="s">
        <v>34</v>
      </c>
      <c r="AX639" s="12" t="s">
        <v>78</v>
      </c>
      <c r="AY639" s="234" t="s">
        <v>419</v>
      </c>
    </row>
    <row r="640" spans="2:65" s="1" customFormat="1" ht="44.25" customHeight="1">
      <c r="B640" s="42"/>
      <c r="C640" s="209" t="s">
        <v>1271</v>
      </c>
      <c r="D640" s="209" t="s">
        <v>421</v>
      </c>
      <c r="E640" s="210" t="s">
        <v>1272</v>
      </c>
      <c r="F640" s="211" t="s">
        <v>1273</v>
      </c>
      <c r="G640" s="212" t="s">
        <v>608</v>
      </c>
      <c r="H640" s="213">
        <v>21</v>
      </c>
      <c r="I640" s="214"/>
      <c r="J640" s="215">
        <f>ROUND(I640*H640,2)</f>
        <v>0</v>
      </c>
      <c r="K640" s="211" t="s">
        <v>21</v>
      </c>
      <c r="L640" s="62"/>
      <c r="M640" s="216" t="s">
        <v>21</v>
      </c>
      <c r="N640" s="217" t="s">
        <v>42</v>
      </c>
      <c r="O640" s="43"/>
      <c r="P640" s="218">
        <f>O640*H640</f>
        <v>0</v>
      </c>
      <c r="Q640" s="218">
        <v>0.44169999999999998</v>
      </c>
      <c r="R640" s="218">
        <f>Q640*H640</f>
        <v>9.2757000000000005</v>
      </c>
      <c r="S640" s="218">
        <v>0</v>
      </c>
      <c r="T640" s="219">
        <f>S640*H640</f>
        <v>0</v>
      </c>
      <c r="AR640" s="25" t="s">
        <v>426</v>
      </c>
      <c r="AT640" s="25" t="s">
        <v>421</v>
      </c>
      <c r="AU640" s="25" t="s">
        <v>80</v>
      </c>
      <c r="AY640" s="25" t="s">
        <v>419</v>
      </c>
      <c r="BE640" s="220">
        <f>IF(N640="základní",J640,0)</f>
        <v>0</v>
      </c>
      <c r="BF640" s="220">
        <f>IF(N640="snížená",J640,0)</f>
        <v>0</v>
      </c>
      <c r="BG640" s="220">
        <f>IF(N640="zákl. přenesená",J640,0)</f>
        <v>0</v>
      </c>
      <c r="BH640" s="220">
        <f>IF(N640="sníž. přenesená",J640,0)</f>
        <v>0</v>
      </c>
      <c r="BI640" s="220">
        <f>IF(N640="nulová",J640,0)</f>
        <v>0</v>
      </c>
      <c r="BJ640" s="25" t="s">
        <v>78</v>
      </c>
      <c r="BK640" s="220">
        <f>ROUND(I640*H640,2)</f>
        <v>0</v>
      </c>
      <c r="BL640" s="25" t="s">
        <v>426</v>
      </c>
      <c r="BM640" s="25" t="s">
        <v>1274</v>
      </c>
    </row>
    <row r="641" spans="2:65" s="12" customFormat="1" ht="13.5">
      <c r="B641" s="224"/>
      <c r="C641" s="225"/>
      <c r="D641" s="237" t="s">
        <v>430</v>
      </c>
      <c r="E641" s="247" t="s">
        <v>21</v>
      </c>
      <c r="F641" s="248" t="s">
        <v>1275</v>
      </c>
      <c r="G641" s="225"/>
      <c r="H641" s="249">
        <v>21</v>
      </c>
      <c r="I641" s="229"/>
      <c r="J641" s="225"/>
      <c r="K641" s="225"/>
      <c r="L641" s="230"/>
      <c r="M641" s="231"/>
      <c r="N641" s="232"/>
      <c r="O641" s="232"/>
      <c r="P641" s="232"/>
      <c r="Q641" s="232"/>
      <c r="R641" s="232"/>
      <c r="S641" s="232"/>
      <c r="T641" s="233"/>
      <c r="AT641" s="234" t="s">
        <v>430</v>
      </c>
      <c r="AU641" s="234" t="s">
        <v>80</v>
      </c>
      <c r="AV641" s="12" t="s">
        <v>80</v>
      </c>
      <c r="AW641" s="12" t="s">
        <v>34</v>
      </c>
      <c r="AX641" s="12" t="s">
        <v>78</v>
      </c>
      <c r="AY641" s="234" t="s">
        <v>419</v>
      </c>
    </row>
    <row r="642" spans="2:65" s="1" customFormat="1" ht="44.25" customHeight="1">
      <c r="B642" s="42"/>
      <c r="C642" s="209" t="s">
        <v>1276</v>
      </c>
      <c r="D642" s="209" t="s">
        <v>421</v>
      </c>
      <c r="E642" s="210" t="s">
        <v>1277</v>
      </c>
      <c r="F642" s="211" t="s">
        <v>1278</v>
      </c>
      <c r="G642" s="212" t="s">
        <v>608</v>
      </c>
      <c r="H642" s="213">
        <v>53</v>
      </c>
      <c r="I642" s="214"/>
      <c r="J642" s="215">
        <f>ROUND(I642*H642,2)</f>
        <v>0</v>
      </c>
      <c r="K642" s="211" t="s">
        <v>425</v>
      </c>
      <c r="L642" s="62"/>
      <c r="M642" s="216" t="s">
        <v>21</v>
      </c>
      <c r="N642" s="217" t="s">
        <v>42</v>
      </c>
      <c r="O642" s="43"/>
      <c r="P642" s="218">
        <f>O642*H642</f>
        <v>0</v>
      </c>
      <c r="Q642" s="218">
        <v>0.44169999999999998</v>
      </c>
      <c r="R642" s="218">
        <f>Q642*H642</f>
        <v>23.4101</v>
      </c>
      <c r="S642" s="218">
        <v>0</v>
      </c>
      <c r="T642" s="219">
        <f>S642*H642</f>
        <v>0</v>
      </c>
      <c r="AR642" s="25" t="s">
        <v>426</v>
      </c>
      <c r="AT642" s="25" t="s">
        <v>421</v>
      </c>
      <c r="AU642" s="25" t="s">
        <v>80</v>
      </c>
      <c r="AY642" s="25" t="s">
        <v>419</v>
      </c>
      <c r="BE642" s="220">
        <f>IF(N642="základní",J642,0)</f>
        <v>0</v>
      </c>
      <c r="BF642" s="220">
        <f>IF(N642="snížená",J642,0)</f>
        <v>0</v>
      </c>
      <c r="BG642" s="220">
        <f>IF(N642="zákl. přenesená",J642,0)</f>
        <v>0</v>
      </c>
      <c r="BH642" s="220">
        <f>IF(N642="sníž. přenesená",J642,0)</f>
        <v>0</v>
      </c>
      <c r="BI642" s="220">
        <f>IF(N642="nulová",J642,0)</f>
        <v>0</v>
      </c>
      <c r="BJ642" s="25" t="s">
        <v>78</v>
      </c>
      <c r="BK642" s="220">
        <f>ROUND(I642*H642,2)</f>
        <v>0</v>
      </c>
      <c r="BL642" s="25" t="s">
        <v>426</v>
      </c>
      <c r="BM642" s="25" t="s">
        <v>1279</v>
      </c>
    </row>
    <row r="643" spans="2:65" s="1" customFormat="1" ht="40.5">
      <c r="B643" s="42"/>
      <c r="C643" s="64"/>
      <c r="D643" s="221" t="s">
        <v>428</v>
      </c>
      <c r="E643" s="64"/>
      <c r="F643" s="222" t="s">
        <v>1280</v>
      </c>
      <c r="G643" s="64"/>
      <c r="H643" s="64"/>
      <c r="I643" s="177"/>
      <c r="J643" s="64"/>
      <c r="K643" s="64"/>
      <c r="L643" s="62"/>
      <c r="M643" s="223"/>
      <c r="N643" s="43"/>
      <c r="O643" s="43"/>
      <c r="P643" s="43"/>
      <c r="Q643" s="43"/>
      <c r="R643" s="43"/>
      <c r="S643" s="43"/>
      <c r="T643" s="79"/>
      <c r="AT643" s="25" t="s">
        <v>428</v>
      </c>
      <c r="AU643" s="25" t="s">
        <v>80</v>
      </c>
    </row>
    <row r="644" spans="2:65" s="12" customFormat="1" ht="13.5">
      <c r="B644" s="224"/>
      <c r="C644" s="225"/>
      <c r="D644" s="221" t="s">
        <v>430</v>
      </c>
      <c r="E644" s="226" t="s">
        <v>21</v>
      </c>
      <c r="F644" s="227" t="s">
        <v>1281</v>
      </c>
      <c r="G644" s="225"/>
      <c r="H644" s="228">
        <v>53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AT644" s="234" t="s">
        <v>430</v>
      </c>
      <c r="AU644" s="234" t="s">
        <v>80</v>
      </c>
      <c r="AV644" s="12" t="s">
        <v>80</v>
      </c>
      <c r="AW644" s="12" t="s">
        <v>34</v>
      </c>
      <c r="AX644" s="12" t="s">
        <v>78</v>
      </c>
      <c r="AY644" s="234" t="s">
        <v>419</v>
      </c>
    </row>
    <row r="645" spans="2:65" s="11" customFormat="1" ht="29.85" customHeight="1">
      <c r="B645" s="192"/>
      <c r="C645" s="193"/>
      <c r="D645" s="206" t="s">
        <v>70</v>
      </c>
      <c r="E645" s="207" t="s">
        <v>468</v>
      </c>
      <c r="F645" s="207" t="s">
        <v>1282</v>
      </c>
      <c r="G645" s="193"/>
      <c r="H645" s="193"/>
      <c r="I645" s="196"/>
      <c r="J645" s="208">
        <f>BK645</f>
        <v>0</v>
      </c>
      <c r="K645" s="193"/>
      <c r="L645" s="198"/>
      <c r="M645" s="199"/>
      <c r="N645" s="200"/>
      <c r="O645" s="200"/>
      <c r="P645" s="201">
        <f>SUM(P646:P649)</f>
        <v>0</v>
      </c>
      <c r="Q645" s="200"/>
      <c r="R645" s="201">
        <f>SUM(R646:R649)</f>
        <v>10.87097088</v>
      </c>
      <c r="S645" s="200"/>
      <c r="T645" s="202">
        <f>SUM(T646:T649)</f>
        <v>0</v>
      </c>
      <c r="AR645" s="203" t="s">
        <v>78</v>
      </c>
      <c r="AT645" s="204" t="s">
        <v>70</v>
      </c>
      <c r="AU645" s="204" t="s">
        <v>78</v>
      </c>
      <c r="AY645" s="203" t="s">
        <v>419</v>
      </c>
      <c r="BK645" s="205">
        <f>SUM(BK646:BK649)</f>
        <v>0</v>
      </c>
    </row>
    <row r="646" spans="2:65" s="1" customFormat="1" ht="31.5" customHeight="1">
      <c r="B646" s="42"/>
      <c r="C646" s="209" t="s">
        <v>1283</v>
      </c>
      <c r="D646" s="209" t="s">
        <v>421</v>
      </c>
      <c r="E646" s="210" t="s">
        <v>1284</v>
      </c>
      <c r="F646" s="211" t="s">
        <v>1285</v>
      </c>
      <c r="G646" s="212" t="s">
        <v>424</v>
      </c>
      <c r="H646" s="213">
        <v>7.3920000000000003</v>
      </c>
      <c r="I646" s="214"/>
      <c r="J646" s="215">
        <f>ROUND(I646*H646,2)</f>
        <v>0</v>
      </c>
      <c r="K646" s="211" t="s">
        <v>425</v>
      </c>
      <c r="L646" s="62"/>
      <c r="M646" s="216" t="s">
        <v>21</v>
      </c>
      <c r="N646" s="217" t="s">
        <v>42</v>
      </c>
      <c r="O646" s="43"/>
      <c r="P646" s="218">
        <f>O646*H646</f>
        <v>0</v>
      </c>
      <c r="Q646" s="218">
        <v>1.4706399999999999</v>
      </c>
      <c r="R646" s="218">
        <f>Q646*H646</f>
        <v>10.87097088</v>
      </c>
      <c r="S646" s="218">
        <v>0</v>
      </c>
      <c r="T646" s="219">
        <f>S646*H646</f>
        <v>0</v>
      </c>
      <c r="AR646" s="25" t="s">
        <v>426</v>
      </c>
      <c r="AT646" s="25" t="s">
        <v>421</v>
      </c>
      <c r="AU646" s="25" t="s">
        <v>80</v>
      </c>
      <c r="AY646" s="25" t="s">
        <v>419</v>
      </c>
      <c r="BE646" s="220">
        <f>IF(N646="základní",J646,0)</f>
        <v>0</v>
      </c>
      <c r="BF646" s="220">
        <f>IF(N646="snížená",J646,0)</f>
        <v>0</v>
      </c>
      <c r="BG646" s="220">
        <f>IF(N646="zákl. přenesená",J646,0)</f>
        <v>0</v>
      </c>
      <c r="BH646" s="220">
        <f>IF(N646="sníž. přenesená",J646,0)</f>
        <v>0</v>
      </c>
      <c r="BI646" s="220">
        <f>IF(N646="nulová",J646,0)</f>
        <v>0</v>
      </c>
      <c r="BJ646" s="25" t="s">
        <v>78</v>
      </c>
      <c r="BK646" s="220">
        <f>ROUND(I646*H646,2)</f>
        <v>0</v>
      </c>
      <c r="BL646" s="25" t="s">
        <v>426</v>
      </c>
      <c r="BM646" s="25" t="s">
        <v>1286</v>
      </c>
    </row>
    <row r="647" spans="2:65" s="1" customFormat="1" ht="54">
      <c r="B647" s="42"/>
      <c r="C647" s="64"/>
      <c r="D647" s="221" t="s">
        <v>428</v>
      </c>
      <c r="E647" s="64"/>
      <c r="F647" s="222" t="s">
        <v>1287</v>
      </c>
      <c r="G647" s="64"/>
      <c r="H647" s="64"/>
      <c r="I647" s="177"/>
      <c r="J647" s="64"/>
      <c r="K647" s="64"/>
      <c r="L647" s="62"/>
      <c r="M647" s="223"/>
      <c r="N647" s="43"/>
      <c r="O647" s="43"/>
      <c r="P647" s="43"/>
      <c r="Q647" s="43"/>
      <c r="R647" s="43"/>
      <c r="S647" s="43"/>
      <c r="T647" s="79"/>
      <c r="AT647" s="25" t="s">
        <v>428</v>
      </c>
      <c r="AU647" s="25" t="s">
        <v>80</v>
      </c>
    </row>
    <row r="648" spans="2:65" s="14" customFormat="1" ht="13.5">
      <c r="B648" s="260"/>
      <c r="C648" s="261"/>
      <c r="D648" s="221" t="s">
        <v>430</v>
      </c>
      <c r="E648" s="262" t="s">
        <v>21</v>
      </c>
      <c r="F648" s="263" t="s">
        <v>1288</v>
      </c>
      <c r="G648" s="261"/>
      <c r="H648" s="264" t="s">
        <v>21</v>
      </c>
      <c r="I648" s="265"/>
      <c r="J648" s="261"/>
      <c r="K648" s="261"/>
      <c r="L648" s="266"/>
      <c r="M648" s="267"/>
      <c r="N648" s="268"/>
      <c r="O648" s="268"/>
      <c r="P648" s="268"/>
      <c r="Q648" s="268"/>
      <c r="R648" s="268"/>
      <c r="S648" s="268"/>
      <c r="T648" s="269"/>
      <c r="AT648" s="270" t="s">
        <v>430</v>
      </c>
      <c r="AU648" s="270" t="s">
        <v>80</v>
      </c>
      <c r="AV648" s="14" t="s">
        <v>78</v>
      </c>
      <c r="AW648" s="14" t="s">
        <v>34</v>
      </c>
      <c r="AX648" s="14" t="s">
        <v>71</v>
      </c>
      <c r="AY648" s="270" t="s">
        <v>419</v>
      </c>
    </row>
    <row r="649" spans="2:65" s="12" customFormat="1" ht="13.5">
      <c r="B649" s="224"/>
      <c r="C649" s="225"/>
      <c r="D649" s="221" t="s">
        <v>430</v>
      </c>
      <c r="E649" s="226" t="s">
        <v>21</v>
      </c>
      <c r="F649" s="227" t="s">
        <v>1289</v>
      </c>
      <c r="G649" s="225"/>
      <c r="H649" s="228">
        <v>7.3920000000000003</v>
      </c>
      <c r="I649" s="229"/>
      <c r="J649" s="225"/>
      <c r="K649" s="225"/>
      <c r="L649" s="230"/>
      <c r="M649" s="231"/>
      <c r="N649" s="232"/>
      <c r="O649" s="232"/>
      <c r="P649" s="232"/>
      <c r="Q649" s="232"/>
      <c r="R649" s="232"/>
      <c r="S649" s="232"/>
      <c r="T649" s="233"/>
      <c r="AT649" s="234" t="s">
        <v>430</v>
      </c>
      <c r="AU649" s="234" t="s">
        <v>80</v>
      </c>
      <c r="AV649" s="12" t="s">
        <v>80</v>
      </c>
      <c r="AW649" s="12" t="s">
        <v>34</v>
      </c>
      <c r="AX649" s="12" t="s">
        <v>78</v>
      </c>
      <c r="AY649" s="234" t="s">
        <v>419</v>
      </c>
    </row>
    <row r="650" spans="2:65" s="11" customFormat="1" ht="29.85" customHeight="1">
      <c r="B650" s="192"/>
      <c r="C650" s="193"/>
      <c r="D650" s="206" t="s">
        <v>70</v>
      </c>
      <c r="E650" s="207" t="s">
        <v>474</v>
      </c>
      <c r="F650" s="207" t="s">
        <v>1290</v>
      </c>
      <c r="G650" s="193"/>
      <c r="H650" s="193"/>
      <c r="I650" s="196"/>
      <c r="J650" s="208">
        <f>BK650</f>
        <v>0</v>
      </c>
      <c r="K650" s="193"/>
      <c r="L650" s="198"/>
      <c r="M650" s="199"/>
      <c r="N650" s="200"/>
      <c r="O650" s="200"/>
      <c r="P650" s="201">
        <f>SUM(P651:P895)</f>
        <v>0</v>
      </c>
      <c r="Q650" s="200"/>
      <c r="R650" s="201">
        <f>SUM(R651:R895)</f>
        <v>26.63710373</v>
      </c>
      <c r="S650" s="200"/>
      <c r="T650" s="202">
        <f>SUM(T651:T895)</f>
        <v>803.95482499999991</v>
      </c>
      <c r="AR650" s="203" t="s">
        <v>78</v>
      </c>
      <c r="AT650" s="204" t="s">
        <v>70</v>
      </c>
      <c r="AU650" s="204" t="s">
        <v>78</v>
      </c>
      <c r="AY650" s="203" t="s">
        <v>419</v>
      </c>
      <c r="BK650" s="205">
        <f>SUM(BK651:BK895)</f>
        <v>0</v>
      </c>
    </row>
    <row r="651" spans="2:65" s="1" customFormat="1" ht="31.5" customHeight="1">
      <c r="B651" s="42"/>
      <c r="C651" s="209" t="s">
        <v>1291</v>
      </c>
      <c r="D651" s="209" t="s">
        <v>421</v>
      </c>
      <c r="E651" s="210" t="s">
        <v>1292</v>
      </c>
      <c r="F651" s="211" t="s">
        <v>1293</v>
      </c>
      <c r="G651" s="212" t="s">
        <v>465</v>
      </c>
      <c r="H651" s="213">
        <v>2347.7800000000002</v>
      </c>
      <c r="I651" s="214"/>
      <c r="J651" s="215">
        <f>ROUND(I651*H651,2)</f>
        <v>0</v>
      </c>
      <c r="K651" s="211" t="s">
        <v>425</v>
      </c>
      <c r="L651" s="62"/>
      <c r="M651" s="216" t="s">
        <v>21</v>
      </c>
      <c r="N651" s="217" t="s">
        <v>42</v>
      </c>
      <c r="O651" s="43"/>
      <c r="P651" s="218">
        <f>O651*H651</f>
        <v>0</v>
      </c>
      <c r="Q651" s="218">
        <v>0</v>
      </c>
      <c r="R651" s="218">
        <f>Q651*H651</f>
        <v>0</v>
      </c>
      <c r="S651" s="218">
        <v>0</v>
      </c>
      <c r="T651" s="219">
        <f>S651*H651</f>
        <v>0</v>
      </c>
      <c r="AR651" s="25" t="s">
        <v>426</v>
      </c>
      <c r="AT651" s="25" t="s">
        <v>421</v>
      </c>
      <c r="AU651" s="25" t="s">
        <v>80</v>
      </c>
      <c r="AY651" s="25" t="s">
        <v>419</v>
      </c>
      <c r="BE651" s="220">
        <f>IF(N651="základní",J651,0)</f>
        <v>0</v>
      </c>
      <c r="BF651" s="220">
        <f>IF(N651="snížená",J651,0)</f>
        <v>0</v>
      </c>
      <c r="BG651" s="220">
        <f>IF(N651="zákl. přenesená",J651,0)</f>
        <v>0</v>
      </c>
      <c r="BH651" s="220">
        <f>IF(N651="sníž. přenesená",J651,0)</f>
        <v>0</v>
      </c>
      <c r="BI651" s="220">
        <f>IF(N651="nulová",J651,0)</f>
        <v>0</v>
      </c>
      <c r="BJ651" s="25" t="s">
        <v>78</v>
      </c>
      <c r="BK651" s="220">
        <f>ROUND(I651*H651,2)</f>
        <v>0</v>
      </c>
      <c r="BL651" s="25" t="s">
        <v>426</v>
      </c>
      <c r="BM651" s="25" t="s">
        <v>1294</v>
      </c>
    </row>
    <row r="652" spans="2:65" s="1" customFormat="1" ht="27">
      <c r="B652" s="42"/>
      <c r="C652" s="64"/>
      <c r="D652" s="221" t="s">
        <v>428</v>
      </c>
      <c r="E652" s="64"/>
      <c r="F652" s="222" t="s">
        <v>1295</v>
      </c>
      <c r="G652" s="64"/>
      <c r="H652" s="64"/>
      <c r="I652" s="177"/>
      <c r="J652" s="64"/>
      <c r="K652" s="64"/>
      <c r="L652" s="62"/>
      <c r="M652" s="223"/>
      <c r="N652" s="43"/>
      <c r="O652" s="43"/>
      <c r="P652" s="43"/>
      <c r="Q652" s="43"/>
      <c r="R652" s="43"/>
      <c r="S652" s="43"/>
      <c r="T652" s="79"/>
      <c r="AT652" s="25" t="s">
        <v>428</v>
      </c>
      <c r="AU652" s="25" t="s">
        <v>80</v>
      </c>
    </row>
    <row r="653" spans="2:65" s="12" customFormat="1" ht="13.5">
      <c r="B653" s="224"/>
      <c r="C653" s="225"/>
      <c r="D653" s="237" t="s">
        <v>430</v>
      </c>
      <c r="E653" s="247" t="s">
        <v>262</v>
      </c>
      <c r="F653" s="248" t="s">
        <v>1296</v>
      </c>
      <c r="G653" s="225"/>
      <c r="H653" s="249">
        <v>2347.7800000000002</v>
      </c>
      <c r="I653" s="229"/>
      <c r="J653" s="225"/>
      <c r="K653" s="225"/>
      <c r="L653" s="230"/>
      <c r="M653" s="231"/>
      <c r="N653" s="232"/>
      <c r="O653" s="232"/>
      <c r="P653" s="232"/>
      <c r="Q653" s="232"/>
      <c r="R653" s="232"/>
      <c r="S653" s="232"/>
      <c r="T653" s="233"/>
      <c r="AT653" s="234" t="s">
        <v>430</v>
      </c>
      <c r="AU653" s="234" t="s">
        <v>80</v>
      </c>
      <c r="AV653" s="12" t="s">
        <v>80</v>
      </c>
      <c r="AW653" s="12" t="s">
        <v>34</v>
      </c>
      <c r="AX653" s="12" t="s">
        <v>78</v>
      </c>
      <c r="AY653" s="234" t="s">
        <v>419</v>
      </c>
    </row>
    <row r="654" spans="2:65" s="1" customFormat="1" ht="31.5" customHeight="1">
      <c r="B654" s="42"/>
      <c r="C654" s="209" t="s">
        <v>1297</v>
      </c>
      <c r="D654" s="209" t="s">
        <v>421</v>
      </c>
      <c r="E654" s="210" t="s">
        <v>1298</v>
      </c>
      <c r="F654" s="211" t="s">
        <v>1299</v>
      </c>
      <c r="G654" s="212" t="s">
        <v>465</v>
      </c>
      <c r="H654" s="213">
        <v>352167</v>
      </c>
      <c r="I654" s="214"/>
      <c r="J654" s="215">
        <f>ROUND(I654*H654,2)</f>
        <v>0</v>
      </c>
      <c r="K654" s="211" t="s">
        <v>425</v>
      </c>
      <c r="L654" s="62"/>
      <c r="M654" s="216" t="s">
        <v>21</v>
      </c>
      <c r="N654" s="217" t="s">
        <v>42</v>
      </c>
      <c r="O654" s="43"/>
      <c r="P654" s="218">
        <f>O654*H654</f>
        <v>0</v>
      </c>
      <c r="Q654" s="218">
        <v>0</v>
      </c>
      <c r="R654" s="218">
        <f>Q654*H654</f>
        <v>0</v>
      </c>
      <c r="S654" s="218">
        <v>0</v>
      </c>
      <c r="T654" s="219">
        <f>S654*H654</f>
        <v>0</v>
      </c>
      <c r="AR654" s="25" t="s">
        <v>426</v>
      </c>
      <c r="AT654" s="25" t="s">
        <v>421</v>
      </c>
      <c r="AU654" s="25" t="s">
        <v>80</v>
      </c>
      <c r="AY654" s="25" t="s">
        <v>419</v>
      </c>
      <c r="BE654" s="220">
        <f>IF(N654="základní",J654,0)</f>
        <v>0</v>
      </c>
      <c r="BF654" s="220">
        <f>IF(N654="snížená",J654,0)</f>
        <v>0</v>
      </c>
      <c r="BG654" s="220">
        <f>IF(N654="zákl. přenesená",J654,0)</f>
        <v>0</v>
      </c>
      <c r="BH654" s="220">
        <f>IF(N654="sníž. přenesená",J654,0)</f>
        <v>0</v>
      </c>
      <c r="BI654" s="220">
        <f>IF(N654="nulová",J654,0)</f>
        <v>0</v>
      </c>
      <c r="BJ654" s="25" t="s">
        <v>78</v>
      </c>
      <c r="BK654" s="220">
        <f>ROUND(I654*H654,2)</f>
        <v>0</v>
      </c>
      <c r="BL654" s="25" t="s">
        <v>426</v>
      </c>
      <c r="BM654" s="25" t="s">
        <v>1300</v>
      </c>
    </row>
    <row r="655" spans="2:65" s="1" customFormat="1" ht="27">
      <c r="B655" s="42"/>
      <c r="C655" s="64"/>
      <c r="D655" s="221" t="s">
        <v>428</v>
      </c>
      <c r="E655" s="64"/>
      <c r="F655" s="222" t="s">
        <v>1301</v>
      </c>
      <c r="G655" s="64"/>
      <c r="H655" s="64"/>
      <c r="I655" s="177"/>
      <c r="J655" s="64"/>
      <c r="K655" s="64"/>
      <c r="L655" s="62"/>
      <c r="M655" s="223"/>
      <c r="N655" s="43"/>
      <c r="O655" s="43"/>
      <c r="P655" s="43"/>
      <c r="Q655" s="43"/>
      <c r="R655" s="43"/>
      <c r="S655" s="43"/>
      <c r="T655" s="79"/>
      <c r="AT655" s="25" t="s">
        <v>428</v>
      </c>
      <c r="AU655" s="25" t="s">
        <v>80</v>
      </c>
    </row>
    <row r="656" spans="2:65" s="12" customFormat="1" ht="13.5">
      <c r="B656" s="224"/>
      <c r="C656" s="225"/>
      <c r="D656" s="237" t="s">
        <v>430</v>
      </c>
      <c r="E656" s="247" t="s">
        <v>21</v>
      </c>
      <c r="F656" s="248" t="s">
        <v>1302</v>
      </c>
      <c r="G656" s="225"/>
      <c r="H656" s="249">
        <v>352167</v>
      </c>
      <c r="I656" s="229"/>
      <c r="J656" s="225"/>
      <c r="K656" s="225"/>
      <c r="L656" s="230"/>
      <c r="M656" s="231"/>
      <c r="N656" s="232"/>
      <c r="O656" s="232"/>
      <c r="P656" s="232"/>
      <c r="Q656" s="232"/>
      <c r="R656" s="232"/>
      <c r="S656" s="232"/>
      <c r="T656" s="233"/>
      <c r="AT656" s="234" t="s">
        <v>430</v>
      </c>
      <c r="AU656" s="234" t="s">
        <v>80</v>
      </c>
      <c r="AV656" s="12" t="s">
        <v>80</v>
      </c>
      <c r="AW656" s="12" t="s">
        <v>34</v>
      </c>
      <c r="AX656" s="12" t="s">
        <v>78</v>
      </c>
      <c r="AY656" s="234" t="s">
        <v>419</v>
      </c>
    </row>
    <row r="657" spans="2:65" s="1" customFormat="1" ht="31.5" customHeight="1">
      <c r="B657" s="42"/>
      <c r="C657" s="209" t="s">
        <v>1303</v>
      </c>
      <c r="D657" s="209" t="s">
        <v>421</v>
      </c>
      <c r="E657" s="210" t="s">
        <v>1304</v>
      </c>
      <c r="F657" s="211" t="s">
        <v>1305</v>
      </c>
      <c r="G657" s="212" t="s">
        <v>465</v>
      </c>
      <c r="H657" s="213">
        <v>2347.7800000000002</v>
      </c>
      <c r="I657" s="214"/>
      <c r="J657" s="215">
        <f>ROUND(I657*H657,2)</f>
        <v>0</v>
      </c>
      <c r="K657" s="211" t="s">
        <v>425</v>
      </c>
      <c r="L657" s="62"/>
      <c r="M657" s="216" t="s">
        <v>21</v>
      </c>
      <c r="N657" s="217" t="s">
        <v>42</v>
      </c>
      <c r="O657" s="43"/>
      <c r="P657" s="218">
        <f>O657*H657</f>
        <v>0</v>
      </c>
      <c r="Q657" s="218">
        <v>0</v>
      </c>
      <c r="R657" s="218">
        <f>Q657*H657</f>
        <v>0</v>
      </c>
      <c r="S657" s="218">
        <v>0</v>
      </c>
      <c r="T657" s="219">
        <f>S657*H657</f>
        <v>0</v>
      </c>
      <c r="AR657" s="25" t="s">
        <v>426</v>
      </c>
      <c r="AT657" s="25" t="s">
        <v>421</v>
      </c>
      <c r="AU657" s="25" t="s">
        <v>80</v>
      </c>
      <c r="AY657" s="25" t="s">
        <v>419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25" t="s">
        <v>78</v>
      </c>
      <c r="BK657" s="220">
        <f>ROUND(I657*H657,2)</f>
        <v>0</v>
      </c>
      <c r="BL657" s="25" t="s">
        <v>426</v>
      </c>
      <c r="BM657" s="25" t="s">
        <v>1306</v>
      </c>
    </row>
    <row r="658" spans="2:65" s="1" customFormat="1" ht="27">
      <c r="B658" s="42"/>
      <c r="C658" s="64"/>
      <c r="D658" s="221" t="s">
        <v>428</v>
      </c>
      <c r="E658" s="64"/>
      <c r="F658" s="222" t="s">
        <v>1307</v>
      </c>
      <c r="G658" s="64"/>
      <c r="H658" s="64"/>
      <c r="I658" s="177"/>
      <c r="J658" s="64"/>
      <c r="K658" s="64"/>
      <c r="L658" s="62"/>
      <c r="M658" s="223"/>
      <c r="N658" s="43"/>
      <c r="O658" s="43"/>
      <c r="P658" s="43"/>
      <c r="Q658" s="43"/>
      <c r="R658" s="43"/>
      <c r="S658" s="43"/>
      <c r="T658" s="79"/>
      <c r="AT658" s="25" t="s">
        <v>428</v>
      </c>
      <c r="AU658" s="25" t="s">
        <v>80</v>
      </c>
    </row>
    <row r="659" spans="2:65" s="12" customFormat="1" ht="13.5">
      <c r="B659" s="224"/>
      <c r="C659" s="225"/>
      <c r="D659" s="237" t="s">
        <v>430</v>
      </c>
      <c r="E659" s="247" t="s">
        <v>21</v>
      </c>
      <c r="F659" s="248" t="s">
        <v>262</v>
      </c>
      <c r="G659" s="225"/>
      <c r="H659" s="249">
        <v>2347.7800000000002</v>
      </c>
      <c r="I659" s="229"/>
      <c r="J659" s="225"/>
      <c r="K659" s="225"/>
      <c r="L659" s="230"/>
      <c r="M659" s="231"/>
      <c r="N659" s="232"/>
      <c r="O659" s="232"/>
      <c r="P659" s="232"/>
      <c r="Q659" s="232"/>
      <c r="R659" s="232"/>
      <c r="S659" s="232"/>
      <c r="T659" s="233"/>
      <c r="AT659" s="234" t="s">
        <v>430</v>
      </c>
      <c r="AU659" s="234" t="s">
        <v>80</v>
      </c>
      <c r="AV659" s="12" t="s">
        <v>80</v>
      </c>
      <c r="AW659" s="12" t="s">
        <v>34</v>
      </c>
      <c r="AX659" s="12" t="s">
        <v>78</v>
      </c>
      <c r="AY659" s="234" t="s">
        <v>419</v>
      </c>
    </row>
    <row r="660" spans="2:65" s="1" customFormat="1" ht="22.5" customHeight="1">
      <c r="B660" s="42"/>
      <c r="C660" s="209" t="s">
        <v>1308</v>
      </c>
      <c r="D660" s="209" t="s">
        <v>421</v>
      </c>
      <c r="E660" s="210" t="s">
        <v>1309</v>
      </c>
      <c r="F660" s="211" t="s">
        <v>1310</v>
      </c>
      <c r="G660" s="212" t="s">
        <v>465</v>
      </c>
      <c r="H660" s="213">
        <v>2347.7800000000002</v>
      </c>
      <c r="I660" s="214"/>
      <c r="J660" s="215">
        <f>ROUND(I660*H660,2)</f>
        <v>0</v>
      </c>
      <c r="K660" s="211" t="s">
        <v>425</v>
      </c>
      <c r="L660" s="62"/>
      <c r="M660" s="216" t="s">
        <v>21</v>
      </c>
      <c r="N660" s="217" t="s">
        <v>42</v>
      </c>
      <c r="O660" s="43"/>
      <c r="P660" s="218">
        <f>O660*H660</f>
        <v>0</v>
      </c>
      <c r="Q660" s="218">
        <v>0</v>
      </c>
      <c r="R660" s="218">
        <f>Q660*H660</f>
        <v>0</v>
      </c>
      <c r="S660" s="218">
        <v>0</v>
      </c>
      <c r="T660" s="219">
        <f>S660*H660</f>
        <v>0</v>
      </c>
      <c r="AR660" s="25" t="s">
        <v>426</v>
      </c>
      <c r="AT660" s="25" t="s">
        <v>421</v>
      </c>
      <c r="AU660" s="25" t="s">
        <v>80</v>
      </c>
      <c r="AY660" s="25" t="s">
        <v>419</v>
      </c>
      <c r="BE660" s="220">
        <f>IF(N660="základní",J660,0)</f>
        <v>0</v>
      </c>
      <c r="BF660" s="220">
        <f>IF(N660="snížená",J660,0)</f>
        <v>0</v>
      </c>
      <c r="BG660" s="220">
        <f>IF(N660="zákl. přenesená",J660,0)</f>
        <v>0</v>
      </c>
      <c r="BH660" s="220">
        <f>IF(N660="sníž. přenesená",J660,0)</f>
        <v>0</v>
      </c>
      <c r="BI660" s="220">
        <f>IF(N660="nulová",J660,0)</f>
        <v>0</v>
      </c>
      <c r="BJ660" s="25" t="s">
        <v>78</v>
      </c>
      <c r="BK660" s="220">
        <f>ROUND(I660*H660,2)</f>
        <v>0</v>
      </c>
      <c r="BL660" s="25" t="s">
        <v>426</v>
      </c>
      <c r="BM660" s="25" t="s">
        <v>1311</v>
      </c>
    </row>
    <row r="661" spans="2:65" s="1" customFormat="1" ht="13.5">
      <c r="B661" s="42"/>
      <c r="C661" s="64"/>
      <c r="D661" s="221" t="s">
        <v>428</v>
      </c>
      <c r="E661" s="64"/>
      <c r="F661" s="222" t="s">
        <v>1312</v>
      </c>
      <c r="G661" s="64"/>
      <c r="H661" s="64"/>
      <c r="I661" s="177"/>
      <c r="J661" s="64"/>
      <c r="K661" s="64"/>
      <c r="L661" s="62"/>
      <c r="M661" s="223"/>
      <c r="N661" s="43"/>
      <c r="O661" s="43"/>
      <c r="P661" s="43"/>
      <c r="Q661" s="43"/>
      <c r="R661" s="43"/>
      <c r="S661" s="43"/>
      <c r="T661" s="79"/>
      <c r="AT661" s="25" t="s">
        <v>428</v>
      </c>
      <c r="AU661" s="25" t="s">
        <v>80</v>
      </c>
    </row>
    <row r="662" spans="2:65" s="12" customFormat="1" ht="13.5">
      <c r="B662" s="224"/>
      <c r="C662" s="225"/>
      <c r="D662" s="237" t="s">
        <v>430</v>
      </c>
      <c r="E662" s="247" t="s">
        <v>21</v>
      </c>
      <c r="F662" s="248" t="s">
        <v>262</v>
      </c>
      <c r="G662" s="225"/>
      <c r="H662" s="249">
        <v>2347.7800000000002</v>
      </c>
      <c r="I662" s="229"/>
      <c r="J662" s="225"/>
      <c r="K662" s="225"/>
      <c r="L662" s="230"/>
      <c r="M662" s="231"/>
      <c r="N662" s="232"/>
      <c r="O662" s="232"/>
      <c r="P662" s="232"/>
      <c r="Q662" s="232"/>
      <c r="R662" s="232"/>
      <c r="S662" s="232"/>
      <c r="T662" s="233"/>
      <c r="AT662" s="234" t="s">
        <v>430</v>
      </c>
      <c r="AU662" s="234" t="s">
        <v>80</v>
      </c>
      <c r="AV662" s="12" t="s">
        <v>80</v>
      </c>
      <c r="AW662" s="12" t="s">
        <v>34</v>
      </c>
      <c r="AX662" s="12" t="s">
        <v>78</v>
      </c>
      <c r="AY662" s="234" t="s">
        <v>419</v>
      </c>
    </row>
    <row r="663" spans="2:65" s="1" customFormat="1" ht="22.5" customHeight="1">
      <c r="B663" s="42"/>
      <c r="C663" s="209" t="s">
        <v>1313</v>
      </c>
      <c r="D663" s="209" t="s">
        <v>421</v>
      </c>
      <c r="E663" s="210" t="s">
        <v>1314</v>
      </c>
      <c r="F663" s="211" t="s">
        <v>1315</v>
      </c>
      <c r="G663" s="212" t="s">
        <v>465</v>
      </c>
      <c r="H663" s="213">
        <v>352167</v>
      </c>
      <c r="I663" s="214"/>
      <c r="J663" s="215">
        <f>ROUND(I663*H663,2)</f>
        <v>0</v>
      </c>
      <c r="K663" s="211" t="s">
        <v>425</v>
      </c>
      <c r="L663" s="62"/>
      <c r="M663" s="216" t="s">
        <v>21</v>
      </c>
      <c r="N663" s="217" t="s">
        <v>42</v>
      </c>
      <c r="O663" s="43"/>
      <c r="P663" s="218">
        <f>O663*H663</f>
        <v>0</v>
      </c>
      <c r="Q663" s="218">
        <v>0</v>
      </c>
      <c r="R663" s="218">
        <f>Q663*H663</f>
        <v>0</v>
      </c>
      <c r="S663" s="218">
        <v>0</v>
      </c>
      <c r="T663" s="219">
        <f>S663*H663</f>
        <v>0</v>
      </c>
      <c r="AR663" s="25" t="s">
        <v>426</v>
      </c>
      <c r="AT663" s="25" t="s">
        <v>421</v>
      </c>
      <c r="AU663" s="25" t="s">
        <v>80</v>
      </c>
      <c r="AY663" s="25" t="s">
        <v>419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25" t="s">
        <v>78</v>
      </c>
      <c r="BK663" s="220">
        <f>ROUND(I663*H663,2)</f>
        <v>0</v>
      </c>
      <c r="BL663" s="25" t="s">
        <v>426</v>
      </c>
      <c r="BM663" s="25" t="s">
        <v>1316</v>
      </c>
    </row>
    <row r="664" spans="2:65" s="1" customFormat="1" ht="13.5">
      <c r="B664" s="42"/>
      <c r="C664" s="64"/>
      <c r="D664" s="221" t="s">
        <v>428</v>
      </c>
      <c r="E664" s="64"/>
      <c r="F664" s="222" t="s">
        <v>1317</v>
      </c>
      <c r="G664" s="64"/>
      <c r="H664" s="64"/>
      <c r="I664" s="177"/>
      <c r="J664" s="64"/>
      <c r="K664" s="64"/>
      <c r="L664" s="62"/>
      <c r="M664" s="223"/>
      <c r="N664" s="43"/>
      <c r="O664" s="43"/>
      <c r="P664" s="43"/>
      <c r="Q664" s="43"/>
      <c r="R664" s="43"/>
      <c r="S664" s="43"/>
      <c r="T664" s="79"/>
      <c r="AT664" s="25" t="s">
        <v>428</v>
      </c>
      <c r="AU664" s="25" t="s">
        <v>80</v>
      </c>
    </row>
    <row r="665" spans="2:65" s="12" customFormat="1" ht="13.5">
      <c r="B665" s="224"/>
      <c r="C665" s="225"/>
      <c r="D665" s="237" t="s">
        <v>430</v>
      </c>
      <c r="E665" s="247" t="s">
        <v>21</v>
      </c>
      <c r="F665" s="248" t="s">
        <v>1302</v>
      </c>
      <c r="G665" s="225"/>
      <c r="H665" s="249">
        <v>352167</v>
      </c>
      <c r="I665" s="229"/>
      <c r="J665" s="225"/>
      <c r="K665" s="225"/>
      <c r="L665" s="230"/>
      <c r="M665" s="231"/>
      <c r="N665" s="232"/>
      <c r="O665" s="232"/>
      <c r="P665" s="232"/>
      <c r="Q665" s="232"/>
      <c r="R665" s="232"/>
      <c r="S665" s="232"/>
      <c r="T665" s="233"/>
      <c r="AT665" s="234" t="s">
        <v>430</v>
      </c>
      <c r="AU665" s="234" t="s">
        <v>80</v>
      </c>
      <c r="AV665" s="12" t="s">
        <v>80</v>
      </c>
      <c r="AW665" s="12" t="s">
        <v>34</v>
      </c>
      <c r="AX665" s="12" t="s">
        <v>78</v>
      </c>
      <c r="AY665" s="234" t="s">
        <v>419</v>
      </c>
    </row>
    <row r="666" spans="2:65" s="1" customFormat="1" ht="22.5" customHeight="1">
      <c r="B666" s="42"/>
      <c r="C666" s="209" t="s">
        <v>1318</v>
      </c>
      <c r="D666" s="209" t="s">
        <v>421</v>
      </c>
      <c r="E666" s="210" t="s">
        <v>1319</v>
      </c>
      <c r="F666" s="211" t="s">
        <v>1320</v>
      </c>
      <c r="G666" s="212" t="s">
        <v>465</v>
      </c>
      <c r="H666" s="213">
        <v>2347.7800000000002</v>
      </c>
      <c r="I666" s="214"/>
      <c r="J666" s="215">
        <f>ROUND(I666*H666,2)</f>
        <v>0</v>
      </c>
      <c r="K666" s="211" t="s">
        <v>425</v>
      </c>
      <c r="L666" s="62"/>
      <c r="M666" s="216" t="s">
        <v>21</v>
      </c>
      <c r="N666" s="217" t="s">
        <v>42</v>
      </c>
      <c r="O666" s="43"/>
      <c r="P666" s="218">
        <f>O666*H666</f>
        <v>0</v>
      </c>
      <c r="Q666" s="218">
        <v>0</v>
      </c>
      <c r="R666" s="218">
        <f>Q666*H666</f>
        <v>0</v>
      </c>
      <c r="S666" s="218">
        <v>0</v>
      </c>
      <c r="T666" s="219">
        <f>S666*H666</f>
        <v>0</v>
      </c>
      <c r="AR666" s="25" t="s">
        <v>426</v>
      </c>
      <c r="AT666" s="25" t="s">
        <v>421</v>
      </c>
      <c r="AU666" s="25" t="s">
        <v>80</v>
      </c>
      <c r="AY666" s="25" t="s">
        <v>419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25" t="s">
        <v>78</v>
      </c>
      <c r="BK666" s="220">
        <f>ROUND(I666*H666,2)</f>
        <v>0</v>
      </c>
      <c r="BL666" s="25" t="s">
        <v>426</v>
      </c>
      <c r="BM666" s="25" t="s">
        <v>1321</v>
      </c>
    </row>
    <row r="667" spans="2:65" s="1" customFormat="1" ht="13.5">
      <c r="B667" s="42"/>
      <c r="C667" s="64"/>
      <c r="D667" s="221" t="s">
        <v>428</v>
      </c>
      <c r="E667" s="64"/>
      <c r="F667" s="222" t="s">
        <v>1322</v>
      </c>
      <c r="G667" s="64"/>
      <c r="H667" s="64"/>
      <c r="I667" s="177"/>
      <c r="J667" s="64"/>
      <c r="K667" s="64"/>
      <c r="L667" s="62"/>
      <c r="M667" s="223"/>
      <c r="N667" s="43"/>
      <c r="O667" s="43"/>
      <c r="P667" s="43"/>
      <c r="Q667" s="43"/>
      <c r="R667" s="43"/>
      <c r="S667" s="43"/>
      <c r="T667" s="79"/>
      <c r="AT667" s="25" t="s">
        <v>428</v>
      </c>
      <c r="AU667" s="25" t="s">
        <v>80</v>
      </c>
    </row>
    <row r="668" spans="2:65" s="12" customFormat="1" ht="13.5">
      <c r="B668" s="224"/>
      <c r="C668" s="225"/>
      <c r="D668" s="237" t="s">
        <v>430</v>
      </c>
      <c r="E668" s="247" t="s">
        <v>21</v>
      </c>
      <c r="F668" s="248" t="s">
        <v>262</v>
      </c>
      <c r="G668" s="225"/>
      <c r="H668" s="249">
        <v>2347.7800000000002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AT668" s="234" t="s">
        <v>430</v>
      </c>
      <c r="AU668" s="234" t="s">
        <v>80</v>
      </c>
      <c r="AV668" s="12" t="s">
        <v>80</v>
      </c>
      <c r="AW668" s="12" t="s">
        <v>34</v>
      </c>
      <c r="AX668" s="12" t="s">
        <v>78</v>
      </c>
      <c r="AY668" s="234" t="s">
        <v>419</v>
      </c>
    </row>
    <row r="669" spans="2:65" s="1" customFormat="1" ht="31.5" customHeight="1">
      <c r="B669" s="42"/>
      <c r="C669" s="209" t="s">
        <v>1323</v>
      </c>
      <c r="D669" s="209" t="s">
        <v>421</v>
      </c>
      <c r="E669" s="210" t="s">
        <v>1324</v>
      </c>
      <c r="F669" s="211" t="s">
        <v>1325</v>
      </c>
      <c r="G669" s="212" t="s">
        <v>465</v>
      </c>
      <c r="H669" s="213">
        <v>1911.86</v>
      </c>
      <c r="I669" s="214"/>
      <c r="J669" s="215">
        <f>ROUND(I669*H669,2)</f>
        <v>0</v>
      </c>
      <c r="K669" s="211" t="s">
        <v>425</v>
      </c>
      <c r="L669" s="62"/>
      <c r="M669" s="216" t="s">
        <v>21</v>
      </c>
      <c r="N669" s="217" t="s">
        <v>42</v>
      </c>
      <c r="O669" s="43"/>
      <c r="P669" s="218">
        <f>O669*H669</f>
        <v>0</v>
      </c>
      <c r="Q669" s="218">
        <v>1.2999999999999999E-4</v>
      </c>
      <c r="R669" s="218">
        <f>Q669*H669</f>
        <v>0.24854179999999995</v>
      </c>
      <c r="S669" s="218">
        <v>0</v>
      </c>
      <c r="T669" s="219">
        <f>S669*H669</f>
        <v>0</v>
      </c>
      <c r="AR669" s="25" t="s">
        <v>426</v>
      </c>
      <c r="AT669" s="25" t="s">
        <v>421</v>
      </c>
      <c r="AU669" s="25" t="s">
        <v>80</v>
      </c>
      <c r="AY669" s="25" t="s">
        <v>419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25" t="s">
        <v>78</v>
      </c>
      <c r="BK669" s="220">
        <f>ROUND(I669*H669,2)</f>
        <v>0</v>
      </c>
      <c r="BL669" s="25" t="s">
        <v>426</v>
      </c>
      <c r="BM669" s="25" t="s">
        <v>1326</v>
      </c>
    </row>
    <row r="670" spans="2:65" s="1" customFormat="1" ht="27">
      <c r="B670" s="42"/>
      <c r="C670" s="64"/>
      <c r="D670" s="221" t="s">
        <v>428</v>
      </c>
      <c r="E670" s="64"/>
      <c r="F670" s="222" t="s">
        <v>1327</v>
      </c>
      <c r="G670" s="64"/>
      <c r="H670" s="64"/>
      <c r="I670" s="177"/>
      <c r="J670" s="64"/>
      <c r="K670" s="64"/>
      <c r="L670" s="62"/>
      <c r="M670" s="223"/>
      <c r="N670" s="43"/>
      <c r="O670" s="43"/>
      <c r="P670" s="43"/>
      <c r="Q670" s="43"/>
      <c r="R670" s="43"/>
      <c r="S670" s="43"/>
      <c r="T670" s="79"/>
      <c r="AT670" s="25" t="s">
        <v>428</v>
      </c>
      <c r="AU670" s="25" t="s">
        <v>80</v>
      </c>
    </row>
    <row r="671" spans="2:65" s="12" customFormat="1" ht="13.5">
      <c r="B671" s="224"/>
      <c r="C671" s="225"/>
      <c r="D671" s="221" t="s">
        <v>430</v>
      </c>
      <c r="E671" s="226" t="s">
        <v>21</v>
      </c>
      <c r="F671" s="227" t="s">
        <v>1328</v>
      </c>
      <c r="G671" s="225"/>
      <c r="H671" s="228">
        <v>35.76</v>
      </c>
      <c r="I671" s="229"/>
      <c r="J671" s="225"/>
      <c r="K671" s="225"/>
      <c r="L671" s="230"/>
      <c r="M671" s="231"/>
      <c r="N671" s="232"/>
      <c r="O671" s="232"/>
      <c r="P671" s="232"/>
      <c r="Q671" s="232"/>
      <c r="R671" s="232"/>
      <c r="S671" s="232"/>
      <c r="T671" s="233"/>
      <c r="AT671" s="234" t="s">
        <v>430</v>
      </c>
      <c r="AU671" s="234" t="s">
        <v>80</v>
      </c>
      <c r="AV671" s="12" t="s">
        <v>80</v>
      </c>
      <c r="AW671" s="12" t="s">
        <v>34</v>
      </c>
      <c r="AX671" s="12" t="s">
        <v>71</v>
      </c>
      <c r="AY671" s="234" t="s">
        <v>419</v>
      </c>
    </row>
    <row r="672" spans="2:65" s="12" customFormat="1" ht="13.5">
      <c r="B672" s="224"/>
      <c r="C672" s="225"/>
      <c r="D672" s="221" t="s">
        <v>430</v>
      </c>
      <c r="E672" s="226" t="s">
        <v>21</v>
      </c>
      <c r="F672" s="227" t="s">
        <v>1329</v>
      </c>
      <c r="G672" s="225"/>
      <c r="H672" s="228">
        <v>38.729999999999997</v>
      </c>
      <c r="I672" s="229"/>
      <c r="J672" s="225"/>
      <c r="K672" s="225"/>
      <c r="L672" s="230"/>
      <c r="M672" s="231"/>
      <c r="N672" s="232"/>
      <c r="O672" s="232"/>
      <c r="P672" s="232"/>
      <c r="Q672" s="232"/>
      <c r="R672" s="232"/>
      <c r="S672" s="232"/>
      <c r="T672" s="233"/>
      <c r="AT672" s="234" t="s">
        <v>430</v>
      </c>
      <c r="AU672" s="234" t="s">
        <v>80</v>
      </c>
      <c r="AV672" s="12" t="s">
        <v>80</v>
      </c>
      <c r="AW672" s="12" t="s">
        <v>34</v>
      </c>
      <c r="AX672" s="12" t="s">
        <v>71</v>
      </c>
      <c r="AY672" s="234" t="s">
        <v>419</v>
      </c>
    </row>
    <row r="673" spans="2:65" s="12" customFormat="1" ht="13.5">
      <c r="B673" s="224"/>
      <c r="C673" s="225"/>
      <c r="D673" s="221" t="s">
        <v>430</v>
      </c>
      <c r="E673" s="226" t="s">
        <v>21</v>
      </c>
      <c r="F673" s="227" t="s">
        <v>1330</v>
      </c>
      <c r="G673" s="225"/>
      <c r="H673" s="228">
        <v>1837.37</v>
      </c>
      <c r="I673" s="229"/>
      <c r="J673" s="225"/>
      <c r="K673" s="225"/>
      <c r="L673" s="230"/>
      <c r="M673" s="231"/>
      <c r="N673" s="232"/>
      <c r="O673" s="232"/>
      <c r="P673" s="232"/>
      <c r="Q673" s="232"/>
      <c r="R673" s="232"/>
      <c r="S673" s="232"/>
      <c r="T673" s="233"/>
      <c r="AT673" s="234" t="s">
        <v>430</v>
      </c>
      <c r="AU673" s="234" t="s">
        <v>80</v>
      </c>
      <c r="AV673" s="12" t="s">
        <v>80</v>
      </c>
      <c r="AW673" s="12" t="s">
        <v>34</v>
      </c>
      <c r="AX673" s="12" t="s">
        <v>71</v>
      </c>
      <c r="AY673" s="234" t="s">
        <v>419</v>
      </c>
    </row>
    <row r="674" spans="2:65" s="13" customFormat="1" ht="13.5">
      <c r="B674" s="235"/>
      <c r="C674" s="236"/>
      <c r="D674" s="237" t="s">
        <v>430</v>
      </c>
      <c r="E674" s="238" t="s">
        <v>21</v>
      </c>
      <c r="F674" s="239" t="s">
        <v>434</v>
      </c>
      <c r="G674" s="236"/>
      <c r="H674" s="240">
        <v>1911.86</v>
      </c>
      <c r="I674" s="241"/>
      <c r="J674" s="236"/>
      <c r="K674" s="236"/>
      <c r="L674" s="242"/>
      <c r="M674" s="243"/>
      <c r="N674" s="244"/>
      <c r="O674" s="244"/>
      <c r="P674" s="244"/>
      <c r="Q674" s="244"/>
      <c r="R674" s="244"/>
      <c r="S674" s="244"/>
      <c r="T674" s="245"/>
      <c r="AT674" s="246" t="s">
        <v>430</v>
      </c>
      <c r="AU674" s="246" t="s">
        <v>80</v>
      </c>
      <c r="AV674" s="13" t="s">
        <v>426</v>
      </c>
      <c r="AW674" s="13" t="s">
        <v>34</v>
      </c>
      <c r="AX674" s="13" t="s">
        <v>78</v>
      </c>
      <c r="AY674" s="246" t="s">
        <v>419</v>
      </c>
    </row>
    <row r="675" spans="2:65" s="1" customFormat="1" ht="22.5" customHeight="1">
      <c r="B675" s="42"/>
      <c r="C675" s="209" t="s">
        <v>1331</v>
      </c>
      <c r="D675" s="209" t="s">
        <v>421</v>
      </c>
      <c r="E675" s="210" t="s">
        <v>1332</v>
      </c>
      <c r="F675" s="211" t="s">
        <v>1333</v>
      </c>
      <c r="G675" s="212" t="s">
        <v>465</v>
      </c>
      <c r="H675" s="213">
        <v>3918.8389999999999</v>
      </c>
      <c r="I675" s="214"/>
      <c r="J675" s="215">
        <f>ROUND(I675*H675,2)</f>
        <v>0</v>
      </c>
      <c r="K675" s="211" t="s">
        <v>425</v>
      </c>
      <c r="L675" s="62"/>
      <c r="M675" s="216" t="s">
        <v>21</v>
      </c>
      <c r="N675" s="217" t="s">
        <v>42</v>
      </c>
      <c r="O675" s="43"/>
      <c r="P675" s="218">
        <f>O675*H675</f>
        <v>0</v>
      </c>
      <c r="Q675" s="218">
        <v>4.0000000000000003E-5</v>
      </c>
      <c r="R675" s="218">
        <f>Q675*H675</f>
        <v>0.15675356000000001</v>
      </c>
      <c r="S675" s="218">
        <v>0</v>
      </c>
      <c r="T675" s="219">
        <f>S675*H675</f>
        <v>0</v>
      </c>
      <c r="AR675" s="25" t="s">
        <v>426</v>
      </c>
      <c r="AT675" s="25" t="s">
        <v>421</v>
      </c>
      <c r="AU675" s="25" t="s">
        <v>80</v>
      </c>
      <c r="AY675" s="25" t="s">
        <v>419</v>
      </c>
      <c r="BE675" s="220">
        <f>IF(N675="základní",J675,0)</f>
        <v>0</v>
      </c>
      <c r="BF675" s="220">
        <f>IF(N675="snížená",J675,0)</f>
        <v>0</v>
      </c>
      <c r="BG675" s="220">
        <f>IF(N675="zákl. přenesená",J675,0)</f>
        <v>0</v>
      </c>
      <c r="BH675" s="220">
        <f>IF(N675="sníž. přenesená",J675,0)</f>
        <v>0</v>
      </c>
      <c r="BI675" s="220">
        <f>IF(N675="nulová",J675,0)</f>
        <v>0</v>
      </c>
      <c r="BJ675" s="25" t="s">
        <v>78</v>
      </c>
      <c r="BK675" s="220">
        <f>ROUND(I675*H675,2)</f>
        <v>0</v>
      </c>
      <c r="BL675" s="25" t="s">
        <v>426</v>
      </c>
      <c r="BM675" s="25" t="s">
        <v>1334</v>
      </c>
    </row>
    <row r="676" spans="2:65" s="1" customFormat="1" ht="54">
      <c r="B676" s="42"/>
      <c r="C676" s="64"/>
      <c r="D676" s="221" t="s">
        <v>428</v>
      </c>
      <c r="E676" s="64"/>
      <c r="F676" s="222" t="s">
        <v>1335</v>
      </c>
      <c r="G676" s="64"/>
      <c r="H676" s="64"/>
      <c r="I676" s="177"/>
      <c r="J676" s="64"/>
      <c r="K676" s="64"/>
      <c r="L676" s="62"/>
      <c r="M676" s="223"/>
      <c r="N676" s="43"/>
      <c r="O676" s="43"/>
      <c r="P676" s="43"/>
      <c r="Q676" s="43"/>
      <c r="R676" s="43"/>
      <c r="S676" s="43"/>
      <c r="T676" s="79"/>
      <c r="AT676" s="25" t="s">
        <v>428</v>
      </c>
      <c r="AU676" s="25" t="s">
        <v>80</v>
      </c>
    </row>
    <row r="677" spans="2:65" s="12" customFormat="1" ht="13.5">
      <c r="B677" s="224"/>
      <c r="C677" s="225"/>
      <c r="D677" s="237" t="s">
        <v>430</v>
      </c>
      <c r="E677" s="247" t="s">
        <v>21</v>
      </c>
      <c r="F677" s="248" t="s">
        <v>1336</v>
      </c>
      <c r="G677" s="225"/>
      <c r="H677" s="249">
        <v>3918.8389999999999</v>
      </c>
      <c r="I677" s="229"/>
      <c r="J677" s="225"/>
      <c r="K677" s="225"/>
      <c r="L677" s="230"/>
      <c r="M677" s="231"/>
      <c r="N677" s="232"/>
      <c r="O677" s="232"/>
      <c r="P677" s="232"/>
      <c r="Q677" s="232"/>
      <c r="R677" s="232"/>
      <c r="S677" s="232"/>
      <c r="T677" s="233"/>
      <c r="AT677" s="234" t="s">
        <v>430</v>
      </c>
      <c r="AU677" s="234" t="s">
        <v>80</v>
      </c>
      <c r="AV677" s="12" t="s">
        <v>80</v>
      </c>
      <c r="AW677" s="12" t="s">
        <v>34</v>
      </c>
      <c r="AX677" s="12" t="s">
        <v>78</v>
      </c>
      <c r="AY677" s="234" t="s">
        <v>419</v>
      </c>
    </row>
    <row r="678" spans="2:65" s="1" customFormat="1" ht="22.5" customHeight="1">
      <c r="B678" s="42"/>
      <c r="C678" s="209" t="s">
        <v>1337</v>
      </c>
      <c r="D678" s="209" t="s">
        <v>421</v>
      </c>
      <c r="E678" s="210" t="s">
        <v>1338</v>
      </c>
      <c r="F678" s="211" t="s">
        <v>1339</v>
      </c>
      <c r="G678" s="212" t="s">
        <v>608</v>
      </c>
      <c r="H678" s="213">
        <v>2</v>
      </c>
      <c r="I678" s="214"/>
      <c r="J678" s="215">
        <f>ROUND(I678*H678,2)</f>
        <v>0</v>
      </c>
      <c r="K678" s="211" t="s">
        <v>425</v>
      </c>
      <c r="L678" s="62"/>
      <c r="M678" s="216" t="s">
        <v>21</v>
      </c>
      <c r="N678" s="217" t="s">
        <v>42</v>
      </c>
      <c r="O678" s="43"/>
      <c r="P678" s="218">
        <f>O678*H678</f>
        <v>0</v>
      </c>
      <c r="Q678" s="218">
        <v>4.5969999999999997E-2</v>
      </c>
      <c r="R678" s="218">
        <f>Q678*H678</f>
        <v>9.1939999999999994E-2</v>
      </c>
      <c r="S678" s="218">
        <v>0</v>
      </c>
      <c r="T678" s="219">
        <f>S678*H678</f>
        <v>0</v>
      </c>
      <c r="AR678" s="25" t="s">
        <v>426</v>
      </c>
      <c r="AT678" s="25" t="s">
        <v>421</v>
      </c>
      <c r="AU678" s="25" t="s">
        <v>80</v>
      </c>
      <c r="AY678" s="25" t="s">
        <v>419</v>
      </c>
      <c r="BE678" s="220">
        <f>IF(N678="základní",J678,0)</f>
        <v>0</v>
      </c>
      <c r="BF678" s="220">
        <f>IF(N678="snížená",J678,0)</f>
        <v>0</v>
      </c>
      <c r="BG678" s="220">
        <f>IF(N678="zákl. přenesená",J678,0)</f>
        <v>0</v>
      </c>
      <c r="BH678" s="220">
        <f>IF(N678="sníž. přenesená",J678,0)</f>
        <v>0</v>
      </c>
      <c r="BI678" s="220">
        <f>IF(N678="nulová",J678,0)</f>
        <v>0</v>
      </c>
      <c r="BJ678" s="25" t="s">
        <v>78</v>
      </c>
      <c r="BK678" s="220">
        <f>ROUND(I678*H678,2)</f>
        <v>0</v>
      </c>
      <c r="BL678" s="25" t="s">
        <v>426</v>
      </c>
      <c r="BM678" s="25" t="s">
        <v>1340</v>
      </c>
    </row>
    <row r="679" spans="2:65" s="1" customFormat="1" ht="27">
      <c r="B679" s="42"/>
      <c r="C679" s="64"/>
      <c r="D679" s="221" t="s">
        <v>428</v>
      </c>
      <c r="E679" s="64"/>
      <c r="F679" s="222" t="s">
        <v>1341</v>
      </c>
      <c r="G679" s="64"/>
      <c r="H679" s="64"/>
      <c r="I679" s="177"/>
      <c r="J679" s="64"/>
      <c r="K679" s="64"/>
      <c r="L679" s="62"/>
      <c r="M679" s="223"/>
      <c r="N679" s="43"/>
      <c r="O679" s="43"/>
      <c r="P679" s="43"/>
      <c r="Q679" s="43"/>
      <c r="R679" s="43"/>
      <c r="S679" s="43"/>
      <c r="T679" s="79"/>
      <c r="AT679" s="25" t="s">
        <v>428</v>
      </c>
      <c r="AU679" s="25" t="s">
        <v>80</v>
      </c>
    </row>
    <row r="680" spans="2:65" s="12" customFormat="1" ht="13.5">
      <c r="B680" s="224"/>
      <c r="C680" s="225"/>
      <c r="D680" s="237" t="s">
        <v>430</v>
      </c>
      <c r="E680" s="247" t="s">
        <v>21</v>
      </c>
      <c r="F680" s="248" t="s">
        <v>1342</v>
      </c>
      <c r="G680" s="225"/>
      <c r="H680" s="249">
        <v>2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AT680" s="234" t="s">
        <v>430</v>
      </c>
      <c r="AU680" s="234" t="s">
        <v>80</v>
      </c>
      <c r="AV680" s="12" t="s">
        <v>80</v>
      </c>
      <c r="AW680" s="12" t="s">
        <v>34</v>
      </c>
      <c r="AX680" s="12" t="s">
        <v>78</v>
      </c>
      <c r="AY680" s="234" t="s">
        <v>419</v>
      </c>
    </row>
    <row r="681" spans="2:65" s="1" customFormat="1" ht="31.5" customHeight="1">
      <c r="B681" s="42"/>
      <c r="C681" s="250" t="s">
        <v>1343</v>
      </c>
      <c r="D681" s="250" t="s">
        <v>469</v>
      </c>
      <c r="E681" s="251" t="s">
        <v>1344</v>
      </c>
      <c r="F681" s="252" t="s">
        <v>1345</v>
      </c>
      <c r="G681" s="253" t="s">
        <v>608</v>
      </c>
      <c r="H681" s="254">
        <v>2</v>
      </c>
      <c r="I681" s="255"/>
      <c r="J681" s="256">
        <f>ROUND(I681*H681,2)</f>
        <v>0</v>
      </c>
      <c r="K681" s="252" t="s">
        <v>21</v>
      </c>
      <c r="L681" s="257"/>
      <c r="M681" s="258" t="s">
        <v>21</v>
      </c>
      <c r="N681" s="259" t="s">
        <v>42</v>
      </c>
      <c r="O681" s="43"/>
      <c r="P681" s="218">
        <f>O681*H681</f>
        <v>0</v>
      </c>
      <c r="Q681" s="218">
        <v>5.4600000000000003E-2</v>
      </c>
      <c r="R681" s="218">
        <f>Q681*H681</f>
        <v>0.10920000000000001</v>
      </c>
      <c r="S681" s="218">
        <v>0</v>
      </c>
      <c r="T681" s="219">
        <f>S681*H681</f>
        <v>0</v>
      </c>
      <c r="AR681" s="25" t="s">
        <v>468</v>
      </c>
      <c r="AT681" s="25" t="s">
        <v>469</v>
      </c>
      <c r="AU681" s="25" t="s">
        <v>80</v>
      </c>
      <c r="AY681" s="25" t="s">
        <v>419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25" t="s">
        <v>78</v>
      </c>
      <c r="BK681" s="220">
        <f>ROUND(I681*H681,2)</f>
        <v>0</v>
      </c>
      <c r="BL681" s="25" t="s">
        <v>426</v>
      </c>
      <c r="BM681" s="25" t="s">
        <v>1346</v>
      </c>
    </row>
    <row r="682" spans="2:65" s="1" customFormat="1" ht="13.5">
      <c r="B682" s="42"/>
      <c r="C682" s="64"/>
      <c r="D682" s="237" t="s">
        <v>428</v>
      </c>
      <c r="E682" s="64"/>
      <c r="F682" s="271" t="s">
        <v>1345</v>
      </c>
      <c r="G682" s="64"/>
      <c r="H682" s="64"/>
      <c r="I682" s="177"/>
      <c r="J682" s="64"/>
      <c r="K682" s="64"/>
      <c r="L682" s="62"/>
      <c r="M682" s="223"/>
      <c r="N682" s="43"/>
      <c r="O682" s="43"/>
      <c r="P682" s="43"/>
      <c r="Q682" s="43"/>
      <c r="R682" s="43"/>
      <c r="S682" s="43"/>
      <c r="T682" s="79"/>
      <c r="AT682" s="25" t="s">
        <v>428</v>
      </c>
      <c r="AU682" s="25" t="s">
        <v>80</v>
      </c>
    </row>
    <row r="683" spans="2:65" s="1" customFormat="1" ht="22.5" customHeight="1">
      <c r="B683" s="42"/>
      <c r="C683" s="209" t="s">
        <v>1347</v>
      </c>
      <c r="D683" s="209" t="s">
        <v>421</v>
      </c>
      <c r="E683" s="210" t="s">
        <v>1348</v>
      </c>
      <c r="F683" s="211" t="s">
        <v>1349</v>
      </c>
      <c r="G683" s="212" t="s">
        <v>608</v>
      </c>
      <c r="H683" s="213">
        <v>70</v>
      </c>
      <c r="I683" s="214"/>
      <c r="J683" s="215">
        <f>ROUND(I683*H683,2)</f>
        <v>0</v>
      </c>
      <c r="K683" s="211" t="s">
        <v>425</v>
      </c>
      <c r="L683" s="62"/>
      <c r="M683" s="216" t="s">
        <v>21</v>
      </c>
      <c r="N683" s="217" t="s">
        <v>42</v>
      </c>
      <c r="O683" s="43"/>
      <c r="P683" s="218">
        <f>O683*H683</f>
        <v>0</v>
      </c>
      <c r="Q683" s="218">
        <v>4.6800000000000001E-3</v>
      </c>
      <c r="R683" s="218">
        <f>Q683*H683</f>
        <v>0.3276</v>
      </c>
      <c r="S683" s="218">
        <v>0</v>
      </c>
      <c r="T683" s="219">
        <f>S683*H683</f>
        <v>0</v>
      </c>
      <c r="AR683" s="25" t="s">
        <v>426</v>
      </c>
      <c r="AT683" s="25" t="s">
        <v>421</v>
      </c>
      <c r="AU683" s="25" t="s">
        <v>80</v>
      </c>
      <c r="AY683" s="25" t="s">
        <v>419</v>
      </c>
      <c r="BE683" s="220">
        <f>IF(N683="základní",J683,0)</f>
        <v>0</v>
      </c>
      <c r="BF683" s="220">
        <f>IF(N683="snížená",J683,0)</f>
        <v>0</v>
      </c>
      <c r="BG683" s="220">
        <f>IF(N683="zákl. přenesená",J683,0)</f>
        <v>0</v>
      </c>
      <c r="BH683" s="220">
        <f>IF(N683="sníž. přenesená",J683,0)</f>
        <v>0</v>
      </c>
      <c r="BI683" s="220">
        <f>IF(N683="nulová",J683,0)</f>
        <v>0</v>
      </c>
      <c r="BJ683" s="25" t="s">
        <v>78</v>
      </c>
      <c r="BK683" s="220">
        <f>ROUND(I683*H683,2)</f>
        <v>0</v>
      </c>
      <c r="BL683" s="25" t="s">
        <v>426</v>
      </c>
      <c r="BM683" s="25" t="s">
        <v>1350</v>
      </c>
    </row>
    <row r="684" spans="2:65" s="1" customFormat="1" ht="27">
      <c r="B684" s="42"/>
      <c r="C684" s="64"/>
      <c r="D684" s="221" t="s">
        <v>428</v>
      </c>
      <c r="E684" s="64"/>
      <c r="F684" s="222" t="s">
        <v>1351</v>
      </c>
      <c r="G684" s="64"/>
      <c r="H684" s="64"/>
      <c r="I684" s="177"/>
      <c r="J684" s="64"/>
      <c r="K684" s="64"/>
      <c r="L684" s="62"/>
      <c r="M684" s="223"/>
      <c r="N684" s="43"/>
      <c r="O684" s="43"/>
      <c r="P684" s="43"/>
      <c r="Q684" s="43"/>
      <c r="R684" s="43"/>
      <c r="S684" s="43"/>
      <c r="T684" s="79"/>
      <c r="AT684" s="25" t="s">
        <v>428</v>
      </c>
      <c r="AU684" s="25" t="s">
        <v>80</v>
      </c>
    </row>
    <row r="685" spans="2:65" s="12" customFormat="1" ht="13.5">
      <c r="B685" s="224"/>
      <c r="C685" s="225"/>
      <c r="D685" s="237" t="s">
        <v>430</v>
      </c>
      <c r="E685" s="247" t="s">
        <v>21</v>
      </c>
      <c r="F685" s="248" t="s">
        <v>1352</v>
      </c>
      <c r="G685" s="225"/>
      <c r="H685" s="249">
        <v>70</v>
      </c>
      <c r="I685" s="229"/>
      <c r="J685" s="225"/>
      <c r="K685" s="225"/>
      <c r="L685" s="230"/>
      <c r="M685" s="231"/>
      <c r="N685" s="232"/>
      <c r="O685" s="232"/>
      <c r="P685" s="232"/>
      <c r="Q685" s="232"/>
      <c r="R685" s="232"/>
      <c r="S685" s="232"/>
      <c r="T685" s="233"/>
      <c r="AT685" s="234" t="s">
        <v>430</v>
      </c>
      <c r="AU685" s="234" t="s">
        <v>80</v>
      </c>
      <c r="AV685" s="12" t="s">
        <v>80</v>
      </c>
      <c r="AW685" s="12" t="s">
        <v>34</v>
      </c>
      <c r="AX685" s="12" t="s">
        <v>78</v>
      </c>
      <c r="AY685" s="234" t="s">
        <v>419</v>
      </c>
    </row>
    <row r="686" spans="2:65" s="1" customFormat="1" ht="22.5" customHeight="1">
      <c r="B686" s="42"/>
      <c r="C686" s="250" t="s">
        <v>1353</v>
      </c>
      <c r="D686" s="250" t="s">
        <v>469</v>
      </c>
      <c r="E686" s="251" t="s">
        <v>1354</v>
      </c>
      <c r="F686" s="252" t="s">
        <v>1355</v>
      </c>
      <c r="G686" s="253" t="s">
        <v>608</v>
      </c>
      <c r="H686" s="254">
        <v>70</v>
      </c>
      <c r="I686" s="255"/>
      <c r="J686" s="256">
        <f>ROUND(I686*H686,2)</f>
        <v>0</v>
      </c>
      <c r="K686" s="252" t="s">
        <v>21</v>
      </c>
      <c r="L686" s="257"/>
      <c r="M686" s="258" t="s">
        <v>21</v>
      </c>
      <c r="N686" s="259" t="s">
        <v>42</v>
      </c>
      <c r="O686" s="43"/>
      <c r="P686" s="218">
        <f>O686*H686</f>
        <v>0</v>
      </c>
      <c r="Q686" s="218">
        <v>1E-4</v>
      </c>
      <c r="R686" s="218">
        <f>Q686*H686</f>
        <v>7.0000000000000001E-3</v>
      </c>
      <c r="S686" s="218">
        <v>0</v>
      </c>
      <c r="T686" s="219">
        <f>S686*H686</f>
        <v>0</v>
      </c>
      <c r="AR686" s="25" t="s">
        <v>468</v>
      </c>
      <c r="AT686" s="25" t="s">
        <v>469</v>
      </c>
      <c r="AU686" s="25" t="s">
        <v>80</v>
      </c>
      <c r="AY686" s="25" t="s">
        <v>419</v>
      </c>
      <c r="BE686" s="220">
        <f>IF(N686="základní",J686,0)</f>
        <v>0</v>
      </c>
      <c r="BF686" s="220">
        <f>IF(N686="snížená",J686,0)</f>
        <v>0</v>
      </c>
      <c r="BG686" s="220">
        <f>IF(N686="zákl. přenesená",J686,0)</f>
        <v>0</v>
      </c>
      <c r="BH686" s="220">
        <f>IF(N686="sníž. přenesená",J686,0)</f>
        <v>0</v>
      </c>
      <c r="BI686" s="220">
        <f>IF(N686="nulová",J686,0)</f>
        <v>0</v>
      </c>
      <c r="BJ686" s="25" t="s">
        <v>78</v>
      </c>
      <c r="BK686" s="220">
        <f>ROUND(I686*H686,2)</f>
        <v>0</v>
      </c>
      <c r="BL686" s="25" t="s">
        <v>426</v>
      </c>
      <c r="BM686" s="25" t="s">
        <v>1356</v>
      </c>
    </row>
    <row r="687" spans="2:65" s="1" customFormat="1" ht="13.5">
      <c r="B687" s="42"/>
      <c r="C687" s="64"/>
      <c r="D687" s="237" t="s">
        <v>428</v>
      </c>
      <c r="E687" s="64"/>
      <c r="F687" s="271" t="s">
        <v>1355</v>
      </c>
      <c r="G687" s="64"/>
      <c r="H687" s="64"/>
      <c r="I687" s="177"/>
      <c r="J687" s="64"/>
      <c r="K687" s="64"/>
      <c r="L687" s="62"/>
      <c r="M687" s="223"/>
      <c r="N687" s="43"/>
      <c r="O687" s="43"/>
      <c r="P687" s="43"/>
      <c r="Q687" s="43"/>
      <c r="R687" s="43"/>
      <c r="S687" s="43"/>
      <c r="T687" s="79"/>
      <c r="AT687" s="25" t="s">
        <v>428</v>
      </c>
      <c r="AU687" s="25" t="s">
        <v>80</v>
      </c>
    </row>
    <row r="688" spans="2:65" s="1" customFormat="1" ht="22.5" customHeight="1">
      <c r="B688" s="42"/>
      <c r="C688" s="209" t="s">
        <v>1357</v>
      </c>
      <c r="D688" s="209" t="s">
        <v>421</v>
      </c>
      <c r="E688" s="210" t="s">
        <v>1358</v>
      </c>
      <c r="F688" s="211" t="s">
        <v>1359</v>
      </c>
      <c r="G688" s="212" t="s">
        <v>1360</v>
      </c>
      <c r="H688" s="213">
        <v>10</v>
      </c>
      <c r="I688" s="214"/>
      <c r="J688" s="215">
        <f>ROUND(I688*H688,2)</f>
        <v>0</v>
      </c>
      <c r="K688" s="211" t="s">
        <v>21</v>
      </c>
      <c r="L688" s="62"/>
      <c r="M688" s="216" t="s">
        <v>21</v>
      </c>
      <c r="N688" s="217" t="s">
        <v>42</v>
      </c>
      <c r="O688" s="43"/>
      <c r="P688" s="218">
        <f>O688*H688</f>
        <v>0</v>
      </c>
      <c r="Q688" s="218">
        <v>0</v>
      </c>
      <c r="R688" s="218">
        <f>Q688*H688</f>
        <v>0</v>
      </c>
      <c r="S688" s="218">
        <v>0</v>
      </c>
      <c r="T688" s="219">
        <f>S688*H688</f>
        <v>0</v>
      </c>
      <c r="AR688" s="25" t="s">
        <v>426</v>
      </c>
      <c r="AT688" s="25" t="s">
        <v>421</v>
      </c>
      <c r="AU688" s="25" t="s">
        <v>80</v>
      </c>
      <c r="AY688" s="25" t="s">
        <v>419</v>
      </c>
      <c r="BE688" s="220">
        <f>IF(N688="základní",J688,0)</f>
        <v>0</v>
      </c>
      <c r="BF688" s="220">
        <f>IF(N688="snížená",J688,0)</f>
        <v>0</v>
      </c>
      <c r="BG688" s="220">
        <f>IF(N688="zákl. přenesená",J688,0)</f>
        <v>0</v>
      </c>
      <c r="BH688" s="220">
        <f>IF(N688="sníž. přenesená",J688,0)</f>
        <v>0</v>
      </c>
      <c r="BI688" s="220">
        <f>IF(N688="nulová",J688,0)</f>
        <v>0</v>
      </c>
      <c r="BJ688" s="25" t="s">
        <v>78</v>
      </c>
      <c r="BK688" s="220">
        <f>ROUND(I688*H688,2)</f>
        <v>0</v>
      </c>
      <c r="BL688" s="25" t="s">
        <v>426</v>
      </c>
      <c r="BM688" s="25" t="s">
        <v>1361</v>
      </c>
    </row>
    <row r="689" spans="2:65" s="1" customFormat="1" ht="13.5">
      <c r="B689" s="42"/>
      <c r="C689" s="64"/>
      <c r="D689" s="237" t="s">
        <v>428</v>
      </c>
      <c r="E689" s="64"/>
      <c r="F689" s="271" t="s">
        <v>1359</v>
      </c>
      <c r="G689" s="64"/>
      <c r="H689" s="64"/>
      <c r="I689" s="177"/>
      <c r="J689" s="64"/>
      <c r="K689" s="64"/>
      <c r="L689" s="62"/>
      <c r="M689" s="223"/>
      <c r="N689" s="43"/>
      <c r="O689" s="43"/>
      <c r="P689" s="43"/>
      <c r="Q689" s="43"/>
      <c r="R689" s="43"/>
      <c r="S689" s="43"/>
      <c r="T689" s="79"/>
      <c r="AT689" s="25" t="s">
        <v>428</v>
      </c>
      <c r="AU689" s="25" t="s">
        <v>80</v>
      </c>
    </row>
    <row r="690" spans="2:65" s="1" customFormat="1" ht="22.5" customHeight="1">
      <c r="B690" s="42"/>
      <c r="C690" s="209" t="s">
        <v>1362</v>
      </c>
      <c r="D690" s="209" t="s">
        <v>421</v>
      </c>
      <c r="E690" s="210" t="s">
        <v>1363</v>
      </c>
      <c r="F690" s="211" t="s">
        <v>1364</v>
      </c>
      <c r="G690" s="212" t="s">
        <v>1360</v>
      </c>
      <c r="H690" s="213">
        <v>100</v>
      </c>
      <c r="I690" s="214"/>
      <c r="J690" s="215">
        <f t="shared" ref="J690:J696" si="0">ROUND(I690*H690,2)</f>
        <v>0</v>
      </c>
      <c r="K690" s="211" t="s">
        <v>21</v>
      </c>
      <c r="L690" s="62"/>
      <c r="M690" s="216" t="s">
        <v>21</v>
      </c>
      <c r="N690" s="217" t="s">
        <v>42</v>
      </c>
      <c r="O690" s="43"/>
      <c r="P690" s="218">
        <f t="shared" ref="P690:P696" si="1">O690*H690</f>
        <v>0</v>
      </c>
      <c r="Q690" s="218">
        <v>0</v>
      </c>
      <c r="R690" s="218">
        <f t="shared" ref="R690:R696" si="2">Q690*H690</f>
        <v>0</v>
      </c>
      <c r="S690" s="218">
        <v>0</v>
      </c>
      <c r="T690" s="219">
        <f t="shared" ref="T690:T696" si="3">S690*H690</f>
        <v>0</v>
      </c>
      <c r="AR690" s="25" t="s">
        <v>426</v>
      </c>
      <c r="AT690" s="25" t="s">
        <v>421</v>
      </c>
      <c r="AU690" s="25" t="s">
        <v>80</v>
      </c>
      <c r="AY690" s="25" t="s">
        <v>419</v>
      </c>
      <c r="BE690" s="220">
        <f t="shared" ref="BE690:BE696" si="4">IF(N690="základní",J690,0)</f>
        <v>0</v>
      </c>
      <c r="BF690" s="220">
        <f t="shared" ref="BF690:BF696" si="5">IF(N690="snížená",J690,0)</f>
        <v>0</v>
      </c>
      <c r="BG690" s="220">
        <f t="shared" ref="BG690:BG696" si="6">IF(N690="zákl. přenesená",J690,0)</f>
        <v>0</v>
      </c>
      <c r="BH690" s="220">
        <f t="shared" ref="BH690:BH696" si="7">IF(N690="sníž. přenesená",J690,0)</f>
        <v>0</v>
      </c>
      <c r="BI690" s="220">
        <f t="shared" ref="BI690:BI696" si="8">IF(N690="nulová",J690,0)</f>
        <v>0</v>
      </c>
      <c r="BJ690" s="25" t="s">
        <v>78</v>
      </c>
      <c r="BK690" s="220">
        <f t="shared" ref="BK690:BK696" si="9">ROUND(I690*H690,2)</f>
        <v>0</v>
      </c>
      <c r="BL690" s="25" t="s">
        <v>426</v>
      </c>
      <c r="BM690" s="25" t="s">
        <v>1365</v>
      </c>
    </row>
    <row r="691" spans="2:65" s="1" customFormat="1" ht="22.5" customHeight="1">
      <c r="B691" s="42"/>
      <c r="C691" s="209" t="s">
        <v>1366</v>
      </c>
      <c r="D691" s="209" t="s">
        <v>421</v>
      </c>
      <c r="E691" s="210" t="s">
        <v>1367</v>
      </c>
      <c r="F691" s="211" t="s">
        <v>1368</v>
      </c>
      <c r="G691" s="212" t="s">
        <v>1360</v>
      </c>
      <c r="H691" s="213">
        <v>75</v>
      </c>
      <c r="I691" s="214"/>
      <c r="J691" s="215">
        <f t="shared" si="0"/>
        <v>0</v>
      </c>
      <c r="K691" s="211" t="s">
        <v>21</v>
      </c>
      <c r="L691" s="62"/>
      <c r="M691" s="216" t="s">
        <v>21</v>
      </c>
      <c r="N691" s="217" t="s">
        <v>42</v>
      </c>
      <c r="O691" s="43"/>
      <c r="P691" s="218">
        <f t="shared" si="1"/>
        <v>0</v>
      </c>
      <c r="Q691" s="218">
        <v>0</v>
      </c>
      <c r="R691" s="218">
        <f t="shared" si="2"/>
        <v>0</v>
      </c>
      <c r="S691" s="218">
        <v>0</v>
      </c>
      <c r="T691" s="219">
        <f t="shared" si="3"/>
        <v>0</v>
      </c>
      <c r="AR691" s="25" t="s">
        <v>426</v>
      </c>
      <c r="AT691" s="25" t="s">
        <v>421</v>
      </c>
      <c r="AU691" s="25" t="s">
        <v>80</v>
      </c>
      <c r="AY691" s="25" t="s">
        <v>419</v>
      </c>
      <c r="BE691" s="220">
        <f t="shared" si="4"/>
        <v>0</v>
      </c>
      <c r="BF691" s="220">
        <f t="shared" si="5"/>
        <v>0</v>
      </c>
      <c r="BG691" s="220">
        <f t="shared" si="6"/>
        <v>0</v>
      </c>
      <c r="BH691" s="220">
        <f t="shared" si="7"/>
        <v>0</v>
      </c>
      <c r="BI691" s="220">
        <f t="shared" si="8"/>
        <v>0</v>
      </c>
      <c r="BJ691" s="25" t="s">
        <v>78</v>
      </c>
      <c r="BK691" s="220">
        <f t="shared" si="9"/>
        <v>0</v>
      </c>
      <c r="BL691" s="25" t="s">
        <v>426</v>
      </c>
      <c r="BM691" s="25" t="s">
        <v>1369</v>
      </c>
    </row>
    <row r="692" spans="2:65" s="1" customFormat="1" ht="22.5" customHeight="1">
      <c r="B692" s="42"/>
      <c r="C692" s="209" t="s">
        <v>1370</v>
      </c>
      <c r="D692" s="209" t="s">
        <v>421</v>
      </c>
      <c r="E692" s="210" t="s">
        <v>1371</v>
      </c>
      <c r="F692" s="211" t="s">
        <v>1372</v>
      </c>
      <c r="G692" s="212" t="s">
        <v>1373</v>
      </c>
      <c r="H692" s="213">
        <v>1</v>
      </c>
      <c r="I692" s="214"/>
      <c r="J692" s="215">
        <f t="shared" si="0"/>
        <v>0</v>
      </c>
      <c r="K692" s="211" t="s">
        <v>21</v>
      </c>
      <c r="L692" s="62"/>
      <c r="M692" s="216" t="s">
        <v>21</v>
      </c>
      <c r="N692" s="217" t="s">
        <v>42</v>
      </c>
      <c r="O692" s="43"/>
      <c r="P692" s="218">
        <f t="shared" si="1"/>
        <v>0</v>
      </c>
      <c r="Q692" s="218">
        <v>0</v>
      </c>
      <c r="R692" s="218">
        <f t="shared" si="2"/>
        <v>0</v>
      </c>
      <c r="S692" s="218">
        <v>0</v>
      </c>
      <c r="T692" s="219">
        <f t="shared" si="3"/>
        <v>0</v>
      </c>
      <c r="AR692" s="25" t="s">
        <v>426</v>
      </c>
      <c r="AT692" s="25" t="s">
        <v>421</v>
      </c>
      <c r="AU692" s="25" t="s">
        <v>80</v>
      </c>
      <c r="AY692" s="25" t="s">
        <v>419</v>
      </c>
      <c r="BE692" s="220">
        <f t="shared" si="4"/>
        <v>0</v>
      </c>
      <c r="BF692" s="220">
        <f t="shared" si="5"/>
        <v>0</v>
      </c>
      <c r="BG692" s="220">
        <f t="shared" si="6"/>
        <v>0</v>
      </c>
      <c r="BH692" s="220">
        <f t="shared" si="7"/>
        <v>0</v>
      </c>
      <c r="BI692" s="220">
        <f t="shared" si="8"/>
        <v>0</v>
      </c>
      <c r="BJ692" s="25" t="s">
        <v>78</v>
      </c>
      <c r="BK692" s="220">
        <f t="shared" si="9"/>
        <v>0</v>
      </c>
      <c r="BL692" s="25" t="s">
        <v>426</v>
      </c>
      <c r="BM692" s="25" t="s">
        <v>1374</v>
      </c>
    </row>
    <row r="693" spans="2:65" s="1" customFormat="1" ht="22.5" customHeight="1">
      <c r="B693" s="42"/>
      <c r="C693" s="209" t="s">
        <v>1375</v>
      </c>
      <c r="D693" s="209" t="s">
        <v>421</v>
      </c>
      <c r="E693" s="210" t="s">
        <v>1376</v>
      </c>
      <c r="F693" s="211" t="s">
        <v>1377</v>
      </c>
      <c r="G693" s="212" t="s">
        <v>608</v>
      </c>
      <c r="H693" s="213">
        <v>16</v>
      </c>
      <c r="I693" s="214"/>
      <c r="J693" s="215">
        <f t="shared" si="0"/>
        <v>0</v>
      </c>
      <c r="K693" s="211" t="s">
        <v>21</v>
      </c>
      <c r="L693" s="62"/>
      <c r="M693" s="216" t="s">
        <v>21</v>
      </c>
      <c r="N693" s="217" t="s">
        <v>42</v>
      </c>
      <c r="O693" s="43"/>
      <c r="P693" s="218">
        <f t="shared" si="1"/>
        <v>0</v>
      </c>
      <c r="Q693" s="218">
        <v>0</v>
      </c>
      <c r="R693" s="218">
        <f t="shared" si="2"/>
        <v>0</v>
      </c>
      <c r="S693" s="218">
        <v>0</v>
      </c>
      <c r="T693" s="219">
        <f t="shared" si="3"/>
        <v>0</v>
      </c>
      <c r="AR693" s="25" t="s">
        <v>426</v>
      </c>
      <c r="AT693" s="25" t="s">
        <v>421</v>
      </c>
      <c r="AU693" s="25" t="s">
        <v>80</v>
      </c>
      <c r="AY693" s="25" t="s">
        <v>419</v>
      </c>
      <c r="BE693" s="220">
        <f t="shared" si="4"/>
        <v>0</v>
      </c>
      <c r="BF693" s="220">
        <f t="shared" si="5"/>
        <v>0</v>
      </c>
      <c r="BG693" s="220">
        <f t="shared" si="6"/>
        <v>0</v>
      </c>
      <c r="BH693" s="220">
        <f t="shared" si="7"/>
        <v>0</v>
      </c>
      <c r="BI693" s="220">
        <f t="shared" si="8"/>
        <v>0</v>
      </c>
      <c r="BJ693" s="25" t="s">
        <v>78</v>
      </c>
      <c r="BK693" s="220">
        <f t="shared" si="9"/>
        <v>0</v>
      </c>
      <c r="BL693" s="25" t="s">
        <v>426</v>
      </c>
      <c r="BM693" s="25" t="s">
        <v>1378</v>
      </c>
    </row>
    <row r="694" spans="2:65" s="1" customFormat="1" ht="22.5" customHeight="1">
      <c r="B694" s="42"/>
      <c r="C694" s="209" t="s">
        <v>1379</v>
      </c>
      <c r="D694" s="209" t="s">
        <v>421</v>
      </c>
      <c r="E694" s="210" t="s">
        <v>1380</v>
      </c>
      <c r="F694" s="211" t="s">
        <v>1381</v>
      </c>
      <c r="G694" s="212" t="s">
        <v>608</v>
      </c>
      <c r="H694" s="213">
        <v>1</v>
      </c>
      <c r="I694" s="214"/>
      <c r="J694" s="215">
        <f t="shared" si="0"/>
        <v>0</v>
      </c>
      <c r="K694" s="211" t="s">
        <v>21</v>
      </c>
      <c r="L694" s="62"/>
      <c r="M694" s="216" t="s">
        <v>21</v>
      </c>
      <c r="N694" s="217" t="s">
        <v>42</v>
      </c>
      <c r="O694" s="43"/>
      <c r="P694" s="218">
        <f t="shared" si="1"/>
        <v>0</v>
      </c>
      <c r="Q694" s="218">
        <v>0</v>
      </c>
      <c r="R694" s="218">
        <f t="shared" si="2"/>
        <v>0</v>
      </c>
      <c r="S694" s="218">
        <v>0</v>
      </c>
      <c r="T694" s="219">
        <f t="shared" si="3"/>
        <v>0</v>
      </c>
      <c r="AR694" s="25" t="s">
        <v>426</v>
      </c>
      <c r="AT694" s="25" t="s">
        <v>421</v>
      </c>
      <c r="AU694" s="25" t="s">
        <v>80</v>
      </c>
      <c r="AY694" s="25" t="s">
        <v>419</v>
      </c>
      <c r="BE694" s="220">
        <f t="shared" si="4"/>
        <v>0</v>
      </c>
      <c r="BF694" s="220">
        <f t="shared" si="5"/>
        <v>0</v>
      </c>
      <c r="BG694" s="220">
        <f t="shared" si="6"/>
        <v>0</v>
      </c>
      <c r="BH694" s="220">
        <f t="shared" si="7"/>
        <v>0</v>
      </c>
      <c r="BI694" s="220">
        <f t="shared" si="8"/>
        <v>0</v>
      </c>
      <c r="BJ694" s="25" t="s">
        <v>78</v>
      </c>
      <c r="BK694" s="220">
        <f t="shared" si="9"/>
        <v>0</v>
      </c>
      <c r="BL694" s="25" t="s">
        <v>426</v>
      </c>
      <c r="BM694" s="25" t="s">
        <v>1382</v>
      </c>
    </row>
    <row r="695" spans="2:65" s="1" customFormat="1" ht="22.5" customHeight="1">
      <c r="B695" s="42"/>
      <c r="C695" s="209" t="s">
        <v>1383</v>
      </c>
      <c r="D695" s="209" t="s">
        <v>421</v>
      </c>
      <c r="E695" s="210" t="s">
        <v>1384</v>
      </c>
      <c r="F695" s="211" t="s">
        <v>1385</v>
      </c>
      <c r="G695" s="212" t="s">
        <v>1386</v>
      </c>
      <c r="H695" s="213">
        <v>1</v>
      </c>
      <c r="I695" s="214"/>
      <c r="J695" s="215">
        <f t="shared" si="0"/>
        <v>0</v>
      </c>
      <c r="K695" s="211" t="s">
        <v>21</v>
      </c>
      <c r="L695" s="62"/>
      <c r="M695" s="216" t="s">
        <v>21</v>
      </c>
      <c r="N695" s="217" t="s">
        <v>42</v>
      </c>
      <c r="O695" s="43"/>
      <c r="P695" s="218">
        <f t="shared" si="1"/>
        <v>0</v>
      </c>
      <c r="Q695" s="218">
        <v>0</v>
      </c>
      <c r="R695" s="218">
        <f t="shared" si="2"/>
        <v>0</v>
      </c>
      <c r="S695" s="218">
        <v>0</v>
      </c>
      <c r="T695" s="219">
        <f t="shared" si="3"/>
        <v>0</v>
      </c>
      <c r="AR695" s="25" t="s">
        <v>426</v>
      </c>
      <c r="AT695" s="25" t="s">
        <v>421</v>
      </c>
      <c r="AU695" s="25" t="s">
        <v>80</v>
      </c>
      <c r="AY695" s="25" t="s">
        <v>419</v>
      </c>
      <c r="BE695" s="220">
        <f t="shared" si="4"/>
        <v>0</v>
      </c>
      <c r="BF695" s="220">
        <f t="shared" si="5"/>
        <v>0</v>
      </c>
      <c r="BG695" s="220">
        <f t="shared" si="6"/>
        <v>0</v>
      </c>
      <c r="BH695" s="220">
        <f t="shared" si="7"/>
        <v>0</v>
      </c>
      <c r="BI695" s="220">
        <f t="shared" si="8"/>
        <v>0</v>
      </c>
      <c r="BJ695" s="25" t="s">
        <v>78</v>
      </c>
      <c r="BK695" s="220">
        <f t="shared" si="9"/>
        <v>0</v>
      </c>
      <c r="BL695" s="25" t="s">
        <v>426</v>
      </c>
      <c r="BM695" s="25" t="s">
        <v>1387</v>
      </c>
    </row>
    <row r="696" spans="2:65" s="1" customFormat="1" ht="22.5" customHeight="1">
      <c r="B696" s="42"/>
      <c r="C696" s="209" t="s">
        <v>1388</v>
      </c>
      <c r="D696" s="209" t="s">
        <v>421</v>
      </c>
      <c r="E696" s="210" t="s">
        <v>1389</v>
      </c>
      <c r="F696" s="211" t="s">
        <v>1390</v>
      </c>
      <c r="G696" s="212" t="s">
        <v>1360</v>
      </c>
      <c r="H696" s="213">
        <v>10</v>
      </c>
      <c r="I696" s="214"/>
      <c r="J696" s="215">
        <f t="shared" si="0"/>
        <v>0</v>
      </c>
      <c r="K696" s="211" t="s">
        <v>21</v>
      </c>
      <c r="L696" s="62"/>
      <c r="M696" s="216" t="s">
        <v>21</v>
      </c>
      <c r="N696" s="217" t="s">
        <v>42</v>
      </c>
      <c r="O696" s="43"/>
      <c r="P696" s="218">
        <f t="shared" si="1"/>
        <v>0</v>
      </c>
      <c r="Q696" s="218">
        <v>0</v>
      </c>
      <c r="R696" s="218">
        <f t="shared" si="2"/>
        <v>0</v>
      </c>
      <c r="S696" s="218">
        <v>0</v>
      </c>
      <c r="T696" s="219">
        <f t="shared" si="3"/>
        <v>0</v>
      </c>
      <c r="AR696" s="25" t="s">
        <v>426</v>
      </c>
      <c r="AT696" s="25" t="s">
        <v>421</v>
      </c>
      <c r="AU696" s="25" t="s">
        <v>80</v>
      </c>
      <c r="AY696" s="25" t="s">
        <v>419</v>
      </c>
      <c r="BE696" s="220">
        <f t="shared" si="4"/>
        <v>0</v>
      </c>
      <c r="BF696" s="220">
        <f t="shared" si="5"/>
        <v>0</v>
      </c>
      <c r="BG696" s="220">
        <f t="shared" si="6"/>
        <v>0</v>
      </c>
      <c r="BH696" s="220">
        <f t="shared" si="7"/>
        <v>0</v>
      </c>
      <c r="BI696" s="220">
        <f t="shared" si="8"/>
        <v>0</v>
      </c>
      <c r="BJ696" s="25" t="s">
        <v>78</v>
      </c>
      <c r="BK696" s="220">
        <f t="shared" si="9"/>
        <v>0</v>
      </c>
      <c r="BL696" s="25" t="s">
        <v>426</v>
      </c>
      <c r="BM696" s="25" t="s">
        <v>1391</v>
      </c>
    </row>
    <row r="697" spans="2:65" s="1" customFormat="1" ht="13.5">
      <c r="B697" s="42"/>
      <c r="C697" s="64"/>
      <c r="D697" s="237" t="s">
        <v>428</v>
      </c>
      <c r="E697" s="64"/>
      <c r="F697" s="271" t="s">
        <v>1390</v>
      </c>
      <c r="G697" s="64"/>
      <c r="H697" s="64"/>
      <c r="I697" s="177"/>
      <c r="J697" s="64"/>
      <c r="K697" s="64"/>
      <c r="L697" s="62"/>
      <c r="M697" s="223"/>
      <c r="N697" s="43"/>
      <c r="O697" s="43"/>
      <c r="P697" s="43"/>
      <c r="Q697" s="43"/>
      <c r="R697" s="43"/>
      <c r="S697" s="43"/>
      <c r="T697" s="79"/>
      <c r="AT697" s="25" t="s">
        <v>428</v>
      </c>
      <c r="AU697" s="25" t="s">
        <v>80</v>
      </c>
    </row>
    <row r="698" spans="2:65" s="1" customFormat="1" ht="22.5" customHeight="1">
      <c r="B698" s="42"/>
      <c r="C698" s="209" t="s">
        <v>1392</v>
      </c>
      <c r="D698" s="209" t="s">
        <v>421</v>
      </c>
      <c r="E698" s="210" t="s">
        <v>1393</v>
      </c>
      <c r="F698" s="211" t="s">
        <v>1394</v>
      </c>
      <c r="G698" s="212" t="s">
        <v>1360</v>
      </c>
      <c r="H698" s="213">
        <v>15</v>
      </c>
      <c r="I698" s="214"/>
      <c r="J698" s="215">
        <f>ROUND(I698*H698,2)</f>
        <v>0</v>
      </c>
      <c r="K698" s="211" t="s">
        <v>21</v>
      </c>
      <c r="L698" s="62"/>
      <c r="M698" s="216" t="s">
        <v>21</v>
      </c>
      <c r="N698" s="217" t="s">
        <v>42</v>
      </c>
      <c r="O698" s="43"/>
      <c r="P698" s="218">
        <f>O698*H698</f>
        <v>0</v>
      </c>
      <c r="Q698" s="218">
        <v>0</v>
      </c>
      <c r="R698" s="218">
        <f>Q698*H698</f>
        <v>0</v>
      </c>
      <c r="S698" s="218">
        <v>0</v>
      </c>
      <c r="T698" s="219">
        <f>S698*H698</f>
        <v>0</v>
      </c>
      <c r="AR698" s="25" t="s">
        <v>426</v>
      </c>
      <c r="AT698" s="25" t="s">
        <v>421</v>
      </c>
      <c r="AU698" s="25" t="s">
        <v>80</v>
      </c>
      <c r="AY698" s="25" t="s">
        <v>419</v>
      </c>
      <c r="BE698" s="220">
        <f>IF(N698="základní",J698,0)</f>
        <v>0</v>
      </c>
      <c r="BF698" s="220">
        <f>IF(N698="snížená",J698,0)</f>
        <v>0</v>
      </c>
      <c r="BG698" s="220">
        <f>IF(N698="zákl. přenesená",J698,0)</f>
        <v>0</v>
      </c>
      <c r="BH698" s="220">
        <f>IF(N698="sníž. přenesená",J698,0)</f>
        <v>0</v>
      </c>
      <c r="BI698" s="220">
        <f>IF(N698="nulová",J698,0)</f>
        <v>0</v>
      </c>
      <c r="BJ698" s="25" t="s">
        <v>78</v>
      </c>
      <c r="BK698" s="220">
        <f>ROUND(I698*H698,2)</f>
        <v>0</v>
      </c>
      <c r="BL698" s="25" t="s">
        <v>426</v>
      </c>
      <c r="BM698" s="25" t="s">
        <v>1395</v>
      </c>
    </row>
    <row r="699" spans="2:65" s="1" customFormat="1" ht="22.5" customHeight="1">
      <c r="B699" s="42"/>
      <c r="C699" s="209" t="s">
        <v>1396</v>
      </c>
      <c r="D699" s="209" t="s">
        <v>421</v>
      </c>
      <c r="E699" s="210" t="s">
        <v>1397</v>
      </c>
      <c r="F699" s="211" t="s">
        <v>1398</v>
      </c>
      <c r="G699" s="212" t="s">
        <v>504</v>
      </c>
      <c r="H699" s="213">
        <v>138.07</v>
      </c>
      <c r="I699" s="214"/>
      <c r="J699" s="215">
        <f>ROUND(I699*H699,2)</f>
        <v>0</v>
      </c>
      <c r="K699" s="211" t="s">
        <v>425</v>
      </c>
      <c r="L699" s="62"/>
      <c r="M699" s="216" t="s">
        <v>21</v>
      </c>
      <c r="N699" s="217" t="s">
        <v>42</v>
      </c>
      <c r="O699" s="43"/>
      <c r="P699" s="218">
        <f>O699*H699</f>
        <v>0</v>
      </c>
      <c r="Q699" s="218">
        <v>5.7800000000000004E-3</v>
      </c>
      <c r="R699" s="218">
        <f>Q699*H699</f>
        <v>0.79804459999999999</v>
      </c>
      <c r="S699" s="218">
        <v>0</v>
      </c>
      <c r="T699" s="219">
        <f>S699*H699</f>
        <v>0</v>
      </c>
      <c r="AR699" s="25" t="s">
        <v>426</v>
      </c>
      <c r="AT699" s="25" t="s">
        <v>421</v>
      </c>
      <c r="AU699" s="25" t="s">
        <v>80</v>
      </c>
      <c r="AY699" s="25" t="s">
        <v>419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25" t="s">
        <v>78</v>
      </c>
      <c r="BK699" s="220">
        <f>ROUND(I699*H699,2)</f>
        <v>0</v>
      </c>
      <c r="BL699" s="25" t="s">
        <v>426</v>
      </c>
      <c r="BM699" s="25" t="s">
        <v>1399</v>
      </c>
    </row>
    <row r="700" spans="2:65" s="1" customFormat="1" ht="27">
      <c r="B700" s="42"/>
      <c r="C700" s="64"/>
      <c r="D700" s="221" t="s">
        <v>428</v>
      </c>
      <c r="E700" s="64"/>
      <c r="F700" s="222" t="s">
        <v>1400</v>
      </c>
      <c r="G700" s="64"/>
      <c r="H700" s="64"/>
      <c r="I700" s="177"/>
      <c r="J700" s="64"/>
      <c r="K700" s="64"/>
      <c r="L700" s="62"/>
      <c r="M700" s="223"/>
      <c r="N700" s="43"/>
      <c r="O700" s="43"/>
      <c r="P700" s="43"/>
      <c r="Q700" s="43"/>
      <c r="R700" s="43"/>
      <c r="S700" s="43"/>
      <c r="T700" s="79"/>
      <c r="AT700" s="25" t="s">
        <v>428</v>
      </c>
      <c r="AU700" s="25" t="s">
        <v>80</v>
      </c>
    </row>
    <row r="701" spans="2:65" s="12" customFormat="1" ht="13.5">
      <c r="B701" s="224"/>
      <c r="C701" s="225"/>
      <c r="D701" s="237" t="s">
        <v>430</v>
      </c>
      <c r="E701" s="247" t="s">
        <v>21</v>
      </c>
      <c r="F701" s="248" t="s">
        <v>1401</v>
      </c>
      <c r="G701" s="225"/>
      <c r="H701" s="249">
        <v>138.07</v>
      </c>
      <c r="I701" s="229"/>
      <c r="J701" s="225"/>
      <c r="K701" s="225"/>
      <c r="L701" s="230"/>
      <c r="M701" s="231"/>
      <c r="N701" s="232"/>
      <c r="O701" s="232"/>
      <c r="P701" s="232"/>
      <c r="Q701" s="232"/>
      <c r="R701" s="232"/>
      <c r="S701" s="232"/>
      <c r="T701" s="233"/>
      <c r="AT701" s="234" t="s">
        <v>430</v>
      </c>
      <c r="AU701" s="234" t="s">
        <v>80</v>
      </c>
      <c r="AV701" s="12" t="s">
        <v>80</v>
      </c>
      <c r="AW701" s="12" t="s">
        <v>34</v>
      </c>
      <c r="AX701" s="12" t="s">
        <v>78</v>
      </c>
      <c r="AY701" s="234" t="s">
        <v>419</v>
      </c>
    </row>
    <row r="702" spans="2:65" s="1" customFormat="1" ht="22.5" customHeight="1">
      <c r="B702" s="42"/>
      <c r="C702" s="209" t="s">
        <v>1402</v>
      </c>
      <c r="D702" s="209" t="s">
        <v>421</v>
      </c>
      <c r="E702" s="210" t="s">
        <v>1403</v>
      </c>
      <c r="F702" s="211" t="s">
        <v>1404</v>
      </c>
      <c r="G702" s="212" t="s">
        <v>608</v>
      </c>
      <c r="H702" s="213">
        <v>496</v>
      </c>
      <c r="I702" s="214"/>
      <c r="J702" s="215">
        <f>ROUND(I702*H702,2)</f>
        <v>0</v>
      </c>
      <c r="K702" s="211" t="s">
        <v>425</v>
      </c>
      <c r="L702" s="62"/>
      <c r="M702" s="216" t="s">
        <v>21</v>
      </c>
      <c r="N702" s="217" t="s">
        <v>42</v>
      </c>
      <c r="O702" s="43"/>
      <c r="P702" s="218">
        <f>O702*H702</f>
        <v>0</v>
      </c>
      <c r="Q702" s="218">
        <v>1.0000000000000001E-5</v>
      </c>
      <c r="R702" s="218">
        <f>Q702*H702</f>
        <v>4.96E-3</v>
      </c>
      <c r="S702" s="218">
        <v>0</v>
      </c>
      <c r="T702" s="219">
        <f>S702*H702</f>
        <v>0</v>
      </c>
      <c r="AR702" s="25" t="s">
        <v>426</v>
      </c>
      <c r="AT702" s="25" t="s">
        <v>421</v>
      </c>
      <c r="AU702" s="25" t="s">
        <v>80</v>
      </c>
      <c r="AY702" s="25" t="s">
        <v>419</v>
      </c>
      <c r="BE702" s="220">
        <f>IF(N702="základní",J702,0)</f>
        <v>0</v>
      </c>
      <c r="BF702" s="220">
        <f>IF(N702="snížená",J702,0)</f>
        <v>0</v>
      </c>
      <c r="BG702" s="220">
        <f>IF(N702="zákl. přenesená",J702,0)</f>
        <v>0</v>
      </c>
      <c r="BH702" s="220">
        <f>IF(N702="sníž. přenesená",J702,0)</f>
        <v>0</v>
      </c>
      <c r="BI702" s="220">
        <f>IF(N702="nulová",J702,0)</f>
        <v>0</v>
      </c>
      <c r="BJ702" s="25" t="s">
        <v>78</v>
      </c>
      <c r="BK702" s="220">
        <f>ROUND(I702*H702,2)</f>
        <v>0</v>
      </c>
      <c r="BL702" s="25" t="s">
        <v>426</v>
      </c>
      <c r="BM702" s="25" t="s">
        <v>1405</v>
      </c>
    </row>
    <row r="703" spans="2:65" s="1" customFormat="1" ht="27">
      <c r="B703" s="42"/>
      <c r="C703" s="64"/>
      <c r="D703" s="221" t="s">
        <v>428</v>
      </c>
      <c r="E703" s="64"/>
      <c r="F703" s="222" t="s">
        <v>1406</v>
      </c>
      <c r="G703" s="64"/>
      <c r="H703" s="64"/>
      <c r="I703" s="177"/>
      <c r="J703" s="64"/>
      <c r="K703" s="64"/>
      <c r="L703" s="62"/>
      <c r="M703" s="223"/>
      <c r="N703" s="43"/>
      <c r="O703" s="43"/>
      <c r="P703" s="43"/>
      <c r="Q703" s="43"/>
      <c r="R703" s="43"/>
      <c r="S703" s="43"/>
      <c r="T703" s="79"/>
      <c r="AT703" s="25" t="s">
        <v>428</v>
      </c>
      <c r="AU703" s="25" t="s">
        <v>80</v>
      </c>
    </row>
    <row r="704" spans="2:65" s="12" customFormat="1" ht="13.5">
      <c r="B704" s="224"/>
      <c r="C704" s="225"/>
      <c r="D704" s="221" t="s">
        <v>430</v>
      </c>
      <c r="E704" s="226" t="s">
        <v>21</v>
      </c>
      <c r="F704" s="227" t="s">
        <v>1407</v>
      </c>
      <c r="G704" s="225"/>
      <c r="H704" s="228">
        <v>492</v>
      </c>
      <c r="I704" s="229"/>
      <c r="J704" s="225"/>
      <c r="K704" s="225"/>
      <c r="L704" s="230"/>
      <c r="M704" s="231"/>
      <c r="N704" s="232"/>
      <c r="O704" s="232"/>
      <c r="P704" s="232"/>
      <c r="Q704" s="232"/>
      <c r="R704" s="232"/>
      <c r="S704" s="232"/>
      <c r="T704" s="233"/>
      <c r="AT704" s="234" t="s">
        <v>430</v>
      </c>
      <c r="AU704" s="234" t="s">
        <v>80</v>
      </c>
      <c r="AV704" s="12" t="s">
        <v>80</v>
      </c>
      <c r="AW704" s="12" t="s">
        <v>34</v>
      </c>
      <c r="AX704" s="12" t="s">
        <v>71</v>
      </c>
      <c r="AY704" s="234" t="s">
        <v>419</v>
      </c>
    </row>
    <row r="705" spans="2:65" s="12" customFormat="1" ht="13.5">
      <c r="B705" s="224"/>
      <c r="C705" s="225"/>
      <c r="D705" s="221" t="s">
        <v>430</v>
      </c>
      <c r="E705" s="226" t="s">
        <v>21</v>
      </c>
      <c r="F705" s="227" t="s">
        <v>1408</v>
      </c>
      <c r="G705" s="225"/>
      <c r="H705" s="228">
        <v>4</v>
      </c>
      <c r="I705" s="229"/>
      <c r="J705" s="225"/>
      <c r="K705" s="225"/>
      <c r="L705" s="230"/>
      <c r="M705" s="231"/>
      <c r="N705" s="232"/>
      <c r="O705" s="232"/>
      <c r="P705" s="232"/>
      <c r="Q705" s="232"/>
      <c r="R705" s="232"/>
      <c r="S705" s="232"/>
      <c r="T705" s="233"/>
      <c r="AT705" s="234" t="s">
        <v>430</v>
      </c>
      <c r="AU705" s="234" t="s">
        <v>80</v>
      </c>
      <c r="AV705" s="12" t="s">
        <v>80</v>
      </c>
      <c r="AW705" s="12" t="s">
        <v>34</v>
      </c>
      <c r="AX705" s="12" t="s">
        <v>71</v>
      </c>
      <c r="AY705" s="234" t="s">
        <v>419</v>
      </c>
    </row>
    <row r="706" spans="2:65" s="13" customFormat="1" ht="13.5">
      <c r="B706" s="235"/>
      <c r="C706" s="236"/>
      <c r="D706" s="237" t="s">
        <v>430</v>
      </c>
      <c r="E706" s="238" t="s">
        <v>21</v>
      </c>
      <c r="F706" s="239" t="s">
        <v>434</v>
      </c>
      <c r="G706" s="236"/>
      <c r="H706" s="240">
        <v>496</v>
      </c>
      <c r="I706" s="241"/>
      <c r="J706" s="236"/>
      <c r="K706" s="236"/>
      <c r="L706" s="242"/>
      <c r="M706" s="243"/>
      <c r="N706" s="244"/>
      <c r="O706" s="244"/>
      <c r="P706" s="244"/>
      <c r="Q706" s="244"/>
      <c r="R706" s="244"/>
      <c r="S706" s="244"/>
      <c r="T706" s="245"/>
      <c r="AT706" s="246" t="s">
        <v>430</v>
      </c>
      <c r="AU706" s="246" t="s">
        <v>80</v>
      </c>
      <c r="AV706" s="13" t="s">
        <v>426</v>
      </c>
      <c r="AW706" s="13" t="s">
        <v>34</v>
      </c>
      <c r="AX706" s="13" t="s">
        <v>78</v>
      </c>
      <c r="AY706" s="246" t="s">
        <v>419</v>
      </c>
    </row>
    <row r="707" spans="2:65" s="1" customFormat="1" ht="22.5" customHeight="1">
      <c r="B707" s="42"/>
      <c r="C707" s="209" t="s">
        <v>1409</v>
      </c>
      <c r="D707" s="209" t="s">
        <v>421</v>
      </c>
      <c r="E707" s="210" t="s">
        <v>1410</v>
      </c>
      <c r="F707" s="211" t="s">
        <v>1411</v>
      </c>
      <c r="G707" s="212" t="s">
        <v>608</v>
      </c>
      <c r="H707" s="213">
        <v>40</v>
      </c>
      <c r="I707" s="214"/>
      <c r="J707" s="215">
        <f>ROUND(I707*H707,2)</f>
        <v>0</v>
      </c>
      <c r="K707" s="211" t="s">
        <v>425</v>
      </c>
      <c r="L707" s="62"/>
      <c r="M707" s="216" t="s">
        <v>21</v>
      </c>
      <c r="N707" s="217" t="s">
        <v>42</v>
      </c>
      <c r="O707" s="43"/>
      <c r="P707" s="218">
        <f>O707*H707</f>
        <v>0</v>
      </c>
      <c r="Q707" s="218">
        <v>1.0000000000000001E-5</v>
      </c>
      <c r="R707" s="218">
        <f>Q707*H707</f>
        <v>4.0000000000000002E-4</v>
      </c>
      <c r="S707" s="218">
        <v>0</v>
      </c>
      <c r="T707" s="219">
        <f>S707*H707</f>
        <v>0</v>
      </c>
      <c r="AR707" s="25" t="s">
        <v>426</v>
      </c>
      <c r="AT707" s="25" t="s">
        <v>421</v>
      </c>
      <c r="AU707" s="25" t="s">
        <v>80</v>
      </c>
      <c r="AY707" s="25" t="s">
        <v>419</v>
      </c>
      <c r="BE707" s="220">
        <f>IF(N707="základní",J707,0)</f>
        <v>0</v>
      </c>
      <c r="BF707" s="220">
        <f>IF(N707="snížená",J707,0)</f>
        <v>0</v>
      </c>
      <c r="BG707" s="220">
        <f>IF(N707="zákl. přenesená",J707,0)</f>
        <v>0</v>
      </c>
      <c r="BH707" s="220">
        <f>IF(N707="sníž. přenesená",J707,0)</f>
        <v>0</v>
      </c>
      <c r="BI707" s="220">
        <f>IF(N707="nulová",J707,0)</f>
        <v>0</v>
      </c>
      <c r="BJ707" s="25" t="s">
        <v>78</v>
      </c>
      <c r="BK707" s="220">
        <f>ROUND(I707*H707,2)</f>
        <v>0</v>
      </c>
      <c r="BL707" s="25" t="s">
        <v>426</v>
      </c>
      <c r="BM707" s="25" t="s">
        <v>1412</v>
      </c>
    </row>
    <row r="708" spans="2:65" s="1" customFormat="1" ht="27">
      <c r="B708" s="42"/>
      <c r="C708" s="64"/>
      <c r="D708" s="237" t="s">
        <v>428</v>
      </c>
      <c r="E708" s="64"/>
      <c r="F708" s="271" t="s">
        <v>1413</v>
      </c>
      <c r="G708" s="64"/>
      <c r="H708" s="64"/>
      <c r="I708" s="177"/>
      <c r="J708" s="64"/>
      <c r="K708" s="64"/>
      <c r="L708" s="62"/>
      <c r="M708" s="223"/>
      <c r="N708" s="43"/>
      <c r="O708" s="43"/>
      <c r="P708" s="43"/>
      <c r="Q708" s="43"/>
      <c r="R708" s="43"/>
      <c r="S708" s="43"/>
      <c r="T708" s="79"/>
      <c r="AT708" s="25" t="s">
        <v>428</v>
      </c>
      <c r="AU708" s="25" t="s">
        <v>80</v>
      </c>
    </row>
    <row r="709" spans="2:65" s="1" customFormat="1" ht="22.5" customHeight="1">
      <c r="B709" s="42"/>
      <c r="C709" s="209" t="s">
        <v>1414</v>
      </c>
      <c r="D709" s="209" t="s">
        <v>421</v>
      </c>
      <c r="E709" s="210" t="s">
        <v>1415</v>
      </c>
      <c r="F709" s="211" t="s">
        <v>1416</v>
      </c>
      <c r="G709" s="212" t="s">
        <v>608</v>
      </c>
      <c r="H709" s="213">
        <v>152</v>
      </c>
      <c r="I709" s="214"/>
      <c r="J709" s="215">
        <f>ROUND(I709*H709,2)</f>
        <v>0</v>
      </c>
      <c r="K709" s="211" t="s">
        <v>425</v>
      </c>
      <c r="L709" s="62"/>
      <c r="M709" s="216" t="s">
        <v>21</v>
      </c>
      <c r="N709" s="217" t="s">
        <v>42</v>
      </c>
      <c r="O709" s="43"/>
      <c r="P709" s="218">
        <f>O709*H709</f>
        <v>0</v>
      </c>
      <c r="Q709" s="218">
        <v>2.0000000000000002E-5</v>
      </c>
      <c r="R709" s="218">
        <f>Q709*H709</f>
        <v>3.0400000000000002E-3</v>
      </c>
      <c r="S709" s="218">
        <v>0</v>
      </c>
      <c r="T709" s="219">
        <f>S709*H709</f>
        <v>0</v>
      </c>
      <c r="AR709" s="25" t="s">
        <v>426</v>
      </c>
      <c r="AT709" s="25" t="s">
        <v>421</v>
      </c>
      <c r="AU709" s="25" t="s">
        <v>80</v>
      </c>
      <c r="AY709" s="25" t="s">
        <v>419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25" t="s">
        <v>78</v>
      </c>
      <c r="BK709" s="220">
        <f>ROUND(I709*H709,2)</f>
        <v>0</v>
      </c>
      <c r="BL709" s="25" t="s">
        <v>426</v>
      </c>
      <c r="BM709" s="25" t="s">
        <v>1417</v>
      </c>
    </row>
    <row r="710" spans="2:65" s="1" customFormat="1" ht="27">
      <c r="B710" s="42"/>
      <c r="C710" s="64"/>
      <c r="D710" s="221" t="s">
        <v>428</v>
      </c>
      <c r="E710" s="64"/>
      <c r="F710" s="222" t="s">
        <v>1418</v>
      </c>
      <c r="G710" s="64"/>
      <c r="H710" s="64"/>
      <c r="I710" s="177"/>
      <c r="J710" s="64"/>
      <c r="K710" s="64"/>
      <c r="L710" s="62"/>
      <c r="M710" s="223"/>
      <c r="N710" s="43"/>
      <c r="O710" s="43"/>
      <c r="P710" s="43"/>
      <c r="Q710" s="43"/>
      <c r="R710" s="43"/>
      <c r="S710" s="43"/>
      <c r="T710" s="79"/>
      <c r="AT710" s="25" t="s">
        <v>428</v>
      </c>
      <c r="AU710" s="25" t="s">
        <v>80</v>
      </c>
    </row>
    <row r="711" spans="2:65" s="12" customFormat="1" ht="13.5">
      <c r="B711" s="224"/>
      <c r="C711" s="225"/>
      <c r="D711" s="221" t="s">
        <v>430</v>
      </c>
      <c r="E711" s="226" t="s">
        <v>21</v>
      </c>
      <c r="F711" s="227" t="s">
        <v>1419</v>
      </c>
      <c r="G711" s="225"/>
      <c r="H711" s="228">
        <v>124</v>
      </c>
      <c r="I711" s="229"/>
      <c r="J711" s="225"/>
      <c r="K711" s="225"/>
      <c r="L711" s="230"/>
      <c r="M711" s="231"/>
      <c r="N711" s="232"/>
      <c r="O711" s="232"/>
      <c r="P711" s="232"/>
      <c r="Q711" s="232"/>
      <c r="R711" s="232"/>
      <c r="S711" s="232"/>
      <c r="T711" s="233"/>
      <c r="AT711" s="234" t="s">
        <v>430</v>
      </c>
      <c r="AU711" s="234" t="s">
        <v>80</v>
      </c>
      <c r="AV711" s="12" t="s">
        <v>80</v>
      </c>
      <c r="AW711" s="12" t="s">
        <v>34</v>
      </c>
      <c r="AX711" s="12" t="s">
        <v>71</v>
      </c>
      <c r="AY711" s="234" t="s">
        <v>419</v>
      </c>
    </row>
    <row r="712" spans="2:65" s="12" customFormat="1" ht="13.5">
      <c r="B712" s="224"/>
      <c r="C712" s="225"/>
      <c r="D712" s="221" t="s">
        <v>430</v>
      </c>
      <c r="E712" s="226" t="s">
        <v>21</v>
      </c>
      <c r="F712" s="227" t="s">
        <v>1420</v>
      </c>
      <c r="G712" s="225"/>
      <c r="H712" s="228">
        <v>28</v>
      </c>
      <c r="I712" s="229"/>
      <c r="J712" s="225"/>
      <c r="K712" s="225"/>
      <c r="L712" s="230"/>
      <c r="M712" s="231"/>
      <c r="N712" s="232"/>
      <c r="O712" s="232"/>
      <c r="P712" s="232"/>
      <c r="Q712" s="232"/>
      <c r="R712" s="232"/>
      <c r="S712" s="232"/>
      <c r="T712" s="233"/>
      <c r="AT712" s="234" t="s">
        <v>430</v>
      </c>
      <c r="AU712" s="234" t="s">
        <v>80</v>
      </c>
      <c r="AV712" s="12" t="s">
        <v>80</v>
      </c>
      <c r="AW712" s="12" t="s">
        <v>34</v>
      </c>
      <c r="AX712" s="12" t="s">
        <v>71</v>
      </c>
      <c r="AY712" s="234" t="s">
        <v>419</v>
      </c>
    </row>
    <row r="713" spans="2:65" s="13" customFormat="1" ht="13.5">
      <c r="B713" s="235"/>
      <c r="C713" s="236"/>
      <c r="D713" s="237" t="s">
        <v>430</v>
      </c>
      <c r="E713" s="238" t="s">
        <v>21</v>
      </c>
      <c r="F713" s="239" t="s">
        <v>434</v>
      </c>
      <c r="G713" s="236"/>
      <c r="H713" s="240">
        <v>152</v>
      </c>
      <c r="I713" s="241"/>
      <c r="J713" s="236"/>
      <c r="K713" s="236"/>
      <c r="L713" s="242"/>
      <c r="M713" s="243"/>
      <c r="N713" s="244"/>
      <c r="O713" s="244"/>
      <c r="P713" s="244"/>
      <c r="Q713" s="244"/>
      <c r="R713" s="244"/>
      <c r="S713" s="244"/>
      <c r="T713" s="245"/>
      <c r="AT713" s="246" t="s">
        <v>430</v>
      </c>
      <c r="AU713" s="246" t="s">
        <v>80</v>
      </c>
      <c r="AV713" s="13" t="s">
        <v>426</v>
      </c>
      <c r="AW713" s="13" t="s">
        <v>34</v>
      </c>
      <c r="AX713" s="13" t="s">
        <v>78</v>
      </c>
      <c r="AY713" s="246" t="s">
        <v>419</v>
      </c>
    </row>
    <row r="714" spans="2:65" s="1" customFormat="1" ht="22.5" customHeight="1">
      <c r="B714" s="42"/>
      <c r="C714" s="209" t="s">
        <v>1421</v>
      </c>
      <c r="D714" s="209" t="s">
        <v>421</v>
      </c>
      <c r="E714" s="210" t="s">
        <v>1422</v>
      </c>
      <c r="F714" s="211" t="s">
        <v>1423</v>
      </c>
      <c r="G714" s="212" t="s">
        <v>424</v>
      </c>
      <c r="H714" s="213">
        <v>14.081</v>
      </c>
      <c r="I714" s="214"/>
      <c r="J714" s="215">
        <f>ROUND(I714*H714,2)</f>
        <v>0</v>
      </c>
      <c r="K714" s="211" t="s">
        <v>425</v>
      </c>
      <c r="L714" s="62"/>
      <c r="M714" s="216" t="s">
        <v>21</v>
      </c>
      <c r="N714" s="217" t="s">
        <v>42</v>
      </c>
      <c r="O714" s="43"/>
      <c r="P714" s="218">
        <f>O714*H714</f>
        <v>0</v>
      </c>
      <c r="Q714" s="218">
        <v>0</v>
      </c>
      <c r="R714" s="218">
        <f>Q714*H714</f>
        <v>0</v>
      </c>
      <c r="S714" s="218">
        <v>2</v>
      </c>
      <c r="T714" s="219">
        <f>S714*H714</f>
        <v>28.161999999999999</v>
      </c>
      <c r="AR714" s="25" t="s">
        <v>426</v>
      </c>
      <c r="AT714" s="25" t="s">
        <v>421</v>
      </c>
      <c r="AU714" s="25" t="s">
        <v>80</v>
      </c>
      <c r="AY714" s="25" t="s">
        <v>419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5" t="s">
        <v>78</v>
      </c>
      <c r="BK714" s="220">
        <f>ROUND(I714*H714,2)</f>
        <v>0</v>
      </c>
      <c r="BL714" s="25" t="s">
        <v>426</v>
      </c>
      <c r="BM714" s="25" t="s">
        <v>1424</v>
      </c>
    </row>
    <row r="715" spans="2:65" s="1" customFormat="1" ht="13.5">
      <c r="B715" s="42"/>
      <c r="C715" s="64"/>
      <c r="D715" s="221" t="s">
        <v>428</v>
      </c>
      <c r="E715" s="64"/>
      <c r="F715" s="222" t="s">
        <v>1425</v>
      </c>
      <c r="G715" s="64"/>
      <c r="H715" s="64"/>
      <c r="I715" s="177"/>
      <c r="J715" s="64"/>
      <c r="K715" s="64"/>
      <c r="L715" s="62"/>
      <c r="M715" s="223"/>
      <c r="N715" s="43"/>
      <c r="O715" s="43"/>
      <c r="P715" s="43"/>
      <c r="Q715" s="43"/>
      <c r="R715" s="43"/>
      <c r="S715" s="43"/>
      <c r="T715" s="79"/>
      <c r="AT715" s="25" t="s">
        <v>428</v>
      </c>
      <c r="AU715" s="25" t="s">
        <v>80</v>
      </c>
    </row>
    <row r="716" spans="2:65" s="14" customFormat="1" ht="13.5">
      <c r="B716" s="260"/>
      <c r="C716" s="261"/>
      <c r="D716" s="221" t="s">
        <v>430</v>
      </c>
      <c r="E716" s="262" t="s">
        <v>21</v>
      </c>
      <c r="F716" s="263" t="s">
        <v>1426</v>
      </c>
      <c r="G716" s="261"/>
      <c r="H716" s="264" t="s">
        <v>21</v>
      </c>
      <c r="I716" s="265"/>
      <c r="J716" s="261"/>
      <c r="K716" s="261"/>
      <c r="L716" s="266"/>
      <c r="M716" s="267"/>
      <c r="N716" s="268"/>
      <c r="O716" s="268"/>
      <c r="P716" s="268"/>
      <c r="Q716" s="268"/>
      <c r="R716" s="268"/>
      <c r="S716" s="268"/>
      <c r="T716" s="269"/>
      <c r="AT716" s="270" t="s">
        <v>430</v>
      </c>
      <c r="AU716" s="270" t="s">
        <v>80</v>
      </c>
      <c r="AV716" s="14" t="s">
        <v>78</v>
      </c>
      <c r="AW716" s="14" t="s">
        <v>34</v>
      </c>
      <c r="AX716" s="14" t="s">
        <v>71</v>
      </c>
      <c r="AY716" s="270" t="s">
        <v>419</v>
      </c>
    </row>
    <row r="717" spans="2:65" s="12" customFormat="1" ht="13.5">
      <c r="B717" s="224"/>
      <c r="C717" s="225"/>
      <c r="D717" s="237" t="s">
        <v>430</v>
      </c>
      <c r="E717" s="247" t="s">
        <v>21</v>
      </c>
      <c r="F717" s="248" t="s">
        <v>1427</v>
      </c>
      <c r="G717" s="225"/>
      <c r="H717" s="249">
        <v>14.081</v>
      </c>
      <c r="I717" s="229"/>
      <c r="J717" s="225"/>
      <c r="K717" s="225"/>
      <c r="L717" s="230"/>
      <c r="M717" s="231"/>
      <c r="N717" s="232"/>
      <c r="O717" s="232"/>
      <c r="P717" s="232"/>
      <c r="Q717" s="232"/>
      <c r="R717" s="232"/>
      <c r="S717" s="232"/>
      <c r="T717" s="233"/>
      <c r="AT717" s="234" t="s">
        <v>430</v>
      </c>
      <c r="AU717" s="234" t="s">
        <v>80</v>
      </c>
      <c r="AV717" s="12" t="s">
        <v>80</v>
      </c>
      <c r="AW717" s="12" t="s">
        <v>34</v>
      </c>
      <c r="AX717" s="12" t="s">
        <v>78</v>
      </c>
      <c r="AY717" s="234" t="s">
        <v>419</v>
      </c>
    </row>
    <row r="718" spans="2:65" s="1" customFormat="1" ht="22.5" customHeight="1">
      <c r="B718" s="42"/>
      <c r="C718" s="209" t="s">
        <v>1428</v>
      </c>
      <c r="D718" s="209" t="s">
        <v>421</v>
      </c>
      <c r="E718" s="210" t="s">
        <v>1429</v>
      </c>
      <c r="F718" s="211" t="s">
        <v>1430</v>
      </c>
      <c r="G718" s="212" t="s">
        <v>465</v>
      </c>
      <c r="H718" s="213">
        <v>651.4</v>
      </c>
      <c r="I718" s="214"/>
      <c r="J718" s="215">
        <f>ROUND(I718*H718,2)</f>
        <v>0</v>
      </c>
      <c r="K718" s="211" t="s">
        <v>425</v>
      </c>
      <c r="L718" s="62"/>
      <c r="M718" s="216" t="s">
        <v>21</v>
      </c>
      <c r="N718" s="217" t="s">
        <v>42</v>
      </c>
      <c r="O718" s="43"/>
      <c r="P718" s="218">
        <f>O718*H718</f>
        <v>0</v>
      </c>
      <c r="Q718" s="218">
        <v>0</v>
      </c>
      <c r="R718" s="218">
        <f>Q718*H718</f>
        <v>0</v>
      </c>
      <c r="S718" s="218">
        <v>0.13100000000000001</v>
      </c>
      <c r="T718" s="219">
        <f>S718*H718</f>
        <v>85.333399999999997</v>
      </c>
      <c r="AR718" s="25" t="s">
        <v>426</v>
      </c>
      <c r="AT718" s="25" t="s">
        <v>421</v>
      </c>
      <c r="AU718" s="25" t="s">
        <v>80</v>
      </c>
      <c r="AY718" s="25" t="s">
        <v>419</v>
      </c>
      <c r="BE718" s="220">
        <f>IF(N718="základní",J718,0)</f>
        <v>0</v>
      </c>
      <c r="BF718" s="220">
        <f>IF(N718="snížená",J718,0)</f>
        <v>0</v>
      </c>
      <c r="BG718" s="220">
        <f>IF(N718="zákl. přenesená",J718,0)</f>
        <v>0</v>
      </c>
      <c r="BH718" s="220">
        <f>IF(N718="sníž. přenesená",J718,0)</f>
        <v>0</v>
      </c>
      <c r="BI718" s="220">
        <f>IF(N718="nulová",J718,0)</f>
        <v>0</v>
      </c>
      <c r="BJ718" s="25" t="s">
        <v>78</v>
      </c>
      <c r="BK718" s="220">
        <f>ROUND(I718*H718,2)</f>
        <v>0</v>
      </c>
      <c r="BL718" s="25" t="s">
        <v>426</v>
      </c>
      <c r="BM718" s="25" t="s">
        <v>1431</v>
      </c>
    </row>
    <row r="719" spans="2:65" s="1" customFormat="1" ht="27">
      <c r="B719" s="42"/>
      <c r="C719" s="64"/>
      <c r="D719" s="221" t="s">
        <v>428</v>
      </c>
      <c r="E719" s="64"/>
      <c r="F719" s="222" t="s">
        <v>1432</v>
      </c>
      <c r="G719" s="64"/>
      <c r="H719" s="64"/>
      <c r="I719" s="177"/>
      <c r="J719" s="64"/>
      <c r="K719" s="64"/>
      <c r="L719" s="62"/>
      <c r="M719" s="223"/>
      <c r="N719" s="43"/>
      <c r="O719" s="43"/>
      <c r="P719" s="43"/>
      <c r="Q719" s="43"/>
      <c r="R719" s="43"/>
      <c r="S719" s="43"/>
      <c r="T719" s="79"/>
      <c r="AT719" s="25" t="s">
        <v>428</v>
      </c>
      <c r="AU719" s="25" t="s">
        <v>80</v>
      </c>
    </row>
    <row r="720" spans="2:65" s="12" customFormat="1" ht="13.5">
      <c r="B720" s="224"/>
      <c r="C720" s="225"/>
      <c r="D720" s="221" t="s">
        <v>430</v>
      </c>
      <c r="E720" s="226" t="s">
        <v>21</v>
      </c>
      <c r="F720" s="227" t="s">
        <v>1433</v>
      </c>
      <c r="G720" s="225"/>
      <c r="H720" s="228">
        <v>136.80000000000001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AT720" s="234" t="s">
        <v>430</v>
      </c>
      <c r="AU720" s="234" t="s">
        <v>80</v>
      </c>
      <c r="AV720" s="12" t="s">
        <v>80</v>
      </c>
      <c r="AW720" s="12" t="s">
        <v>34</v>
      </c>
      <c r="AX720" s="12" t="s">
        <v>71</v>
      </c>
      <c r="AY720" s="234" t="s">
        <v>419</v>
      </c>
    </row>
    <row r="721" spans="2:65" s="12" customFormat="1" ht="13.5">
      <c r="B721" s="224"/>
      <c r="C721" s="225"/>
      <c r="D721" s="221" t="s">
        <v>430</v>
      </c>
      <c r="E721" s="226" t="s">
        <v>21</v>
      </c>
      <c r="F721" s="227" t="s">
        <v>1434</v>
      </c>
      <c r="G721" s="225"/>
      <c r="H721" s="228">
        <v>223.2</v>
      </c>
      <c r="I721" s="229"/>
      <c r="J721" s="225"/>
      <c r="K721" s="225"/>
      <c r="L721" s="230"/>
      <c r="M721" s="231"/>
      <c r="N721" s="232"/>
      <c r="O721" s="232"/>
      <c r="P721" s="232"/>
      <c r="Q721" s="232"/>
      <c r="R721" s="232"/>
      <c r="S721" s="232"/>
      <c r="T721" s="233"/>
      <c r="AT721" s="234" t="s">
        <v>430</v>
      </c>
      <c r="AU721" s="234" t="s">
        <v>80</v>
      </c>
      <c r="AV721" s="12" t="s">
        <v>80</v>
      </c>
      <c r="AW721" s="12" t="s">
        <v>34</v>
      </c>
      <c r="AX721" s="12" t="s">
        <v>71</v>
      </c>
      <c r="AY721" s="234" t="s">
        <v>419</v>
      </c>
    </row>
    <row r="722" spans="2:65" s="12" customFormat="1" ht="13.5">
      <c r="B722" s="224"/>
      <c r="C722" s="225"/>
      <c r="D722" s="221" t="s">
        <v>430</v>
      </c>
      <c r="E722" s="226" t="s">
        <v>21</v>
      </c>
      <c r="F722" s="227" t="s">
        <v>1435</v>
      </c>
      <c r="G722" s="225"/>
      <c r="H722" s="228">
        <v>15.4</v>
      </c>
      <c r="I722" s="229"/>
      <c r="J722" s="225"/>
      <c r="K722" s="225"/>
      <c r="L722" s="230"/>
      <c r="M722" s="231"/>
      <c r="N722" s="232"/>
      <c r="O722" s="232"/>
      <c r="P722" s="232"/>
      <c r="Q722" s="232"/>
      <c r="R722" s="232"/>
      <c r="S722" s="232"/>
      <c r="T722" s="233"/>
      <c r="AT722" s="234" t="s">
        <v>430</v>
      </c>
      <c r="AU722" s="234" t="s">
        <v>80</v>
      </c>
      <c r="AV722" s="12" t="s">
        <v>80</v>
      </c>
      <c r="AW722" s="12" t="s">
        <v>34</v>
      </c>
      <c r="AX722" s="12" t="s">
        <v>71</v>
      </c>
      <c r="AY722" s="234" t="s">
        <v>419</v>
      </c>
    </row>
    <row r="723" spans="2:65" s="14" customFormat="1" ht="13.5">
      <c r="B723" s="260"/>
      <c r="C723" s="261"/>
      <c r="D723" s="221" t="s">
        <v>430</v>
      </c>
      <c r="E723" s="262" t="s">
        <v>21</v>
      </c>
      <c r="F723" s="263" t="s">
        <v>1436</v>
      </c>
      <c r="G723" s="261"/>
      <c r="H723" s="264" t="s">
        <v>21</v>
      </c>
      <c r="I723" s="265"/>
      <c r="J723" s="261"/>
      <c r="K723" s="261"/>
      <c r="L723" s="266"/>
      <c r="M723" s="267"/>
      <c r="N723" s="268"/>
      <c r="O723" s="268"/>
      <c r="P723" s="268"/>
      <c r="Q723" s="268"/>
      <c r="R723" s="268"/>
      <c r="S723" s="268"/>
      <c r="T723" s="269"/>
      <c r="AT723" s="270" t="s">
        <v>430</v>
      </c>
      <c r="AU723" s="270" t="s">
        <v>80</v>
      </c>
      <c r="AV723" s="14" t="s">
        <v>78</v>
      </c>
      <c r="AW723" s="14" t="s">
        <v>34</v>
      </c>
      <c r="AX723" s="14" t="s">
        <v>71</v>
      </c>
      <c r="AY723" s="270" t="s">
        <v>419</v>
      </c>
    </row>
    <row r="724" spans="2:65" s="12" customFormat="1" ht="13.5">
      <c r="B724" s="224"/>
      <c r="C724" s="225"/>
      <c r="D724" s="221" t="s">
        <v>430</v>
      </c>
      <c r="E724" s="226" t="s">
        <v>21</v>
      </c>
      <c r="F724" s="227" t="s">
        <v>1437</v>
      </c>
      <c r="G724" s="225"/>
      <c r="H724" s="228">
        <v>143.1</v>
      </c>
      <c r="I724" s="229"/>
      <c r="J724" s="225"/>
      <c r="K724" s="225"/>
      <c r="L724" s="230"/>
      <c r="M724" s="231"/>
      <c r="N724" s="232"/>
      <c r="O724" s="232"/>
      <c r="P724" s="232"/>
      <c r="Q724" s="232"/>
      <c r="R724" s="232"/>
      <c r="S724" s="232"/>
      <c r="T724" s="233"/>
      <c r="AT724" s="234" t="s">
        <v>430</v>
      </c>
      <c r="AU724" s="234" t="s">
        <v>80</v>
      </c>
      <c r="AV724" s="12" t="s">
        <v>80</v>
      </c>
      <c r="AW724" s="12" t="s">
        <v>34</v>
      </c>
      <c r="AX724" s="12" t="s">
        <v>71</v>
      </c>
      <c r="AY724" s="234" t="s">
        <v>419</v>
      </c>
    </row>
    <row r="725" spans="2:65" s="14" customFormat="1" ht="13.5">
      <c r="B725" s="260"/>
      <c r="C725" s="261"/>
      <c r="D725" s="221" t="s">
        <v>430</v>
      </c>
      <c r="E725" s="262" t="s">
        <v>21</v>
      </c>
      <c r="F725" s="263" t="s">
        <v>1438</v>
      </c>
      <c r="G725" s="261"/>
      <c r="H725" s="264" t="s">
        <v>21</v>
      </c>
      <c r="I725" s="265"/>
      <c r="J725" s="261"/>
      <c r="K725" s="261"/>
      <c r="L725" s="266"/>
      <c r="M725" s="267"/>
      <c r="N725" s="268"/>
      <c r="O725" s="268"/>
      <c r="P725" s="268"/>
      <c r="Q725" s="268"/>
      <c r="R725" s="268"/>
      <c r="S725" s="268"/>
      <c r="T725" s="269"/>
      <c r="AT725" s="270" t="s">
        <v>430</v>
      </c>
      <c r="AU725" s="270" t="s">
        <v>80</v>
      </c>
      <c r="AV725" s="14" t="s">
        <v>78</v>
      </c>
      <c r="AW725" s="14" t="s">
        <v>34</v>
      </c>
      <c r="AX725" s="14" t="s">
        <v>71</v>
      </c>
      <c r="AY725" s="270" t="s">
        <v>419</v>
      </c>
    </row>
    <row r="726" spans="2:65" s="12" customFormat="1" ht="13.5">
      <c r="B726" s="224"/>
      <c r="C726" s="225"/>
      <c r="D726" s="221" t="s">
        <v>430</v>
      </c>
      <c r="E726" s="226" t="s">
        <v>21</v>
      </c>
      <c r="F726" s="227" t="s">
        <v>1439</v>
      </c>
      <c r="G726" s="225"/>
      <c r="H726" s="228">
        <v>132.9</v>
      </c>
      <c r="I726" s="229"/>
      <c r="J726" s="225"/>
      <c r="K726" s="225"/>
      <c r="L726" s="230"/>
      <c r="M726" s="231"/>
      <c r="N726" s="232"/>
      <c r="O726" s="232"/>
      <c r="P726" s="232"/>
      <c r="Q726" s="232"/>
      <c r="R726" s="232"/>
      <c r="S726" s="232"/>
      <c r="T726" s="233"/>
      <c r="AT726" s="234" t="s">
        <v>430</v>
      </c>
      <c r="AU726" s="234" t="s">
        <v>80</v>
      </c>
      <c r="AV726" s="12" t="s">
        <v>80</v>
      </c>
      <c r="AW726" s="12" t="s">
        <v>34</v>
      </c>
      <c r="AX726" s="12" t="s">
        <v>71</v>
      </c>
      <c r="AY726" s="234" t="s">
        <v>419</v>
      </c>
    </row>
    <row r="727" spans="2:65" s="13" customFormat="1" ht="13.5">
      <c r="B727" s="235"/>
      <c r="C727" s="236"/>
      <c r="D727" s="237" t="s">
        <v>430</v>
      </c>
      <c r="E727" s="238" t="s">
        <v>21</v>
      </c>
      <c r="F727" s="239" t="s">
        <v>434</v>
      </c>
      <c r="G727" s="236"/>
      <c r="H727" s="240">
        <v>651.4</v>
      </c>
      <c r="I727" s="241"/>
      <c r="J727" s="236"/>
      <c r="K727" s="236"/>
      <c r="L727" s="242"/>
      <c r="M727" s="243"/>
      <c r="N727" s="244"/>
      <c r="O727" s="244"/>
      <c r="P727" s="244"/>
      <c r="Q727" s="244"/>
      <c r="R727" s="244"/>
      <c r="S727" s="244"/>
      <c r="T727" s="245"/>
      <c r="AT727" s="246" t="s">
        <v>430</v>
      </c>
      <c r="AU727" s="246" t="s">
        <v>80</v>
      </c>
      <c r="AV727" s="13" t="s">
        <v>426</v>
      </c>
      <c r="AW727" s="13" t="s">
        <v>34</v>
      </c>
      <c r="AX727" s="13" t="s">
        <v>78</v>
      </c>
      <c r="AY727" s="246" t="s">
        <v>419</v>
      </c>
    </row>
    <row r="728" spans="2:65" s="1" customFormat="1" ht="22.5" customHeight="1">
      <c r="B728" s="42"/>
      <c r="C728" s="209" t="s">
        <v>1440</v>
      </c>
      <c r="D728" s="209" t="s">
        <v>421</v>
      </c>
      <c r="E728" s="210" t="s">
        <v>1441</v>
      </c>
      <c r="F728" s="211" t="s">
        <v>1442</v>
      </c>
      <c r="G728" s="212" t="s">
        <v>465</v>
      </c>
      <c r="H728" s="213">
        <v>1458.3140000000001</v>
      </c>
      <c r="I728" s="214"/>
      <c r="J728" s="215">
        <f>ROUND(I728*H728,2)</f>
        <v>0</v>
      </c>
      <c r="K728" s="211" t="s">
        <v>425</v>
      </c>
      <c r="L728" s="62"/>
      <c r="M728" s="216" t="s">
        <v>21</v>
      </c>
      <c r="N728" s="217" t="s">
        <v>42</v>
      </c>
      <c r="O728" s="43"/>
      <c r="P728" s="218">
        <f>O728*H728</f>
        <v>0</v>
      </c>
      <c r="Q728" s="218">
        <v>0</v>
      </c>
      <c r="R728" s="218">
        <f>Q728*H728</f>
        <v>0</v>
      </c>
      <c r="S728" s="218">
        <v>0.26100000000000001</v>
      </c>
      <c r="T728" s="219">
        <f>S728*H728</f>
        <v>380.61995400000001</v>
      </c>
      <c r="AR728" s="25" t="s">
        <v>426</v>
      </c>
      <c r="AT728" s="25" t="s">
        <v>421</v>
      </c>
      <c r="AU728" s="25" t="s">
        <v>80</v>
      </c>
      <c r="AY728" s="25" t="s">
        <v>419</v>
      </c>
      <c r="BE728" s="220">
        <f>IF(N728="základní",J728,0)</f>
        <v>0</v>
      </c>
      <c r="BF728" s="220">
        <f>IF(N728="snížená",J728,0)</f>
        <v>0</v>
      </c>
      <c r="BG728" s="220">
        <f>IF(N728="zákl. přenesená",J728,0)</f>
        <v>0</v>
      </c>
      <c r="BH728" s="220">
        <f>IF(N728="sníž. přenesená",J728,0)</f>
        <v>0</v>
      </c>
      <c r="BI728" s="220">
        <f>IF(N728="nulová",J728,0)</f>
        <v>0</v>
      </c>
      <c r="BJ728" s="25" t="s">
        <v>78</v>
      </c>
      <c r="BK728" s="220">
        <f>ROUND(I728*H728,2)</f>
        <v>0</v>
      </c>
      <c r="BL728" s="25" t="s">
        <v>426</v>
      </c>
      <c r="BM728" s="25" t="s">
        <v>1443</v>
      </c>
    </row>
    <row r="729" spans="2:65" s="1" customFormat="1" ht="27">
      <c r="B729" s="42"/>
      <c r="C729" s="64"/>
      <c r="D729" s="221" t="s">
        <v>428</v>
      </c>
      <c r="E729" s="64"/>
      <c r="F729" s="222" t="s">
        <v>1444</v>
      </c>
      <c r="G729" s="64"/>
      <c r="H729" s="64"/>
      <c r="I729" s="177"/>
      <c r="J729" s="64"/>
      <c r="K729" s="64"/>
      <c r="L729" s="62"/>
      <c r="M729" s="223"/>
      <c r="N729" s="43"/>
      <c r="O729" s="43"/>
      <c r="P729" s="43"/>
      <c r="Q729" s="43"/>
      <c r="R729" s="43"/>
      <c r="S729" s="43"/>
      <c r="T729" s="79"/>
      <c r="AT729" s="25" t="s">
        <v>428</v>
      </c>
      <c r="AU729" s="25" t="s">
        <v>80</v>
      </c>
    </row>
    <row r="730" spans="2:65" s="12" customFormat="1" ht="13.5">
      <c r="B730" s="224"/>
      <c r="C730" s="225"/>
      <c r="D730" s="221" t="s">
        <v>430</v>
      </c>
      <c r="E730" s="226" t="s">
        <v>21</v>
      </c>
      <c r="F730" s="227" t="s">
        <v>1445</v>
      </c>
      <c r="G730" s="225"/>
      <c r="H730" s="228">
        <v>7.11</v>
      </c>
      <c r="I730" s="229"/>
      <c r="J730" s="225"/>
      <c r="K730" s="225"/>
      <c r="L730" s="230"/>
      <c r="M730" s="231"/>
      <c r="N730" s="232"/>
      <c r="O730" s="232"/>
      <c r="P730" s="232"/>
      <c r="Q730" s="232"/>
      <c r="R730" s="232"/>
      <c r="S730" s="232"/>
      <c r="T730" s="233"/>
      <c r="AT730" s="234" t="s">
        <v>430</v>
      </c>
      <c r="AU730" s="234" t="s">
        <v>80</v>
      </c>
      <c r="AV730" s="12" t="s">
        <v>80</v>
      </c>
      <c r="AW730" s="12" t="s">
        <v>34</v>
      </c>
      <c r="AX730" s="12" t="s">
        <v>71</v>
      </c>
      <c r="AY730" s="234" t="s">
        <v>419</v>
      </c>
    </row>
    <row r="731" spans="2:65" s="14" customFormat="1" ht="13.5">
      <c r="B731" s="260"/>
      <c r="C731" s="261"/>
      <c r="D731" s="221" t="s">
        <v>430</v>
      </c>
      <c r="E731" s="262" t="s">
        <v>21</v>
      </c>
      <c r="F731" s="263" t="s">
        <v>705</v>
      </c>
      <c r="G731" s="261"/>
      <c r="H731" s="264" t="s">
        <v>21</v>
      </c>
      <c r="I731" s="265"/>
      <c r="J731" s="261"/>
      <c r="K731" s="261"/>
      <c r="L731" s="266"/>
      <c r="M731" s="267"/>
      <c r="N731" s="268"/>
      <c r="O731" s="268"/>
      <c r="P731" s="268"/>
      <c r="Q731" s="268"/>
      <c r="R731" s="268"/>
      <c r="S731" s="268"/>
      <c r="T731" s="269"/>
      <c r="AT731" s="270" t="s">
        <v>430</v>
      </c>
      <c r="AU731" s="270" t="s">
        <v>80</v>
      </c>
      <c r="AV731" s="14" t="s">
        <v>78</v>
      </c>
      <c r="AW731" s="14" t="s">
        <v>34</v>
      </c>
      <c r="AX731" s="14" t="s">
        <v>71</v>
      </c>
      <c r="AY731" s="270" t="s">
        <v>419</v>
      </c>
    </row>
    <row r="732" spans="2:65" s="12" customFormat="1" ht="13.5">
      <c r="B732" s="224"/>
      <c r="C732" s="225"/>
      <c r="D732" s="221" t="s">
        <v>430</v>
      </c>
      <c r="E732" s="226" t="s">
        <v>21</v>
      </c>
      <c r="F732" s="227" t="s">
        <v>1446</v>
      </c>
      <c r="G732" s="225"/>
      <c r="H732" s="228">
        <v>200.2</v>
      </c>
      <c r="I732" s="229"/>
      <c r="J732" s="225"/>
      <c r="K732" s="225"/>
      <c r="L732" s="230"/>
      <c r="M732" s="231"/>
      <c r="N732" s="232"/>
      <c r="O732" s="232"/>
      <c r="P732" s="232"/>
      <c r="Q732" s="232"/>
      <c r="R732" s="232"/>
      <c r="S732" s="232"/>
      <c r="T732" s="233"/>
      <c r="AT732" s="234" t="s">
        <v>430</v>
      </c>
      <c r="AU732" s="234" t="s">
        <v>80</v>
      </c>
      <c r="AV732" s="12" t="s">
        <v>80</v>
      </c>
      <c r="AW732" s="12" t="s">
        <v>34</v>
      </c>
      <c r="AX732" s="12" t="s">
        <v>71</v>
      </c>
      <c r="AY732" s="234" t="s">
        <v>419</v>
      </c>
    </row>
    <row r="733" spans="2:65" s="12" customFormat="1" ht="13.5">
      <c r="B733" s="224"/>
      <c r="C733" s="225"/>
      <c r="D733" s="221" t="s">
        <v>430</v>
      </c>
      <c r="E733" s="226" t="s">
        <v>21</v>
      </c>
      <c r="F733" s="227" t="s">
        <v>1447</v>
      </c>
      <c r="G733" s="225"/>
      <c r="H733" s="228">
        <v>83.9</v>
      </c>
      <c r="I733" s="229"/>
      <c r="J733" s="225"/>
      <c r="K733" s="225"/>
      <c r="L733" s="230"/>
      <c r="M733" s="231"/>
      <c r="N733" s="232"/>
      <c r="O733" s="232"/>
      <c r="P733" s="232"/>
      <c r="Q733" s="232"/>
      <c r="R733" s="232"/>
      <c r="S733" s="232"/>
      <c r="T733" s="233"/>
      <c r="AT733" s="234" t="s">
        <v>430</v>
      </c>
      <c r="AU733" s="234" t="s">
        <v>80</v>
      </c>
      <c r="AV733" s="12" t="s">
        <v>80</v>
      </c>
      <c r="AW733" s="12" t="s">
        <v>34</v>
      </c>
      <c r="AX733" s="12" t="s">
        <v>71</v>
      </c>
      <c r="AY733" s="234" t="s">
        <v>419</v>
      </c>
    </row>
    <row r="734" spans="2:65" s="14" customFormat="1" ht="13.5">
      <c r="B734" s="260"/>
      <c r="C734" s="261"/>
      <c r="D734" s="221" t="s">
        <v>430</v>
      </c>
      <c r="E734" s="262" t="s">
        <v>21</v>
      </c>
      <c r="F734" s="263" t="s">
        <v>718</v>
      </c>
      <c r="G734" s="261"/>
      <c r="H734" s="264" t="s">
        <v>21</v>
      </c>
      <c r="I734" s="265"/>
      <c r="J734" s="261"/>
      <c r="K734" s="261"/>
      <c r="L734" s="266"/>
      <c r="M734" s="267"/>
      <c r="N734" s="268"/>
      <c r="O734" s="268"/>
      <c r="P734" s="268"/>
      <c r="Q734" s="268"/>
      <c r="R734" s="268"/>
      <c r="S734" s="268"/>
      <c r="T734" s="269"/>
      <c r="AT734" s="270" t="s">
        <v>430</v>
      </c>
      <c r="AU734" s="270" t="s">
        <v>80</v>
      </c>
      <c r="AV734" s="14" t="s">
        <v>78</v>
      </c>
      <c r="AW734" s="14" t="s">
        <v>34</v>
      </c>
      <c r="AX734" s="14" t="s">
        <v>71</v>
      </c>
      <c r="AY734" s="270" t="s">
        <v>419</v>
      </c>
    </row>
    <row r="735" spans="2:65" s="12" customFormat="1" ht="13.5">
      <c r="B735" s="224"/>
      <c r="C735" s="225"/>
      <c r="D735" s="221" t="s">
        <v>430</v>
      </c>
      <c r="E735" s="226" t="s">
        <v>21</v>
      </c>
      <c r="F735" s="227" t="s">
        <v>1448</v>
      </c>
      <c r="G735" s="225"/>
      <c r="H735" s="228">
        <v>236</v>
      </c>
      <c r="I735" s="229"/>
      <c r="J735" s="225"/>
      <c r="K735" s="225"/>
      <c r="L735" s="230"/>
      <c r="M735" s="231"/>
      <c r="N735" s="232"/>
      <c r="O735" s="232"/>
      <c r="P735" s="232"/>
      <c r="Q735" s="232"/>
      <c r="R735" s="232"/>
      <c r="S735" s="232"/>
      <c r="T735" s="233"/>
      <c r="AT735" s="234" t="s">
        <v>430</v>
      </c>
      <c r="AU735" s="234" t="s">
        <v>80</v>
      </c>
      <c r="AV735" s="12" t="s">
        <v>80</v>
      </c>
      <c r="AW735" s="12" t="s">
        <v>34</v>
      </c>
      <c r="AX735" s="12" t="s">
        <v>71</v>
      </c>
      <c r="AY735" s="234" t="s">
        <v>419</v>
      </c>
    </row>
    <row r="736" spans="2:65" s="12" customFormat="1" ht="13.5">
      <c r="B736" s="224"/>
      <c r="C736" s="225"/>
      <c r="D736" s="221" t="s">
        <v>430</v>
      </c>
      <c r="E736" s="226" t="s">
        <v>21</v>
      </c>
      <c r="F736" s="227" t="s">
        <v>1449</v>
      </c>
      <c r="G736" s="225"/>
      <c r="H736" s="228">
        <v>76.004000000000005</v>
      </c>
      <c r="I736" s="229"/>
      <c r="J736" s="225"/>
      <c r="K736" s="225"/>
      <c r="L736" s="230"/>
      <c r="M736" s="231"/>
      <c r="N736" s="232"/>
      <c r="O736" s="232"/>
      <c r="P736" s="232"/>
      <c r="Q736" s="232"/>
      <c r="R736" s="232"/>
      <c r="S736" s="232"/>
      <c r="T736" s="233"/>
      <c r="AT736" s="234" t="s">
        <v>430</v>
      </c>
      <c r="AU736" s="234" t="s">
        <v>80</v>
      </c>
      <c r="AV736" s="12" t="s">
        <v>80</v>
      </c>
      <c r="AW736" s="12" t="s">
        <v>34</v>
      </c>
      <c r="AX736" s="12" t="s">
        <v>71</v>
      </c>
      <c r="AY736" s="234" t="s">
        <v>419</v>
      </c>
    </row>
    <row r="737" spans="2:65" s="14" customFormat="1" ht="13.5">
      <c r="B737" s="260"/>
      <c r="C737" s="261"/>
      <c r="D737" s="221" t="s">
        <v>430</v>
      </c>
      <c r="E737" s="262" t="s">
        <v>21</v>
      </c>
      <c r="F737" s="263" t="s">
        <v>1436</v>
      </c>
      <c r="G737" s="261"/>
      <c r="H737" s="264" t="s">
        <v>21</v>
      </c>
      <c r="I737" s="265"/>
      <c r="J737" s="261"/>
      <c r="K737" s="261"/>
      <c r="L737" s="266"/>
      <c r="M737" s="267"/>
      <c r="N737" s="268"/>
      <c r="O737" s="268"/>
      <c r="P737" s="268"/>
      <c r="Q737" s="268"/>
      <c r="R737" s="268"/>
      <c r="S737" s="268"/>
      <c r="T737" s="269"/>
      <c r="AT737" s="270" t="s">
        <v>430</v>
      </c>
      <c r="AU737" s="270" t="s">
        <v>80</v>
      </c>
      <c r="AV737" s="14" t="s">
        <v>78</v>
      </c>
      <c r="AW737" s="14" t="s">
        <v>34</v>
      </c>
      <c r="AX737" s="14" t="s">
        <v>71</v>
      </c>
      <c r="AY737" s="270" t="s">
        <v>419</v>
      </c>
    </row>
    <row r="738" spans="2:65" s="12" customFormat="1" ht="13.5">
      <c r="B738" s="224"/>
      <c r="C738" s="225"/>
      <c r="D738" s="221" t="s">
        <v>430</v>
      </c>
      <c r="E738" s="226" t="s">
        <v>21</v>
      </c>
      <c r="F738" s="227" t="s">
        <v>1450</v>
      </c>
      <c r="G738" s="225"/>
      <c r="H738" s="228">
        <v>210.8</v>
      </c>
      <c r="I738" s="229"/>
      <c r="J738" s="225"/>
      <c r="K738" s="225"/>
      <c r="L738" s="230"/>
      <c r="M738" s="231"/>
      <c r="N738" s="232"/>
      <c r="O738" s="232"/>
      <c r="P738" s="232"/>
      <c r="Q738" s="232"/>
      <c r="R738" s="232"/>
      <c r="S738" s="232"/>
      <c r="T738" s="233"/>
      <c r="AT738" s="234" t="s">
        <v>430</v>
      </c>
      <c r="AU738" s="234" t="s">
        <v>80</v>
      </c>
      <c r="AV738" s="12" t="s">
        <v>80</v>
      </c>
      <c r="AW738" s="12" t="s">
        <v>34</v>
      </c>
      <c r="AX738" s="12" t="s">
        <v>71</v>
      </c>
      <c r="AY738" s="234" t="s">
        <v>419</v>
      </c>
    </row>
    <row r="739" spans="2:65" s="12" customFormat="1" ht="13.5">
      <c r="B739" s="224"/>
      <c r="C739" s="225"/>
      <c r="D739" s="221" t="s">
        <v>430</v>
      </c>
      <c r="E739" s="226" t="s">
        <v>21</v>
      </c>
      <c r="F739" s="227" t="s">
        <v>1451</v>
      </c>
      <c r="G739" s="225"/>
      <c r="H739" s="228">
        <v>123.4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AT739" s="234" t="s">
        <v>430</v>
      </c>
      <c r="AU739" s="234" t="s">
        <v>80</v>
      </c>
      <c r="AV739" s="12" t="s">
        <v>80</v>
      </c>
      <c r="AW739" s="12" t="s">
        <v>34</v>
      </c>
      <c r="AX739" s="12" t="s">
        <v>71</v>
      </c>
      <c r="AY739" s="234" t="s">
        <v>419</v>
      </c>
    </row>
    <row r="740" spans="2:65" s="14" customFormat="1" ht="13.5">
      <c r="B740" s="260"/>
      <c r="C740" s="261"/>
      <c r="D740" s="221" t="s">
        <v>430</v>
      </c>
      <c r="E740" s="262" t="s">
        <v>21</v>
      </c>
      <c r="F740" s="263" t="s">
        <v>1438</v>
      </c>
      <c r="G740" s="261"/>
      <c r="H740" s="264" t="s">
        <v>21</v>
      </c>
      <c r="I740" s="265"/>
      <c r="J740" s="261"/>
      <c r="K740" s="261"/>
      <c r="L740" s="266"/>
      <c r="M740" s="267"/>
      <c r="N740" s="268"/>
      <c r="O740" s="268"/>
      <c r="P740" s="268"/>
      <c r="Q740" s="268"/>
      <c r="R740" s="268"/>
      <c r="S740" s="268"/>
      <c r="T740" s="269"/>
      <c r="AT740" s="270" t="s">
        <v>430</v>
      </c>
      <c r="AU740" s="270" t="s">
        <v>80</v>
      </c>
      <c r="AV740" s="14" t="s">
        <v>78</v>
      </c>
      <c r="AW740" s="14" t="s">
        <v>34</v>
      </c>
      <c r="AX740" s="14" t="s">
        <v>71</v>
      </c>
      <c r="AY740" s="270" t="s">
        <v>419</v>
      </c>
    </row>
    <row r="741" spans="2:65" s="12" customFormat="1" ht="13.5">
      <c r="B741" s="224"/>
      <c r="C741" s="225"/>
      <c r="D741" s="221" t="s">
        <v>430</v>
      </c>
      <c r="E741" s="226" t="s">
        <v>21</v>
      </c>
      <c r="F741" s="227" t="s">
        <v>1452</v>
      </c>
      <c r="G741" s="225"/>
      <c r="H741" s="228">
        <v>291</v>
      </c>
      <c r="I741" s="229"/>
      <c r="J741" s="225"/>
      <c r="K741" s="225"/>
      <c r="L741" s="230"/>
      <c r="M741" s="231"/>
      <c r="N741" s="232"/>
      <c r="O741" s="232"/>
      <c r="P741" s="232"/>
      <c r="Q741" s="232"/>
      <c r="R741" s="232"/>
      <c r="S741" s="232"/>
      <c r="T741" s="233"/>
      <c r="AT741" s="234" t="s">
        <v>430</v>
      </c>
      <c r="AU741" s="234" t="s">
        <v>80</v>
      </c>
      <c r="AV741" s="12" t="s">
        <v>80</v>
      </c>
      <c r="AW741" s="12" t="s">
        <v>34</v>
      </c>
      <c r="AX741" s="12" t="s">
        <v>71</v>
      </c>
      <c r="AY741" s="234" t="s">
        <v>419</v>
      </c>
    </row>
    <row r="742" spans="2:65" s="12" customFormat="1" ht="13.5">
      <c r="B742" s="224"/>
      <c r="C742" s="225"/>
      <c r="D742" s="221" t="s">
        <v>430</v>
      </c>
      <c r="E742" s="226" t="s">
        <v>21</v>
      </c>
      <c r="F742" s="227" t="s">
        <v>1453</v>
      </c>
      <c r="G742" s="225"/>
      <c r="H742" s="228">
        <v>229.9</v>
      </c>
      <c r="I742" s="229"/>
      <c r="J742" s="225"/>
      <c r="K742" s="225"/>
      <c r="L742" s="230"/>
      <c r="M742" s="231"/>
      <c r="N742" s="232"/>
      <c r="O742" s="232"/>
      <c r="P742" s="232"/>
      <c r="Q742" s="232"/>
      <c r="R742" s="232"/>
      <c r="S742" s="232"/>
      <c r="T742" s="233"/>
      <c r="AT742" s="234" t="s">
        <v>430</v>
      </c>
      <c r="AU742" s="234" t="s">
        <v>80</v>
      </c>
      <c r="AV742" s="12" t="s">
        <v>80</v>
      </c>
      <c r="AW742" s="12" t="s">
        <v>34</v>
      </c>
      <c r="AX742" s="12" t="s">
        <v>71</v>
      </c>
      <c r="AY742" s="234" t="s">
        <v>419</v>
      </c>
    </row>
    <row r="743" spans="2:65" s="13" customFormat="1" ht="13.5">
      <c r="B743" s="235"/>
      <c r="C743" s="236"/>
      <c r="D743" s="237" t="s">
        <v>430</v>
      </c>
      <c r="E743" s="238" t="s">
        <v>21</v>
      </c>
      <c r="F743" s="239" t="s">
        <v>434</v>
      </c>
      <c r="G743" s="236"/>
      <c r="H743" s="240">
        <v>1458.3140000000001</v>
      </c>
      <c r="I743" s="241"/>
      <c r="J743" s="236"/>
      <c r="K743" s="236"/>
      <c r="L743" s="242"/>
      <c r="M743" s="243"/>
      <c r="N743" s="244"/>
      <c r="O743" s="244"/>
      <c r="P743" s="244"/>
      <c r="Q743" s="244"/>
      <c r="R743" s="244"/>
      <c r="S743" s="244"/>
      <c r="T743" s="245"/>
      <c r="AT743" s="246" t="s">
        <v>430</v>
      </c>
      <c r="AU743" s="246" t="s">
        <v>80</v>
      </c>
      <c r="AV743" s="13" t="s">
        <v>426</v>
      </c>
      <c r="AW743" s="13" t="s">
        <v>34</v>
      </c>
      <c r="AX743" s="13" t="s">
        <v>78</v>
      </c>
      <c r="AY743" s="246" t="s">
        <v>419</v>
      </c>
    </row>
    <row r="744" spans="2:65" s="1" customFormat="1" ht="31.5" customHeight="1">
      <c r="B744" s="42"/>
      <c r="C744" s="209" t="s">
        <v>1454</v>
      </c>
      <c r="D744" s="209" t="s">
        <v>421</v>
      </c>
      <c r="E744" s="210" t="s">
        <v>1455</v>
      </c>
      <c r="F744" s="211" t="s">
        <v>1456</v>
      </c>
      <c r="G744" s="212" t="s">
        <v>424</v>
      </c>
      <c r="H744" s="213">
        <v>2.835</v>
      </c>
      <c r="I744" s="214"/>
      <c r="J744" s="215">
        <f>ROUND(I744*H744,2)</f>
        <v>0</v>
      </c>
      <c r="K744" s="211" t="s">
        <v>425</v>
      </c>
      <c r="L744" s="62"/>
      <c r="M744" s="216" t="s">
        <v>21</v>
      </c>
      <c r="N744" s="217" t="s">
        <v>42</v>
      </c>
      <c r="O744" s="43"/>
      <c r="P744" s="218">
        <f>O744*H744</f>
        <v>0</v>
      </c>
      <c r="Q744" s="218">
        <v>0</v>
      </c>
      <c r="R744" s="218">
        <f>Q744*H744</f>
        <v>0</v>
      </c>
      <c r="S744" s="218">
        <v>1.8</v>
      </c>
      <c r="T744" s="219">
        <f>S744*H744</f>
        <v>5.1029999999999998</v>
      </c>
      <c r="AR744" s="25" t="s">
        <v>426</v>
      </c>
      <c r="AT744" s="25" t="s">
        <v>421</v>
      </c>
      <c r="AU744" s="25" t="s">
        <v>80</v>
      </c>
      <c r="AY744" s="25" t="s">
        <v>419</v>
      </c>
      <c r="BE744" s="220">
        <f>IF(N744="základní",J744,0)</f>
        <v>0</v>
      </c>
      <c r="BF744" s="220">
        <f>IF(N744="snížená",J744,0)</f>
        <v>0</v>
      </c>
      <c r="BG744" s="220">
        <f>IF(N744="zákl. přenesená",J744,0)</f>
        <v>0</v>
      </c>
      <c r="BH744" s="220">
        <f>IF(N744="sníž. přenesená",J744,0)</f>
        <v>0</v>
      </c>
      <c r="BI744" s="220">
        <f>IF(N744="nulová",J744,0)</f>
        <v>0</v>
      </c>
      <c r="BJ744" s="25" t="s">
        <v>78</v>
      </c>
      <c r="BK744" s="220">
        <f>ROUND(I744*H744,2)</f>
        <v>0</v>
      </c>
      <c r="BL744" s="25" t="s">
        <v>426</v>
      </c>
      <c r="BM744" s="25" t="s">
        <v>1457</v>
      </c>
    </row>
    <row r="745" spans="2:65" s="1" customFormat="1" ht="13.5">
      <c r="B745" s="42"/>
      <c r="C745" s="64"/>
      <c r="D745" s="221" t="s">
        <v>428</v>
      </c>
      <c r="E745" s="64"/>
      <c r="F745" s="222" t="s">
        <v>1458</v>
      </c>
      <c r="G745" s="64"/>
      <c r="H745" s="64"/>
      <c r="I745" s="177"/>
      <c r="J745" s="64"/>
      <c r="K745" s="64"/>
      <c r="L745" s="62"/>
      <c r="M745" s="223"/>
      <c r="N745" s="43"/>
      <c r="O745" s="43"/>
      <c r="P745" s="43"/>
      <c r="Q745" s="43"/>
      <c r="R745" s="43"/>
      <c r="S745" s="43"/>
      <c r="T745" s="79"/>
      <c r="AT745" s="25" t="s">
        <v>428</v>
      </c>
      <c r="AU745" s="25" t="s">
        <v>80</v>
      </c>
    </row>
    <row r="746" spans="2:65" s="12" customFormat="1" ht="13.5">
      <c r="B746" s="224"/>
      <c r="C746" s="225"/>
      <c r="D746" s="237" t="s">
        <v>430</v>
      </c>
      <c r="E746" s="247" t="s">
        <v>21</v>
      </c>
      <c r="F746" s="248" t="s">
        <v>1459</v>
      </c>
      <c r="G746" s="225"/>
      <c r="H746" s="249">
        <v>2.835</v>
      </c>
      <c r="I746" s="229"/>
      <c r="J746" s="225"/>
      <c r="K746" s="225"/>
      <c r="L746" s="230"/>
      <c r="M746" s="231"/>
      <c r="N746" s="232"/>
      <c r="O746" s="232"/>
      <c r="P746" s="232"/>
      <c r="Q746" s="232"/>
      <c r="R746" s="232"/>
      <c r="S746" s="232"/>
      <c r="T746" s="233"/>
      <c r="AT746" s="234" t="s">
        <v>430</v>
      </c>
      <c r="AU746" s="234" t="s">
        <v>80</v>
      </c>
      <c r="AV746" s="12" t="s">
        <v>80</v>
      </c>
      <c r="AW746" s="12" t="s">
        <v>34</v>
      </c>
      <c r="AX746" s="12" t="s">
        <v>78</v>
      </c>
      <c r="AY746" s="234" t="s">
        <v>419</v>
      </c>
    </row>
    <row r="747" spans="2:65" s="1" customFormat="1" ht="31.5" customHeight="1">
      <c r="B747" s="42"/>
      <c r="C747" s="209" t="s">
        <v>1460</v>
      </c>
      <c r="D747" s="209" t="s">
        <v>421</v>
      </c>
      <c r="E747" s="210" t="s">
        <v>1461</v>
      </c>
      <c r="F747" s="211" t="s">
        <v>1462</v>
      </c>
      <c r="G747" s="212" t="s">
        <v>424</v>
      </c>
      <c r="H747" s="213">
        <v>6.7389999999999999</v>
      </c>
      <c r="I747" s="214"/>
      <c r="J747" s="215">
        <f>ROUND(I747*H747,2)</f>
        <v>0</v>
      </c>
      <c r="K747" s="211" t="s">
        <v>425</v>
      </c>
      <c r="L747" s="62"/>
      <c r="M747" s="216" t="s">
        <v>21</v>
      </c>
      <c r="N747" s="217" t="s">
        <v>42</v>
      </c>
      <c r="O747" s="43"/>
      <c r="P747" s="218">
        <f>O747*H747</f>
        <v>0</v>
      </c>
      <c r="Q747" s="218">
        <v>0</v>
      </c>
      <c r="R747" s="218">
        <f>Q747*H747</f>
        <v>0</v>
      </c>
      <c r="S747" s="218">
        <v>1.175</v>
      </c>
      <c r="T747" s="219">
        <f>S747*H747</f>
        <v>7.9183250000000003</v>
      </c>
      <c r="AR747" s="25" t="s">
        <v>426</v>
      </c>
      <c r="AT747" s="25" t="s">
        <v>421</v>
      </c>
      <c r="AU747" s="25" t="s">
        <v>80</v>
      </c>
      <c r="AY747" s="25" t="s">
        <v>419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25" t="s">
        <v>78</v>
      </c>
      <c r="BK747" s="220">
        <f>ROUND(I747*H747,2)</f>
        <v>0</v>
      </c>
      <c r="BL747" s="25" t="s">
        <v>426</v>
      </c>
      <c r="BM747" s="25" t="s">
        <v>1463</v>
      </c>
    </row>
    <row r="748" spans="2:65" s="1" customFormat="1" ht="27">
      <c r="B748" s="42"/>
      <c r="C748" s="64"/>
      <c r="D748" s="221" t="s">
        <v>428</v>
      </c>
      <c r="E748" s="64"/>
      <c r="F748" s="222" t="s">
        <v>1464</v>
      </c>
      <c r="G748" s="64"/>
      <c r="H748" s="64"/>
      <c r="I748" s="177"/>
      <c r="J748" s="64"/>
      <c r="K748" s="64"/>
      <c r="L748" s="62"/>
      <c r="M748" s="223"/>
      <c r="N748" s="43"/>
      <c r="O748" s="43"/>
      <c r="P748" s="43"/>
      <c r="Q748" s="43"/>
      <c r="R748" s="43"/>
      <c r="S748" s="43"/>
      <c r="T748" s="79"/>
      <c r="AT748" s="25" t="s">
        <v>428</v>
      </c>
      <c r="AU748" s="25" t="s">
        <v>80</v>
      </c>
    </row>
    <row r="749" spans="2:65" s="12" customFormat="1" ht="13.5">
      <c r="B749" s="224"/>
      <c r="C749" s="225"/>
      <c r="D749" s="237" t="s">
        <v>430</v>
      </c>
      <c r="E749" s="247" t="s">
        <v>21</v>
      </c>
      <c r="F749" s="248" t="s">
        <v>1465</v>
      </c>
      <c r="G749" s="225"/>
      <c r="H749" s="249">
        <v>6.7389999999999999</v>
      </c>
      <c r="I749" s="229"/>
      <c r="J749" s="225"/>
      <c r="K749" s="225"/>
      <c r="L749" s="230"/>
      <c r="M749" s="231"/>
      <c r="N749" s="232"/>
      <c r="O749" s="232"/>
      <c r="P749" s="232"/>
      <c r="Q749" s="232"/>
      <c r="R749" s="232"/>
      <c r="S749" s="232"/>
      <c r="T749" s="233"/>
      <c r="AT749" s="234" t="s">
        <v>430</v>
      </c>
      <c r="AU749" s="234" t="s">
        <v>80</v>
      </c>
      <c r="AV749" s="12" t="s">
        <v>80</v>
      </c>
      <c r="AW749" s="12" t="s">
        <v>34</v>
      </c>
      <c r="AX749" s="12" t="s">
        <v>78</v>
      </c>
      <c r="AY749" s="234" t="s">
        <v>419</v>
      </c>
    </row>
    <row r="750" spans="2:65" s="1" customFormat="1" ht="22.5" customHeight="1">
      <c r="B750" s="42"/>
      <c r="C750" s="209" t="s">
        <v>1466</v>
      </c>
      <c r="D750" s="209" t="s">
        <v>421</v>
      </c>
      <c r="E750" s="210" t="s">
        <v>1467</v>
      </c>
      <c r="F750" s="211" t="s">
        <v>1468</v>
      </c>
      <c r="G750" s="212" t="s">
        <v>465</v>
      </c>
      <c r="H750" s="213">
        <v>20.85</v>
      </c>
      <c r="I750" s="214"/>
      <c r="J750" s="215">
        <f>ROUND(I750*H750,2)</f>
        <v>0</v>
      </c>
      <c r="K750" s="211" t="s">
        <v>425</v>
      </c>
      <c r="L750" s="62"/>
      <c r="M750" s="216" t="s">
        <v>21</v>
      </c>
      <c r="N750" s="217" t="s">
        <v>42</v>
      </c>
      <c r="O750" s="43"/>
      <c r="P750" s="218">
        <f>O750*H750</f>
        <v>0</v>
      </c>
      <c r="Q750" s="218">
        <v>0</v>
      </c>
      <c r="R750" s="218">
        <f>Q750*H750</f>
        <v>0</v>
      </c>
      <c r="S750" s="218">
        <v>5.5E-2</v>
      </c>
      <c r="T750" s="219">
        <f>S750*H750</f>
        <v>1.1467500000000002</v>
      </c>
      <c r="AR750" s="25" t="s">
        <v>426</v>
      </c>
      <c r="AT750" s="25" t="s">
        <v>421</v>
      </c>
      <c r="AU750" s="25" t="s">
        <v>80</v>
      </c>
      <c r="AY750" s="25" t="s">
        <v>419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25" t="s">
        <v>78</v>
      </c>
      <c r="BK750" s="220">
        <f>ROUND(I750*H750,2)</f>
        <v>0</v>
      </c>
      <c r="BL750" s="25" t="s">
        <v>426</v>
      </c>
      <c r="BM750" s="25" t="s">
        <v>1469</v>
      </c>
    </row>
    <row r="751" spans="2:65" s="1" customFormat="1" ht="13.5">
      <c r="B751" s="42"/>
      <c r="C751" s="64"/>
      <c r="D751" s="221" t="s">
        <v>428</v>
      </c>
      <c r="E751" s="64"/>
      <c r="F751" s="222" t="s">
        <v>1470</v>
      </c>
      <c r="G751" s="64"/>
      <c r="H751" s="64"/>
      <c r="I751" s="177"/>
      <c r="J751" s="64"/>
      <c r="K751" s="64"/>
      <c r="L751" s="62"/>
      <c r="M751" s="223"/>
      <c r="N751" s="43"/>
      <c r="O751" s="43"/>
      <c r="P751" s="43"/>
      <c r="Q751" s="43"/>
      <c r="R751" s="43"/>
      <c r="S751" s="43"/>
      <c r="T751" s="79"/>
      <c r="AT751" s="25" t="s">
        <v>428</v>
      </c>
      <c r="AU751" s="25" t="s">
        <v>80</v>
      </c>
    </row>
    <row r="752" spans="2:65" s="12" customFormat="1" ht="13.5">
      <c r="B752" s="224"/>
      <c r="C752" s="225"/>
      <c r="D752" s="237" t="s">
        <v>430</v>
      </c>
      <c r="E752" s="247" t="s">
        <v>21</v>
      </c>
      <c r="F752" s="248" t="s">
        <v>1471</v>
      </c>
      <c r="G752" s="225"/>
      <c r="H752" s="249">
        <v>20.85</v>
      </c>
      <c r="I752" s="229"/>
      <c r="J752" s="225"/>
      <c r="K752" s="225"/>
      <c r="L752" s="230"/>
      <c r="M752" s="231"/>
      <c r="N752" s="232"/>
      <c r="O752" s="232"/>
      <c r="P752" s="232"/>
      <c r="Q752" s="232"/>
      <c r="R752" s="232"/>
      <c r="S752" s="232"/>
      <c r="T752" s="233"/>
      <c r="AT752" s="234" t="s">
        <v>430</v>
      </c>
      <c r="AU752" s="234" t="s">
        <v>80</v>
      </c>
      <c r="AV752" s="12" t="s">
        <v>80</v>
      </c>
      <c r="AW752" s="12" t="s">
        <v>34</v>
      </c>
      <c r="AX752" s="12" t="s">
        <v>78</v>
      </c>
      <c r="AY752" s="234" t="s">
        <v>419</v>
      </c>
    </row>
    <row r="753" spans="2:65" s="1" customFormat="1" ht="22.5" customHeight="1">
      <c r="B753" s="42"/>
      <c r="C753" s="209" t="s">
        <v>1472</v>
      </c>
      <c r="D753" s="209" t="s">
        <v>421</v>
      </c>
      <c r="E753" s="210" t="s">
        <v>1473</v>
      </c>
      <c r="F753" s="211" t="s">
        <v>1474</v>
      </c>
      <c r="G753" s="212" t="s">
        <v>424</v>
      </c>
      <c r="H753" s="213">
        <v>4.6239999999999997</v>
      </c>
      <c r="I753" s="214"/>
      <c r="J753" s="215">
        <f>ROUND(I753*H753,2)</f>
        <v>0</v>
      </c>
      <c r="K753" s="211" t="s">
        <v>425</v>
      </c>
      <c r="L753" s="62"/>
      <c r="M753" s="216" t="s">
        <v>21</v>
      </c>
      <c r="N753" s="217" t="s">
        <v>42</v>
      </c>
      <c r="O753" s="43"/>
      <c r="P753" s="218">
        <f>O753*H753</f>
        <v>0</v>
      </c>
      <c r="Q753" s="218">
        <v>0</v>
      </c>
      <c r="R753" s="218">
        <f>Q753*H753</f>
        <v>0</v>
      </c>
      <c r="S753" s="218">
        <v>2.4</v>
      </c>
      <c r="T753" s="219">
        <f>S753*H753</f>
        <v>11.097599999999998</v>
      </c>
      <c r="AR753" s="25" t="s">
        <v>426</v>
      </c>
      <c r="AT753" s="25" t="s">
        <v>421</v>
      </c>
      <c r="AU753" s="25" t="s">
        <v>80</v>
      </c>
      <c r="AY753" s="25" t="s">
        <v>419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25" t="s">
        <v>78</v>
      </c>
      <c r="BK753" s="220">
        <f>ROUND(I753*H753,2)</f>
        <v>0</v>
      </c>
      <c r="BL753" s="25" t="s">
        <v>426</v>
      </c>
      <c r="BM753" s="25" t="s">
        <v>1475</v>
      </c>
    </row>
    <row r="754" spans="2:65" s="1" customFormat="1" ht="13.5">
      <c r="B754" s="42"/>
      <c r="C754" s="64"/>
      <c r="D754" s="221" t="s">
        <v>428</v>
      </c>
      <c r="E754" s="64"/>
      <c r="F754" s="222" t="s">
        <v>1476</v>
      </c>
      <c r="G754" s="64"/>
      <c r="H754" s="64"/>
      <c r="I754" s="177"/>
      <c r="J754" s="64"/>
      <c r="K754" s="64"/>
      <c r="L754" s="62"/>
      <c r="M754" s="223"/>
      <c r="N754" s="43"/>
      <c r="O754" s="43"/>
      <c r="P754" s="43"/>
      <c r="Q754" s="43"/>
      <c r="R754" s="43"/>
      <c r="S754" s="43"/>
      <c r="T754" s="79"/>
      <c r="AT754" s="25" t="s">
        <v>428</v>
      </c>
      <c r="AU754" s="25" t="s">
        <v>80</v>
      </c>
    </row>
    <row r="755" spans="2:65" s="12" customFormat="1" ht="13.5">
      <c r="B755" s="224"/>
      <c r="C755" s="225"/>
      <c r="D755" s="221" t="s">
        <v>430</v>
      </c>
      <c r="E755" s="226" t="s">
        <v>217</v>
      </c>
      <c r="F755" s="227" t="s">
        <v>1477</v>
      </c>
      <c r="G755" s="225"/>
      <c r="H755" s="228">
        <v>30.824999999999999</v>
      </c>
      <c r="I755" s="229"/>
      <c r="J755" s="225"/>
      <c r="K755" s="225"/>
      <c r="L755" s="230"/>
      <c r="M755" s="231"/>
      <c r="N755" s="232"/>
      <c r="O755" s="232"/>
      <c r="P755" s="232"/>
      <c r="Q755" s="232"/>
      <c r="R755" s="232"/>
      <c r="S755" s="232"/>
      <c r="T755" s="233"/>
      <c r="AT755" s="234" t="s">
        <v>430</v>
      </c>
      <c r="AU755" s="234" t="s">
        <v>80</v>
      </c>
      <c r="AV755" s="12" t="s">
        <v>80</v>
      </c>
      <c r="AW755" s="12" t="s">
        <v>34</v>
      </c>
      <c r="AX755" s="12" t="s">
        <v>71</v>
      </c>
      <c r="AY755" s="234" t="s">
        <v>419</v>
      </c>
    </row>
    <row r="756" spans="2:65" s="12" customFormat="1" ht="13.5">
      <c r="B756" s="224"/>
      <c r="C756" s="225"/>
      <c r="D756" s="237" t="s">
        <v>430</v>
      </c>
      <c r="E756" s="247" t="s">
        <v>21</v>
      </c>
      <c r="F756" s="248" t="s">
        <v>1478</v>
      </c>
      <c r="G756" s="225"/>
      <c r="H756" s="249">
        <v>4.6239999999999997</v>
      </c>
      <c r="I756" s="229"/>
      <c r="J756" s="225"/>
      <c r="K756" s="225"/>
      <c r="L756" s="230"/>
      <c r="M756" s="231"/>
      <c r="N756" s="232"/>
      <c r="O756" s="232"/>
      <c r="P756" s="232"/>
      <c r="Q756" s="232"/>
      <c r="R756" s="232"/>
      <c r="S756" s="232"/>
      <c r="T756" s="233"/>
      <c r="AT756" s="234" t="s">
        <v>430</v>
      </c>
      <c r="AU756" s="234" t="s">
        <v>80</v>
      </c>
      <c r="AV756" s="12" t="s">
        <v>80</v>
      </c>
      <c r="AW756" s="12" t="s">
        <v>34</v>
      </c>
      <c r="AX756" s="12" t="s">
        <v>78</v>
      </c>
      <c r="AY756" s="234" t="s">
        <v>419</v>
      </c>
    </row>
    <row r="757" spans="2:65" s="1" customFormat="1" ht="31.5" customHeight="1">
      <c r="B757" s="42"/>
      <c r="C757" s="209" t="s">
        <v>1479</v>
      </c>
      <c r="D757" s="209" t="s">
        <v>421</v>
      </c>
      <c r="E757" s="210" t="s">
        <v>1480</v>
      </c>
      <c r="F757" s="211" t="s">
        <v>1481</v>
      </c>
      <c r="G757" s="212" t="s">
        <v>424</v>
      </c>
      <c r="H757" s="213">
        <v>8.9239999999999995</v>
      </c>
      <c r="I757" s="214"/>
      <c r="J757" s="215">
        <f>ROUND(I757*H757,2)</f>
        <v>0</v>
      </c>
      <c r="K757" s="211" t="s">
        <v>425</v>
      </c>
      <c r="L757" s="62"/>
      <c r="M757" s="216" t="s">
        <v>21</v>
      </c>
      <c r="N757" s="217" t="s">
        <v>42</v>
      </c>
      <c r="O757" s="43"/>
      <c r="P757" s="218">
        <f>O757*H757</f>
        <v>0</v>
      </c>
      <c r="Q757" s="218">
        <v>0</v>
      </c>
      <c r="R757" s="218">
        <f>Q757*H757</f>
        <v>0</v>
      </c>
      <c r="S757" s="218">
        <v>2.2000000000000002</v>
      </c>
      <c r="T757" s="219">
        <f>S757*H757</f>
        <v>19.6328</v>
      </c>
      <c r="AR757" s="25" t="s">
        <v>426</v>
      </c>
      <c r="AT757" s="25" t="s">
        <v>421</v>
      </c>
      <c r="AU757" s="25" t="s">
        <v>80</v>
      </c>
      <c r="AY757" s="25" t="s">
        <v>419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5" t="s">
        <v>78</v>
      </c>
      <c r="BK757" s="220">
        <f>ROUND(I757*H757,2)</f>
        <v>0</v>
      </c>
      <c r="BL757" s="25" t="s">
        <v>426</v>
      </c>
      <c r="BM757" s="25" t="s">
        <v>1482</v>
      </c>
    </row>
    <row r="758" spans="2:65" s="1" customFormat="1" ht="13.5">
      <c r="B758" s="42"/>
      <c r="C758" s="64"/>
      <c r="D758" s="221" t="s">
        <v>428</v>
      </c>
      <c r="E758" s="64"/>
      <c r="F758" s="222" t="s">
        <v>1483</v>
      </c>
      <c r="G758" s="64"/>
      <c r="H758" s="64"/>
      <c r="I758" s="177"/>
      <c r="J758" s="64"/>
      <c r="K758" s="64"/>
      <c r="L758" s="62"/>
      <c r="M758" s="223"/>
      <c r="N758" s="43"/>
      <c r="O758" s="43"/>
      <c r="P758" s="43"/>
      <c r="Q758" s="43"/>
      <c r="R758" s="43"/>
      <c r="S758" s="43"/>
      <c r="T758" s="79"/>
      <c r="AT758" s="25" t="s">
        <v>428</v>
      </c>
      <c r="AU758" s="25" t="s">
        <v>80</v>
      </c>
    </row>
    <row r="759" spans="2:65" s="12" customFormat="1" ht="13.5">
      <c r="B759" s="224"/>
      <c r="C759" s="225"/>
      <c r="D759" s="221" t="s">
        <v>430</v>
      </c>
      <c r="E759" s="226" t="s">
        <v>21</v>
      </c>
      <c r="F759" s="227" t="s">
        <v>1484</v>
      </c>
      <c r="G759" s="225"/>
      <c r="H759" s="228">
        <v>11.38</v>
      </c>
      <c r="I759" s="229"/>
      <c r="J759" s="225"/>
      <c r="K759" s="225"/>
      <c r="L759" s="230"/>
      <c r="M759" s="231"/>
      <c r="N759" s="232"/>
      <c r="O759" s="232"/>
      <c r="P759" s="232"/>
      <c r="Q759" s="232"/>
      <c r="R759" s="232"/>
      <c r="S759" s="232"/>
      <c r="T759" s="233"/>
      <c r="AT759" s="234" t="s">
        <v>430</v>
      </c>
      <c r="AU759" s="234" t="s">
        <v>80</v>
      </c>
      <c r="AV759" s="12" t="s">
        <v>80</v>
      </c>
      <c r="AW759" s="12" t="s">
        <v>34</v>
      </c>
      <c r="AX759" s="12" t="s">
        <v>71</v>
      </c>
      <c r="AY759" s="234" t="s">
        <v>419</v>
      </c>
    </row>
    <row r="760" spans="2:65" s="12" customFormat="1" ht="13.5">
      <c r="B760" s="224"/>
      <c r="C760" s="225"/>
      <c r="D760" s="221" t="s">
        <v>430</v>
      </c>
      <c r="E760" s="226" t="s">
        <v>21</v>
      </c>
      <c r="F760" s="227" t="s">
        <v>1485</v>
      </c>
      <c r="G760" s="225"/>
      <c r="H760" s="228">
        <v>16.5</v>
      </c>
      <c r="I760" s="229"/>
      <c r="J760" s="225"/>
      <c r="K760" s="225"/>
      <c r="L760" s="230"/>
      <c r="M760" s="231"/>
      <c r="N760" s="232"/>
      <c r="O760" s="232"/>
      <c r="P760" s="232"/>
      <c r="Q760" s="232"/>
      <c r="R760" s="232"/>
      <c r="S760" s="232"/>
      <c r="T760" s="233"/>
      <c r="AT760" s="234" t="s">
        <v>430</v>
      </c>
      <c r="AU760" s="234" t="s">
        <v>80</v>
      </c>
      <c r="AV760" s="12" t="s">
        <v>80</v>
      </c>
      <c r="AW760" s="12" t="s">
        <v>34</v>
      </c>
      <c r="AX760" s="12" t="s">
        <v>71</v>
      </c>
      <c r="AY760" s="234" t="s">
        <v>419</v>
      </c>
    </row>
    <row r="761" spans="2:65" s="12" customFormat="1" ht="13.5">
      <c r="B761" s="224"/>
      <c r="C761" s="225"/>
      <c r="D761" s="221" t="s">
        <v>430</v>
      </c>
      <c r="E761" s="226" t="s">
        <v>21</v>
      </c>
      <c r="F761" s="227" t="s">
        <v>1486</v>
      </c>
      <c r="G761" s="225"/>
      <c r="H761" s="228">
        <v>10.27</v>
      </c>
      <c r="I761" s="229"/>
      <c r="J761" s="225"/>
      <c r="K761" s="225"/>
      <c r="L761" s="230"/>
      <c r="M761" s="231"/>
      <c r="N761" s="232"/>
      <c r="O761" s="232"/>
      <c r="P761" s="232"/>
      <c r="Q761" s="232"/>
      <c r="R761" s="232"/>
      <c r="S761" s="232"/>
      <c r="T761" s="233"/>
      <c r="AT761" s="234" t="s">
        <v>430</v>
      </c>
      <c r="AU761" s="234" t="s">
        <v>80</v>
      </c>
      <c r="AV761" s="12" t="s">
        <v>80</v>
      </c>
      <c r="AW761" s="12" t="s">
        <v>34</v>
      </c>
      <c r="AX761" s="12" t="s">
        <v>71</v>
      </c>
      <c r="AY761" s="234" t="s">
        <v>419</v>
      </c>
    </row>
    <row r="762" spans="2:65" s="15" customFormat="1" ht="13.5">
      <c r="B762" s="272"/>
      <c r="C762" s="273"/>
      <c r="D762" s="221" t="s">
        <v>430</v>
      </c>
      <c r="E762" s="274" t="s">
        <v>206</v>
      </c>
      <c r="F762" s="275" t="s">
        <v>584</v>
      </c>
      <c r="G762" s="273"/>
      <c r="H762" s="276">
        <v>38.15</v>
      </c>
      <c r="I762" s="277"/>
      <c r="J762" s="273"/>
      <c r="K762" s="273"/>
      <c r="L762" s="278"/>
      <c r="M762" s="279"/>
      <c r="N762" s="280"/>
      <c r="O762" s="280"/>
      <c r="P762" s="280"/>
      <c r="Q762" s="280"/>
      <c r="R762" s="280"/>
      <c r="S762" s="280"/>
      <c r="T762" s="281"/>
      <c r="AT762" s="282" t="s">
        <v>430</v>
      </c>
      <c r="AU762" s="282" t="s">
        <v>80</v>
      </c>
      <c r="AV762" s="15" t="s">
        <v>100</v>
      </c>
      <c r="AW762" s="15" t="s">
        <v>34</v>
      </c>
      <c r="AX762" s="15" t="s">
        <v>71</v>
      </c>
      <c r="AY762" s="282" t="s">
        <v>419</v>
      </c>
    </row>
    <row r="763" spans="2:65" s="12" customFormat="1" ht="13.5">
      <c r="B763" s="224"/>
      <c r="C763" s="225"/>
      <c r="D763" s="221" t="s">
        <v>430</v>
      </c>
      <c r="E763" s="226" t="s">
        <v>21</v>
      </c>
      <c r="F763" s="227" t="s">
        <v>1487</v>
      </c>
      <c r="G763" s="225"/>
      <c r="H763" s="228">
        <v>30.62</v>
      </c>
      <c r="I763" s="229"/>
      <c r="J763" s="225"/>
      <c r="K763" s="225"/>
      <c r="L763" s="230"/>
      <c r="M763" s="231"/>
      <c r="N763" s="232"/>
      <c r="O763" s="232"/>
      <c r="P763" s="232"/>
      <c r="Q763" s="232"/>
      <c r="R763" s="232"/>
      <c r="S763" s="232"/>
      <c r="T763" s="233"/>
      <c r="AT763" s="234" t="s">
        <v>430</v>
      </c>
      <c r="AU763" s="234" t="s">
        <v>80</v>
      </c>
      <c r="AV763" s="12" t="s">
        <v>80</v>
      </c>
      <c r="AW763" s="12" t="s">
        <v>34</v>
      </c>
      <c r="AX763" s="12" t="s">
        <v>71</v>
      </c>
      <c r="AY763" s="234" t="s">
        <v>419</v>
      </c>
    </row>
    <row r="764" spans="2:65" s="15" customFormat="1" ht="13.5">
      <c r="B764" s="272"/>
      <c r="C764" s="273"/>
      <c r="D764" s="221" t="s">
        <v>430</v>
      </c>
      <c r="E764" s="274" t="s">
        <v>208</v>
      </c>
      <c r="F764" s="275" t="s">
        <v>584</v>
      </c>
      <c r="G764" s="273"/>
      <c r="H764" s="276">
        <v>30.62</v>
      </c>
      <c r="I764" s="277"/>
      <c r="J764" s="273"/>
      <c r="K764" s="273"/>
      <c r="L764" s="278"/>
      <c r="M764" s="279"/>
      <c r="N764" s="280"/>
      <c r="O764" s="280"/>
      <c r="P764" s="280"/>
      <c r="Q764" s="280"/>
      <c r="R764" s="280"/>
      <c r="S764" s="280"/>
      <c r="T764" s="281"/>
      <c r="AT764" s="282" t="s">
        <v>430</v>
      </c>
      <c r="AU764" s="282" t="s">
        <v>80</v>
      </c>
      <c r="AV764" s="15" t="s">
        <v>100</v>
      </c>
      <c r="AW764" s="15" t="s">
        <v>34</v>
      </c>
      <c r="AX764" s="15" t="s">
        <v>71</v>
      </c>
      <c r="AY764" s="282" t="s">
        <v>419</v>
      </c>
    </row>
    <row r="765" spans="2:65" s="12" customFormat="1" ht="13.5">
      <c r="B765" s="224"/>
      <c r="C765" s="225"/>
      <c r="D765" s="237" t="s">
        <v>430</v>
      </c>
      <c r="E765" s="247" t="s">
        <v>21</v>
      </c>
      <c r="F765" s="248" t="s">
        <v>1488</v>
      </c>
      <c r="G765" s="225"/>
      <c r="H765" s="249">
        <v>8.9239999999999995</v>
      </c>
      <c r="I765" s="229"/>
      <c r="J765" s="225"/>
      <c r="K765" s="225"/>
      <c r="L765" s="230"/>
      <c r="M765" s="231"/>
      <c r="N765" s="232"/>
      <c r="O765" s="232"/>
      <c r="P765" s="232"/>
      <c r="Q765" s="232"/>
      <c r="R765" s="232"/>
      <c r="S765" s="232"/>
      <c r="T765" s="233"/>
      <c r="AT765" s="234" t="s">
        <v>430</v>
      </c>
      <c r="AU765" s="234" t="s">
        <v>80</v>
      </c>
      <c r="AV765" s="12" t="s">
        <v>80</v>
      </c>
      <c r="AW765" s="12" t="s">
        <v>34</v>
      </c>
      <c r="AX765" s="12" t="s">
        <v>78</v>
      </c>
      <c r="AY765" s="234" t="s">
        <v>419</v>
      </c>
    </row>
    <row r="766" spans="2:65" s="1" customFormat="1" ht="31.5" customHeight="1">
      <c r="B766" s="42"/>
      <c r="C766" s="209" t="s">
        <v>1489</v>
      </c>
      <c r="D766" s="209" t="s">
        <v>421</v>
      </c>
      <c r="E766" s="210" t="s">
        <v>1490</v>
      </c>
      <c r="F766" s="211" t="s">
        <v>1491</v>
      </c>
      <c r="G766" s="212" t="s">
        <v>424</v>
      </c>
      <c r="H766" s="213">
        <v>9.7539999999999996</v>
      </c>
      <c r="I766" s="214"/>
      <c r="J766" s="215">
        <f>ROUND(I766*H766,2)</f>
        <v>0</v>
      </c>
      <c r="K766" s="211" t="s">
        <v>425</v>
      </c>
      <c r="L766" s="62"/>
      <c r="M766" s="216" t="s">
        <v>21</v>
      </c>
      <c r="N766" s="217" t="s">
        <v>42</v>
      </c>
      <c r="O766" s="43"/>
      <c r="P766" s="218">
        <f>O766*H766</f>
        <v>0</v>
      </c>
      <c r="Q766" s="218">
        <v>0</v>
      </c>
      <c r="R766" s="218">
        <f>Q766*H766</f>
        <v>0</v>
      </c>
      <c r="S766" s="218">
        <v>2.2000000000000002</v>
      </c>
      <c r="T766" s="219">
        <f>S766*H766</f>
        <v>21.4588</v>
      </c>
      <c r="AR766" s="25" t="s">
        <v>426</v>
      </c>
      <c r="AT766" s="25" t="s">
        <v>421</v>
      </c>
      <c r="AU766" s="25" t="s">
        <v>80</v>
      </c>
      <c r="AY766" s="25" t="s">
        <v>419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25" t="s">
        <v>78</v>
      </c>
      <c r="BK766" s="220">
        <f>ROUND(I766*H766,2)</f>
        <v>0</v>
      </c>
      <c r="BL766" s="25" t="s">
        <v>426</v>
      </c>
      <c r="BM766" s="25" t="s">
        <v>1492</v>
      </c>
    </row>
    <row r="767" spans="2:65" s="1" customFormat="1" ht="13.5">
      <c r="B767" s="42"/>
      <c r="C767" s="64"/>
      <c r="D767" s="221" t="s">
        <v>428</v>
      </c>
      <c r="E767" s="64"/>
      <c r="F767" s="222" t="s">
        <v>1493</v>
      </c>
      <c r="G767" s="64"/>
      <c r="H767" s="64"/>
      <c r="I767" s="177"/>
      <c r="J767" s="64"/>
      <c r="K767" s="64"/>
      <c r="L767" s="62"/>
      <c r="M767" s="223"/>
      <c r="N767" s="43"/>
      <c r="O767" s="43"/>
      <c r="P767" s="43"/>
      <c r="Q767" s="43"/>
      <c r="R767" s="43"/>
      <c r="S767" s="43"/>
      <c r="T767" s="79"/>
      <c r="AT767" s="25" t="s">
        <v>428</v>
      </c>
      <c r="AU767" s="25" t="s">
        <v>80</v>
      </c>
    </row>
    <row r="768" spans="2:65" s="12" customFormat="1" ht="13.5">
      <c r="B768" s="224"/>
      <c r="C768" s="225"/>
      <c r="D768" s="221" t="s">
        <v>430</v>
      </c>
      <c r="E768" s="226" t="s">
        <v>215</v>
      </c>
      <c r="F768" s="227" t="s">
        <v>1494</v>
      </c>
      <c r="G768" s="225"/>
      <c r="H768" s="228">
        <v>6.0549999999999997</v>
      </c>
      <c r="I768" s="229"/>
      <c r="J768" s="225"/>
      <c r="K768" s="225"/>
      <c r="L768" s="230"/>
      <c r="M768" s="231"/>
      <c r="N768" s="232"/>
      <c r="O768" s="232"/>
      <c r="P768" s="232"/>
      <c r="Q768" s="232"/>
      <c r="R768" s="232"/>
      <c r="S768" s="232"/>
      <c r="T768" s="233"/>
      <c r="AT768" s="234" t="s">
        <v>430</v>
      </c>
      <c r="AU768" s="234" t="s">
        <v>80</v>
      </c>
      <c r="AV768" s="12" t="s">
        <v>80</v>
      </c>
      <c r="AW768" s="12" t="s">
        <v>34</v>
      </c>
      <c r="AX768" s="12" t="s">
        <v>71</v>
      </c>
      <c r="AY768" s="234" t="s">
        <v>419</v>
      </c>
    </row>
    <row r="769" spans="2:65" s="12" customFormat="1" ht="13.5">
      <c r="B769" s="224"/>
      <c r="C769" s="225"/>
      <c r="D769" s="221" t="s">
        <v>430</v>
      </c>
      <c r="E769" s="226" t="s">
        <v>21</v>
      </c>
      <c r="F769" s="227" t="s">
        <v>1495</v>
      </c>
      <c r="G769" s="225"/>
      <c r="H769" s="228">
        <v>3.6989999999999998</v>
      </c>
      <c r="I769" s="229"/>
      <c r="J769" s="225"/>
      <c r="K769" s="225"/>
      <c r="L769" s="230"/>
      <c r="M769" s="231"/>
      <c r="N769" s="232"/>
      <c r="O769" s="232"/>
      <c r="P769" s="232"/>
      <c r="Q769" s="232"/>
      <c r="R769" s="232"/>
      <c r="S769" s="232"/>
      <c r="T769" s="233"/>
      <c r="AT769" s="234" t="s">
        <v>430</v>
      </c>
      <c r="AU769" s="234" t="s">
        <v>80</v>
      </c>
      <c r="AV769" s="12" t="s">
        <v>80</v>
      </c>
      <c r="AW769" s="12" t="s">
        <v>34</v>
      </c>
      <c r="AX769" s="12" t="s">
        <v>71</v>
      </c>
      <c r="AY769" s="234" t="s">
        <v>419</v>
      </c>
    </row>
    <row r="770" spans="2:65" s="13" customFormat="1" ht="13.5">
      <c r="B770" s="235"/>
      <c r="C770" s="236"/>
      <c r="D770" s="237" t="s">
        <v>430</v>
      </c>
      <c r="E770" s="238" t="s">
        <v>21</v>
      </c>
      <c r="F770" s="239" t="s">
        <v>434</v>
      </c>
      <c r="G770" s="236"/>
      <c r="H770" s="240">
        <v>9.7539999999999996</v>
      </c>
      <c r="I770" s="241"/>
      <c r="J770" s="236"/>
      <c r="K770" s="236"/>
      <c r="L770" s="242"/>
      <c r="M770" s="243"/>
      <c r="N770" s="244"/>
      <c r="O770" s="244"/>
      <c r="P770" s="244"/>
      <c r="Q770" s="244"/>
      <c r="R770" s="244"/>
      <c r="S770" s="244"/>
      <c r="T770" s="245"/>
      <c r="AT770" s="246" t="s">
        <v>430</v>
      </c>
      <c r="AU770" s="246" t="s">
        <v>80</v>
      </c>
      <c r="AV770" s="13" t="s">
        <v>426</v>
      </c>
      <c r="AW770" s="13" t="s">
        <v>34</v>
      </c>
      <c r="AX770" s="13" t="s">
        <v>78</v>
      </c>
      <c r="AY770" s="246" t="s">
        <v>419</v>
      </c>
    </row>
    <row r="771" spans="2:65" s="1" customFormat="1" ht="31.5" customHeight="1">
      <c r="B771" s="42"/>
      <c r="C771" s="209" t="s">
        <v>1496</v>
      </c>
      <c r="D771" s="209" t="s">
        <v>421</v>
      </c>
      <c r="E771" s="210" t="s">
        <v>1497</v>
      </c>
      <c r="F771" s="211" t="s">
        <v>1498</v>
      </c>
      <c r="G771" s="212" t="s">
        <v>424</v>
      </c>
      <c r="H771" s="213">
        <v>6.0549999999999997</v>
      </c>
      <c r="I771" s="214"/>
      <c r="J771" s="215">
        <f>ROUND(I771*H771,2)</f>
        <v>0</v>
      </c>
      <c r="K771" s="211" t="s">
        <v>425</v>
      </c>
      <c r="L771" s="62"/>
      <c r="M771" s="216" t="s">
        <v>21</v>
      </c>
      <c r="N771" s="217" t="s">
        <v>42</v>
      </c>
      <c r="O771" s="43"/>
      <c r="P771" s="218">
        <f>O771*H771</f>
        <v>0</v>
      </c>
      <c r="Q771" s="218">
        <v>0</v>
      </c>
      <c r="R771" s="218">
        <f>Q771*H771</f>
        <v>0</v>
      </c>
      <c r="S771" s="218">
        <v>2.9000000000000001E-2</v>
      </c>
      <c r="T771" s="219">
        <f>S771*H771</f>
        <v>0.175595</v>
      </c>
      <c r="AR771" s="25" t="s">
        <v>426</v>
      </c>
      <c r="AT771" s="25" t="s">
        <v>421</v>
      </c>
      <c r="AU771" s="25" t="s">
        <v>80</v>
      </c>
      <c r="AY771" s="25" t="s">
        <v>419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5" t="s">
        <v>78</v>
      </c>
      <c r="BK771" s="220">
        <f>ROUND(I771*H771,2)</f>
        <v>0</v>
      </c>
      <c r="BL771" s="25" t="s">
        <v>426</v>
      </c>
      <c r="BM771" s="25" t="s">
        <v>1499</v>
      </c>
    </row>
    <row r="772" spans="2:65" s="1" customFormat="1" ht="27">
      <c r="B772" s="42"/>
      <c r="C772" s="64"/>
      <c r="D772" s="221" t="s">
        <v>428</v>
      </c>
      <c r="E772" s="64"/>
      <c r="F772" s="222" t="s">
        <v>1500</v>
      </c>
      <c r="G772" s="64"/>
      <c r="H772" s="64"/>
      <c r="I772" s="177"/>
      <c r="J772" s="64"/>
      <c r="K772" s="64"/>
      <c r="L772" s="62"/>
      <c r="M772" s="223"/>
      <c r="N772" s="43"/>
      <c r="O772" s="43"/>
      <c r="P772" s="43"/>
      <c r="Q772" s="43"/>
      <c r="R772" s="43"/>
      <c r="S772" s="43"/>
      <c r="T772" s="79"/>
      <c r="AT772" s="25" t="s">
        <v>428</v>
      </c>
      <c r="AU772" s="25" t="s">
        <v>80</v>
      </c>
    </row>
    <row r="773" spans="2:65" s="12" customFormat="1" ht="13.5">
      <c r="B773" s="224"/>
      <c r="C773" s="225"/>
      <c r="D773" s="237" t="s">
        <v>430</v>
      </c>
      <c r="E773" s="247" t="s">
        <v>21</v>
      </c>
      <c r="F773" s="248" t="s">
        <v>215</v>
      </c>
      <c r="G773" s="225"/>
      <c r="H773" s="249">
        <v>6.0549999999999997</v>
      </c>
      <c r="I773" s="229"/>
      <c r="J773" s="225"/>
      <c r="K773" s="225"/>
      <c r="L773" s="230"/>
      <c r="M773" s="231"/>
      <c r="N773" s="232"/>
      <c r="O773" s="232"/>
      <c r="P773" s="232"/>
      <c r="Q773" s="232"/>
      <c r="R773" s="232"/>
      <c r="S773" s="232"/>
      <c r="T773" s="233"/>
      <c r="AT773" s="234" t="s">
        <v>430</v>
      </c>
      <c r="AU773" s="234" t="s">
        <v>80</v>
      </c>
      <c r="AV773" s="12" t="s">
        <v>80</v>
      </c>
      <c r="AW773" s="12" t="s">
        <v>34</v>
      </c>
      <c r="AX773" s="12" t="s">
        <v>78</v>
      </c>
      <c r="AY773" s="234" t="s">
        <v>419</v>
      </c>
    </row>
    <row r="774" spans="2:65" s="1" customFormat="1" ht="22.5" customHeight="1">
      <c r="B774" s="42"/>
      <c r="C774" s="209" t="s">
        <v>1501</v>
      </c>
      <c r="D774" s="209" t="s">
        <v>421</v>
      </c>
      <c r="E774" s="210" t="s">
        <v>1502</v>
      </c>
      <c r="F774" s="211" t="s">
        <v>1503</v>
      </c>
      <c r="G774" s="212" t="s">
        <v>424</v>
      </c>
      <c r="H774" s="213">
        <v>27.699000000000002</v>
      </c>
      <c r="I774" s="214"/>
      <c r="J774" s="215">
        <f>ROUND(I774*H774,2)</f>
        <v>0</v>
      </c>
      <c r="K774" s="211" t="s">
        <v>425</v>
      </c>
      <c r="L774" s="62"/>
      <c r="M774" s="216" t="s">
        <v>21</v>
      </c>
      <c r="N774" s="217" t="s">
        <v>42</v>
      </c>
      <c r="O774" s="43"/>
      <c r="P774" s="218">
        <f>O774*H774</f>
        <v>0</v>
      </c>
      <c r="Q774" s="218">
        <v>0</v>
      </c>
      <c r="R774" s="218">
        <f>Q774*H774</f>
        <v>0</v>
      </c>
      <c r="S774" s="218">
        <v>1.4</v>
      </c>
      <c r="T774" s="219">
        <f>S774*H774</f>
        <v>38.778599999999997</v>
      </c>
      <c r="AR774" s="25" t="s">
        <v>426</v>
      </c>
      <c r="AT774" s="25" t="s">
        <v>421</v>
      </c>
      <c r="AU774" s="25" t="s">
        <v>80</v>
      </c>
      <c r="AY774" s="25" t="s">
        <v>419</v>
      </c>
      <c r="BE774" s="220">
        <f>IF(N774="základní",J774,0)</f>
        <v>0</v>
      </c>
      <c r="BF774" s="220">
        <f>IF(N774="snížená",J774,0)</f>
        <v>0</v>
      </c>
      <c r="BG774" s="220">
        <f>IF(N774="zákl. přenesená",J774,0)</f>
        <v>0</v>
      </c>
      <c r="BH774" s="220">
        <f>IF(N774="sníž. přenesená",J774,0)</f>
        <v>0</v>
      </c>
      <c r="BI774" s="220">
        <f>IF(N774="nulová",J774,0)</f>
        <v>0</v>
      </c>
      <c r="BJ774" s="25" t="s">
        <v>78</v>
      </c>
      <c r="BK774" s="220">
        <f>ROUND(I774*H774,2)</f>
        <v>0</v>
      </c>
      <c r="BL774" s="25" t="s">
        <v>426</v>
      </c>
      <c r="BM774" s="25" t="s">
        <v>1504</v>
      </c>
    </row>
    <row r="775" spans="2:65" s="1" customFormat="1" ht="27">
      <c r="B775" s="42"/>
      <c r="C775" s="64"/>
      <c r="D775" s="221" t="s">
        <v>428</v>
      </c>
      <c r="E775" s="64"/>
      <c r="F775" s="222" t="s">
        <v>1505</v>
      </c>
      <c r="G775" s="64"/>
      <c r="H775" s="64"/>
      <c r="I775" s="177"/>
      <c r="J775" s="64"/>
      <c r="K775" s="64"/>
      <c r="L775" s="62"/>
      <c r="M775" s="223"/>
      <c r="N775" s="43"/>
      <c r="O775" s="43"/>
      <c r="P775" s="43"/>
      <c r="Q775" s="43"/>
      <c r="R775" s="43"/>
      <c r="S775" s="43"/>
      <c r="T775" s="79"/>
      <c r="AT775" s="25" t="s">
        <v>428</v>
      </c>
      <c r="AU775" s="25" t="s">
        <v>80</v>
      </c>
    </row>
    <row r="776" spans="2:65" s="14" customFormat="1" ht="13.5">
      <c r="B776" s="260"/>
      <c r="C776" s="261"/>
      <c r="D776" s="221" t="s">
        <v>430</v>
      </c>
      <c r="E776" s="262" t="s">
        <v>21</v>
      </c>
      <c r="F776" s="263" t="s">
        <v>1506</v>
      </c>
      <c r="G776" s="261"/>
      <c r="H776" s="264" t="s">
        <v>21</v>
      </c>
      <c r="I776" s="265"/>
      <c r="J776" s="261"/>
      <c r="K776" s="261"/>
      <c r="L776" s="266"/>
      <c r="M776" s="267"/>
      <c r="N776" s="268"/>
      <c r="O776" s="268"/>
      <c r="P776" s="268"/>
      <c r="Q776" s="268"/>
      <c r="R776" s="268"/>
      <c r="S776" s="268"/>
      <c r="T776" s="269"/>
      <c r="AT776" s="270" t="s">
        <v>430</v>
      </c>
      <c r="AU776" s="270" t="s">
        <v>80</v>
      </c>
      <c r="AV776" s="14" t="s">
        <v>78</v>
      </c>
      <c r="AW776" s="14" t="s">
        <v>34</v>
      </c>
      <c r="AX776" s="14" t="s">
        <v>71</v>
      </c>
      <c r="AY776" s="270" t="s">
        <v>419</v>
      </c>
    </row>
    <row r="777" spans="2:65" s="12" customFormat="1" ht="13.5">
      <c r="B777" s="224"/>
      <c r="C777" s="225"/>
      <c r="D777" s="221" t="s">
        <v>430</v>
      </c>
      <c r="E777" s="226" t="s">
        <v>21</v>
      </c>
      <c r="F777" s="227" t="s">
        <v>1507</v>
      </c>
      <c r="G777" s="225"/>
      <c r="H777" s="228">
        <v>22.170999999999999</v>
      </c>
      <c r="I777" s="229"/>
      <c r="J777" s="225"/>
      <c r="K777" s="225"/>
      <c r="L777" s="230"/>
      <c r="M777" s="231"/>
      <c r="N777" s="232"/>
      <c r="O777" s="232"/>
      <c r="P777" s="232"/>
      <c r="Q777" s="232"/>
      <c r="R777" s="232"/>
      <c r="S777" s="232"/>
      <c r="T777" s="233"/>
      <c r="AT777" s="234" t="s">
        <v>430</v>
      </c>
      <c r="AU777" s="234" t="s">
        <v>80</v>
      </c>
      <c r="AV777" s="12" t="s">
        <v>80</v>
      </c>
      <c r="AW777" s="12" t="s">
        <v>34</v>
      </c>
      <c r="AX777" s="12" t="s">
        <v>71</v>
      </c>
      <c r="AY777" s="234" t="s">
        <v>419</v>
      </c>
    </row>
    <row r="778" spans="2:65" s="12" customFormat="1" ht="13.5">
      <c r="B778" s="224"/>
      <c r="C778" s="225"/>
      <c r="D778" s="221" t="s">
        <v>430</v>
      </c>
      <c r="E778" s="226" t="s">
        <v>21</v>
      </c>
      <c r="F778" s="227" t="s">
        <v>1508</v>
      </c>
      <c r="G778" s="225"/>
      <c r="H778" s="228">
        <v>5.5279999999999996</v>
      </c>
      <c r="I778" s="229"/>
      <c r="J778" s="225"/>
      <c r="K778" s="225"/>
      <c r="L778" s="230"/>
      <c r="M778" s="231"/>
      <c r="N778" s="232"/>
      <c r="O778" s="232"/>
      <c r="P778" s="232"/>
      <c r="Q778" s="232"/>
      <c r="R778" s="232"/>
      <c r="S778" s="232"/>
      <c r="T778" s="233"/>
      <c r="AT778" s="234" t="s">
        <v>430</v>
      </c>
      <c r="AU778" s="234" t="s">
        <v>80</v>
      </c>
      <c r="AV778" s="12" t="s">
        <v>80</v>
      </c>
      <c r="AW778" s="12" t="s">
        <v>34</v>
      </c>
      <c r="AX778" s="12" t="s">
        <v>71</v>
      </c>
      <c r="AY778" s="234" t="s">
        <v>419</v>
      </c>
    </row>
    <row r="779" spans="2:65" s="13" customFormat="1" ht="13.5">
      <c r="B779" s="235"/>
      <c r="C779" s="236"/>
      <c r="D779" s="237" t="s">
        <v>430</v>
      </c>
      <c r="E779" s="238" t="s">
        <v>21</v>
      </c>
      <c r="F779" s="239" t="s">
        <v>434</v>
      </c>
      <c r="G779" s="236"/>
      <c r="H779" s="240">
        <v>27.699000000000002</v>
      </c>
      <c r="I779" s="241"/>
      <c r="J779" s="236"/>
      <c r="K779" s="236"/>
      <c r="L779" s="242"/>
      <c r="M779" s="243"/>
      <c r="N779" s="244"/>
      <c r="O779" s="244"/>
      <c r="P779" s="244"/>
      <c r="Q779" s="244"/>
      <c r="R779" s="244"/>
      <c r="S779" s="244"/>
      <c r="T779" s="245"/>
      <c r="AT779" s="246" t="s">
        <v>430</v>
      </c>
      <c r="AU779" s="246" t="s">
        <v>80</v>
      </c>
      <c r="AV779" s="13" t="s">
        <v>426</v>
      </c>
      <c r="AW779" s="13" t="s">
        <v>34</v>
      </c>
      <c r="AX779" s="13" t="s">
        <v>78</v>
      </c>
      <c r="AY779" s="246" t="s">
        <v>419</v>
      </c>
    </row>
    <row r="780" spans="2:65" s="1" customFormat="1" ht="22.5" customHeight="1">
      <c r="B780" s="42"/>
      <c r="C780" s="209" t="s">
        <v>1509</v>
      </c>
      <c r="D780" s="209" t="s">
        <v>421</v>
      </c>
      <c r="E780" s="210" t="s">
        <v>1510</v>
      </c>
      <c r="F780" s="211" t="s">
        <v>1511</v>
      </c>
      <c r="G780" s="212" t="s">
        <v>465</v>
      </c>
      <c r="H780" s="213">
        <v>23.094000000000001</v>
      </c>
      <c r="I780" s="214"/>
      <c r="J780" s="215">
        <f>ROUND(I780*H780,2)</f>
        <v>0</v>
      </c>
      <c r="K780" s="211" t="s">
        <v>425</v>
      </c>
      <c r="L780" s="62"/>
      <c r="M780" s="216" t="s">
        <v>21</v>
      </c>
      <c r="N780" s="217" t="s">
        <v>42</v>
      </c>
      <c r="O780" s="43"/>
      <c r="P780" s="218">
        <f>O780*H780</f>
        <v>0</v>
      </c>
      <c r="Q780" s="218">
        <v>0</v>
      </c>
      <c r="R780" s="218">
        <f>Q780*H780</f>
        <v>0</v>
      </c>
      <c r="S780" s="218">
        <v>5.5E-2</v>
      </c>
      <c r="T780" s="219">
        <f>S780*H780</f>
        <v>1.27017</v>
      </c>
      <c r="AR780" s="25" t="s">
        <v>426</v>
      </c>
      <c r="AT780" s="25" t="s">
        <v>421</v>
      </c>
      <c r="AU780" s="25" t="s">
        <v>80</v>
      </c>
      <c r="AY780" s="25" t="s">
        <v>419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25" t="s">
        <v>78</v>
      </c>
      <c r="BK780" s="220">
        <f>ROUND(I780*H780,2)</f>
        <v>0</v>
      </c>
      <c r="BL780" s="25" t="s">
        <v>426</v>
      </c>
      <c r="BM780" s="25" t="s">
        <v>1512</v>
      </c>
    </row>
    <row r="781" spans="2:65" s="1" customFormat="1" ht="27">
      <c r="B781" s="42"/>
      <c r="C781" s="64"/>
      <c r="D781" s="221" t="s">
        <v>428</v>
      </c>
      <c r="E781" s="64"/>
      <c r="F781" s="222" t="s">
        <v>1513</v>
      </c>
      <c r="G781" s="64"/>
      <c r="H781" s="64"/>
      <c r="I781" s="177"/>
      <c r="J781" s="64"/>
      <c r="K781" s="64"/>
      <c r="L781" s="62"/>
      <c r="M781" s="223"/>
      <c r="N781" s="43"/>
      <c r="O781" s="43"/>
      <c r="P781" s="43"/>
      <c r="Q781" s="43"/>
      <c r="R781" s="43"/>
      <c r="S781" s="43"/>
      <c r="T781" s="79"/>
      <c r="AT781" s="25" t="s">
        <v>428</v>
      </c>
      <c r="AU781" s="25" t="s">
        <v>80</v>
      </c>
    </row>
    <row r="782" spans="2:65" s="12" customFormat="1" ht="13.5">
      <c r="B782" s="224"/>
      <c r="C782" s="225"/>
      <c r="D782" s="221" t="s">
        <v>430</v>
      </c>
      <c r="E782" s="226" t="s">
        <v>21</v>
      </c>
      <c r="F782" s="227" t="s">
        <v>1514</v>
      </c>
      <c r="G782" s="225"/>
      <c r="H782" s="228">
        <v>17.783999999999999</v>
      </c>
      <c r="I782" s="229"/>
      <c r="J782" s="225"/>
      <c r="K782" s="225"/>
      <c r="L782" s="230"/>
      <c r="M782" s="231"/>
      <c r="N782" s="232"/>
      <c r="O782" s="232"/>
      <c r="P782" s="232"/>
      <c r="Q782" s="232"/>
      <c r="R782" s="232"/>
      <c r="S782" s="232"/>
      <c r="T782" s="233"/>
      <c r="AT782" s="234" t="s">
        <v>430</v>
      </c>
      <c r="AU782" s="234" t="s">
        <v>80</v>
      </c>
      <c r="AV782" s="12" t="s">
        <v>80</v>
      </c>
      <c r="AW782" s="12" t="s">
        <v>34</v>
      </c>
      <c r="AX782" s="12" t="s">
        <v>71</v>
      </c>
      <c r="AY782" s="234" t="s">
        <v>419</v>
      </c>
    </row>
    <row r="783" spans="2:65" s="12" customFormat="1" ht="13.5">
      <c r="B783" s="224"/>
      <c r="C783" s="225"/>
      <c r="D783" s="221" t="s">
        <v>430</v>
      </c>
      <c r="E783" s="226" t="s">
        <v>21</v>
      </c>
      <c r="F783" s="227" t="s">
        <v>1515</v>
      </c>
      <c r="G783" s="225"/>
      <c r="H783" s="228">
        <v>5.31</v>
      </c>
      <c r="I783" s="229"/>
      <c r="J783" s="225"/>
      <c r="K783" s="225"/>
      <c r="L783" s="230"/>
      <c r="M783" s="231"/>
      <c r="N783" s="232"/>
      <c r="O783" s="232"/>
      <c r="P783" s="232"/>
      <c r="Q783" s="232"/>
      <c r="R783" s="232"/>
      <c r="S783" s="232"/>
      <c r="T783" s="233"/>
      <c r="AT783" s="234" t="s">
        <v>430</v>
      </c>
      <c r="AU783" s="234" t="s">
        <v>80</v>
      </c>
      <c r="AV783" s="12" t="s">
        <v>80</v>
      </c>
      <c r="AW783" s="12" t="s">
        <v>34</v>
      </c>
      <c r="AX783" s="12" t="s">
        <v>71</v>
      </c>
      <c r="AY783" s="234" t="s">
        <v>419</v>
      </c>
    </row>
    <row r="784" spans="2:65" s="13" customFormat="1" ht="13.5">
      <c r="B784" s="235"/>
      <c r="C784" s="236"/>
      <c r="D784" s="237" t="s">
        <v>430</v>
      </c>
      <c r="E784" s="238" t="s">
        <v>21</v>
      </c>
      <c r="F784" s="239" t="s">
        <v>434</v>
      </c>
      <c r="G784" s="236"/>
      <c r="H784" s="240">
        <v>23.094000000000001</v>
      </c>
      <c r="I784" s="241"/>
      <c r="J784" s="236"/>
      <c r="K784" s="236"/>
      <c r="L784" s="242"/>
      <c r="M784" s="243"/>
      <c r="N784" s="244"/>
      <c r="O784" s="244"/>
      <c r="P784" s="244"/>
      <c r="Q784" s="244"/>
      <c r="R784" s="244"/>
      <c r="S784" s="244"/>
      <c r="T784" s="245"/>
      <c r="AT784" s="246" t="s">
        <v>430</v>
      </c>
      <c r="AU784" s="246" t="s">
        <v>80</v>
      </c>
      <c r="AV784" s="13" t="s">
        <v>426</v>
      </c>
      <c r="AW784" s="13" t="s">
        <v>34</v>
      </c>
      <c r="AX784" s="13" t="s">
        <v>78</v>
      </c>
      <c r="AY784" s="246" t="s">
        <v>419</v>
      </c>
    </row>
    <row r="785" spans="2:65" s="1" customFormat="1" ht="22.5" customHeight="1">
      <c r="B785" s="42"/>
      <c r="C785" s="209" t="s">
        <v>1516</v>
      </c>
      <c r="D785" s="209" t="s">
        <v>421</v>
      </c>
      <c r="E785" s="210" t="s">
        <v>1517</v>
      </c>
      <c r="F785" s="211" t="s">
        <v>1518</v>
      </c>
      <c r="G785" s="212" t="s">
        <v>465</v>
      </c>
      <c r="H785" s="213">
        <v>33.119999999999997</v>
      </c>
      <c r="I785" s="214"/>
      <c r="J785" s="215">
        <f>ROUND(I785*H785,2)</f>
        <v>0</v>
      </c>
      <c r="K785" s="211" t="s">
        <v>425</v>
      </c>
      <c r="L785" s="62"/>
      <c r="M785" s="216" t="s">
        <v>21</v>
      </c>
      <c r="N785" s="217" t="s">
        <v>42</v>
      </c>
      <c r="O785" s="43"/>
      <c r="P785" s="218">
        <f>O785*H785</f>
        <v>0</v>
      </c>
      <c r="Q785" s="218">
        <v>0</v>
      </c>
      <c r="R785" s="218">
        <f>Q785*H785</f>
        <v>0</v>
      </c>
      <c r="S785" s="218">
        <v>5.2999999999999999E-2</v>
      </c>
      <c r="T785" s="219">
        <f>S785*H785</f>
        <v>1.7553599999999998</v>
      </c>
      <c r="AR785" s="25" t="s">
        <v>426</v>
      </c>
      <c r="AT785" s="25" t="s">
        <v>421</v>
      </c>
      <c r="AU785" s="25" t="s">
        <v>80</v>
      </c>
      <c r="AY785" s="25" t="s">
        <v>419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25" t="s">
        <v>78</v>
      </c>
      <c r="BK785" s="220">
        <f>ROUND(I785*H785,2)</f>
        <v>0</v>
      </c>
      <c r="BL785" s="25" t="s">
        <v>426</v>
      </c>
      <c r="BM785" s="25" t="s">
        <v>1519</v>
      </c>
    </row>
    <row r="786" spans="2:65" s="1" customFormat="1" ht="27">
      <c r="B786" s="42"/>
      <c r="C786" s="64"/>
      <c r="D786" s="221" t="s">
        <v>428</v>
      </c>
      <c r="E786" s="64"/>
      <c r="F786" s="222" t="s">
        <v>1520</v>
      </c>
      <c r="G786" s="64"/>
      <c r="H786" s="64"/>
      <c r="I786" s="177"/>
      <c r="J786" s="64"/>
      <c r="K786" s="64"/>
      <c r="L786" s="62"/>
      <c r="M786" s="223"/>
      <c r="N786" s="43"/>
      <c r="O786" s="43"/>
      <c r="P786" s="43"/>
      <c r="Q786" s="43"/>
      <c r="R786" s="43"/>
      <c r="S786" s="43"/>
      <c r="T786" s="79"/>
      <c r="AT786" s="25" t="s">
        <v>428</v>
      </c>
      <c r="AU786" s="25" t="s">
        <v>80</v>
      </c>
    </row>
    <row r="787" spans="2:65" s="12" customFormat="1" ht="13.5">
      <c r="B787" s="224"/>
      <c r="C787" s="225"/>
      <c r="D787" s="237" t="s">
        <v>430</v>
      </c>
      <c r="E787" s="247" t="s">
        <v>21</v>
      </c>
      <c r="F787" s="248" t="s">
        <v>1521</v>
      </c>
      <c r="G787" s="225"/>
      <c r="H787" s="249">
        <v>33.119999999999997</v>
      </c>
      <c r="I787" s="229"/>
      <c r="J787" s="225"/>
      <c r="K787" s="225"/>
      <c r="L787" s="230"/>
      <c r="M787" s="231"/>
      <c r="N787" s="232"/>
      <c r="O787" s="232"/>
      <c r="P787" s="232"/>
      <c r="Q787" s="232"/>
      <c r="R787" s="232"/>
      <c r="S787" s="232"/>
      <c r="T787" s="233"/>
      <c r="AT787" s="234" t="s">
        <v>430</v>
      </c>
      <c r="AU787" s="234" t="s">
        <v>80</v>
      </c>
      <c r="AV787" s="12" t="s">
        <v>80</v>
      </c>
      <c r="AW787" s="12" t="s">
        <v>34</v>
      </c>
      <c r="AX787" s="12" t="s">
        <v>78</v>
      </c>
      <c r="AY787" s="234" t="s">
        <v>419</v>
      </c>
    </row>
    <row r="788" spans="2:65" s="1" customFormat="1" ht="22.5" customHeight="1">
      <c r="B788" s="42"/>
      <c r="C788" s="209" t="s">
        <v>1522</v>
      </c>
      <c r="D788" s="209" t="s">
        <v>421</v>
      </c>
      <c r="E788" s="210" t="s">
        <v>1523</v>
      </c>
      <c r="F788" s="211" t="s">
        <v>1524</v>
      </c>
      <c r="G788" s="212" t="s">
        <v>465</v>
      </c>
      <c r="H788" s="213">
        <v>645.12</v>
      </c>
      <c r="I788" s="214"/>
      <c r="J788" s="215">
        <f>ROUND(I788*H788,2)</f>
        <v>0</v>
      </c>
      <c r="K788" s="211" t="s">
        <v>425</v>
      </c>
      <c r="L788" s="62"/>
      <c r="M788" s="216" t="s">
        <v>21</v>
      </c>
      <c r="N788" s="217" t="s">
        <v>42</v>
      </c>
      <c r="O788" s="43"/>
      <c r="P788" s="218">
        <f>O788*H788</f>
        <v>0</v>
      </c>
      <c r="Q788" s="218">
        <v>0</v>
      </c>
      <c r="R788" s="218">
        <f>Q788*H788</f>
        <v>0</v>
      </c>
      <c r="S788" s="218">
        <v>0.05</v>
      </c>
      <c r="T788" s="219">
        <f>S788*H788</f>
        <v>32.256</v>
      </c>
      <c r="AR788" s="25" t="s">
        <v>426</v>
      </c>
      <c r="AT788" s="25" t="s">
        <v>421</v>
      </c>
      <c r="AU788" s="25" t="s">
        <v>80</v>
      </c>
      <c r="AY788" s="25" t="s">
        <v>419</v>
      </c>
      <c r="BE788" s="220">
        <f>IF(N788="základní",J788,0)</f>
        <v>0</v>
      </c>
      <c r="BF788" s="220">
        <f>IF(N788="snížená",J788,0)</f>
        <v>0</v>
      </c>
      <c r="BG788" s="220">
        <f>IF(N788="zákl. přenesená",J788,0)</f>
        <v>0</v>
      </c>
      <c r="BH788" s="220">
        <f>IF(N788="sníž. přenesená",J788,0)</f>
        <v>0</v>
      </c>
      <c r="BI788" s="220">
        <f>IF(N788="nulová",J788,0)</f>
        <v>0</v>
      </c>
      <c r="BJ788" s="25" t="s">
        <v>78</v>
      </c>
      <c r="BK788" s="220">
        <f>ROUND(I788*H788,2)</f>
        <v>0</v>
      </c>
      <c r="BL788" s="25" t="s">
        <v>426</v>
      </c>
      <c r="BM788" s="25" t="s">
        <v>1525</v>
      </c>
    </row>
    <row r="789" spans="2:65" s="1" customFormat="1" ht="27">
      <c r="B789" s="42"/>
      <c r="C789" s="64"/>
      <c r="D789" s="221" t="s">
        <v>428</v>
      </c>
      <c r="E789" s="64"/>
      <c r="F789" s="222" t="s">
        <v>1526</v>
      </c>
      <c r="G789" s="64"/>
      <c r="H789" s="64"/>
      <c r="I789" s="177"/>
      <c r="J789" s="64"/>
      <c r="K789" s="64"/>
      <c r="L789" s="62"/>
      <c r="M789" s="223"/>
      <c r="N789" s="43"/>
      <c r="O789" s="43"/>
      <c r="P789" s="43"/>
      <c r="Q789" s="43"/>
      <c r="R789" s="43"/>
      <c r="S789" s="43"/>
      <c r="T789" s="79"/>
      <c r="AT789" s="25" t="s">
        <v>428</v>
      </c>
      <c r="AU789" s="25" t="s">
        <v>80</v>
      </c>
    </row>
    <row r="790" spans="2:65" s="1" customFormat="1" ht="27">
      <c r="B790" s="42"/>
      <c r="C790" s="64"/>
      <c r="D790" s="221" t="s">
        <v>1527</v>
      </c>
      <c r="E790" s="64"/>
      <c r="F790" s="283" t="s">
        <v>1528</v>
      </c>
      <c r="G790" s="64"/>
      <c r="H790" s="64"/>
      <c r="I790" s="177"/>
      <c r="J790" s="64"/>
      <c r="K790" s="64"/>
      <c r="L790" s="62"/>
      <c r="M790" s="223"/>
      <c r="N790" s="43"/>
      <c r="O790" s="43"/>
      <c r="P790" s="43"/>
      <c r="Q790" s="43"/>
      <c r="R790" s="43"/>
      <c r="S790" s="43"/>
      <c r="T790" s="79"/>
      <c r="AT790" s="25" t="s">
        <v>1527</v>
      </c>
      <c r="AU790" s="25" t="s">
        <v>80</v>
      </c>
    </row>
    <row r="791" spans="2:65" s="12" customFormat="1" ht="13.5">
      <c r="B791" s="224"/>
      <c r="C791" s="225"/>
      <c r="D791" s="237" t="s">
        <v>430</v>
      </c>
      <c r="E791" s="247" t="s">
        <v>21</v>
      </c>
      <c r="F791" s="248" t="s">
        <v>1529</v>
      </c>
      <c r="G791" s="225"/>
      <c r="H791" s="249">
        <v>645.12</v>
      </c>
      <c r="I791" s="229"/>
      <c r="J791" s="225"/>
      <c r="K791" s="225"/>
      <c r="L791" s="230"/>
      <c r="M791" s="231"/>
      <c r="N791" s="232"/>
      <c r="O791" s="232"/>
      <c r="P791" s="232"/>
      <c r="Q791" s="232"/>
      <c r="R791" s="232"/>
      <c r="S791" s="232"/>
      <c r="T791" s="233"/>
      <c r="AT791" s="234" t="s">
        <v>430</v>
      </c>
      <c r="AU791" s="234" t="s">
        <v>80</v>
      </c>
      <c r="AV791" s="12" t="s">
        <v>80</v>
      </c>
      <c r="AW791" s="12" t="s">
        <v>34</v>
      </c>
      <c r="AX791" s="12" t="s">
        <v>78</v>
      </c>
      <c r="AY791" s="234" t="s">
        <v>419</v>
      </c>
    </row>
    <row r="792" spans="2:65" s="1" customFormat="1" ht="22.5" customHeight="1">
      <c r="B792" s="42"/>
      <c r="C792" s="209" t="s">
        <v>1530</v>
      </c>
      <c r="D792" s="209" t="s">
        <v>421</v>
      </c>
      <c r="E792" s="210" t="s">
        <v>1531</v>
      </c>
      <c r="F792" s="211" t="s">
        <v>1532</v>
      </c>
      <c r="G792" s="212" t="s">
        <v>465</v>
      </c>
      <c r="H792" s="213">
        <v>4.9859999999999998</v>
      </c>
      <c r="I792" s="214"/>
      <c r="J792" s="215">
        <f>ROUND(I792*H792,2)</f>
        <v>0</v>
      </c>
      <c r="K792" s="211" t="s">
        <v>425</v>
      </c>
      <c r="L792" s="62"/>
      <c r="M792" s="216" t="s">
        <v>21</v>
      </c>
      <c r="N792" s="217" t="s">
        <v>42</v>
      </c>
      <c r="O792" s="43"/>
      <c r="P792" s="218">
        <f>O792*H792</f>
        <v>0</v>
      </c>
      <c r="Q792" s="218">
        <v>0</v>
      </c>
      <c r="R792" s="218">
        <f>Q792*H792</f>
        <v>0</v>
      </c>
      <c r="S792" s="218">
        <v>7.5999999999999998E-2</v>
      </c>
      <c r="T792" s="219">
        <f>S792*H792</f>
        <v>0.378936</v>
      </c>
      <c r="AR792" s="25" t="s">
        <v>426</v>
      </c>
      <c r="AT792" s="25" t="s">
        <v>421</v>
      </c>
      <c r="AU792" s="25" t="s">
        <v>80</v>
      </c>
      <c r="AY792" s="25" t="s">
        <v>419</v>
      </c>
      <c r="BE792" s="220">
        <f>IF(N792="základní",J792,0)</f>
        <v>0</v>
      </c>
      <c r="BF792" s="220">
        <f>IF(N792="snížená",J792,0)</f>
        <v>0</v>
      </c>
      <c r="BG792" s="220">
        <f>IF(N792="zákl. přenesená",J792,0)</f>
        <v>0</v>
      </c>
      <c r="BH792" s="220">
        <f>IF(N792="sníž. přenesená",J792,0)</f>
        <v>0</v>
      </c>
      <c r="BI792" s="220">
        <f>IF(N792="nulová",J792,0)</f>
        <v>0</v>
      </c>
      <c r="BJ792" s="25" t="s">
        <v>78</v>
      </c>
      <c r="BK792" s="220">
        <f>ROUND(I792*H792,2)</f>
        <v>0</v>
      </c>
      <c r="BL792" s="25" t="s">
        <v>426</v>
      </c>
      <c r="BM792" s="25" t="s">
        <v>1533</v>
      </c>
    </row>
    <row r="793" spans="2:65" s="1" customFormat="1" ht="27">
      <c r="B793" s="42"/>
      <c r="C793" s="64"/>
      <c r="D793" s="221" t="s">
        <v>428</v>
      </c>
      <c r="E793" s="64"/>
      <c r="F793" s="222" t="s">
        <v>1534</v>
      </c>
      <c r="G793" s="64"/>
      <c r="H793" s="64"/>
      <c r="I793" s="177"/>
      <c r="J793" s="64"/>
      <c r="K793" s="64"/>
      <c r="L793" s="62"/>
      <c r="M793" s="223"/>
      <c r="N793" s="43"/>
      <c r="O793" s="43"/>
      <c r="P793" s="43"/>
      <c r="Q793" s="43"/>
      <c r="R793" s="43"/>
      <c r="S793" s="43"/>
      <c r="T793" s="79"/>
      <c r="AT793" s="25" t="s">
        <v>428</v>
      </c>
      <c r="AU793" s="25" t="s">
        <v>80</v>
      </c>
    </row>
    <row r="794" spans="2:65" s="12" customFormat="1" ht="13.5">
      <c r="B794" s="224"/>
      <c r="C794" s="225"/>
      <c r="D794" s="237" t="s">
        <v>430</v>
      </c>
      <c r="E794" s="247" t="s">
        <v>21</v>
      </c>
      <c r="F794" s="248" t="s">
        <v>1535</v>
      </c>
      <c r="G794" s="225"/>
      <c r="H794" s="249">
        <v>4.9859999999999998</v>
      </c>
      <c r="I794" s="229"/>
      <c r="J794" s="225"/>
      <c r="K794" s="225"/>
      <c r="L794" s="230"/>
      <c r="M794" s="231"/>
      <c r="N794" s="232"/>
      <c r="O794" s="232"/>
      <c r="P794" s="232"/>
      <c r="Q794" s="232"/>
      <c r="R794" s="232"/>
      <c r="S794" s="232"/>
      <c r="T794" s="233"/>
      <c r="AT794" s="234" t="s">
        <v>430</v>
      </c>
      <c r="AU794" s="234" t="s">
        <v>80</v>
      </c>
      <c r="AV794" s="12" t="s">
        <v>80</v>
      </c>
      <c r="AW794" s="12" t="s">
        <v>34</v>
      </c>
      <c r="AX794" s="12" t="s">
        <v>78</v>
      </c>
      <c r="AY794" s="234" t="s">
        <v>419</v>
      </c>
    </row>
    <row r="795" spans="2:65" s="1" customFormat="1" ht="22.5" customHeight="1">
      <c r="B795" s="42"/>
      <c r="C795" s="209" t="s">
        <v>1536</v>
      </c>
      <c r="D795" s="209" t="s">
        <v>421</v>
      </c>
      <c r="E795" s="210" t="s">
        <v>1537</v>
      </c>
      <c r="F795" s="211" t="s">
        <v>1538</v>
      </c>
      <c r="G795" s="212" t="s">
        <v>465</v>
      </c>
      <c r="H795" s="213">
        <v>56.261000000000003</v>
      </c>
      <c r="I795" s="214"/>
      <c r="J795" s="215">
        <f>ROUND(I795*H795,2)</f>
        <v>0</v>
      </c>
      <c r="K795" s="211" t="s">
        <v>425</v>
      </c>
      <c r="L795" s="62"/>
      <c r="M795" s="216" t="s">
        <v>21</v>
      </c>
      <c r="N795" s="217" t="s">
        <v>42</v>
      </c>
      <c r="O795" s="43"/>
      <c r="P795" s="218">
        <f>O795*H795</f>
        <v>0</v>
      </c>
      <c r="Q795" s="218">
        <v>0</v>
      </c>
      <c r="R795" s="218">
        <f>Q795*H795</f>
        <v>0</v>
      </c>
      <c r="S795" s="218">
        <v>6.3E-2</v>
      </c>
      <c r="T795" s="219">
        <f>S795*H795</f>
        <v>3.5444430000000002</v>
      </c>
      <c r="AR795" s="25" t="s">
        <v>426</v>
      </c>
      <c r="AT795" s="25" t="s">
        <v>421</v>
      </c>
      <c r="AU795" s="25" t="s">
        <v>80</v>
      </c>
      <c r="AY795" s="25" t="s">
        <v>419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25" t="s">
        <v>78</v>
      </c>
      <c r="BK795" s="220">
        <f>ROUND(I795*H795,2)</f>
        <v>0</v>
      </c>
      <c r="BL795" s="25" t="s">
        <v>426</v>
      </c>
      <c r="BM795" s="25" t="s">
        <v>1539</v>
      </c>
    </row>
    <row r="796" spans="2:65" s="1" customFormat="1" ht="27">
      <c r="B796" s="42"/>
      <c r="C796" s="64"/>
      <c r="D796" s="221" t="s">
        <v>428</v>
      </c>
      <c r="E796" s="64"/>
      <c r="F796" s="222" t="s">
        <v>1540</v>
      </c>
      <c r="G796" s="64"/>
      <c r="H796" s="64"/>
      <c r="I796" s="177"/>
      <c r="J796" s="64"/>
      <c r="K796" s="64"/>
      <c r="L796" s="62"/>
      <c r="M796" s="223"/>
      <c r="N796" s="43"/>
      <c r="O796" s="43"/>
      <c r="P796" s="43"/>
      <c r="Q796" s="43"/>
      <c r="R796" s="43"/>
      <c r="S796" s="43"/>
      <c r="T796" s="79"/>
      <c r="AT796" s="25" t="s">
        <v>428</v>
      </c>
      <c r="AU796" s="25" t="s">
        <v>80</v>
      </c>
    </row>
    <row r="797" spans="2:65" s="12" customFormat="1" ht="13.5">
      <c r="B797" s="224"/>
      <c r="C797" s="225"/>
      <c r="D797" s="237" t="s">
        <v>430</v>
      </c>
      <c r="E797" s="247" t="s">
        <v>21</v>
      </c>
      <c r="F797" s="248" t="s">
        <v>1541</v>
      </c>
      <c r="G797" s="225"/>
      <c r="H797" s="249">
        <v>56.261000000000003</v>
      </c>
      <c r="I797" s="229"/>
      <c r="J797" s="225"/>
      <c r="K797" s="225"/>
      <c r="L797" s="230"/>
      <c r="M797" s="231"/>
      <c r="N797" s="232"/>
      <c r="O797" s="232"/>
      <c r="P797" s="232"/>
      <c r="Q797" s="232"/>
      <c r="R797" s="232"/>
      <c r="S797" s="232"/>
      <c r="T797" s="233"/>
      <c r="AT797" s="234" t="s">
        <v>430</v>
      </c>
      <c r="AU797" s="234" t="s">
        <v>80</v>
      </c>
      <c r="AV797" s="12" t="s">
        <v>80</v>
      </c>
      <c r="AW797" s="12" t="s">
        <v>34</v>
      </c>
      <c r="AX797" s="12" t="s">
        <v>78</v>
      </c>
      <c r="AY797" s="234" t="s">
        <v>419</v>
      </c>
    </row>
    <row r="798" spans="2:65" s="1" customFormat="1" ht="22.5" customHeight="1">
      <c r="B798" s="42"/>
      <c r="C798" s="209" t="s">
        <v>1542</v>
      </c>
      <c r="D798" s="209" t="s">
        <v>421</v>
      </c>
      <c r="E798" s="210" t="s">
        <v>1543</v>
      </c>
      <c r="F798" s="211" t="s">
        <v>1544</v>
      </c>
      <c r="G798" s="212" t="s">
        <v>465</v>
      </c>
      <c r="H798" s="213">
        <v>33.119999999999997</v>
      </c>
      <c r="I798" s="214"/>
      <c r="J798" s="215">
        <f>ROUND(I798*H798,2)</f>
        <v>0</v>
      </c>
      <c r="K798" s="211" t="s">
        <v>425</v>
      </c>
      <c r="L798" s="62"/>
      <c r="M798" s="216" t="s">
        <v>21</v>
      </c>
      <c r="N798" s="217" t="s">
        <v>42</v>
      </c>
      <c r="O798" s="43"/>
      <c r="P798" s="218">
        <f>O798*H798</f>
        <v>0</v>
      </c>
      <c r="Q798" s="218">
        <v>0</v>
      </c>
      <c r="R798" s="218">
        <f>Q798*H798</f>
        <v>0</v>
      </c>
      <c r="S798" s="218">
        <v>6.6000000000000003E-2</v>
      </c>
      <c r="T798" s="219">
        <f>S798*H798</f>
        <v>2.1859199999999999</v>
      </c>
      <c r="AR798" s="25" t="s">
        <v>426</v>
      </c>
      <c r="AT798" s="25" t="s">
        <v>421</v>
      </c>
      <c r="AU798" s="25" t="s">
        <v>80</v>
      </c>
      <c r="AY798" s="25" t="s">
        <v>419</v>
      </c>
      <c r="BE798" s="220">
        <f>IF(N798="základní",J798,0)</f>
        <v>0</v>
      </c>
      <c r="BF798" s="220">
        <f>IF(N798="snížená",J798,0)</f>
        <v>0</v>
      </c>
      <c r="BG798" s="220">
        <f>IF(N798="zákl. přenesená",J798,0)</f>
        <v>0</v>
      </c>
      <c r="BH798" s="220">
        <f>IF(N798="sníž. přenesená",J798,0)</f>
        <v>0</v>
      </c>
      <c r="BI798" s="220">
        <f>IF(N798="nulová",J798,0)</f>
        <v>0</v>
      </c>
      <c r="BJ798" s="25" t="s">
        <v>78</v>
      </c>
      <c r="BK798" s="220">
        <f>ROUND(I798*H798,2)</f>
        <v>0</v>
      </c>
      <c r="BL798" s="25" t="s">
        <v>426</v>
      </c>
      <c r="BM798" s="25" t="s">
        <v>1545</v>
      </c>
    </row>
    <row r="799" spans="2:65" s="1" customFormat="1" ht="27">
      <c r="B799" s="42"/>
      <c r="C799" s="64"/>
      <c r="D799" s="221" t="s">
        <v>428</v>
      </c>
      <c r="E799" s="64"/>
      <c r="F799" s="222" t="s">
        <v>1546</v>
      </c>
      <c r="G799" s="64"/>
      <c r="H799" s="64"/>
      <c r="I799" s="177"/>
      <c r="J799" s="64"/>
      <c r="K799" s="64"/>
      <c r="L799" s="62"/>
      <c r="M799" s="223"/>
      <c r="N799" s="43"/>
      <c r="O799" s="43"/>
      <c r="P799" s="43"/>
      <c r="Q799" s="43"/>
      <c r="R799" s="43"/>
      <c r="S799" s="43"/>
      <c r="T799" s="79"/>
      <c r="AT799" s="25" t="s">
        <v>428</v>
      </c>
      <c r="AU799" s="25" t="s">
        <v>80</v>
      </c>
    </row>
    <row r="800" spans="2:65" s="12" customFormat="1" ht="13.5">
      <c r="B800" s="224"/>
      <c r="C800" s="225"/>
      <c r="D800" s="237" t="s">
        <v>430</v>
      </c>
      <c r="E800" s="247" t="s">
        <v>21</v>
      </c>
      <c r="F800" s="248" t="s">
        <v>1547</v>
      </c>
      <c r="G800" s="225"/>
      <c r="H800" s="249">
        <v>33.119999999999997</v>
      </c>
      <c r="I800" s="229"/>
      <c r="J800" s="225"/>
      <c r="K800" s="225"/>
      <c r="L800" s="230"/>
      <c r="M800" s="231"/>
      <c r="N800" s="232"/>
      <c r="O800" s="232"/>
      <c r="P800" s="232"/>
      <c r="Q800" s="232"/>
      <c r="R800" s="232"/>
      <c r="S800" s="232"/>
      <c r="T800" s="233"/>
      <c r="AT800" s="234" t="s">
        <v>430</v>
      </c>
      <c r="AU800" s="234" t="s">
        <v>80</v>
      </c>
      <c r="AV800" s="12" t="s">
        <v>80</v>
      </c>
      <c r="AW800" s="12" t="s">
        <v>34</v>
      </c>
      <c r="AX800" s="12" t="s">
        <v>78</v>
      </c>
      <c r="AY800" s="234" t="s">
        <v>419</v>
      </c>
    </row>
    <row r="801" spans="2:65" s="1" customFormat="1" ht="22.5" customHeight="1">
      <c r="B801" s="42"/>
      <c r="C801" s="209" t="s">
        <v>1548</v>
      </c>
      <c r="D801" s="209" t="s">
        <v>421</v>
      </c>
      <c r="E801" s="210" t="s">
        <v>1549</v>
      </c>
      <c r="F801" s="211" t="s">
        <v>1550</v>
      </c>
      <c r="G801" s="212" t="s">
        <v>465</v>
      </c>
      <c r="H801" s="213">
        <v>399.6</v>
      </c>
      <c r="I801" s="214"/>
      <c r="J801" s="215">
        <f>ROUND(I801*H801,2)</f>
        <v>0</v>
      </c>
      <c r="K801" s="211" t="s">
        <v>425</v>
      </c>
      <c r="L801" s="62"/>
      <c r="M801" s="216" t="s">
        <v>21</v>
      </c>
      <c r="N801" s="217" t="s">
        <v>42</v>
      </c>
      <c r="O801" s="43"/>
      <c r="P801" s="218">
        <f>O801*H801</f>
        <v>0</v>
      </c>
      <c r="Q801" s="218">
        <v>0</v>
      </c>
      <c r="R801" s="218">
        <f>Q801*H801</f>
        <v>0</v>
      </c>
      <c r="S801" s="218">
        <v>2.5000000000000001E-2</v>
      </c>
      <c r="T801" s="219">
        <f>S801*H801</f>
        <v>9.990000000000002</v>
      </c>
      <c r="AR801" s="25" t="s">
        <v>426</v>
      </c>
      <c r="AT801" s="25" t="s">
        <v>421</v>
      </c>
      <c r="AU801" s="25" t="s">
        <v>80</v>
      </c>
      <c r="AY801" s="25" t="s">
        <v>419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25" t="s">
        <v>78</v>
      </c>
      <c r="BK801" s="220">
        <f>ROUND(I801*H801,2)</f>
        <v>0</v>
      </c>
      <c r="BL801" s="25" t="s">
        <v>426</v>
      </c>
      <c r="BM801" s="25" t="s">
        <v>1551</v>
      </c>
    </row>
    <row r="802" spans="2:65" s="1" customFormat="1" ht="27">
      <c r="B802" s="42"/>
      <c r="C802" s="64"/>
      <c r="D802" s="221" t="s">
        <v>428</v>
      </c>
      <c r="E802" s="64"/>
      <c r="F802" s="222" t="s">
        <v>1552</v>
      </c>
      <c r="G802" s="64"/>
      <c r="H802" s="64"/>
      <c r="I802" s="177"/>
      <c r="J802" s="64"/>
      <c r="K802" s="64"/>
      <c r="L802" s="62"/>
      <c r="M802" s="223"/>
      <c r="N802" s="43"/>
      <c r="O802" s="43"/>
      <c r="P802" s="43"/>
      <c r="Q802" s="43"/>
      <c r="R802" s="43"/>
      <c r="S802" s="43"/>
      <c r="T802" s="79"/>
      <c r="AT802" s="25" t="s">
        <v>428</v>
      </c>
      <c r="AU802" s="25" t="s">
        <v>80</v>
      </c>
    </row>
    <row r="803" spans="2:65" s="12" customFormat="1" ht="13.5">
      <c r="B803" s="224"/>
      <c r="C803" s="225"/>
      <c r="D803" s="221" t="s">
        <v>430</v>
      </c>
      <c r="E803" s="226" t="s">
        <v>21</v>
      </c>
      <c r="F803" s="227" t="s">
        <v>1553</v>
      </c>
      <c r="G803" s="225"/>
      <c r="H803" s="228">
        <v>155.6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AT803" s="234" t="s">
        <v>430</v>
      </c>
      <c r="AU803" s="234" t="s">
        <v>80</v>
      </c>
      <c r="AV803" s="12" t="s">
        <v>80</v>
      </c>
      <c r="AW803" s="12" t="s">
        <v>34</v>
      </c>
      <c r="AX803" s="12" t="s">
        <v>71</v>
      </c>
      <c r="AY803" s="234" t="s">
        <v>419</v>
      </c>
    </row>
    <row r="804" spans="2:65" s="12" customFormat="1" ht="13.5">
      <c r="B804" s="224"/>
      <c r="C804" s="225"/>
      <c r="D804" s="221" t="s">
        <v>430</v>
      </c>
      <c r="E804" s="226" t="s">
        <v>21</v>
      </c>
      <c r="F804" s="227" t="s">
        <v>1554</v>
      </c>
      <c r="G804" s="225"/>
      <c r="H804" s="228">
        <v>160.80000000000001</v>
      </c>
      <c r="I804" s="229"/>
      <c r="J804" s="225"/>
      <c r="K804" s="225"/>
      <c r="L804" s="230"/>
      <c r="M804" s="231"/>
      <c r="N804" s="232"/>
      <c r="O804" s="232"/>
      <c r="P804" s="232"/>
      <c r="Q804" s="232"/>
      <c r="R804" s="232"/>
      <c r="S804" s="232"/>
      <c r="T804" s="233"/>
      <c r="AT804" s="234" t="s">
        <v>430</v>
      </c>
      <c r="AU804" s="234" t="s">
        <v>80</v>
      </c>
      <c r="AV804" s="12" t="s">
        <v>80</v>
      </c>
      <c r="AW804" s="12" t="s">
        <v>34</v>
      </c>
      <c r="AX804" s="12" t="s">
        <v>71</v>
      </c>
      <c r="AY804" s="234" t="s">
        <v>419</v>
      </c>
    </row>
    <row r="805" spans="2:65" s="12" customFormat="1" ht="13.5">
      <c r="B805" s="224"/>
      <c r="C805" s="225"/>
      <c r="D805" s="221" t="s">
        <v>430</v>
      </c>
      <c r="E805" s="226" t="s">
        <v>21</v>
      </c>
      <c r="F805" s="227" t="s">
        <v>1555</v>
      </c>
      <c r="G805" s="225"/>
      <c r="H805" s="228">
        <v>41.6</v>
      </c>
      <c r="I805" s="229"/>
      <c r="J805" s="225"/>
      <c r="K805" s="225"/>
      <c r="L805" s="230"/>
      <c r="M805" s="231"/>
      <c r="N805" s="232"/>
      <c r="O805" s="232"/>
      <c r="P805" s="232"/>
      <c r="Q805" s="232"/>
      <c r="R805" s="232"/>
      <c r="S805" s="232"/>
      <c r="T805" s="233"/>
      <c r="AT805" s="234" t="s">
        <v>430</v>
      </c>
      <c r="AU805" s="234" t="s">
        <v>80</v>
      </c>
      <c r="AV805" s="12" t="s">
        <v>80</v>
      </c>
      <c r="AW805" s="12" t="s">
        <v>34</v>
      </c>
      <c r="AX805" s="12" t="s">
        <v>71</v>
      </c>
      <c r="AY805" s="234" t="s">
        <v>419</v>
      </c>
    </row>
    <row r="806" spans="2:65" s="12" customFormat="1" ht="13.5">
      <c r="B806" s="224"/>
      <c r="C806" s="225"/>
      <c r="D806" s="221" t="s">
        <v>430</v>
      </c>
      <c r="E806" s="226" t="s">
        <v>21</v>
      </c>
      <c r="F806" s="227" t="s">
        <v>1556</v>
      </c>
      <c r="G806" s="225"/>
      <c r="H806" s="228">
        <v>41.6</v>
      </c>
      <c r="I806" s="229"/>
      <c r="J806" s="225"/>
      <c r="K806" s="225"/>
      <c r="L806" s="230"/>
      <c r="M806" s="231"/>
      <c r="N806" s="232"/>
      <c r="O806" s="232"/>
      <c r="P806" s="232"/>
      <c r="Q806" s="232"/>
      <c r="R806" s="232"/>
      <c r="S806" s="232"/>
      <c r="T806" s="233"/>
      <c r="AT806" s="234" t="s">
        <v>430</v>
      </c>
      <c r="AU806" s="234" t="s">
        <v>80</v>
      </c>
      <c r="AV806" s="12" t="s">
        <v>80</v>
      </c>
      <c r="AW806" s="12" t="s">
        <v>34</v>
      </c>
      <c r="AX806" s="12" t="s">
        <v>71</v>
      </c>
      <c r="AY806" s="234" t="s">
        <v>419</v>
      </c>
    </row>
    <row r="807" spans="2:65" s="13" customFormat="1" ht="13.5">
      <c r="B807" s="235"/>
      <c r="C807" s="236"/>
      <c r="D807" s="237" t="s">
        <v>430</v>
      </c>
      <c r="E807" s="238" t="s">
        <v>21</v>
      </c>
      <c r="F807" s="239" t="s">
        <v>434</v>
      </c>
      <c r="G807" s="236"/>
      <c r="H807" s="240">
        <v>399.6</v>
      </c>
      <c r="I807" s="241"/>
      <c r="J807" s="236"/>
      <c r="K807" s="236"/>
      <c r="L807" s="242"/>
      <c r="M807" s="243"/>
      <c r="N807" s="244"/>
      <c r="O807" s="244"/>
      <c r="P807" s="244"/>
      <c r="Q807" s="244"/>
      <c r="R807" s="244"/>
      <c r="S807" s="244"/>
      <c r="T807" s="245"/>
      <c r="AT807" s="246" t="s">
        <v>430</v>
      </c>
      <c r="AU807" s="246" t="s">
        <v>80</v>
      </c>
      <c r="AV807" s="13" t="s">
        <v>426</v>
      </c>
      <c r="AW807" s="13" t="s">
        <v>34</v>
      </c>
      <c r="AX807" s="13" t="s">
        <v>78</v>
      </c>
      <c r="AY807" s="246" t="s">
        <v>419</v>
      </c>
    </row>
    <row r="808" spans="2:65" s="1" customFormat="1" ht="22.5" customHeight="1">
      <c r="B808" s="42"/>
      <c r="C808" s="209" t="s">
        <v>1557</v>
      </c>
      <c r="D808" s="209" t="s">
        <v>421</v>
      </c>
      <c r="E808" s="210" t="s">
        <v>1558</v>
      </c>
      <c r="F808" s="211" t="s">
        <v>1559</v>
      </c>
      <c r="G808" s="212" t="s">
        <v>465</v>
      </c>
      <c r="H808" s="213">
        <v>7.8</v>
      </c>
      <c r="I808" s="214"/>
      <c r="J808" s="215">
        <f>ROUND(I808*H808,2)</f>
        <v>0</v>
      </c>
      <c r="K808" s="211" t="s">
        <v>21</v>
      </c>
      <c r="L808" s="62"/>
      <c r="M808" s="216" t="s">
        <v>21</v>
      </c>
      <c r="N808" s="217" t="s">
        <v>42</v>
      </c>
      <c r="O808" s="43"/>
      <c r="P808" s="218">
        <f>O808*H808</f>
        <v>0</v>
      </c>
      <c r="Q808" s="218">
        <v>0</v>
      </c>
      <c r="R808" s="218">
        <f>Q808*H808</f>
        <v>0</v>
      </c>
      <c r="S808" s="218">
        <v>8.9999999999999993E-3</v>
      </c>
      <c r="T808" s="219">
        <f>S808*H808</f>
        <v>7.0199999999999999E-2</v>
      </c>
      <c r="AR808" s="25" t="s">
        <v>426</v>
      </c>
      <c r="AT808" s="25" t="s">
        <v>421</v>
      </c>
      <c r="AU808" s="25" t="s">
        <v>80</v>
      </c>
      <c r="AY808" s="25" t="s">
        <v>419</v>
      </c>
      <c r="BE808" s="220">
        <f>IF(N808="základní",J808,0)</f>
        <v>0</v>
      </c>
      <c r="BF808" s="220">
        <f>IF(N808="snížená",J808,0)</f>
        <v>0</v>
      </c>
      <c r="BG808" s="220">
        <f>IF(N808="zákl. přenesená",J808,0)</f>
        <v>0</v>
      </c>
      <c r="BH808" s="220">
        <f>IF(N808="sníž. přenesená",J808,0)</f>
        <v>0</v>
      </c>
      <c r="BI808" s="220">
        <f>IF(N808="nulová",J808,0)</f>
        <v>0</v>
      </c>
      <c r="BJ808" s="25" t="s">
        <v>78</v>
      </c>
      <c r="BK808" s="220">
        <f>ROUND(I808*H808,2)</f>
        <v>0</v>
      </c>
      <c r="BL808" s="25" t="s">
        <v>426</v>
      </c>
      <c r="BM808" s="25" t="s">
        <v>1560</v>
      </c>
    </row>
    <row r="809" spans="2:65" s="1" customFormat="1" ht="13.5">
      <c r="B809" s="42"/>
      <c r="C809" s="64"/>
      <c r="D809" s="221" t="s">
        <v>428</v>
      </c>
      <c r="E809" s="64"/>
      <c r="F809" s="222" t="s">
        <v>1559</v>
      </c>
      <c r="G809" s="64"/>
      <c r="H809" s="64"/>
      <c r="I809" s="177"/>
      <c r="J809" s="64"/>
      <c r="K809" s="64"/>
      <c r="L809" s="62"/>
      <c r="M809" s="223"/>
      <c r="N809" s="43"/>
      <c r="O809" s="43"/>
      <c r="P809" s="43"/>
      <c r="Q809" s="43"/>
      <c r="R809" s="43"/>
      <c r="S809" s="43"/>
      <c r="T809" s="79"/>
      <c r="AT809" s="25" t="s">
        <v>428</v>
      </c>
      <c r="AU809" s="25" t="s">
        <v>80</v>
      </c>
    </row>
    <row r="810" spans="2:65" s="12" customFormat="1" ht="13.5">
      <c r="B810" s="224"/>
      <c r="C810" s="225"/>
      <c r="D810" s="237" t="s">
        <v>430</v>
      </c>
      <c r="E810" s="247" t="s">
        <v>21</v>
      </c>
      <c r="F810" s="248" t="s">
        <v>1561</v>
      </c>
      <c r="G810" s="225"/>
      <c r="H810" s="249">
        <v>7.8</v>
      </c>
      <c r="I810" s="229"/>
      <c r="J810" s="225"/>
      <c r="K810" s="225"/>
      <c r="L810" s="230"/>
      <c r="M810" s="231"/>
      <c r="N810" s="232"/>
      <c r="O810" s="232"/>
      <c r="P810" s="232"/>
      <c r="Q810" s="232"/>
      <c r="R810" s="232"/>
      <c r="S810" s="232"/>
      <c r="T810" s="233"/>
      <c r="AT810" s="234" t="s">
        <v>430</v>
      </c>
      <c r="AU810" s="234" t="s">
        <v>80</v>
      </c>
      <c r="AV810" s="12" t="s">
        <v>80</v>
      </c>
      <c r="AW810" s="12" t="s">
        <v>34</v>
      </c>
      <c r="AX810" s="12" t="s">
        <v>78</v>
      </c>
      <c r="AY810" s="234" t="s">
        <v>419</v>
      </c>
    </row>
    <row r="811" spans="2:65" s="1" customFormat="1" ht="22.5" customHeight="1">
      <c r="B811" s="42"/>
      <c r="C811" s="209" t="s">
        <v>1562</v>
      </c>
      <c r="D811" s="209" t="s">
        <v>421</v>
      </c>
      <c r="E811" s="210" t="s">
        <v>1563</v>
      </c>
      <c r="F811" s="211" t="s">
        <v>1564</v>
      </c>
      <c r="G811" s="212" t="s">
        <v>608</v>
      </c>
      <c r="H811" s="213">
        <v>3</v>
      </c>
      <c r="I811" s="214"/>
      <c r="J811" s="215">
        <f>ROUND(I811*H811,2)</f>
        <v>0</v>
      </c>
      <c r="K811" s="211" t="s">
        <v>425</v>
      </c>
      <c r="L811" s="62"/>
      <c r="M811" s="216" t="s">
        <v>21</v>
      </c>
      <c r="N811" s="217" t="s">
        <v>42</v>
      </c>
      <c r="O811" s="43"/>
      <c r="P811" s="218">
        <f>O811*H811</f>
        <v>0</v>
      </c>
      <c r="Q811" s="218">
        <v>0</v>
      </c>
      <c r="R811" s="218">
        <f>Q811*H811</f>
        <v>0</v>
      </c>
      <c r="S811" s="218">
        <v>0.13800000000000001</v>
      </c>
      <c r="T811" s="219">
        <f>S811*H811</f>
        <v>0.41400000000000003</v>
      </c>
      <c r="AR811" s="25" t="s">
        <v>426</v>
      </c>
      <c r="AT811" s="25" t="s">
        <v>421</v>
      </c>
      <c r="AU811" s="25" t="s">
        <v>80</v>
      </c>
      <c r="AY811" s="25" t="s">
        <v>419</v>
      </c>
      <c r="BE811" s="220">
        <f>IF(N811="základní",J811,0)</f>
        <v>0</v>
      </c>
      <c r="BF811" s="220">
        <f>IF(N811="snížená",J811,0)</f>
        <v>0</v>
      </c>
      <c r="BG811" s="220">
        <f>IF(N811="zákl. přenesená",J811,0)</f>
        <v>0</v>
      </c>
      <c r="BH811" s="220">
        <f>IF(N811="sníž. přenesená",J811,0)</f>
        <v>0</v>
      </c>
      <c r="BI811" s="220">
        <f>IF(N811="nulová",J811,0)</f>
        <v>0</v>
      </c>
      <c r="BJ811" s="25" t="s">
        <v>78</v>
      </c>
      <c r="BK811" s="220">
        <f>ROUND(I811*H811,2)</f>
        <v>0</v>
      </c>
      <c r="BL811" s="25" t="s">
        <v>426</v>
      </c>
      <c r="BM811" s="25" t="s">
        <v>1565</v>
      </c>
    </row>
    <row r="812" spans="2:65" s="1" customFormat="1" ht="27">
      <c r="B812" s="42"/>
      <c r="C812" s="64"/>
      <c r="D812" s="237" t="s">
        <v>428</v>
      </c>
      <c r="E812" s="64"/>
      <c r="F812" s="271" t="s">
        <v>1566</v>
      </c>
      <c r="G812" s="64"/>
      <c r="H812" s="64"/>
      <c r="I812" s="177"/>
      <c r="J812" s="64"/>
      <c r="K812" s="64"/>
      <c r="L812" s="62"/>
      <c r="M812" s="223"/>
      <c r="N812" s="43"/>
      <c r="O812" s="43"/>
      <c r="P812" s="43"/>
      <c r="Q812" s="43"/>
      <c r="R812" s="43"/>
      <c r="S812" s="43"/>
      <c r="T812" s="79"/>
      <c r="AT812" s="25" t="s">
        <v>428</v>
      </c>
      <c r="AU812" s="25" t="s">
        <v>80</v>
      </c>
    </row>
    <row r="813" spans="2:65" s="1" customFormat="1" ht="22.5" customHeight="1">
      <c r="B813" s="42"/>
      <c r="C813" s="209" t="s">
        <v>1567</v>
      </c>
      <c r="D813" s="209" t="s">
        <v>421</v>
      </c>
      <c r="E813" s="210" t="s">
        <v>1568</v>
      </c>
      <c r="F813" s="211" t="s">
        <v>1569</v>
      </c>
      <c r="G813" s="212" t="s">
        <v>424</v>
      </c>
      <c r="H813" s="213">
        <v>3.3450000000000002</v>
      </c>
      <c r="I813" s="214"/>
      <c r="J813" s="215">
        <f>ROUND(I813*H813,2)</f>
        <v>0</v>
      </c>
      <c r="K813" s="211" t="s">
        <v>425</v>
      </c>
      <c r="L813" s="62"/>
      <c r="M813" s="216" t="s">
        <v>21</v>
      </c>
      <c r="N813" s="217" t="s">
        <v>42</v>
      </c>
      <c r="O813" s="43"/>
      <c r="P813" s="218">
        <f>O813*H813</f>
        <v>0</v>
      </c>
      <c r="Q813" s="218">
        <v>0</v>
      </c>
      <c r="R813" s="218">
        <f>Q813*H813</f>
        <v>0</v>
      </c>
      <c r="S813" s="218">
        <v>1.8</v>
      </c>
      <c r="T813" s="219">
        <f>S813*H813</f>
        <v>6.0210000000000008</v>
      </c>
      <c r="AR813" s="25" t="s">
        <v>426</v>
      </c>
      <c r="AT813" s="25" t="s">
        <v>421</v>
      </c>
      <c r="AU813" s="25" t="s">
        <v>80</v>
      </c>
      <c r="AY813" s="25" t="s">
        <v>419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25" t="s">
        <v>78</v>
      </c>
      <c r="BK813" s="220">
        <f>ROUND(I813*H813,2)</f>
        <v>0</v>
      </c>
      <c r="BL813" s="25" t="s">
        <v>426</v>
      </c>
      <c r="BM813" s="25" t="s">
        <v>1570</v>
      </c>
    </row>
    <row r="814" spans="2:65" s="1" customFormat="1" ht="27">
      <c r="B814" s="42"/>
      <c r="C814" s="64"/>
      <c r="D814" s="221" t="s">
        <v>428</v>
      </c>
      <c r="E814" s="64"/>
      <c r="F814" s="222" t="s">
        <v>1571</v>
      </c>
      <c r="G814" s="64"/>
      <c r="H814" s="64"/>
      <c r="I814" s="177"/>
      <c r="J814" s="64"/>
      <c r="K814" s="64"/>
      <c r="L814" s="62"/>
      <c r="M814" s="223"/>
      <c r="N814" s="43"/>
      <c r="O814" s="43"/>
      <c r="P814" s="43"/>
      <c r="Q814" s="43"/>
      <c r="R814" s="43"/>
      <c r="S814" s="43"/>
      <c r="T814" s="79"/>
      <c r="AT814" s="25" t="s">
        <v>428</v>
      </c>
      <c r="AU814" s="25" t="s">
        <v>80</v>
      </c>
    </row>
    <row r="815" spans="2:65" s="12" customFormat="1" ht="13.5">
      <c r="B815" s="224"/>
      <c r="C815" s="225"/>
      <c r="D815" s="221" t="s">
        <v>430</v>
      </c>
      <c r="E815" s="226" t="s">
        <v>21</v>
      </c>
      <c r="F815" s="227" t="s">
        <v>1572</v>
      </c>
      <c r="G815" s="225"/>
      <c r="H815" s="228">
        <v>0.32100000000000001</v>
      </c>
      <c r="I815" s="229"/>
      <c r="J815" s="225"/>
      <c r="K815" s="225"/>
      <c r="L815" s="230"/>
      <c r="M815" s="231"/>
      <c r="N815" s="232"/>
      <c r="O815" s="232"/>
      <c r="P815" s="232"/>
      <c r="Q815" s="232"/>
      <c r="R815" s="232"/>
      <c r="S815" s="232"/>
      <c r="T815" s="233"/>
      <c r="AT815" s="234" t="s">
        <v>430</v>
      </c>
      <c r="AU815" s="234" t="s">
        <v>80</v>
      </c>
      <c r="AV815" s="12" t="s">
        <v>80</v>
      </c>
      <c r="AW815" s="12" t="s">
        <v>34</v>
      </c>
      <c r="AX815" s="12" t="s">
        <v>71</v>
      </c>
      <c r="AY815" s="234" t="s">
        <v>419</v>
      </c>
    </row>
    <row r="816" spans="2:65" s="12" customFormat="1" ht="13.5">
      <c r="B816" s="224"/>
      <c r="C816" s="225"/>
      <c r="D816" s="221" t="s">
        <v>430</v>
      </c>
      <c r="E816" s="226" t="s">
        <v>21</v>
      </c>
      <c r="F816" s="227" t="s">
        <v>1573</v>
      </c>
      <c r="G816" s="225"/>
      <c r="H816" s="228">
        <v>3.024</v>
      </c>
      <c r="I816" s="229"/>
      <c r="J816" s="225"/>
      <c r="K816" s="225"/>
      <c r="L816" s="230"/>
      <c r="M816" s="231"/>
      <c r="N816" s="232"/>
      <c r="O816" s="232"/>
      <c r="P816" s="232"/>
      <c r="Q816" s="232"/>
      <c r="R816" s="232"/>
      <c r="S816" s="232"/>
      <c r="T816" s="233"/>
      <c r="AT816" s="234" t="s">
        <v>430</v>
      </c>
      <c r="AU816" s="234" t="s">
        <v>80</v>
      </c>
      <c r="AV816" s="12" t="s">
        <v>80</v>
      </c>
      <c r="AW816" s="12" t="s">
        <v>34</v>
      </c>
      <c r="AX816" s="12" t="s">
        <v>71</v>
      </c>
      <c r="AY816" s="234" t="s">
        <v>419</v>
      </c>
    </row>
    <row r="817" spans="2:65" s="13" customFormat="1" ht="13.5">
      <c r="B817" s="235"/>
      <c r="C817" s="236"/>
      <c r="D817" s="237" t="s">
        <v>430</v>
      </c>
      <c r="E817" s="238" t="s">
        <v>21</v>
      </c>
      <c r="F817" s="239" t="s">
        <v>434</v>
      </c>
      <c r="G817" s="236"/>
      <c r="H817" s="240">
        <v>3.3450000000000002</v>
      </c>
      <c r="I817" s="241"/>
      <c r="J817" s="236"/>
      <c r="K817" s="236"/>
      <c r="L817" s="242"/>
      <c r="M817" s="243"/>
      <c r="N817" s="244"/>
      <c r="O817" s="244"/>
      <c r="P817" s="244"/>
      <c r="Q817" s="244"/>
      <c r="R817" s="244"/>
      <c r="S817" s="244"/>
      <c r="T817" s="245"/>
      <c r="AT817" s="246" t="s">
        <v>430</v>
      </c>
      <c r="AU817" s="246" t="s">
        <v>80</v>
      </c>
      <c r="AV817" s="13" t="s">
        <v>426</v>
      </c>
      <c r="AW817" s="13" t="s">
        <v>34</v>
      </c>
      <c r="AX817" s="13" t="s">
        <v>78</v>
      </c>
      <c r="AY817" s="246" t="s">
        <v>419</v>
      </c>
    </row>
    <row r="818" spans="2:65" s="1" customFormat="1" ht="22.5" customHeight="1">
      <c r="B818" s="42"/>
      <c r="C818" s="209" t="s">
        <v>1574</v>
      </c>
      <c r="D818" s="209" t="s">
        <v>421</v>
      </c>
      <c r="E818" s="210" t="s">
        <v>1575</v>
      </c>
      <c r="F818" s="211" t="s">
        <v>1576</v>
      </c>
      <c r="G818" s="212" t="s">
        <v>424</v>
      </c>
      <c r="H818" s="213">
        <v>12.484999999999999</v>
      </c>
      <c r="I818" s="214"/>
      <c r="J818" s="215">
        <f>ROUND(I818*H818,2)</f>
        <v>0</v>
      </c>
      <c r="K818" s="211" t="s">
        <v>425</v>
      </c>
      <c r="L818" s="62"/>
      <c r="M818" s="216" t="s">
        <v>21</v>
      </c>
      <c r="N818" s="217" t="s">
        <v>42</v>
      </c>
      <c r="O818" s="43"/>
      <c r="P818" s="218">
        <f>O818*H818</f>
        <v>0</v>
      </c>
      <c r="Q818" s="218">
        <v>0</v>
      </c>
      <c r="R818" s="218">
        <f>Q818*H818</f>
        <v>0</v>
      </c>
      <c r="S818" s="218">
        <v>1.8</v>
      </c>
      <c r="T818" s="219">
        <f>S818*H818</f>
        <v>22.472999999999999</v>
      </c>
      <c r="AR818" s="25" t="s">
        <v>426</v>
      </c>
      <c r="AT818" s="25" t="s">
        <v>421</v>
      </c>
      <c r="AU818" s="25" t="s">
        <v>80</v>
      </c>
      <c r="AY818" s="25" t="s">
        <v>419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25" t="s">
        <v>78</v>
      </c>
      <c r="BK818" s="220">
        <f>ROUND(I818*H818,2)</f>
        <v>0</v>
      </c>
      <c r="BL818" s="25" t="s">
        <v>426</v>
      </c>
      <c r="BM818" s="25" t="s">
        <v>1577</v>
      </c>
    </row>
    <row r="819" spans="2:65" s="1" customFormat="1" ht="27">
      <c r="B819" s="42"/>
      <c r="C819" s="64"/>
      <c r="D819" s="221" t="s">
        <v>428</v>
      </c>
      <c r="E819" s="64"/>
      <c r="F819" s="222" t="s">
        <v>1578</v>
      </c>
      <c r="G819" s="64"/>
      <c r="H819" s="64"/>
      <c r="I819" s="177"/>
      <c r="J819" s="64"/>
      <c r="K819" s="64"/>
      <c r="L819" s="62"/>
      <c r="M819" s="223"/>
      <c r="N819" s="43"/>
      <c r="O819" s="43"/>
      <c r="P819" s="43"/>
      <c r="Q819" s="43"/>
      <c r="R819" s="43"/>
      <c r="S819" s="43"/>
      <c r="T819" s="79"/>
      <c r="AT819" s="25" t="s">
        <v>428</v>
      </c>
      <c r="AU819" s="25" t="s">
        <v>80</v>
      </c>
    </row>
    <row r="820" spans="2:65" s="12" customFormat="1" ht="13.5">
      <c r="B820" s="224"/>
      <c r="C820" s="225"/>
      <c r="D820" s="221" t="s">
        <v>430</v>
      </c>
      <c r="E820" s="226" t="s">
        <v>21</v>
      </c>
      <c r="F820" s="227" t="s">
        <v>1579</v>
      </c>
      <c r="G820" s="225"/>
      <c r="H820" s="228">
        <v>10.455</v>
      </c>
      <c r="I820" s="229"/>
      <c r="J820" s="225"/>
      <c r="K820" s="225"/>
      <c r="L820" s="230"/>
      <c r="M820" s="231"/>
      <c r="N820" s="232"/>
      <c r="O820" s="232"/>
      <c r="P820" s="232"/>
      <c r="Q820" s="232"/>
      <c r="R820" s="232"/>
      <c r="S820" s="232"/>
      <c r="T820" s="233"/>
      <c r="AT820" s="234" t="s">
        <v>430</v>
      </c>
      <c r="AU820" s="234" t="s">
        <v>80</v>
      </c>
      <c r="AV820" s="12" t="s">
        <v>80</v>
      </c>
      <c r="AW820" s="12" t="s">
        <v>34</v>
      </c>
      <c r="AX820" s="12" t="s">
        <v>71</v>
      </c>
      <c r="AY820" s="234" t="s">
        <v>419</v>
      </c>
    </row>
    <row r="821" spans="2:65" s="12" customFormat="1" ht="13.5">
      <c r="B821" s="224"/>
      <c r="C821" s="225"/>
      <c r="D821" s="221" t="s">
        <v>430</v>
      </c>
      <c r="E821" s="226" t="s">
        <v>21</v>
      </c>
      <c r="F821" s="227" t="s">
        <v>1580</v>
      </c>
      <c r="G821" s="225"/>
      <c r="H821" s="228">
        <v>2.0299999999999998</v>
      </c>
      <c r="I821" s="229"/>
      <c r="J821" s="225"/>
      <c r="K821" s="225"/>
      <c r="L821" s="230"/>
      <c r="M821" s="231"/>
      <c r="N821" s="232"/>
      <c r="O821" s="232"/>
      <c r="P821" s="232"/>
      <c r="Q821" s="232"/>
      <c r="R821" s="232"/>
      <c r="S821" s="232"/>
      <c r="T821" s="233"/>
      <c r="AT821" s="234" t="s">
        <v>430</v>
      </c>
      <c r="AU821" s="234" t="s">
        <v>80</v>
      </c>
      <c r="AV821" s="12" t="s">
        <v>80</v>
      </c>
      <c r="AW821" s="12" t="s">
        <v>34</v>
      </c>
      <c r="AX821" s="12" t="s">
        <v>71</v>
      </c>
      <c r="AY821" s="234" t="s">
        <v>419</v>
      </c>
    </row>
    <row r="822" spans="2:65" s="13" customFormat="1" ht="13.5">
      <c r="B822" s="235"/>
      <c r="C822" s="236"/>
      <c r="D822" s="237" t="s">
        <v>430</v>
      </c>
      <c r="E822" s="238" t="s">
        <v>21</v>
      </c>
      <c r="F822" s="239" t="s">
        <v>434</v>
      </c>
      <c r="G822" s="236"/>
      <c r="H822" s="240">
        <v>12.484999999999999</v>
      </c>
      <c r="I822" s="241"/>
      <c r="J822" s="236"/>
      <c r="K822" s="236"/>
      <c r="L822" s="242"/>
      <c r="M822" s="243"/>
      <c r="N822" s="244"/>
      <c r="O822" s="244"/>
      <c r="P822" s="244"/>
      <c r="Q822" s="244"/>
      <c r="R822" s="244"/>
      <c r="S822" s="244"/>
      <c r="T822" s="245"/>
      <c r="AT822" s="246" t="s">
        <v>430</v>
      </c>
      <c r="AU822" s="246" t="s">
        <v>80</v>
      </c>
      <c r="AV822" s="13" t="s">
        <v>426</v>
      </c>
      <c r="AW822" s="13" t="s">
        <v>34</v>
      </c>
      <c r="AX822" s="13" t="s">
        <v>78</v>
      </c>
      <c r="AY822" s="246" t="s">
        <v>419</v>
      </c>
    </row>
    <row r="823" spans="2:65" s="1" customFormat="1" ht="22.5" customHeight="1">
      <c r="B823" s="42"/>
      <c r="C823" s="209" t="s">
        <v>1581</v>
      </c>
      <c r="D823" s="209" t="s">
        <v>421</v>
      </c>
      <c r="E823" s="210" t="s">
        <v>1582</v>
      </c>
      <c r="F823" s="211" t="s">
        <v>1583</v>
      </c>
      <c r="G823" s="212" t="s">
        <v>608</v>
      </c>
      <c r="H823" s="213">
        <v>8</v>
      </c>
      <c r="I823" s="214"/>
      <c r="J823" s="215">
        <f>ROUND(I823*H823,2)</f>
        <v>0</v>
      </c>
      <c r="K823" s="211" t="s">
        <v>425</v>
      </c>
      <c r="L823" s="62"/>
      <c r="M823" s="216" t="s">
        <v>21</v>
      </c>
      <c r="N823" s="217" t="s">
        <v>42</v>
      </c>
      <c r="O823" s="43"/>
      <c r="P823" s="218">
        <f>O823*H823</f>
        <v>0</v>
      </c>
      <c r="Q823" s="218">
        <v>0</v>
      </c>
      <c r="R823" s="218">
        <f>Q823*H823</f>
        <v>0</v>
      </c>
      <c r="S823" s="218">
        <v>2.1999999999999999E-2</v>
      </c>
      <c r="T823" s="219">
        <f>S823*H823</f>
        <v>0.17599999999999999</v>
      </c>
      <c r="AR823" s="25" t="s">
        <v>426</v>
      </c>
      <c r="AT823" s="25" t="s">
        <v>421</v>
      </c>
      <c r="AU823" s="25" t="s">
        <v>80</v>
      </c>
      <c r="AY823" s="25" t="s">
        <v>419</v>
      </c>
      <c r="BE823" s="220">
        <f>IF(N823="základní",J823,0)</f>
        <v>0</v>
      </c>
      <c r="BF823" s="220">
        <f>IF(N823="snížená",J823,0)</f>
        <v>0</v>
      </c>
      <c r="BG823" s="220">
        <f>IF(N823="zákl. přenesená",J823,0)</f>
        <v>0</v>
      </c>
      <c r="BH823" s="220">
        <f>IF(N823="sníž. přenesená",J823,0)</f>
        <v>0</v>
      </c>
      <c r="BI823" s="220">
        <f>IF(N823="nulová",J823,0)</f>
        <v>0</v>
      </c>
      <c r="BJ823" s="25" t="s">
        <v>78</v>
      </c>
      <c r="BK823" s="220">
        <f>ROUND(I823*H823,2)</f>
        <v>0</v>
      </c>
      <c r="BL823" s="25" t="s">
        <v>426</v>
      </c>
      <c r="BM823" s="25" t="s">
        <v>1584</v>
      </c>
    </row>
    <row r="824" spans="2:65" s="1" customFormat="1" ht="27">
      <c r="B824" s="42"/>
      <c r="C824" s="64"/>
      <c r="D824" s="237" t="s">
        <v>428</v>
      </c>
      <c r="E824" s="64"/>
      <c r="F824" s="271" t="s">
        <v>1585</v>
      </c>
      <c r="G824" s="64"/>
      <c r="H824" s="64"/>
      <c r="I824" s="177"/>
      <c r="J824" s="64"/>
      <c r="K824" s="64"/>
      <c r="L824" s="62"/>
      <c r="M824" s="223"/>
      <c r="N824" s="43"/>
      <c r="O824" s="43"/>
      <c r="P824" s="43"/>
      <c r="Q824" s="43"/>
      <c r="R824" s="43"/>
      <c r="S824" s="43"/>
      <c r="T824" s="79"/>
      <c r="AT824" s="25" t="s">
        <v>428</v>
      </c>
      <c r="AU824" s="25" t="s">
        <v>80</v>
      </c>
    </row>
    <row r="825" spans="2:65" s="1" customFormat="1" ht="22.5" customHeight="1">
      <c r="B825" s="42"/>
      <c r="C825" s="209" t="s">
        <v>1586</v>
      </c>
      <c r="D825" s="209" t="s">
        <v>421</v>
      </c>
      <c r="E825" s="210" t="s">
        <v>1587</v>
      </c>
      <c r="F825" s="211" t="s">
        <v>1588</v>
      </c>
      <c r="G825" s="212" t="s">
        <v>608</v>
      </c>
      <c r="H825" s="213">
        <v>42</v>
      </c>
      <c r="I825" s="214"/>
      <c r="J825" s="215">
        <f>ROUND(I825*H825,2)</f>
        <v>0</v>
      </c>
      <c r="K825" s="211" t="s">
        <v>425</v>
      </c>
      <c r="L825" s="62"/>
      <c r="M825" s="216" t="s">
        <v>21</v>
      </c>
      <c r="N825" s="217" t="s">
        <v>42</v>
      </c>
      <c r="O825" s="43"/>
      <c r="P825" s="218">
        <f>O825*H825</f>
        <v>0</v>
      </c>
      <c r="Q825" s="218">
        <v>0</v>
      </c>
      <c r="R825" s="218">
        <f>Q825*H825</f>
        <v>0</v>
      </c>
      <c r="S825" s="218">
        <v>0.06</v>
      </c>
      <c r="T825" s="219">
        <f>S825*H825</f>
        <v>2.52</v>
      </c>
      <c r="AR825" s="25" t="s">
        <v>426</v>
      </c>
      <c r="AT825" s="25" t="s">
        <v>421</v>
      </c>
      <c r="AU825" s="25" t="s">
        <v>80</v>
      </c>
      <c r="AY825" s="25" t="s">
        <v>419</v>
      </c>
      <c r="BE825" s="220">
        <f>IF(N825="základní",J825,0)</f>
        <v>0</v>
      </c>
      <c r="BF825" s="220">
        <f>IF(N825="snížená",J825,0)</f>
        <v>0</v>
      </c>
      <c r="BG825" s="220">
        <f>IF(N825="zákl. přenesená",J825,0)</f>
        <v>0</v>
      </c>
      <c r="BH825" s="220">
        <f>IF(N825="sníž. přenesená",J825,0)</f>
        <v>0</v>
      </c>
      <c r="BI825" s="220">
        <f>IF(N825="nulová",J825,0)</f>
        <v>0</v>
      </c>
      <c r="BJ825" s="25" t="s">
        <v>78</v>
      </c>
      <c r="BK825" s="220">
        <f>ROUND(I825*H825,2)</f>
        <v>0</v>
      </c>
      <c r="BL825" s="25" t="s">
        <v>426</v>
      </c>
      <c r="BM825" s="25" t="s">
        <v>1589</v>
      </c>
    </row>
    <row r="826" spans="2:65" s="1" customFormat="1" ht="27">
      <c r="B826" s="42"/>
      <c r="C826" s="64"/>
      <c r="D826" s="221" t="s">
        <v>428</v>
      </c>
      <c r="E826" s="64"/>
      <c r="F826" s="222" t="s">
        <v>1590</v>
      </c>
      <c r="G826" s="64"/>
      <c r="H826" s="64"/>
      <c r="I826" s="177"/>
      <c r="J826" s="64"/>
      <c r="K826" s="64"/>
      <c r="L826" s="62"/>
      <c r="M826" s="223"/>
      <c r="N826" s="43"/>
      <c r="O826" s="43"/>
      <c r="P826" s="43"/>
      <c r="Q826" s="43"/>
      <c r="R826" s="43"/>
      <c r="S826" s="43"/>
      <c r="T826" s="79"/>
      <c r="AT826" s="25" t="s">
        <v>428</v>
      </c>
      <c r="AU826" s="25" t="s">
        <v>80</v>
      </c>
    </row>
    <row r="827" spans="2:65" s="12" customFormat="1" ht="13.5">
      <c r="B827" s="224"/>
      <c r="C827" s="225"/>
      <c r="D827" s="221" t="s">
        <v>430</v>
      </c>
      <c r="E827" s="226" t="s">
        <v>21</v>
      </c>
      <c r="F827" s="227" t="s">
        <v>1591</v>
      </c>
      <c r="G827" s="225"/>
      <c r="H827" s="228">
        <v>9</v>
      </c>
      <c r="I827" s="229"/>
      <c r="J827" s="225"/>
      <c r="K827" s="225"/>
      <c r="L827" s="230"/>
      <c r="M827" s="231"/>
      <c r="N827" s="232"/>
      <c r="O827" s="232"/>
      <c r="P827" s="232"/>
      <c r="Q827" s="232"/>
      <c r="R827" s="232"/>
      <c r="S827" s="232"/>
      <c r="T827" s="233"/>
      <c r="AT827" s="234" t="s">
        <v>430</v>
      </c>
      <c r="AU827" s="234" t="s">
        <v>80</v>
      </c>
      <c r="AV827" s="12" t="s">
        <v>80</v>
      </c>
      <c r="AW827" s="12" t="s">
        <v>34</v>
      </c>
      <c r="AX827" s="12" t="s">
        <v>71</v>
      </c>
      <c r="AY827" s="234" t="s">
        <v>419</v>
      </c>
    </row>
    <row r="828" spans="2:65" s="12" customFormat="1" ht="13.5">
      <c r="B828" s="224"/>
      <c r="C828" s="225"/>
      <c r="D828" s="221" t="s">
        <v>430</v>
      </c>
      <c r="E828" s="226" t="s">
        <v>21</v>
      </c>
      <c r="F828" s="227" t="s">
        <v>1592</v>
      </c>
      <c r="G828" s="225"/>
      <c r="H828" s="228">
        <v>11</v>
      </c>
      <c r="I828" s="229"/>
      <c r="J828" s="225"/>
      <c r="K828" s="225"/>
      <c r="L828" s="230"/>
      <c r="M828" s="231"/>
      <c r="N828" s="232"/>
      <c r="O828" s="232"/>
      <c r="P828" s="232"/>
      <c r="Q828" s="232"/>
      <c r="R828" s="232"/>
      <c r="S828" s="232"/>
      <c r="T828" s="233"/>
      <c r="AT828" s="234" t="s">
        <v>430</v>
      </c>
      <c r="AU828" s="234" t="s">
        <v>80</v>
      </c>
      <c r="AV828" s="12" t="s">
        <v>80</v>
      </c>
      <c r="AW828" s="12" t="s">
        <v>34</v>
      </c>
      <c r="AX828" s="12" t="s">
        <v>71</v>
      </c>
      <c r="AY828" s="234" t="s">
        <v>419</v>
      </c>
    </row>
    <row r="829" spans="2:65" s="12" customFormat="1" ht="13.5">
      <c r="B829" s="224"/>
      <c r="C829" s="225"/>
      <c r="D829" s="221" t="s">
        <v>430</v>
      </c>
      <c r="E829" s="226" t="s">
        <v>21</v>
      </c>
      <c r="F829" s="227" t="s">
        <v>1593</v>
      </c>
      <c r="G829" s="225"/>
      <c r="H829" s="228">
        <v>11</v>
      </c>
      <c r="I829" s="229"/>
      <c r="J829" s="225"/>
      <c r="K829" s="225"/>
      <c r="L829" s="230"/>
      <c r="M829" s="231"/>
      <c r="N829" s="232"/>
      <c r="O829" s="232"/>
      <c r="P829" s="232"/>
      <c r="Q829" s="232"/>
      <c r="R829" s="232"/>
      <c r="S829" s="232"/>
      <c r="T829" s="233"/>
      <c r="AT829" s="234" t="s">
        <v>430</v>
      </c>
      <c r="AU829" s="234" t="s">
        <v>80</v>
      </c>
      <c r="AV829" s="12" t="s">
        <v>80</v>
      </c>
      <c r="AW829" s="12" t="s">
        <v>34</v>
      </c>
      <c r="AX829" s="12" t="s">
        <v>71</v>
      </c>
      <c r="AY829" s="234" t="s">
        <v>419</v>
      </c>
    </row>
    <row r="830" spans="2:65" s="12" customFormat="1" ht="13.5">
      <c r="B830" s="224"/>
      <c r="C830" s="225"/>
      <c r="D830" s="221" t="s">
        <v>430</v>
      </c>
      <c r="E830" s="226" t="s">
        <v>21</v>
      </c>
      <c r="F830" s="227" t="s">
        <v>1594</v>
      </c>
      <c r="G830" s="225"/>
      <c r="H830" s="228">
        <v>11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AT830" s="234" t="s">
        <v>430</v>
      </c>
      <c r="AU830" s="234" t="s">
        <v>80</v>
      </c>
      <c r="AV830" s="12" t="s">
        <v>80</v>
      </c>
      <c r="AW830" s="12" t="s">
        <v>34</v>
      </c>
      <c r="AX830" s="12" t="s">
        <v>71</v>
      </c>
      <c r="AY830" s="234" t="s">
        <v>419</v>
      </c>
    </row>
    <row r="831" spans="2:65" s="13" customFormat="1" ht="13.5">
      <c r="B831" s="235"/>
      <c r="C831" s="236"/>
      <c r="D831" s="237" t="s">
        <v>430</v>
      </c>
      <c r="E831" s="238" t="s">
        <v>21</v>
      </c>
      <c r="F831" s="239" t="s">
        <v>434</v>
      </c>
      <c r="G831" s="236"/>
      <c r="H831" s="240">
        <v>42</v>
      </c>
      <c r="I831" s="241"/>
      <c r="J831" s="236"/>
      <c r="K831" s="236"/>
      <c r="L831" s="242"/>
      <c r="M831" s="243"/>
      <c r="N831" s="244"/>
      <c r="O831" s="244"/>
      <c r="P831" s="244"/>
      <c r="Q831" s="244"/>
      <c r="R831" s="244"/>
      <c r="S831" s="244"/>
      <c r="T831" s="245"/>
      <c r="AT831" s="246" t="s">
        <v>430</v>
      </c>
      <c r="AU831" s="246" t="s">
        <v>80</v>
      </c>
      <c r="AV831" s="13" t="s">
        <v>426</v>
      </c>
      <c r="AW831" s="13" t="s">
        <v>34</v>
      </c>
      <c r="AX831" s="13" t="s">
        <v>78</v>
      </c>
      <c r="AY831" s="246" t="s">
        <v>419</v>
      </c>
    </row>
    <row r="832" spans="2:65" s="1" customFormat="1" ht="22.5" customHeight="1">
      <c r="B832" s="42"/>
      <c r="C832" s="209" t="s">
        <v>1595</v>
      </c>
      <c r="D832" s="209" t="s">
        <v>421</v>
      </c>
      <c r="E832" s="210" t="s">
        <v>1596</v>
      </c>
      <c r="F832" s="211" t="s">
        <v>1597</v>
      </c>
      <c r="G832" s="212" t="s">
        <v>504</v>
      </c>
      <c r="H832" s="213">
        <v>79.599999999999994</v>
      </c>
      <c r="I832" s="214"/>
      <c r="J832" s="215">
        <f>ROUND(I832*H832,2)</f>
        <v>0</v>
      </c>
      <c r="K832" s="211" t="s">
        <v>425</v>
      </c>
      <c r="L832" s="62"/>
      <c r="M832" s="216" t="s">
        <v>21</v>
      </c>
      <c r="N832" s="217" t="s">
        <v>42</v>
      </c>
      <c r="O832" s="43"/>
      <c r="P832" s="218">
        <f>O832*H832</f>
        <v>0</v>
      </c>
      <c r="Q832" s="218">
        <v>0</v>
      </c>
      <c r="R832" s="218">
        <f>Q832*H832</f>
        <v>0</v>
      </c>
      <c r="S832" s="218">
        <v>6.5000000000000002E-2</v>
      </c>
      <c r="T832" s="219">
        <f>S832*H832</f>
        <v>5.1739999999999995</v>
      </c>
      <c r="AR832" s="25" t="s">
        <v>426</v>
      </c>
      <c r="AT832" s="25" t="s">
        <v>421</v>
      </c>
      <c r="AU832" s="25" t="s">
        <v>80</v>
      </c>
      <c r="AY832" s="25" t="s">
        <v>419</v>
      </c>
      <c r="BE832" s="220">
        <f>IF(N832="základní",J832,0)</f>
        <v>0</v>
      </c>
      <c r="BF832" s="220">
        <f>IF(N832="snížená",J832,0)</f>
        <v>0</v>
      </c>
      <c r="BG832" s="220">
        <f>IF(N832="zákl. přenesená",J832,0)</f>
        <v>0</v>
      </c>
      <c r="BH832" s="220">
        <f>IF(N832="sníž. přenesená",J832,0)</f>
        <v>0</v>
      </c>
      <c r="BI832" s="220">
        <f>IF(N832="nulová",J832,0)</f>
        <v>0</v>
      </c>
      <c r="BJ832" s="25" t="s">
        <v>78</v>
      </c>
      <c r="BK832" s="220">
        <f>ROUND(I832*H832,2)</f>
        <v>0</v>
      </c>
      <c r="BL832" s="25" t="s">
        <v>426</v>
      </c>
      <c r="BM832" s="25" t="s">
        <v>1598</v>
      </c>
    </row>
    <row r="833" spans="2:65" s="1" customFormat="1" ht="27">
      <c r="B833" s="42"/>
      <c r="C833" s="64"/>
      <c r="D833" s="221" t="s">
        <v>428</v>
      </c>
      <c r="E833" s="64"/>
      <c r="F833" s="222" t="s">
        <v>1599</v>
      </c>
      <c r="G833" s="64"/>
      <c r="H833" s="64"/>
      <c r="I833" s="177"/>
      <c r="J833" s="64"/>
      <c r="K833" s="64"/>
      <c r="L833" s="62"/>
      <c r="M833" s="223"/>
      <c r="N833" s="43"/>
      <c r="O833" s="43"/>
      <c r="P833" s="43"/>
      <c r="Q833" s="43"/>
      <c r="R833" s="43"/>
      <c r="S833" s="43"/>
      <c r="T833" s="79"/>
      <c r="AT833" s="25" t="s">
        <v>428</v>
      </c>
      <c r="AU833" s="25" t="s">
        <v>80</v>
      </c>
    </row>
    <row r="834" spans="2:65" s="12" customFormat="1" ht="13.5">
      <c r="B834" s="224"/>
      <c r="C834" s="225"/>
      <c r="D834" s="237" t="s">
        <v>430</v>
      </c>
      <c r="E834" s="247" t="s">
        <v>21</v>
      </c>
      <c r="F834" s="248" t="s">
        <v>1600</v>
      </c>
      <c r="G834" s="225"/>
      <c r="H834" s="249">
        <v>79.599999999999994</v>
      </c>
      <c r="I834" s="229"/>
      <c r="J834" s="225"/>
      <c r="K834" s="225"/>
      <c r="L834" s="230"/>
      <c r="M834" s="231"/>
      <c r="N834" s="232"/>
      <c r="O834" s="232"/>
      <c r="P834" s="232"/>
      <c r="Q834" s="232"/>
      <c r="R834" s="232"/>
      <c r="S834" s="232"/>
      <c r="T834" s="233"/>
      <c r="AT834" s="234" t="s">
        <v>430</v>
      </c>
      <c r="AU834" s="234" t="s">
        <v>80</v>
      </c>
      <c r="AV834" s="12" t="s">
        <v>80</v>
      </c>
      <c r="AW834" s="12" t="s">
        <v>34</v>
      </c>
      <c r="AX834" s="12" t="s">
        <v>78</v>
      </c>
      <c r="AY834" s="234" t="s">
        <v>419</v>
      </c>
    </row>
    <row r="835" spans="2:65" s="1" customFormat="1" ht="22.5" customHeight="1">
      <c r="B835" s="42"/>
      <c r="C835" s="209" t="s">
        <v>1601</v>
      </c>
      <c r="D835" s="209" t="s">
        <v>421</v>
      </c>
      <c r="E835" s="210" t="s">
        <v>1602</v>
      </c>
      <c r="F835" s="211" t="s">
        <v>1603</v>
      </c>
      <c r="G835" s="212" t="s">
        <v>504</v>
      </c>
      <c r="H835" s="213">
        <v>61.3</v>
      </c>
      <c r="I835" s="214"/>
      <c r="J835" s="215">
        <f>ROUND(I835*H835,2)</f>
        <v>0</v>
      </c>
      <c r="K835" s="211" t="s">
        <v>21</v>
      </c>
      <c r="L835" s="62"/>
      <c r="M835" s="216" t="s">
        <v>21</v>
      </c>
      <c r="N835" s="217" t="s">
        <v>42</v>
      </c>
      <c r="O835" s="43"/>
      <c r="P835" s="218">
        <f>O835*H835</f>
        <v>0</v>
      </c>
      <c r="Q835" s="218">
        <v>0</v>
      </c>
      <c r="R835" s="218">
        <f>Q835*H835</f>
        <v>0</v>
      </c>
      <c r="S835" s="218">
        <v>0.112</v>
      </c>
      <c r="T835" s="219">
        <f>S835*H835</f>
        <v>6.8655999999999997</v>
      </c>
      <c r="AR835" s="25" t="s">
        <v>426</v>
      </c>
      <c r="AT835" s="25" t="s">
        <v>421</v>
      </c>
      <c r="AU835" s="25" t="s">
        <v>80</v>
      </c>
      <c r="AY835" s="25" t="s">
        <v>419</v>
      </c>
      <c r="BE835" s="220">
        <f>IF(N835="základní",J835,0)</f>
        <v>0</v>
      </c>
      <c r="BF835" s="220">
        <f>IF(N835="snížená",J835,0)</f>
        <v>0</v>
      </c>
      <c r="BG835" s="220">
        <f>IF(N835="zákl. přenesená",J835,0)</f>
        <v>0</v>
      </c>
      <c r="BH835" s="220">
        <f>IF(N835="sníž. přenesená",J835,0)</f>
        <v>0</v>
      </c>
      <c r="BI835" s="220">
        <f>IF(N835="nulová",J835,0)</f>
        <v>0</v>
      </c>
      <c r="BJ835" s="25" t="s">
        <v>78</v>
      </c>
      <c r="BK835" s="220">
        <f>ROUND(I835*H835,2)</f>
        <v>0</v>
      </c>
      <c r="BL835" s="25" t="s">
        <v>426</v>
      </c>
      <c r="BM835" s="25" t="s">
        <v>1604</v>
      </c>
    </row>
    <row r="836" spans="2:65" s="1" customFormat="1" ht="13.5">
      <c r="B836" s="42"/>
      <c r="C836" s="64"/>
      <c r="D836" s="221" t="s">
        <v>428</v>
      </c>
      <c r="E836" s="64"/>
      <c r="F836" s="222" t="s">
        <v>1605</v>
      </c>
      <c r="G836" s="64"/>
      <c r="H836" s="64"/>
      <c r="I836" s="177"/>
      <c r="J836" s="64"/>
      <c r="K836" s="64"/>
      <c r="L836" s="62"/>
      <c r="M836" s="223"/>
      <c r="N836" s="43"/>
      <c r="O836" s="43"/>
      <c r="P836" s="43"/>
      <c r="Q836" s="43"/>
      <c r="R836" s="43"/>
      <c r="S836" s="43"/>
      <c r="T836" s="79"/>
      <c r="AT836" s="25" t="s">
        <v>428</v>
      </c>
      <c r="AU836" s="25" t="s">
        <v>80</v>
      </c>
    </row>
    <row r="837" spans="2:65" s="12" customFormat="1" ht="13.5">
      <c r="B837" s="224"/>
      <c r="C837" s="225"/>
      <c r="D837" s="221" t="s">
        <v>430</v>
      </c>
      <c r="E837" s="226" t="s">
        <v>21</v>
      </c>
      <c r="F837" s="227" t="s">
        <v>1606</v>
      </c>
      <c r="G837" s="225"/>
      <c r="H837" s="228">
        <v>9.6999999999999993</v>
      </c>
      <c r="I837" s="229"/>
      <c r="J837" s="225"/>
      <c r="K837" s="225"/>
      <c r="L837" s="230"/>
      <c r="M837" s="231"/>
      <c r="N837" s="232"/>
      <c r="O837" s="232"/>
      <c r="P837" s="232"/>
      <c r="Q837" s="232"/>
      <c r="R837" s="232"/>
      <c r="S837" s="232"/>
      <c r="T837" s="233"/>
      <c r="AT837" s="234" t="s">
        <v>430</v>
      </c>
      <c r="AU837" s="234" t="s">
        <v>80</v>
      </c>
      <c r="AV837" s="12" t="s">
        <v>80</v>
      </c>
      <c r="AW837" s="12" t="s">
        <v>34</v>
      </c>
      <c r="AX837" s="12" t="s">
        <v>71</v>
      </c>
      <c r="AY837" s="234" t="s">
        <v>419</v>
      </c>
    </row>
    <row r="838" spans="2:65" s="12" customFormat="1" ht="13.5">
      <c r="B838" s="224"/>
      <c r="C838" s="225"/>
      <c r="D838" s="221" t="s">
        <v>430</v>
      </c>
      <c r="E838" s="226" t="s">
        <v>21</v>
      </c>
      <c r="F838" s="227" t="s">
        <v>1607</v>
      </c>
      <c r="G838" s="225"/>
      <c r="H838" s="228">
        <v>17.899999999999999</v>
      </c>
      <c r="I838" s="229"/>
      <c r="J838" s="225"/>
      <c r="K838" s="225"/>
      <c r="L838" s="230"/>
      <c r="M838" s="231"/>
      <c r="N838" s="232"/>
      <c r="O838" s="232"/>
      <c r="P838" s="232"/>
      <c r="Q838" s="232"/>
      <c r="R838" s="232"/>
      <c r="S838" s="232"/>
      <c r="T838" s="233"/>
      <c r="AT838" s="234" t="s">
        <v>430</v>
      </c>
      <c r="AU838" s="234" t="s">
        <v>80</v>
      </c>
      <c r="AV838" s="12" t="s">
        <v>80</v>
      </c>
      <c r="AW838" s="12" t="s">
        <v>34</v>
      </c>
      <c r="AX838" s="12" t="s">
        <v>71</v>
      </c>
      <c r="AY838" s="234" t="s">
        <v>419</v>
      </c>
    </row>
    <row r="839" spans="2:65" s="12" customFormat="1" ht="13.5">
      <c r="B839" s="224"/>
      <c r="C839" s="225"/>
      <c r="D839" s="221" t="s">
        <v>430</v>
      </c>
      <c r="E839" s="226" t="s">
        <v>21</v>
      </c>
      <c r="F839" s="227" t="s">
        <v>1608</v>
      </c>
      <c r="G839" s="225"/>
      <c r="H839" s="228">
        <v>15.8</v>
      </c>
      <c r="I839" s="229"/>
      <c r="J839" s="225"/>
      <c r="K839" s="225"/>
      <c r="L839" s="230"/>
      <c r="M839" s="231"/>
      <c r="N839" s="232"/>
      <c r="O839" s="232"/>
      <c r="P839" s="232"/>
      <c r="Q839" s="232"/>
      <c r="R839" s="232"/>
      <c r="S839" s="232"/>
      <c r="T839" s="233"/>
      <c r="AT839" s="234" t="s">
        <v>430</v>
      </c>
      <c r="AU839" s="234" t="s">
        <v>80</v>
      </c>
      <c r="AV839" s="12" t="s">
        <v>80</v>
      </c>
      <c r="AW839" s="12" t="s">
        <v>34</v>
      </c>
      <c r="AX839" s="12" t="s">
        <v>71</v>
      </c>
      <c r="AY839" s="234" t="s">
        <v>419</v>
      </c>
    </row>
    <row r="840" spans="2:65" s="12" customFormat="1" ht="13.5">
      <c r="B840" s="224"/>
      <c r="C840" s="225"/>
      <c r="D840" s="221" t="s">
        <v>430</v>
      </c>
      <c r="E840" s="226" t="s">
        <v>21</v>
      </c>
      <c r="F840" s="227" t="s">
        <v>1609</v>
      </c>
      <c r="G840" s="225"/>
      <c r="H840" s="228">
        <v>17.899999999999999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430</v>
      </c>
      <c r="AU840" s="234" t="s">
        <v>80</v>
      </c>
      <c r="AV840" s="12" t="s">
        <v>80</v>
      </c>
      <c r="AW840" s="12" t="s">
        <v>34</v>
      </c>
      <c r="AX840" s="12" t="s">
        <v>71</v>
      </c>
      <c r="AY840" s="234" t="s">
        <v>419</v>
      </c>
    </row>
    <row r="841" spans="2:65" s="13" customFormat="1" ht="13.5">
      <c r="B841" s="235"/>
      <c r="C841" s="236"/>
      <c r="D841" s="237" t="s">
        <v>430</v>
      </c>
      <c r="E841" s="238" t="s">
        <v>21</v>
      </c>
      <c r="F841" s="239" t="s">
        <v>434</v>
      </c>
      <c r="G841" s="236"/>
      <c r="H841" s="240">
        <v>61.3</v>
      </c>
      <c r="I841" s="241"/>
      <c r="J841" s="236"/>
      <c r="K841" s="236"/>
      <c r="L841" s="242"/>
      <c r="M841" s="243"/>
      <c r="N841" s="244"/>
      <c r="O841" s="244"/>
      <c r="P841" s="244"/>
      <c r="Q841" s="244"/>
      <c r="R841" s="244"/>
      <c r="S841" s="244"/>
      <c r="T841" s="245"/>
      <c r="AT841" s="246" t="s">
        <v>430</v>
      </c>
      <c r="AU841" s="246" t="s">
        <v>80</v>
      </c>
      <c r="AV841" s="13" t="s">
        <v>426</v>
      </c>
      <c r="AW841" s="13" t="s">
        <v>34</v>
      </c>
      <c r="AX841" s="13" t="s">
        <v>78</v>
      </c>
      <c r="AY841" s="246" t="s">
        <v>419</v>
      </c>
    </row>
    <row r="842" spans="2:65" s="1" customFormat="1" ht="22.5" customHeight="1">
      <c r="B842" s="42"/>
      <c r="C842" s="209" t="s">
        <v>1610</v>
      </c>
      <c r="D842" s="209" t="s">
        <v>421</v>
      </c>
      <c r="E842" s="210" t="s">
        <v>1611</v>
      </c>
      <c r="F842" s="211" t="s">
        <v>1612</v>
      </c>
      <c r="G842" s="212" t="s">
        <v>504</v>
      </c>
      <c r="H842" s="213">
        <v>35.4</v>
      </c>
      <c r="I842" s="214"/>
      <c r="J842" s="215">
        <f>ROUND(I842*H842,2)</f>
        <v>0</v>
      </c>
      <c r="K842" s="211" t="s">
        <v>425</v>
      </c>
      <c r="L842" s="62"/>
      <c r="M842" s="216" t="s">
        <v>21</v>
      </c>
      <c r="N842" s="217" t="s">
        <v>42</v>
      </c>
      <c r="O842" s="43"/>
      <c r="P842" s="218">
        <f>O842*H842</f>
        <v>0</v>
      </c>
      <c r="Q842" s="218">
        <v>0</v>
      </c>
      <c r="R842" s="218">
        <f>Q842*H842</f>
        <v>0</v>
      </c>
      <c r="S842" s="218">
        <v>3.6999999999999998E-2</v>
      </c>
      <c r="T842" s="219">
        <f>S842*H842</f>
        <v>1.3097999999999999</v>
      </c>
      <c r="AR842" s="25" t="s">
        <v>426</v>
      </c>
      <c r="AT842" s="25" t="s">
        <v>421</v>
      </c>
      <c r="AU842" s="25" t="s">
        <v>80</v>
      </c>
      <c r="AY842" s="25" t="s">
        <v>419</v>
      </c>
      <c r="BE842" s="220">
        <f>IF(N842="základní",J842,0)</f>
        <v>0</v>
      </c>
      <c r="BF842" s="220">
        <f>IF(N842="snížená",J842,0)</f>
        <v>0</v>
      </c>
      <c r="BG842" s="220">
        <f>IF(N842="zákl. přenesená",J842,0)</f>
        <v>0</v>
      </c>
      <c r="BH842" s="220">
        <f>IF(N842="sníž. přenesená",J842,0)</f>
        <v>0</v>
      </c>
      <c r="BI842" s="220">
        <f>IF(N842="nulová",J842,0)</f>
        <v>0</v>
      </c>
      <c r="BJ842" s="25" t="s">
        <v>78</v>
      </c>
      <c r="BK842" s="220">
        <f>ROUND(I842*H842,2)</f>
        <v>0</v>
      </c>
      <c r="BL842" s="25" t="s">
        <v>426</v>
      </c>
      <c r="BM842" s="25" t="s">
        <v>1613</v>
      </c>
    </row>
    <row r="843" spans="2:65" s="1" customFormat="1" ht="13.5">
      <c r="B843" s="42"/>
      <c r="C843" s="64"/>
      <c r="D843" s="237" t="s">
        <v>428</v>
      </c>
      <c r="E843" s="64"/>
      <c r="F843" s="271" t="s">
        <v>1614</v>
      </c>
      <c r="G843" s="64"/>
      <c r="H843" s="64"/>
      <c r="I843" s="177"/>
      <c r="J843" s="64"/>
      <c r="K843" s="64"/>
      <c r="L843" s="62"/>
      <c r="M843" s="223"/>
      <c r="N843" s="43"/>
      <c r="O843" s="43"/>
      <c r="P843" s="43"/>
      <c r="Q843" s="43"/>
      <c r="R843" s="43"/>
      <c r="S843" s="43"/>
      <c r="T843" s="79"/>
      <c r="AT843" s="25" t="s">
        <v>428</v>
      </c>
      <c r="AU843" s="25" t="s">
        <v>80</v>
      </c>
    </row>
    <row r="844" spans="2:65" s="1" customFormat="1" ht="22.5" customHeight="1">
      <c r="B844" s="42"/>
      <c r="C844" s="209" t="s">
        <v>1615</v>
      </c>
      <c r="D844" s="209" t="s">
        <v>421</v>
      </c>
      <c r="E844" s="210" t="s">
        <v>1616</v>
      </c>
      <c r="F844" s="211" t="s">
        <v>1617</v>
      </c>
      <c r="G844" s="212" t="s">
        <v>465</v>
      </c>
      <c r="H844" s="213">
        <v>1121.7260000000001</v>
      </c>
      <c r="I844" s="214"/>
      <c r="J844" s="215">
        <f>ROUND(I844*H844,2)</f>
        <v>0</v>
      </c>
      <c r="K844" s="211" t="s">
        <v>425</v>
      </c>
      <c r="L844" s="62"/>
      <c r="M844" s="216" t="s">
        <v>21</v>
      </c>
      <c r="N844" s="217" t="s">
        <v>42</v>
      </c>
      <c r="O844" s="43"/>
      <c r="P844" s="218">
        <f>O844*H844</f>
        <v>0</v>
      </c>
      <c r="Q844" s="218">
        <v>0</v>
      </c>
      <c r="R844" s="218">
        <f>Q844*H844</f>
        <v>0</v>
      </c>
      <c r="S844" s="218">
        <v>0.02</v>
      </c>
      <c r="T844" s="219">
        <f>S844*H844</f>
        <v>22.434520000000003</v>
      </c>
      <c r="AR844" s="25" t="s">
        <v>426</v>
      </c>
      <c r="AT844" s="25" t="s">
        <v>421</v>
      </c>
      <c r="AU844" s="25" t="s">
        <v>80</v>
      </c>
      <c r="AY844" s="25" t="s">
        <v>419</v>
      </c>
      <c r="BE844" s="220">
        <f>IF(N844="základní",J844,0)</f>
        <v>0</v>
      </c>
      <c r="BF844" s="220">
        <f>IF(N844="snížená",J844,0)</f>
        <v>0</v>
      </c>
      <c r="BG844" s="220">
        <f>IF(N844="zákl. přenesená",J844,0)</f>
        <v>0</v>
      </c>
      <c r="BH844" s="220">
        <f>IF(N844="sníž. přenesená",J844,0)</f>
        <v>0</v>
      </c>
      <c r="BI844" s="220">
        <f>IF(N844="nulová",J844,0)</f>
        <v>0</v>
      </c>
      <c r="BJ844" s="25" t="s">
        <v>78</v>
      </c>
      <c r="BK844" s="220">
        <f>ROUND(I844*H844,2)</f>
        <v>0</v>
      </c>
      <c r="BL844" s="25" t="s">
        <v>426</v>
      </c>
      <c r="BM844" s="25" t="s">
        <v>1618</v>
      </c>
    </row>
    <row r="845" spans="2:65" s="1" customFormat="1" ht="27">
      <c r="B845" s="42"/>
      <c r="C845" s="64"/>
      <c r="D845" s="221" t="s">
        <v>428</v>
      </c>
      <c r="E845" s="64"/>
      <c r="F845" s="222" t="s">
        <v>1619</v>
      </c>
      <c r="G845" s="64"/>
      <c r="H845" s="64"/>
      <c r="I845" s="177"/>
      <c r="J845" s="64"/>
      <c r="K845" s="64"/>
      <c r="L845" s="62"/>
      <c r="M845" s="223"/>
      <c r="N845" s="43"/>
      <c r="O845" s="43"/>
      <c r="P845" s="43"/>
      <c r="Q845" s="43"/>
      <c r="R845" s="43"/>
      <c r="S845" s="43"/>
      <c r="T845" s="79"/>
      <c r="AT845" s="25" t="s">
        <v>428</v>
      </c>
      <c r="AU845" s="25" t="s">
        <v>80</v>
      </c>
    </row>
    <row r="846" spans="2:65" s="14" customFormat="1" ht="13.5">
      <c r="B846" s="260"/>
      <c r="C846" s="261"/>
      <c r="D846" s="221" t="s">
        <v>430</v>
      </c>
      <c r="E846" s="262" t="s">
        <v>21</v>
      </c>
      <c r="F846" s="263" t="s">
        <v>1620</v>
      </c>
      <c r="G846" s="261"/>
      <c r="H846" s="264" t="s">
        <v>21</v>
      </c>
      <c r="I846" s="265"/>
      <c r="J846" s="261"/>
      <c r="K846" s="261"/>
      <c r="L846" s="266"/>
      <c r="M846" s="267"/>
      <c r="N846" s="268"/>
      <c r="O846" s="268"/>
      <c r="P846" s="268"/>
      <c r="Q846" s="268"/>
      <c r="R846" s="268"/>
      <c r="S846" s="268"/>
      <c r="T846" s="269"/>
      <c r="AT846" s="270" t="s">
        <v>430</v>
      </c>
      <c r="AU846" s="270" t="s">
        <v>80</v>
      </c>
      <c r="AV846" s="14" t="s">
        <v>78</v>
      </c>
      <c r="AW846" s="14" t="s">
        <v>34</v>
      </c>
      <c r="AX846" s="14" t="s">
        <v>71</v>
      </c>
      <c r="AY846" s="270" t="s">
        <v>419</v>
      </c>
    </row>
    <row r="847" spans="2:65" s="12" customFormat="1" ht="13.5">
      <c r="B847" s="224"/>
      <c r="C847" s="225"/>
      <c r="D847" s="221" t="s">
        <v>430</v>
      </c>
      <c r="E847" s="226" t="s">
        <v>21</v>
      </c>
      <c r="F847" s="227" t="s">
        <v>1621</v>
      </c>
      <c r="G847" s="225"/>
      <c r="H847" s="228">
        <v>156.33799999999999</v>
      </c>
      <c r="I847" s="229"/>
      <c r="J847" s="225"/>
      <c r="K847" s="225"/>
      <c r="L847" s="230"/>
      <c r="M847" s="231"/>
      <c r="N847" s="232"/>
      <c r="O847" s="232"/>
      <c r="P847" s="232"/>
      <c r="Q847" s="232"/>
      <c r="R847" s="232"/>
      <c r="S847" s="232"/>
      <c r="T847" s="233"/>
      <c r="AT847" s="234" t="s">
        <v>430</v>
      </c>
      <c r="AU847" s="234" t="s">
        <v>80</v>
      </c>
      <c r="AV847" s="12" t="s">
        <v>80</v>
      </c>
      <c r="AW847" s="12" t="s">
        <v>34</v>
      </c>
      <c r="AX847" s="12" t="s">
        <v>71</v>
      </c>
      <c r="AY847" s="234" t="s">
        <v>419</v>
      </c>
    </row>
    <row r="848" spans="2:65" s="12" customFormat="1" ht="13.5">
      <c r="B848" s="224"/>
      <c r="C848" s="225"/>
      <c r="D848" s="221" t="s">
        <v>430</v>
      </c>
      <c r="E848" s="226" t="s">
        <v>21</v>
      </c>
      <c r="F848" s="227" t="s">
        <v>1622</v>
      </c>
      <c r="G848" s="225"/>
      <c r="H848" s="228">
        <v>-3.54</v>
      </c>
      <c r="I848" s="229"/>
      <c r="J848" s="225"/>
      <c r="K848" s="225"/>
      <c r="L848" s="230"/>
      <c r="M848" s="231"/>
      <c r="N848" s="232"/>
      <c r="O848" s="232"/>
      <c r="P848" s="232"/>
      <c r="Q848" s="232"/>
      <c r="R848" s="232"/>
      <c r="S848" s="232"/>
      <c r="T848" s="233"/>
      <c r="AT848" s="234" t="s">
        <v>430</v>
      </c>
      <c r="AU848" s="234" t="s">
        <v>80</v>
      </c>
      <c r="AV848" s="12" t="s">
        <v>80</v>
      </c>
      <c r="AW848" s="12" t="s">
        <v>34</v>
      </c>
      <c r="AX848" s="12" t="s">
        <v>71</v>
      </c>
      <c r="AY848" s="234" t="s">
        <v>419</v>
      </c>
    </row>
    <row r="849" spans="2:65" s="15" customFormat="1" ht="13.5">
      <c r="B849" s="272"/>
      <c r="C849" s="273"/>
      <c r="D849" s="221" t="s">
        <v>430</v>
      </c>
      <c r="E849" s="274" t="s">
        <v>225</v>
      </c>
      <c r="F849" s="275" t="s">
        <v>584</v>
      </c>
      <c r="G849" s="273"/>
      <c r="H849" s="276">
        <v>152.798</v>
      </c>
      <c r="I849" s="277"/>
      <c r="J849" s="273"/>
      <c r="K849" s="273"/>
      <c r="L849" s="278"/>
      <c r="M849" s="279"/>
      <c r="N849" s="280"/>
      <c r="O849" s="280"/>
      <c r="P849" s="280"/>
      <c r="Q849" s="280"/>
      <c r="R849" s="280"/>
      <c r="S849" s="280"/>
      <c r="T849" s="281"/>
      <c r="AT849" s="282" t="s">
        <v>430</v>
      </c>
      <c r="AU849" s="282" t="s">
        <v>80</v>
      </c>
      <c r="AV849" s="15" t="s">
        <v>100</v>
      </c>
      <c r="AW849" s="15" t="s">
        <v>34</v>
      </c>
      <c r="AX849" s="15" t="s">
        <v>71</v>
      </c>
      <c r="AY849" s="282" t="s">
        <v>419</v>
      </c>
    </row>
    <row r="850" spans="2:65" s="14" customFormat="1" ht="13.5">
      <c r="B850" s="260"/>
      <c r="C850" s="261"/>
      <c r="D850" s="221" t="s">
        <v>430</v>
      </c>
      <c r="E850" s="262" t="s">
        <v>21</v>
      </c>
      <c r="F850" s="263" t="s">
        <v>1623</v>
      </c>
      <c r="G850" s="261"/>
      <c r="H850" s="264" t="s">
        <v>21</v>
      </c>
      <c r="I850" s="265"/>
      <c r="J850" s="261"/>
      <c r="K850" s="261"/>
      <c r="L850" s="266"/>
      <c r="M850" s="267"/>
      <c r="N850" s="268"/>
      <c r="O850" s="268"/>
      <c r="P850" s="268"/>
      <c r="Q850" s="268"/>
      <c r="R850" s="268"/>
      <c r="S850" s="268"/>
      <c r="T850" s="269"/>
      <c r="AT850" s="270" t="s">
        <v>430</v>
      </c>
      <c r="AU850" s="270" t="s">
        <v>80</v>
      </c>
      <c r="AV850" s="14" t="s">
        <v>78</v>
      </c>
      <c r="AW850" s="14" t="s">
        <v>34</v>
      </c>
      <c r="AX850" s="14" t="s">
        <v>71</v>
      </c>
      <c r="AY850" s="270" t="s">
        <v>419</v>
      </c>
    </row>
    <row r="851" spans="2:65" s="12" customFormat="1" ht="13.5">
      <c r="B851" s="224"/>
      <c r="C851" s="225"/>
      <c r="D851" s="221" t="s">
        <v>430</v>
      </c>
      <c r="E851" s="226" t="s">
        <v>21</v>
      </c>
      <c r="F851" s="227" t="s">
        <v>1624</v>
      </c>
      <c r="G851" s="225"/>
      <c r="H851" s="228">
        <v>78.87</v>
      </c>
      <c r="I851" s="229"/>
      <c r="J851" s="225"/>
      <c r="K851" s="225"/>
      <c r="L851" s="230"/>
      <c r="M851" s="231"/>
      <c r="N851" s="232"/>
      <c r="O851" s="232"/>
      <c r="P851" s="232"/>
      <c r="Q851" s="232"/>
      <c r="R851" s="232"/>
      <c r="S851" s="232"/>
      <c r="T851" s="233"/>
      <c r="AT851" s="234" t="s">
        <v>430</v>
      </c>
      <c r="AU851" s="234" t="s">
        <v>80</v>
      </c>
      <c r="AV851" s="12" t="s">
        <v>80</v>
      </c>
      <c r="AW851" s="12" t="s">
        <v>34</v>
      </c>
      <c r="AX851" s="12" t="s">
        <v>71</v>
      </c>
      <c r="AY851" s="234" t="s">
        <v>419</v>
      </c>
    </row>
    <row r="852" spans="2:65" s="14" customFormat="1" ht="13.5">
      <c r="B852" s="260"/>
      <c r="C852" s="261"/>
      <c r="D852" s="221" t="s">
        <v>430</v>
      </c>
      <c r="E852" s="262" t="s">
        <v>21</v>
      </c>
      <c r="F852" s="263" t="s">
        <v>1625</v>
      </c>
      <c r="G852" s="261"/>
      <c r="H852" s="264" t="s">
        <v>21</v>
      </c>
      <c r="I852" s="265"/>
      <c r="J852" s="261"/>
      <c r="K852" s="261"/>
      <c r="L852" s="266"/>
      <c r="M852" s="267"/>
      <c r="N852" s="268"/>
      <c r="O852" s="268"/>
      <c r="P852" s="268"/>
      <c r="Q852" s="268"/>
      <c r="R852" s="268"/>
      <c r="S852" s="268"/>
      <c r="T852" s="269"/>
      <c r="AT852" s="270" t="s">
        <v>430</v>
      </c>
      <c r="AU852" s="270" t="s">
        <v>80</v>
      </c>
      <c r="AV852" s="14" t="s">
        <v>78</v>
      </c>
      <c r="AW852" s="14" t="s">
        <v>34</v>
      </c>
      <c r="AX852" s="14" t="s">
        <v>71</v>
      </c>
      <c r="AY852" s="270" t="s">
        <v>419</v>
      </c>
    </row>
    <row r="853" spans="2:65" s="12" customFormat="1" ht="13.5">
      <c r="B853" s="224"/>
      <c r="C853" s="225"/>
      <c r="D853" s="221" t="s">
        <v>430</v>
      </c>
      <c r="E853" s="226" t="s">
        <v>21</v>
      </c>
      <c r="F853" s="227" t="s">
        <v>1626</v>
      </c>
      <c r="G853" s="225"/>
      <c r="H853" s="228">
        <v>268.2</v>
      </c>
      <c r="I853" s="229"/>
      <c r="J853" s="225"/>
      <c r="K853" s="225"/>
      <c r="L853" s="230"/>
      <c r="M853" s="231"/>
      <c r="N853" s="232"/>
      <c r="O853" s="232"/>
      <c r="P853" s="232"/>
      <c r="Q853" s="232"/>
      <c r="R853" s="232"/>
      <c r="S853" s="232"/>
      <c r="T853" s="233"/>
      <c r="AT853" s="234" t="s">
        <v>430</v>
      </c>
      <c r="AU853" s="234" t="s">
        <v>80</v>
      </c>
      <c r="AV853" s="12" t="s">
        <v>80</v>
      </c>
      <c r="AW853" s="12" t="s">
        <v>34</v>
      </c>
      <c r="AX853" s="12" t="s">
        <v>71</v>
      </c>
      <c r="AY853" s="234" t="s">
        <v>419</v>
      </c>
    </row>
    <row r="854" spans="2:65" s="12" customFormat="1" ht="13.5">
      <c r="B854" s="224"/>
      <c r="C854" s="225"/>
      <c r="D854" s="221" t="s">
        <v>430</v>
      </c>
      <c r="E854" s="226" t="s">
        <v>21</v>
      </c>
      <c r="F854" s="227" t="s">
        <v>1627</v>
      </c>
      <c r="G854" s="225"/>
      <c r="H854" s="228">
        <v>22.04</v>
      </c>
      <c r="I854" s="229"/>
      <c r="J854" s="225"/>
      <c r="K854" s="225"/>
      <c r="L854" s="230"/>
      <c r="M854" s="231"/>
      <c r="N854" s="232"/>
      <c r="O854" s="232"/>
      <c r="P854" s="232"/>
      <c r="Q854" s="232"/>
      <c r="R854" s="232"/>
      <c r="S854" s="232"/>
      <c r="T854" s="233"/>
      <c r="AT854" s="234" t="s">
        <v>430</v>
      </c>
      <c r="AU854" s="234" t="s">
        <v>80</v>
      </c>
      <c r="AV854" s="12" t="s">
        <v>80</v>
      </c>
      <c r="AW854" s="12" t="s">
        <v>34</v>
      </c>
      <c r="AX854" s="12" t="s">
        <v>71</v>
      </c>
      <c r="AY854" s="234" t="s">
        <v>419</v>
      </c>
    </row>
    <row r="855" spans="2:65" s="14" customFormat="1" ht="13.5">
      <c r="B855" s="260"/>
      <c r="C855" s="261"/>
      <c r="D855" s="221" t="s">
        <v>430</v>
      </c>
      <c r="E855" s="262" t="s">
        <v>21</v>
      </c>
      <c r="F855" s="263" t="s">
        <v>705</v>
      </c>
      <c r="G855" s="261"/>
      <c r="H855" s="264" t="s">
        <v>21</v>
      </c>
      <c r="I855" s="265"/>
      <c r="J855" s="261"/>
      <c r="K855" s="261"/>
      <c r="L855" s="266"/>
      <c r="M855" s="267"/>
      <c r="N855" s="268"/>
      <c r="O855" s="268"/>
      <c r="P855" s="268"/>
      <c r="Q855" s="268"/>
      <c r="R855" s="268"/>
      <c r="S855" s="268"/>
      <c r="T855" s="269"/>
      <c r="AT855" s="270" t="s">
        <v>430</v>
      </c>
      <c r="AU855" s="270" t="s">
        <v>80</v>
      </c>
      <c r="AV855" s="14" t="s">
        <v>78</v>
      </c>
      <c r="AW855" s="14" t="s">
        <v>34</v>
      </c>
      <c r="AX855" s="14" t="s">
        <v>71</v>
      </c>
      <c r="AY855" s="270" t="s">
        <v>419</v>
      </c>
    </row>
    <row r="856" spans="2:65" s="12" customFormat="1" ht="13.5">
      <c r="B856" s="224"/>
      <c r="C856" s="225"/>
      <c r="D856" s="221" t="s">
        <v>430</v>
      </c>
      <c r="E856" s="226" t="s">
        <v>21</v>
      </c>
      <c r="F856" s="227" t="s">
        <v>1628</v>
      </c>
      <c r="G856" s="225"/>
      <c r="H856" s="228">
        <v>189.21899999999999</v>
      </c>
      <c r="I856" s="229"/>
      <c r="J856" s="225"/>
      <c r="K856" s="225"/>
      <c r="L856" s="230"/>
      <c r="M856" s="231"/>
      <c r="N856" s="232"/>
      <c r="O856" s="232"/>
      <c r="P856" s="232"/>
      <c r="Q856" s="232"/>
      <c r="R856" s="232"/>
      <c r="S856" s="232"/>
      <c r="T856" s="233"/>
      <c r="AT856" s="234" t="s">
        <v>430</v>
      </c>
      <c r="AU856" s="234" t="s">
        <v>80</v>
      </c>
      <c r="AV856" s="12" t="s">
        <v>80</v>
      </c>
      <c r="AW856" s="12" t="s">
        <v>34</v>
      </c>
      <c r="AX856" s="12" t="s">
        <v>71</v>
      </c>
      <c r="AY856" s="234" t="s">
        <v>419</v>
      </c>
    </row>
    <row r="857" spans="2:65" s="12" customFormat="1" ht="13.5">
      <c r="B857" s="224"/>
      <c r="C857" s="225"/>
      <c r="D857" s="221" t="s">
        <v>430</v>
      </c>
      <c r="E857" s="226" t="s">
        <v>21</v>
      </c>
      <c r="F857" s="227" t="s">
        <v>1629</v>
      </c>
      <c r="G857" s="225"/>
      <c r="H857" s="228">
        <v>-14.584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AT857" s="234" t="s">
        <v>430</v>
      </c>
      <c r="AU857" s="234" t="s">
        <v>80</v>
      </c>
      <c r="AV857" s="12" t="s">
        <v>80</v>
      </c>
      <c r="AW857" s="12" t="s">
        <v>34</v>
      </c>
      <c r="AX857" s="12" t="s">
        <v>71</v>
      </c>
      <c r="AY857" s="234" t="s">
        <v>419</v>
      </c>
    </row>
    <row r="858" spans="2:65" s="12" customFormat="1" ht="13.5">
      <c r="B858" s="224"/>
      <c r="C858" s="225"/>
      <c r="D858" s="221" t="s">
        <v>430</v>
      </c>
      <c r="E858" s="226" t="s">
        <v>21</v>
      </c>
      <c r="F858" s="227" t="s">
        <v>1630</v>
      </c>
      <c r="G858" s="225"/>
      <c r="H858" s="228">
        <v>75.686999999999998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AT858" s="234" t="s">
        <v>430</v>
      </c>
      <c r="AU858" s="234" t="s">
        <v>80</v>
      </c>
      <c r="AV858" s="12" t="s">
        <v>80</v>
      </c>
      <c r="AW858" s="12" t="s">
        <v>34</v>
      </c>
      <c r="AX858" s="12" t="s">
        <v>71</v>
      </c>
      <c r="AY858" s="234" t="s">
        <v>419</v>
      </c>
    </row>
    <row r="859" spans="2:65" s="14" customFormat="1" ht="13.5">
      <c r="B859" s="260"/>
      <c r="C859" s="261"/>
      <c r="D859" s="221" t="s">
        <v>430</v>
      </c>
      <c r="E859" s="262" t="s">
        <v>21</v>
      </c>
      <c r="F859" s="263" t="s">
        <v>1631</v>
      </c>
      <c r="G859" s="261"/>
      <c r="H859" s="264" t="s">
        <v>21</v>
      </c>
      <c r="I859" s="265"/>
      <c r="J859" s="261"/>
      <c r="K859" s="261"/>
      <c r="L859" s="266"/>
      <c r="M859" s="267"/>
      <c r="N859" s="268"/>
      <c r="O859" s="268"/>
      <c r="P859" s="268"/>
      <c r="Q859" s="268"/>
      <c r="R859" s="268"/>
      <c r="S859" s="268"/>
      <c r="T859" s="269"/>
      <c r="AT859" s="270" t="s">
        <v>430</v>
      </c>
      <c r="AU859" s="270" t="s">
        <v>80</v>
      </c>
      <c r="AV859" s="14" t="s">
        <v>78</v>
      </c>
      <c r="AW859" s="14" t="s">
        <v>34</v>
      </c>
      <c r="AX859" s="14" t="s">
        <v>71</v>
      </c>
      <c r="AY859" s="270" t="s">
        <v>419</v>
      </c>
    </row>
    <row r="860" spans="2:65" s="12" customFormat="1" ht="13.5">
      <c r="B860" s="224"/>
      <c r="C860" s="225"/>
      <c r="D860" s="221" t="s">
        <v>430</v>
      </c>
      <c r="E860" s="226" t="s">
        <v>21</v>
      </c>
      <c r="F860" s="227" t="s">
        <v>1632</v>
      </c>
      <c r="G860" s="225"/>
      <c r="H860" s="228">
        <v>63.167999999999999</v>
      </c>
      <c r="I860" s="229"/>
      <c r="J860" s="225"/>
      <c r="K860" s="225"/>
      <c r="L860" s="230"/>
      <c r="M860" s="231"/>
      <c r="N860" s="232"/>
      <c r="O860" s="232"/>
      <c r="P860" s="232"/>
      <c r="Q860" s="232"/>
      <c r="R860" s="232"/>
      <c r="S860" s="232"/>
      <c r="T860" s="233"/>
      <c r="AT860" s="234" t="s">
        <v>430</v>
      </c>
      <c r="AU860" s="234" t="s">
        <v>80</v>
      </c>
      <c r="AV860" s="12" t="s">
        <v>80</v>
      </c>
      <c r="AW860" s="12" t="s">
        <v>34</v>
      </c>
      <c r="AX860" s="12" t="s">
        <v>71</v>
      </c>
      <c r="AY860" s="234" t="s">
        <v>419</v>
      </c>
    </row>
    <row r="861" spans="2:65" s="12" customFormat="1" ht="13.5">
      <c r="B861" s="224"/>
      <c r="C861" s="225"/>
      <c r="D861" s="221" t="s">
        <v>430</v>
      </c>
      <c r="E861" s="226" t="s">
        <v>21</v>
      </c>
      <c r="F861" s="227" t="s">
        <v>1633</v>
      </c>
      <c r="G861" s="225"/>
      <c r="H861" s="228">
        <v>286.32799999999997</v>
      </c>
      <c r="I861" s="229"/>
      <c r="J861" s="225"/>
      <c r="K861" s="225"/>
      <c r="L861" s="230"/>
      <c r="M861" s="231"/>
      <c r="N861" s="232"/>
      <c r="O861" s="232"/>
      <c r="P861" s="232"/>
      <c r="Q861" s="232"/>
      <c r="R861" s="232"/>
      <c r="S861" s="232"/>
      <c r="T861" s="233"/>
      <c r="AT861" s="234" t="s">
        <v>430</v>
      </c>
      <c r="AU861" s="234" t="s">
        <v>80</v>
      </c>
      <c r="AV861" s="12" t="s">
        <v>80</v>
      </c>
      <c r="AW861" s="12" t="s">
        <v>34</v>
      </c>
      <c r="AX861" s="12" t="s">
        <v>71</v>
      </c>
      <c r="AY861" s="234" t="s">
        <v>419</v>
      </c>
    </row>
    <row r="862" spans="2:65" s="15" customFormat="1" ht="13.5">
      <c r="B862" s="272"/>
      <c r="C862" s="273"/>
      <c r="D862" s="221" t="s">
        <v>430</v>
      </c>
      <c r="E862" s="274" t="s">
        <v>227</v>
      </c>
      <c r="F862" s="275" t="s">
        <v>584</v>
      </c>
      <c r="G862" s="273"/>
      <c r="H862" s="276">
        <v>968.928</v>
      </c>
      <c r="I862" s="277"/>
      <c r="J862" s="273"/>
      <c r="K862" s="273"/>
      <c r="L862" s="278"/>
      <c r="M862" s="279"/>
      <c r="N862" s="280"/>
      <c r="O862" s="280"/>
      <c r="P862" s="280"/>
      <c r="Q862" s="280"/>
      <c r="R862" s="280"/>
      <c r="S862" s="280"/>
      <c r="T862" s="281"/>
      <c r="AT862" s="282" t="s">
        <v>430</v>
      </c>
      <c r="AU862" s="282" t="s">
        <v>80</v>
      </c>
      <c r="AV862" s="15" t="s">
        <v>100</v>
      </c>
      <c r="AW862" s="15" t="s">
        <v>34</v>
      </c>
      <c r="AX862" s="15" t="s">
        <v>71</v>
      </c>
      <c r="AY862" s="282" t="s">
        <v>419</v>
      </c>
    </row>
    <row r="863" spans="2:65" s="13" customFormat="1" ht="13.5">
      <c r="B863" s="235"/>
      <c r="C863" s="236"/>
      <c r="D863" s="237" t="s">
        <v>430</v>
      </c>
      <c r="E863" s="238" t="s">
        <v>21</v>
      </c>
      <c r="F863" s="239" t="s">
        <v>434</v>
      </c>
      <c r="G863" s="236"/>
      <c r="H863" s="240">
        <v>1121.7260000000001</v>
      </c>
      <c r="I863" s="241"/>
      <c r="J863" s="236"/>
      <c r="K863" s="236"/>
      <c r="L863" s="242"/>
      <c r="M863" s="243"/>
      <c r="N863" s="244"/>
      <c r="O863" s="244"/>
      <c r="P863" s="244"/>
      <c r="Q863" s="244"/>
      <c r="R863" s="244"/>
      <c r="S863" s="244"/>
      <c r="T863" s="245"/>
      <c r="AT863" s="246" t="s">
        <v>430</v>
      </c>
      <c r="AU863" s="246" t="s">
        <v>80</v>
      </c>
      <c r="AV863" s="13" t="s">
        <v>426</v>
      </c>
      <c r="AW863" s="13" t="s">
        <v>34</v>
      </c>
      <c r="AX863" s="13" t="s">
        <v>78</v>
      </c>
      <c r="AY863" s="246" t="s">
        <v>419</v>
      </c>
    </row>
    <row r="864" spans="2:65" s="1" customFormat="1" ht="31.5" customHeight="1">
      <c r="B864" s="42"/>
      <c r="C864" s="209" t="s">
        <v>1634</v>
      </c>
      <c r="D864" s="209" t="s">
        <v>421</v>
      </c>
      <c r="E864" s="210" t="s">
        <v>1635</v>
      </c>
      <c r="F864" s="211" t="s">
        <v>1636</v>
      </c>
      <c r="G864" s="212" t="s">
        <v>465</v>
      </c>
      <c r="H864" s="213">
        <v>1519.68</v>
      </c>
      <c r="I864" s="214"/>
      <c r="J864" s="215">
        <f>ROUND(I864*H864,2)</f>
        <v>0</v>
      </c>
      <c r="K864" s="211" t="s">
        <v>425</v>
      </c>
      <c r="L864" s="62"/>
      <c r="M864" s="216" t="s">
        <v>21</v>
      </c>
      <c r="N864" s="217" t="s">
        <v>42</v>
      </c>
      <c r="O864" s="43"/>
      <c r="P864" s="218">
        <f>O864*H864</f>
        <v>0</v>
      </c>
      <c r="Q864" s="218">
        <v>0</v>
      </c>
      <c r="R864" s="218">
        <f>Q864*H864</f>
        <v>0</v>
      </c>
      <c r="S864" s="218">
        <v>2.9000000000000001E-2</v>
      </c>
      <c r="T864" s="219">
        <f>S864*H864</f>
        <v>44.070720000000001</v>
      </c>
      <c r="AR864" s="25" t="s">
        <v>426</v>
      </c>
      <c r="AT864" s="25" t="s">
        <v>421</v>
      </c>
      <c r="AU864" s="25" t="s">
        <v>80</v>
      </c>
      <c r="AY864" s="25" t="s">
        <v>419</v>
      </c>
      <c r="BE864" s="220">
        <f>IF(N864="základní",J864,0)</f>
        <v>0</v>
      </c>
      <c r="BF864" s="220">
        <f>IF(N864="snížená",J864,0)</f>
        <v>0</v>
      </c>
      <c r="BG864" s="220">
        <f>IF(N864="zákl. přenesená",J864,0)</f>
        <v>0</v>
      </c>
      <c r="BH864" s="220">
        <f>IF(N864="sníž. přenesená",J864,0)</f>
        <v>0</v>
      </c>
      <c r="BI864" s="220">
        <f>IF(N864="nulová",J864,0)</f>
        <v>0</v>
      </c>
      <c r="BJ864" s="25" t="s">
        <v>78</v>
      </c>
      <c r="BK864" s="220">
        <f>ROUND(I864*H864,2)</f>
        <v>0</v>
      </c>
      <c r="BL864" s="25" t="s">
        <v>426</v>
      </c>
      <c r="BM864" s="25" t="s">
        <v>1637</v>
      </c>
    </row>
    <row r="865" spans="2:65" s="1" customFormat="1" ht="27">
      <c r="B865" s="42"/>
      <c r="C865" s="64"/>
      <c r="D865" s="221" t="s">
        <v>428</v>
      </c>
      <c r="E865" s="64"/>
      <c r="F865" s="222" t="s">
        <v>1638</v>
      </c>
      <c r="G865" s="64"/>
      <c r="H865" s="64"/>
      <c r="I865" s="177"/>
      <c r="J865" s="64"/>
      <c r="K865" s="64"/>
      <c r="L865" s="62"/>
      <c r="M865" s="223"/>
      <c r="N865" s="43"/>
      <c r="O865" s="43"/>
      <c r="P865" s="43"/>
      <c r="Q865" s="43"/>
      <c r="R865" s="43"/>
      <c r="S865" s="43"/>
      <c r="T865" s="79"/>
      <c r="AT865" s="25" t="s">
        <v>428</v>
      </c>
      <c r="AU865" s="25" t="s">
        <v>80</v>
      </c>
    </row>
    <row r="866" spans="2:65" s="12" customFormat="1" ht="13.5">
      <c r="B866" s="224"/>
      <c r="C866" s="225"/>
      <c r="D866" s="237" t="s">
        <v>430</v>
      </c>
      <c r="E866" s="247" t="s">
        <v>21</v>
      </c>
      <c r="F866" s="248" t="s">
        <v>219</v>
      </c>
      <c r="G866" s="225"/>
      <c r="H866" s="249">
        <v>1519.68</v>
      </c>
      <c r="I866" s="229"/>
      <c r="J866" s="225"/>
      <c r="K866" s="225"/>
      <c r="L866" s="230"/>
      <c r="M866" s="231"/>
      <c r="N866" s="232"/>
      <c r="O866" s="232"/>
      <c r="P866" s="232"/>
      <c r="Q866" s="232"/>
      <c r="R866" s="232"/>
      <c r="S866" s="232"/>
      <c r="T866" s="233"/>
      <c r="AT866" s="234" t="s">
        <v>430</v>
      </c>
      <c r="AU866" s="234" t="s">
        <v>80</v>
      </c>
      <c r="AV866" s="12" t="s">
        <v>80</v>
      </c>
      <c r="AW866" s="12" t="s">
        <v>34</v>
      </c>
      <c r="AX866" s="12" t="s">
        <v>78</v>
      </c>
      <c r="AY866" s="234" t="s">
        <v>419</v>
      </c>
    </row>
    <row r="867" spans="2:65" s="1" customFormat="1" ht="22.5" customHeight="1">
      <c r="B867" s="42"/>
      <c r="C867" s="209" t="s">
        <v>1639</v>
      </c>
      <c r="D867" s="209" t="s">
        <v>421</v>
      </c>
      <c r="E867" s="210" t="s">
        <v>1640</v>
      </c>
      <c r="F867" s="211" t="s">
        <v>1641</v>
      </c>
      <c r="G867" s="212" t="s">
        <v>465</v>
      </c>
      <c r="H867" s="213">
        <v>73.709999999999994</v>
      </c>
      <c r="I867" s="214"/>
      <c r="J867" s="215">
        <f>ROUND(I867*H867,2)</f>
        <v>0</v>
      </c>
      <c r="K867" s="211" t="s">
        <v>425</v>
      </c>
      <c r="L867" s="62"/>
      <c r="M867" s="216" t="s">
        <v>21</v>
      </c>
      <c r="N867" s="217" t="s">
        <v>42</v>
      </c>
      <c r="O867" s="43"/>
      <c r="P867" s="218">
        <f>O867*H867</f>
        <v>0</v>
      </c>
      <c r="Q867" s="218">
        <v>0</v>
      </c>
      <c r="R867" s="218">
        <f>Q867*H867</f>
        <v>0</v>
      </c>
      <c r="S867" s="218">
        <v>0.10199999999999999</v>
      </c>
      <c r="T867" s="219">
        <f>S867*H867</f>
        <v>7.518419999999999</v>
      </c>
      <c r="AR867" s="25" t="s">
        <v>426</v>
      </c>
      <c r="AT867" s="25" t="s">
        <v>421</v>
      </c>
      <c r="AU867" s="25" t="s">
        <v>80</v>
      </c>
      <c r="AY867" s="25" t="s">
        <v>419</v>
      </c>
      <c r="BE867" s="220">
        <f>IF(N867="základní",J867,0)</f>
        <v>0</v>
      </c>
      <c r="BF867" s="220">
        <f>IF(N867="snížená",J867,0)</f>
        <v>0</v>
      </c>
      <c r="BG867" s="220">
        <f>IF(N867="zákl. přenesená",J867,0)</f>
        <v>0</v>
      </c>
      <c r="BH867" s="220">
        <f>IF(N867="sníž. přenesená",J867,0)</f>
        <v>0</v>
      </c>
      <c r="BI867" s="220">
        <f>IF(N867="nulová",J867,0)</f>
        <v>0</v>
      </c>
      <c r="BJ867" s="25" t="s">
        <v>78</v>
      </c>
      <c r="BK867" s="220">
        <f>ROUND(I867*H867,2)</f>
        <v>0</v>
      </c>
      <c r="BL867" s="25" t="s">
        <v>426</v>
      </c>
      <c r="BM867" s="25" t="s">
        <v>1642</v>
      </c>
    </row>
    <row r="868" spans="2:65" s="1" customFormat="1" ht="13.5">
      <c r="B868" s="42"/>
      <c r="C868" s="64"/>
      <c r="D868" s="221" t="s">
        <v>428</v>
      </c>
      <c r="E868" s="64"/>
      <c r="F868" s="222" t="s">
        <v>1641</v>
      </c>
      <c r="G868" s="64"/>
      <c r="H868" s="64"/>
      <c r="I868" s="177"/>
      <c r="J868" s="64"/>
      <c r="K868" s="64"/>
      <c r="L868" s="62"/>
      <c r="M868" s="223"/>
      <c r="N868" s="43"/>
      <c r="O868" s="43"/>
      <c r="P868" s="43"/>
      <c r="Q868" s="43"/>
      <c r="R868" s="43"/>
      <c r="S868" s="43"/>
      <c r="T868" s="79"/>
      <c r="AT868" s="25" t="s">
        <v>428</v>
      </c>
      <c r="AU868" s="25" t="s">
        <v>80</v>
      </c>
    </row>
    <row r="869" spans="2:65" s="12" customFormat="1" ht="13.5">
      <c r="B869" s="224"/>
      <c r="C869" s="225"/>
      <c r="D869" s="237" t="s">
        <v>430</v>
      </c>
      <c r="E869" s="247" t="s">
        <v>21</v>
      </c>
      <c r="F869" s="248" t="s">
        <v>1643</v>
      </c>
      <c r="G869" s="225"/>
      <c r="H869" s="249">
        <v>73.709999999999994</v>
      </c>
      <c r="I869" s="229"/>
      <c r="J869" s="225"/>
      <c r="K869" s="225"/>
      <c r="L869" s="230"/>
      <c r="M869" s="231"/>
      <c r="N869" s="232"/>
      <c r="O869" s="232"/>
      <c r="P869" s="232"/>
      <c r="Q869" s="232"/>
      <c r="R869" s="232"/>
      <c r="S869" s="232"/>
      <c r="T869" s="233"/>
      <c r="AT869" s="234" t="s">
        <v>430</v>
      </c>
      <c r="AU869" s="234" t="s">
        <v>80</v>
      </c>
      <c r="AV869" s="12" t="s">
        <v>80</v>
      </c>
      <c r="AW869" s="12" t="s">
        <v>34</v>
      </c>
      <c r="AX869" s="12" t="s">
        <v>78</v>
      </c>
      <c r="AY869" s="234" t="s">
        <v>419</v>
      </c>
    </row>
    <row r="870" spans="2:65" s="1" customFormat="1" ht="22.5" customHeight="1">
      <c r="B870" s="42"/>
      <c r="C870" s="209" t="s">
        <v>1644</v>
      </c>
      <c r="D870" s="209" t="s">
        <v>421</v>
      </c>
      <c r="E870" s="210" t="s">
        <v>1645</v>
      </c>
      <c r="F870" s="211" t="s">
        <v>1646</v>
      </c>
      <c r="G870" s="212" t="s">
        <v>424</v>
      </c>
      <c r="H870" s="213">
        <v>15.055999999999999</v>
      </c>
      <c r="I870" s="214"/>
      <c r="J870" s="215">
        <f>ROUND(I870*H870,2)</f>
        <v>0</v>
      </c>
      <c r="K870" s="211" t="s">
        <v>425</v>
      </c>
      <c r="L870" s="62"/>
      <c r="M870" s="216" t="s">
        <v>21</v>
      </c>
      <c r="N870" s="217" t="s">
        <v>42</v>
      </c>
      <c r="O870" s="43"/>
      <c r="P870" s="218">
        <f>O870*H870</f>
        <v>0</v>
      </c>
      <c r="Q870" s="218">
        <v>0</v>
      </c>
      <c r="R870" s="218">
        <f>Q870*H870</f>
        <v>0</v>
      </c>
      <c r="S870" s="218">
        <v>0.55000000000000004</v>
      </c>
      <c r="T870" s="219">
        <f>S870*H870</f>
        <v>8.280800000000001</v>
      </c>
      <c r="AR870" s="25" t="s">
        <v>426</v>
      </c>
      <c r="AT870" s="25" t="s">
        <v>421</v>
      </c>
      <c r="AU870" s="25" t="s">
        <v>80</v>
      </c>
      <c r="AY870" s="25" t="s">
        <v>419</v>
      </c>
      <c r="BE870" s="220">
        <f>IF(N870="základní",J870,0)</f>
        <v>0</v>
      </c>
      <c r="BF870" s="220">
        <f>IF(N870="snížená",J870,0)</f>
        <v>0</v>
      </c>
      <c r="BG870" s="220">
        <f>IF(N870="zákl. přenesená",J870,0)</f>
        <v>0</v>
      </c>
      <c r="BH870" s="220">
        <f>IF(N870="sníž. přenesená",J870,0)</f>
        <v>0</v>
      </c>
      <c r="BI870" s="220">
        <f>IF(N870="nulová",J870,0)</f>
        <v>0</v>
      </c>
      <c r="BJ870" s="25" t="s">
        <v>78</v>
      </c>
      <c r="BK870" s="220">
        <f>ROUND(I870*H870,2)</f>
        <v>0</v>
      </c>
      <c r="BL870" s="25" t="s">
        <v>426</v>
      </c>
      <c r="BM870" s="25" t="s">
        <v>1647</v>
      </c>
    </row>
    <row r="871" spans="2:65" s="1" customFormat="1" ht="27">
      <c r="B871" s="42"/>
      <c r="C871" s="64"/>
      <c r="D871" s="221" t="s">
        <v>428</v>
      </c>
      <c r="E871" s="64"/>
      <c r="F871" s="222" t="s">
        <v>1648</v>
      </c>
      <c r="G871" s="64"/>
      <c r="H871" s="64"/>
      <c r="I871" s="177"/>
      <c r="J871" s="64"/>
      <c r="K871" s="64"/>
      <c r="L871" s="62"/>
      <c r="M871" s="223"/>
      <c r="N871" s="43"/>
      <c r="O871" s="43"/>
      <c r="P871" s="43"/>
      <c r="Q871" s="43"/>
      <c r="R871" s="43"/>
      <c r="S871" s="43"/>
      <c r="T871" s="79"/>
      <c r="AT871" s="25" t="s">
        <v>428</v>
      </c>
      <c r="AU871" s="25" t="s">
        <v>80</v>
      </c>
    </row>
    <row r="872" spans="2:65" s="12" customFormat="1" ht="13.5">
      <c r="B872" s="224"/>
      <c r="C872" s="225"/>
      <c r="D872" s="237" t="s">
        <v>430</v>
      </c>
      <c r="E872" s="247" t="s">
        <v>21</v>
      </c>
      <c r="F872" s="248" t="s">
        <v>1649</v>
      </c>
      <c r="G872" s="225"/>
      <c r="H872" s="249">
        <v>15.055999999999999</v>
      </c>
      <c r="I872" s="229"/>
      <c r="J872" s="225"/>
      <c r="K872" s="225"/>
      <c r="L872" s="230"/>
      <c r="M872" s="231"/>
      <c r="N872" s="232"/>
      <c r="O872" s="232"/>
      <c r="P872" s="232"/>
      <c r="Q872" s="232"/>
      <c r="R872" s="232"/>
      <c r="S872" s="232"/>
      <c r="T872" s="233"/>
      <c r="AT872" s="234" t="s">
        <v>430</v>
      </c>
      <c r="AU872" s="234" t="s">
        <v>80</v>
      </c>
      <c r="AV872" s="12" t="s">
        <v>80</v>
      </c>
      <c r="AW872" s="12" t="s">
        <v>34</v>
      </c>
      <c r="AX872" s="12" t="s">
        <v>78</v>
      </c>
      <c r="AY872" s="234" t="s">
        <v>419</v>
      </c>
    </row>
    <row r="873" spans="2:65" s="1" customFormat="1" ht="22.5" customHeight="1">
      <c r="B873" s="42"/>
      <c r="C873" s="209" t="s">
        <v>1650</v>
      </c>
      <c r="D873" s="209" t="s">
        <v>421</v>
      </c>
      <c r="E873" s="210" t="s">
        <v>1651</v>
      </c>
      <c r="F873" s="211" t="s">
        <v>1652</v>
      </c>
      <c r="G873" s="212" t="s">
        <v>465</v>
      </c>
      <c r="H873" s="213">
        <v>1173.596</v>
      </c>
      <c r="I873" s="214"/>
      <c r="J873" s="215">
        <f>ROUND(I873*H873,2)</f>
        <v>0</v>
      </c>
      <c r="K873" s="211" t="s">
        <v>425</v>
      </c>
      <c r="L873" s="62"/>
      <c r="M873" s="216" t="s">
        <v>21</v>
      </c>
      <c r="N873" s="217" t="s">
        <v>42</v>
      </c>
      <c r="O873" s="43"/>
      <c r="P873" s="218">
        <f>O873*H873</f>
        <v>0</v>
      </c>
      <c r="Q873" s="218">
        <v>0</v>
      </c>
      <c r="R873" s="218">
        <f>Q873*H873</f>
        <v>0</v>
      </c>
      <c r="S873" s="218">
        <v>2.1999999999999999E-2</v>
      </c>
      <c r="T873" s="219">
        <f>S873*H873</f>
        <v>25.819111999999997</v>
      </c>
      <c r="AR873" s="25" t="s">
        <v>426</v>
      </c>
      <c r="AT873" s="25" t="s">
        <v>421</v>
      </c>
      <c r="AU873" s="25" t="s">
        <v>80</v>
      </c>
      <c r="AY873" s="25" t="s">
        <v>419</v>
      </c>
      <c r="BE873" s="220">
        <f>IF(N873="základní",J873,0)</f>
        <v>0</v>
      </c>
      <c r="BF873" s="220">
        <f>IF(N873="snížená",J873,0)</f>
        <v>0</v>
      </c>
      <c r="BG873" s="220">
        <f>IF(N873="zákl. přenesená",J873,0)</f>
        <v>0</v>
      </c>
      <c r="BH873" s="220">
        <f>IF(N873="sníž. přenesená",J873,0)</f>
        <v>0</v>
      </c>
      <c r="BI873" s="220">
        <f>IF(N873="nulová",J873,0)</f>
        <v>0</v>
      </c>
      <c r="BJ873" s="25" t="s">
        <v>78</v>
      </c>
      <c r="BK873" s="220">
        <f>ROUND(I873*H873,2)</f>
        <v>0</v>
      </c>
      <c r="BL873" s="25" t="s">
        <v>426</v>
      </c>
      <c r="BM873" s="25" t="s">
        <v>1653</v>
      </c>
    </row>
    <row r="874" spans="2:65" s="1" customFormat="1" ht="13.5">
      <c r="B874" s="42"/>
      <c r="C874" s="64"/>
      <c r="D874" s="221" t="s">
        <v>428</v>
      </c>
      <c r="E874" s="64"/>
      <c r="F874" s="222" t="s">
        <v>1654</v>
      </c>
      <c r="G874" s="64"/>
      <c r="H874" s="64"/>
      <c r="I874" s="177"/>
      <c r="J874" s="64"/>
      <c r="K874" s="64"/>
      <c r="L874" s="62"/>
      <c r="M874" s="223"/>
      <c r="N874" s="43"/>
      <c r="O874" s="43"/>
      <c r="P874" s="43"/>
      <c r="Q874" s="43"/>
      <c r="R874" s="43"/>
      <c r="S874" s="43"/>
      <c r="T874" s="79"/>
      <c r="AT874" s="25" t="s">
        <v>428</v>
      </c>
      <c r="AU874" s="25" t="s">
        <v>80</v>
      </c>
    </row>
    <row r="875" spans="2:65" s="12" customFormat="1" ht="13.5">
      <c r="B875" s="224"/>
      <c r="C875" s="225"/>
      <c r="D875" s="237" t="s">
        <v>430</v>
      </c>
      <c r="E875" s="247" t="s">
        <v>21</v>
      </c>
      <c r="F875" s="248" t="s">
        <v>1655</v>
      </c>
      <c r="G875" s="225"/>
      <c r="H875" s="249">
        <v>1173.596</v>
      </c>
      <c r="I875" s="229"/>
      <c r="J875" s="225"/>
      <c r="K875" s="225"/>
      <c r="L875" s="230"/>
      <c r="M875" s="231"/>
      <c r="N875" s="232"/>
      <c r="O875" s="232"/>
      <c r="P875" s="232"/>
      <c r="Q875" s="232"/>
      <c r="R875" s="232"/>
      <c r="S875" s="232"/>
      <c r="T875" s="233"/>
      <c r="AT875" s="234" t="s">
        <v>430</v>
      </c>
      <c r="AU875" s="234" t="s">
        <v>80</v>
      </c>
      <c r="AV875" s="12" t="s">
        <v>80</v>
      </c>
      <c r="AW875" s="12" t="s">
        <v>34</v>
      </c>
      <c r="AX875" s="12" t="s">
        <v>78</v>
      </c>
      <c r="AY875" s="234" t="s">
        <v>419</v>
      </c>
    </row>
    <row r="876" spans="2:65" s="1" customFormat="1" ht="22.5" customHeight="1">
      <c r="B876" s="42"/>
      <c r="C876" s="209" t="s">
        <v>1656</v>
      </c>
      <c r="D876" s="209" t="s">
        <v>421</v>
      </c>
      <c r="E876" s="210" t="s">
        <v>1657</v>
      </c>
      <c r="F876" s="211" t="s">
        <v>1658</v>
      </c>
      <c r="G876" s="212" t="s">
        <v>465</v>
      </c>
      <c r="H876" s="213">
        <v>9379.6530000000002</v>
      </c>
      <c r="I876" s="214"/>
      <c r="J876" s="215">
        <f>ROUND(I876*H876,2)</f>
        <v>0</v>
      </c>
      <c r="K876" s="211" t="s">
        <v>425</v>
      </c>
      <c r="L876" s="62"/>
      <c r="M876" s="216" t="s">
        <v>21</v>
      </c>
      <c r="N876" s="217" t="s">
        <v>42</v>
      </c>
      <c r="O876" s="43"/>
      <c r="P876" s="218">
        <f>O876*H876</f>
        <v>0</v>
      </c>
      <c r="Q876" s="218">
        <v>0</v>
      </c>
      <c r="R876" s="218">
        <f>Q876*H876</f>
        <v>0</v>
      </c>
      <c r="S876" s="218">
        <v>0</v>
      </c>
      <c r="T876" s="219">
        <f>S876*H876</f>
        <v>0</v>
      </c>
      <c r="AR876" s="25" t="s">
        <v>426</v>
      </c>
      <c r="AT876" s="25" t="s">
        <v>421</v>
      </c>
      <c r="AU876" s="25" t="s">
        <v>80</v>
      </c>
      <c r="AY876" s="25" t="s">
        <v>419</v>
      </c>
      <c r="BE876" s="220">
        <f>IF(N876="základní",J876,0)</f>
        <v>0</v>
      </c>
      <c r="BF876" s="220">
        <f>IF(N876="snížená",J876,0)</f>
        <v>0</v>
      </c>
      <c r="BG876" s="220">
        <f>IF(N876="zákl. přenesená",J876,0)</f>
        <v>0</v>
      </c>
      <c r="BH876" s="220">
        <f>IF(N876="sníž. přenesená",J876,0)</f>
        <v>0</v>
      </c>
      <c r="BI876" s="220">
        <f>IF(N876="nulová",J876,0)</f>
        <v>0</v>
      </c>
      <c r="BJ876" s="25" t="s">
        <v>78</v>
      </c>
      <c r="BK876" s="220">
        <f>ROUND(I876*H876,2)</f>
        <v>0</v>
      </c>
      <c r="BL876" s="25" t="s">
        <v>426</v>
      </c>
      <c r="BM876" s="25" t="s">
        <v>1659</v>
      </c>
    </row>
    <row r="877" spans="2:65" s="1" customFormat="1" ht="13.5">
      <c r="B877" s="42"/>
      <c r="C877" s="64"/>
      <c r="D877" s="221" t="s">
        <v>428</v>
      </c>
      <c r="E877" s="64"/>
      <c r="F877" s="222" t="s">
        <v>1660</v>
      </c>
      <c r="G877" s="64"/>
      <c r="H877" s="64"/>
      <c r="I877" s="177"/>
      <c r="J877" s="64"/>
      <c r="K877" s="64"/>
      <c r="L877" s="62"/>
      <c r="M877" s="223"/>
      <c r="N877" s="43"/>
      <c r="O877" s="43"/>
      <c r="P877" s="43"/>
      <c r="Q877" s="43"/>
      <c r="R877" s="43"/>
      <c r="S877" s="43"/>
      <c r="T877" s="79"/>
      <c r="AT877" s="25" t="s">
        <v>428</v>
      </c>
      <c r="AU877" s="25" t="s">
        <v>80</v>
      </c>
    </row>
    <row r="878" spans="2:65" s="12" customFormat="1" ht="13.5">
      <c r="B878" s="224"/>
      <c r="C878" s="225"/>
      <c r="D878" s="221" t="s">
        <v>430</v>
      </c>
      <c r="E878" s="226" t="s">
        <v>21</v>
      </c>
      <c r="F878" s="227" t="s">
        <v>1661</v>
      </c>
      <c r="G878" s="225"/>
      <c r="H878" s="228">
        <v>969.43799999999999</v>
      </c>
      <c r="I878" s="229"/>
      <c r="J878" s="225"/>
      <c r="K878" s="225"/>
      <c r="L878" s="230"/>
      <c r="M878" s="231"/>
      <c r="N878" s="232"/>
      <c r="O878" s="232"/>
      <c r="P878" s="232"/>
      <c r="Q878" s="232"/>
      <c r="R878" s="232"/>
      <c r="S878" s="232"/>
      <c r="T878" s="233"/>
      <c r="AT878" s="234" t="s">
        <v>430</v>
      </c>
      <c r="AU878" s="234" t="s">
        <v>80</v>
      </c>
      <c r="AV878" s="12" t="s">
        <v>80</v>
      </c>
      <c r="AW878" s="12" t="s">
        <v>34</v>
      </c>
      <c r="AX878" s="12" t="s">
        <v>71</v>
      </c>
      <c r="AY878" s="234" t="s">
        <v>419</v>
      </c>
    </row>
    <row r="879" spans="2:65" s="15" customFormat="1" ht="13.5">
      <c r="B879" s="272"/>
      <c r="C879" s="273"/>
      <c r="D879" s="221" t="s">
        <v>430</v>
      </c>
      <c r="E879" s="274" t="s">
        <v>21</v>
      </c>
      <c r="F879" s="275" t="s">
        <v>584</v>
      </c>
      <c r="G879" s="273"/>
      <c r="H879" s="276">
        <v>969.43799999999999</v>
      </c>
      <c r="I879" s="277"/>
      <c r="J879" s="273"/>
      <c r="K879" s="273"/>
      <c r="L879" s="278"/>
      <c r="M879" s="279"/>
      <c r="N879" s="280"/>
      <c r="O879" s="280"/>
      <c r="P879" s="280"/>
      <c r="Q879" s="280"/>
      <c r="R879" s="280"/>
      <c r="S879" s="280"/>
      <c r="T879" s="281"/>
      <c r="AT879" s="282" t="s">
        <v>430</v>
      </c>
      <c r="AU879" s="282" t="s">
        <v>80</v>
      </c>
      <c r="AV879" s="15" t="s">
        <v>100</v>
      </c>
      <c r="AW879" s="15" t="s">
        <v>34</v>
      </c>
      <c r="AX879" s="15" t="s">
        <v>71</v>
      </c>
      <c r="AY879" s="282" t="s">
        <v>419</v>
      </c>
    </row>
    <row r="880" spans="2:65" s="12" customFormat="1" ht="13.5">
      <c r="B880" s="224"/>
      <c r="C880" s="225"/>
      <c r="D880" s="221" t="s">
        <v>430</v>
      </c>
      <c r="E880" s="226" t="s">
        <v>21</v>
      </c>
      <c r="F880" s="227" t="s">
        <v>1662</v>
      </c>
      <c r="G880" s="225"/>
      <c r="H880" s="228">
        <v>91.08</v>
      </c>
      <c r="I880" s="229"/>
      <c r="J880" s="225"/>
      <c r="K880" s="225"/>
      <c r="L880" s="230"/>
      <c r="M880" s="231"/>
      <c r="N880" s="232"/>
      <c r="O880" s="232"/>
      <c r="P880" s="232"/>
      <c r="Q880" s="232"/>
      <c r="R880" s="232"/>
      <c r="S880" s="232"/>
      <c r="T880" s="233"/>
      <c r="AT880" s="234" t="s">
        <v>430</v>
      </c>
      <c r="AU880" s="234" t="s">
        <v>80</v>
      </c>
      <c r="AV880" s="12" t="s">
        <v>80</v>
      </c>
      <c r="AW880" s="12" t="s">
        <v>34</v>
      </c>
      <c r="AX880" s="12" t="s">
        <v>71</v>
      </c>
      <c r="AY880" s="234" t="s">
        <v>419</v>
      </c>
    </row>
    <row r="881" spans="2:65" s="12" customFormat="1" ht="13.5">
      <c r="B881" s="224"/>
      <c r="C881" s="225"/>
      <c r="D881" s="221" t="s">
        <v>430</v>
      </c>
      <c r="E881" s="226" t="s">
        <v>21</v>
      </c>
      <c r="F881" s="227" t="s">
        <v>926</v>
      </c>
      <c r="G881" s="225"/>
      <c r="H881" s="228">
        <v>960</v>
      </c>
      <c r="I881" s="229"/>
      <c r="J881" s="225"/>
      <c r="K881" s="225"/>
      <c r="L881" s="230"/>
      <c r="M881" s="231"/>
      <c r="N881" s="232"/>
      <c r="O881" s="232"/>
      <c r="P881" s="232"/>
      <c r="Q881" s="232"/>
      <c r="R881" s="232"/>
      <c r="S881" s="232"/>
      <c r="T881" s="233"/>
      <c r="AT881" s="234" t="s">
        <v>430</v>
      </c>
      <c r="AU881" s="234" t="s">
        <v>80</v>
      </c>
      <c r="AV881" s="12" t="s">
        <v>80</v>
      </c>
      <c r="AW881" s="12" t="s">
        <v>34</v>
      </c>
      <c r="AX881" s="12" t="s">
        <v>71</v>
      </c>
      <c r="AY881" s="234" t="s">
        <v>419</v>
      </c>
    </row>
    <row r="882" spans="2:65" s="12" customFormat="1" ht="13.5">
      <c r="B882" s="224"/>
      <c r="C882" s="225"/>
      <c r="D882" s="221" t="s">
        <v>430</v>
      </c>
      <c r="E882" s="226" t="s">
        <v>21</v>
      </c>
      <c r="F882" s="227" t="s">
        <v>1663</v>
      </c>
      <c r="G882" s="225"/>
      <c r="H882" s="228">
        <v>3625.0650000000001</v>
      </c>
      <c r="I882" s="229"/>
      <c r="J882" s="225"/>
      <c r="K882" s="225"/>
      <c r="L882" s="230"/>
      <c r="M882" s="231"/>
      <c r="N882" s="232"/>
      <c r="O882" s="232"/>
      <c r="P882" s="232"/>
      <c r="Q882" s="232"/>
      <c r="R882" s="232"/>
      <c r="S882" s="232"/>
      <c r="T882" s="233"/>
      <c r="AT882" s="234" t="s">
        <v>430</v>
      </c>
      <c r="AU882" s="234" t="s">
        <v>80</v>
      </c>
      <c r="AV882" s="12" t="s">
        <v>80</v>
      </c>
      <c r="AW882" s="12" t="s">
        <v>34</v>
      </c>
      <c r="AX882" s="12" t="s">
        <v>71</v>
      </c>
      <c r="AY882" s="234" t="s">
        <v>419</v>
      </c>
    </row>
    <row r="883" spans="2:65" s="12" customFormat="1" ht="13.5">
      <c r="B883" s="224"/>
      <c r="C883" s="225"/>
      <c r="D883" s="221" t="s">
        <v>430</v>
      </c>
      <c r="E883" s="226" t="s">
        <v>21</v>
      </c>
      <c r="F883" s="227" t="s">
        <v>1664</v>
      </c>
      <c r="G883" s="225"/>
      <c r="H883" s="228">
        <v>18.239999999999998</v>
      </c>
      <c r="I883" s="229"/>
      <c r="J883" s="225"/>
      <c r="K883" s="225"/>
      <c r="L883" s="230"/>
      <c r="M883" s="231"/>
      <c r="N883" s="232"/>
      <c r="O883" s="232"/>
      <c r="P883" s="232"/>
      <c r="Q883" s="232"/>
      <c r="R883" s="232"/>
      <c r="S883" s="232"/>
      <c r="T883" s="233"/>
      <c r="AT883" s="234" t="s">
        <v>430</v>
      </c>
      <c r="AU883" s="234" t="s">
        <v>80</v>
      </c>
      <c r="AV883" s="12" t="s">
        <v>80</v>
      </c>
      <c r="AW883" s="12" t="s">
        <v>34</v>
      </c>
      <c r="AX883" s="12" t="s">
        <v>71</v>
      </c>
      <c r="AY883" s="234" t="s">
        <v>419</v>
      </c>
    </row>
    <row r="884" spans="2:65" s="15" customFormat="1" ht="13.5">
      <c r="B884" s="272"/>
      <c r="C884" s="273"/>
      <c r="D884" s="221" t="s">
        <v>430</v>
      </c>
      <c r="E884" s="274" t="s">
        <v>221</v>
      </c>
      <c r="F884" s="275" t="s">
        <v>584</v>
      </c>
      <c r="G884" s="273"/>
      <c r="H884" s="276">
        <v>4694.3850000000002</v>
      </c>
      <c r="I884" s="277"/>
      <c r="J884" s="273"/>
      <c r="K884" s="273"/>
      <c r="L884" s="278"/>
      <c r="M884" s="279"/>
      <c r="N884" s="280"/>
      <c r="O884" s="280"/>
      <c r="P884" s="280"/>
      <c r="Q884" s="280"/>
      <c r="R884" s="280"/>
      <c r="S884" s="280"/>
      <c r="T884" s="281"/>
      <c r="AT884" s="282" t="s">
        <v>430</v>
      </c>
      <c r="AU884" s="282" t="s">
        <v>80</v>
      </c>
      <c r="AV884" s="15" t="s">
        <v>100</v>
      </c>
      <c r="AW884" s="15" t="s">
        <v>34</v>
      </c>
      <c r="AX884" s="15" t="s">
        <v>71</v>
      </c>
      <c r="AY884" s="282" t="s">
        <v>419</v>
      </c>
    </row>
    <row r="885" spans="2:65" s="12" customFormat="1" ht="13.5">
      <c r="B885" s="224"/>
      <c r="C885" s="225"/>
      <c r="D885" s="221" t="s">
        <v>430</v>
      </c>
      <c r="E885" s="226" t="s">
        <v>21</v>
      </c>
      <c r="F885" s="227" t="s">
        <v>1665</v>
      </c>
      <c r="G885" s="225"/>
      <c r="H885" s="228">
        <v>3715.83</v>
      </c>
      <c r="I885" s="229"/>
      <c r="J885" s="225"/>
      <c r="K885" s="225"/>
      <c r="L885" s="230"/>
      <c r="M885" s="231"/>
      <c r="N885" s="232"/>
      <c r="O885" s="232"/>
      <c r="P885" s="232"/>
      <c r="Q885" s="232"/>
      <c r="R885" s="232"/>
      <c r="S885" s="232"/>
      <c r="T885" s="233"/>
      <c r="AT885" s="234" t="s">
        <v>430</v>
      </c>
      <c r="AU885" s="234" t="s">
        <v>80</v>
      </c>
      <c r="AV885" s="12" t="s">
        <v>80</v>
      </c>
      <c r="AW885" s="12" t="s">
        <v>34</v>
      </c>
      <c r="AX885" s="12" t="s">
        <v>71</v>
      </c>
      <c r="AY885" s="234" t="s">
        <v>419</v>
      </c>
    </row>
    <row r="886" spans="2:65" s="13" customFormat="1" ht="13.5">
      <c r="B886" s="235"/>
      <c r="C886" s="236"/>
      <c r="D886" s="237" t="s">
        <v>430</v>
      </c>
      <c r="E886" s="238" t="s">
        <v>21</v>
      </c>
      <c r="F886" s="239" t="s">
        <v>434</v>
      </c>
      <c r="G886" s="236"/>
      <c r="H886" s="240">
        <v>9379.6530000000002</v>
      </c>
      <c r="I886" s="241"/>
      <c r="J886" s="236"/>
      <c r="K886" s="236"/>
      <c r="L886" s="242"/>
      <c r="M886" s="243"/>
      <c r="N886" s="244"/>
      <c r="O886" s="244"/>
      <c r="P886" s="244"/>
      <c r="Q886" s="244"/>
      <c r="R886" s="244"/>
      <c r="S886" s="244"/>
      <c r="T886" s="245"/>
      <c r="AT886" s="246" t="s">
        <v>430</v>
      </c>
      <c r="AU886" s="246" t="s">
        <v>80</v>
      </c>
      <c r="AV886" s="13" t="s">
        <v>426</v>
      </c>
      <c r="AW886" s="13" t="s">
        <v>34</v>
      </c>
      <c r="AX886" s="13" t="s">
        <v>78</v>
      </c>
      <c r="AY886" s="246" t="s">
        <v>419</v>
      </c>
    </row>
    <row r="887" spans="2:65" s="1" customFormat="1" ht="22.5" customHeight="1">
      <c r="B887" s="42"/>
      <c r="C887" s="209" t="s">
        <v>1666</v>
      </c>
      <c r="D887" s="209" t="s">
        <v>421</v>
      </c>
      <c r="E887" s="210" t="s">
        <v>1667</v>
      </c>
      <c r="F887" s="211" t="s">
        <v>1668</v>
      </c>
      <c r="G887" s="212" t="s">
        <v>465</v>
      </c>
      <c r="H887" s="213">
        <v>1173.596</v>
      </c>
      <c r="I887" s="214"/>
      <c r="J887" s="215">
        <f>ROUND(I887*H887,2)</f>
        <v>0</v>
      </c>
      <c r="K887" s="211" t="s">
        <v>425</v>
      </c>
      <c r="L887" s="62"/>
      <c r="M887" s="216" t="s">
        <v>21</v>
      </c>
      <c r="N887" s="217" t="s">
        <v>42</v>
      </c>
      <c r="O887" s="43"/>
      <c r="P887" s="218">
        <f>O887*H887</f>
        <v>0</v>
      </c>
      <c r="Q887" s="218">
        <v>1.9429999999999999E-2</v>
      </c>
      <c r="R887" s="218">
        <f>Q887*H887</f>
        <v>22.80297028</v>
      </c>
      <c r="S887" s="218">
        <v>0</v>
      </c>
      <c r="T887" s="219">
        <f>S887*H887</f>
        <v>0</v>
      </c>
      <c r="AR887" s="25" t="s">
        <v>426</v>
      </c>
      <c r="AT887" s="25" t="s">
        <v>421</v>
      </c>
      <c r="AU887" s="25" t="s">
        <v>80</v>
      </c>
      <c r="AY887" s="25" t="s">
        <v>419</v>
      </c>
      <c r="BE887" s="220">
        <f>IF(N887="základní",J887,0)</f>
        <v>0</v>
      </c>
      <c r="BF887" s="220">
        <f>IF(N887="snížená",J887,0)</f>
        <v>0</v>
      </c>
      <c r="BG887" s="220">
        <f>IF(N887="zákl. přenesená",J887,0)</f>
        <v>0</v>
      </c>
      <c r="BH887" s="220">
        <f>IF(N887="sníž. přenesená",J887,0)</f>
        <v>0</v>
      </c>
      <c r="BI887" s="220">
        <f>IF(N887="nulová",J887,0)</f>
        <v>0</v>
      </c>
      <c r="BJ887" s="25" t="s">
        <v>78</v>
      </c>
      <c r="BK887" s="220">
        <f>ROUND(I887*H887,2)</f>
        <v>0</v>
      </c>
      <c r="BL887" s="25" t="s">
        <v>426</v>
      </c>
      <c r="BM887" s="25" t="s">
        <v>1669</v>
      </c>
    </row>
    <row r="888" spans="2:65" s="1" customFormat="1" ht="13.5">
      <c r="B888" s="42"/>
      <c r="C888" s="64"/>
      <c r="D888" s="221" t="s">
        <v>428</v>
      </c>
      <c r="E888" s="64"/>
      <c r="F888" s="222" t="s">
        <v>1670</v>
      </c>
      <c r="G888" s="64"/>
      <c r="H888" s="64"/>
      <c r="I888" s="177"/>
      <c r="J888" s="64"/>
      <c r="K888" s="64"/>
      <c r="L888" s="62"/>
      <c r="M888" s="223"/>
      <c r="N888" s="43"/>
      <c r="O888" s="43"/>
      <c r="P888" s="43"/>
      <c r="Q888" s="43"/>
      <c r="R888" s="43"/>
      <c r="S888" s="43"/>
      <c r="T888" s="79"/>
      <c r="AT888" s="25" t="s">
        <v>428</v>
      </c>
      <c r="AU888" s="25" t="s">
        <v>80</v>
      </c>
    </row>
    <row r="889" spans="2:65" s="12" customFormat="1" ht="13.5">
      <c r="B889" s="224"/>
      <c r="C889" s="225"/>
      <c r="D889" s="237" t="s">
        <v>430</v>
      </c>
      <c r="E889" s="247" t="s">
        <v>21</v>
      </c>
      <c r="F889" s="248" t="s">
        <v>1655</v>
      </c>
      <c r="G889" s="225"/>
      <c r="H889" s="249">
        <v>1173.596</v>
      </c>
      <c r="I889" s="229"/>
      <c r="J889" s="225"/>
      <c r="K889" s="225"/>
      <c r="L889" s="230"/>
      <c r="M889" s="231"/>
      <c r="N889" s="232"/>
      <c r="O889" s="232"/>
      <c r="P889" s="232"/>
      <c r="Q889" s="232"/>
      <c r="R889" s="232"/>
      <c r="S889" s="232"/>
      <c r="T889" s="233"/>
      <c r="AT889" s="234" t="s">
        <v>430</v>
      </c>
      <c r="AU889" s="234" t="s">
        <v>80</v>
      </c>
      <c r="AV889" s="12" t="s">
        <v>80</v>
      </c>
      <c r="AW889" s="12" t="s">
        <v>34</v>
      </c>
      <c r="AX889" s="12" t="s">
        <v>78</v>
      </c>
      <c r="AY889" s="234" t="s">
        <v>419</v>
      </c>
    </row>
    <row r="890" spans="2:65" s="1" customFormat="1" ht="31.5" customHeight="1">
      <c r="B890" s="42"/>
      <c r="C890" s="209" t="s">
        <v>1671</v>
      </c>
      <c r="D890" s="209" t="s">
        <v>421</v>
      </c>
      <c r="E890" s="210" t="s">
        <v>1672</v>
      </c>
      <c r="F890" s="211" t="s">
        <v>1673</v>
      </c>
      <c r="G890" s="212" t="s">
        <v>465</v>
      </c>
      <c r="H890" s="213">
        <v>234.71899999999999</v>
      </c>
      <c r="I890" s="214"/>
      <c r="J890" s="215">
        <f>ROUND(I890*H890,2)</f>
        <v>0</v>
      </c>
      <c r="K890" s="211" t="s">
        <v>425</v>
      </c>
      <c r="L890" s="62"/>
      <c r="M890" s="216" t="s">
        <v>21</v>
      </c>
      <c r="N890" s="217" t="s">
        <v>42</v>
      </c>
      <c r="O890" s="43"/>
      <c r="P890" s="218">
        <f>O890*H890</f>
        <v>0</v>
      </c>
      <c r="Q890" s="218">
        <v>9.8999999999999999E-4</v>
      </c>
      <c r="R890" s="218">
        <f>Q890*H890</f>
        <v>0.23237180999999998</v>
      </c>
      <c r="S890" s="218">
        <v>0</v>
      </c>
      <c r="T890" s="219">
        <f>S890*H890</f>
        <v>0</v>
      </c>
      <c r="AR890" s="25" t="s">
        <v>426</v>
      </c>
      <c r="AT890" s="25" t="s">
        <v>421</v>
      </c>
      <c r="AU890" s="25" t="s">
        <v>80</v>
      </c>
      <c r="AY890" s="25" t="s">
        <v>419</v>
      </c>
      <c r="BE890" s="220">
        <f>IF(N890="základní",J890,0)</f>
        <v>0</v>
      </c>
      <c r="BF890" s="220">
        <f>IF(N890="snížená",J890,0)</f>
        <v>0</v>
      </c>
      <c r="BG890" s="220">
        <f>IF(N890="zákl. přenesená",J890,0)</f>
        <v>0</v>
      </c>
      <c r="BH890" s="220">
        <f>IF(N890="sníž. přenesená",J890,0)</f>
        <v>0</v>
      </c>
      <c r="BI890" s="220">
        <f>IF(N890="nulová",J890,0)</f>
        <v>0</v>
      </c>
      <c r="BJ890" s="25" t="s">
        <v>78</v>
      </c>
      <c r="BK890" s="220">
        <f>ROUND(I890*H890,2)</f>
        <v>0</v>
      </c>
      <c r="BL890" s="25" t="s">
        <v>426</v>
      </c>
      <c r="BM890" s="25" t="s">
        <v>1674</v>
      </c>
    </row>
    <row r="891" spans="2:65" s="1" customFormat="1" ht="27">
      <c r="B891" s="42"/>
      <c r="C891" s="64"/>
      <c r="D891" s="221" t="s">
        <v>428</v>
      </c>
      <c r="E891" s="64"/>
      <c r="F891" s="222" t="s">
        <v>1675</v>
      </c>
      <c r="G891" s="64"/>
      <c r="H891" s="64"/>
      <c r="I891" s="177"/>
      <c r="J891" s="64"/>
      <c r="K891" s="64"/>
      <c r="L891" s="62"/>
      <c r="M891" s="223"/>
      <c r="N891" s="43"/>
      <c r="O891" s="43"/>
      <c r="P891" s="43"/>
      <c r="Q891" s="43"/>
      <c r="R891" s="43"/>
      <c r="S891" s="43"/>
      <c r="T891" s="79"/>
      <c r="AT891" s="25" t="s">
        <v>428</v>
      </c>
      <c r="AU891" s="25" t="s">
        <v>80</v>
      </c>
    </row>
    <row r="892" spans="2:65" s="12" customFormat="1" ht="13.5">
      <c r="B892" s="224"/>
      <c r="C892" s="225"/>
      <c r="D892" s="237" t="s">
        <v>430</v>
      </c>
      <c r="E892" s="247" t="s">
        <v>21</v>
      </c>
      <c r="F892" s="248" t="s">
        <v>1676</v>
      </c>
      <c r="G892" s="225"/>
      <c r="H892" s="249">
        <v>234.71899999999999</v>
      </c>
      <c r="I892" s="229"/>
      <c r="J892" s="225"/>
      <c r="K892" s="225"/>
      <c r="L892" s="230"/>
      <c r="M892" s="231"/>
      <c r="N892" s="232"/>
      <c r="O892" s="232"/>
      <c r="P892" s="232"/>
      <c r="Q892" s="232"/>
      <c r="R892" s="232"/>
      <c r="S892" s="232"/>
      <c r="T892" s="233"/>
      <c r="AT892" s="234" t="s">
        <v>430</v>
      </c>
      <c r="AU892" s="234" t="s">
        <v>80</v>
      </c>
      <c r="AV892" s="12" t="s">
        <v>80</v>
      </c>
      <c r="AW892" s="12" t="s">
        <v>34</v>
      </c>
      <c r="AX892" s="12" t="s">
        <v>78</v>
      </c>
      <c r="AY892" s="234" t="s">
        <v>419</v>
      </c>
    </row>
    <row r="893" spans="2:65" s="1" customFormat="1" ht="22.5" customHeight="1">
      <c r="B893" s="42"/>
      <c r="C893" s="209" t="s">
        <v>1677</v>
      </c>
      <c r="D893" s="209" t="s">
        <v>421</v>
      </c>
      <c r="E893" s="210" t="s">
        <v>1678</v>
      </c>
      <c r="F893" s="211" t="s">
        <v>1679</v>
      </c>
      <c r="G893" s="212" t="s">
        <v>465</v>
      </c>
      <c r="H893" s="213">
        <v>1173.596</v>
      </c>
      <c r="I893" s="214"/>
      <c r="J893" s="215">
        <f>ROUND(I893*H893,2)</f>
        <v>0</v>
      </c>
      <c r="K893" s="211" t="s">
        <v>425</v>
      </c>
      <c r="L893" s="62"/>
      <c r="M893" s="216" t="s">
        <v>21</v>
      </c>
      <c r="N893" s="217" t="s">
        <v>42</v>
      </c>
      <c r="O893" s="43"/>
      <c r="P893" s="218">
        <f>O893*H893</f>
        <v>0</v>
      </c>
      <c r="Q893" s="218">
        <v>1.58E-3</v>
      </c>
      <c r="R893" s="218">
        <f>Q893*H893</f>
        <v>1.8542816799999999</v>
      </c>
      <c r="S893" s="218">
        <v>0</v>
      </c>
      <c r="T893" s="219">
        <f>S893*H893</f>
        <v>0</v>
      </c>
      <c r="AR893" s="25" t="s">
        <v>426</v>
      </c>
      <c r="AT893" s="25" t="s">
        <v>421</v>
      </c>
      <c r="AU893" s="25" t="s">
        <v>80</v>
      </c>
      <c r="AY893" s="25" t="s">
        <v>419</v>
      </c>
      <c r="BE893" s="220">
        <f>IF(N893="základní",J893,0)</f>
        <v>0</v>
      </c>
      <c r="BF893" s="220">
        <f>IF(N893="snížená",J893,0)</f>
        <v>0</v>
      </c>
      <c r="BG893" s="220">
        <f>IF(N893="zákl. přenesená",J893,0)</f>
        <v>0</v>
      </c>
      <c r="BH893" s="220">
        <f>IF(N893="sníž. přenesená",J893,0)</f>
        <v>0</v>
      </c>
      <c r="BI893" s="220">
        <f>IF(N893="nulová",J893,0)</f>
        <v>0</v>
      </c>
      <c r="BJ893" s="25" t="s">
        <v>78</v>
      </c>
      <c r="BK893" s="220">
        <f>ROUND(I893*H893,2)</f>
        <v>0</v>
      </c>
      <c r="BL893" s="25" t="s">
        <v>426</v>
      </c>
      <c r="BM893" s="25" t="s">
        <v>1680</v>
      </c>
    </row>
    <row r="894" spans="2:65" s="1" customFormat="1" ht="13.5">
      <c r="B894" s="42"/>
      <c r="C894" s="64"/>
      <c r="D894" s="221" t="s">
        <v>428</v>
      </c>
      <c r="E894" s="64"/>
      <c r="F894" s="222" t="s">
        <v>1681</v>
      </c>
      <c r="G894" s="64"/>
      <c r="H894" s="64"/>
      <c r="I894" s="177"/>
      <c r="J894" s="64"/>
      <c r="K894" s="64"/>
      <c r="L894" s="62"/>
      <c r="M894" s="223"/>
      <c r="N894" s="43"/>
      <c r="O894" s="43"/>
      <c r="P894" s="43"/>
      <c r="Q894" s="43"/>
      <c r="R894" s="43"/>
      <c r="S894" s="43"/>
      <c r="T894" s="79"/>
      <c r="AT894" s="25" t="s">
        <v>428</v>
      </c>
      <c r="AU894" s="25" t="s">
        <v>80</v>
      </c>
    </row>
    <row r="895" spans="2:65" s="12" customFormat="1" ht="13.5">
      <c r="B895" s="224"/>
      <c r="C895" s="225"/>
      <c r="D895" s="221" t="s">
        <v>430</v>
      </c>
      <c r="E895" s="226" t="s">
        <v>21</v>
      </c>
      <c r="F895" s="227" t="s">
        <v>1655</v>
      </c>
      <c r="G895" s="225"/>
      <c r="H895" s="228">
        <v>1173.596</v>
      </c>
      <c r="I895" s="229"/>
      <c r="J895" s="225"/>
      <c r="K895" s="225"/>
      <c r="L895" s="230"/>
      <c r="M895" s="231"/>
      <c r="N895" s="232"/>
      <c r="O895" s="232"/>
      <c r="P895" s="232"/>
      <c r="Q895" s="232"/>
      <c r="R895" s="232"/>
      <c r="S895" s="232"/>
      <c r="T895" s="233"/>
      <c r="AT895" s="234" t="s">
        <v>430</v>
      </c>
      <c r="AU895" s="234" t="s">
        <v>80</v>
      </c>
      <c r="AV895" s="12" t="s">
        <v>80</v>
      </c>
      <c r="AW895" s="12" t="s">
        <v>34</v>
      </c>
      <c r="AX895" s="12" t="s">
        <v>78</v>
      </c>
      <c r="AY895" s="234" t="s">
        <v>419</v>
      </c>
    </row>
    <row r="896" spans="2:65" s="11" customFormat="1" ht="29.85" customHeight="1">
      <c r="B896" s="192"/>
      <c r="C896" s="193"/>
      <c r="D896" s="206" t="s">
        <v>70</v>
      </c>
      <c r="E896" s="207" t="s">
        <v>1682</v>
      </c>
      <c r="F896" s="207" t="s">
        <v>1683</v>
      </c>
      <c r="G896" s="193"/>
      <c r="H896" s="193"/>
      <c r="I896" s="196"/>
      <c r="J896" s="208">
        <f>BK896</f>
        <v>0</v>
      </c>
      <c r="K896" s="193"/>
      <c r="L896" s="198"/>
      <c r="M896" s="199"/>
      <c r="N896" s="200"/>
      <c r="O896" s="200"/>
      <c r="P896" s="201">
        <f>SUM(P897:P905)</f>
        <v>0</v>
      </c>
      <c r="Q896" s="200"/>
      <c r="R896" s="201">
        <f>SUM(R897:R905)</f>
        <v>0</v>
      </c>
      <c r="S896" s="200"/>
      <c r="T896" s="202">
        <f>SUM(T897:T905)</f>
        <v>0</v>
      </c>
      <c r="AR896" s="203" t="s">
        <v>78</v>
      </c>
      <c r="AT896" s="204" t="s">
        <v>70</v>
      </c>
      <c r="AU896" s="204" t="s">
        <v>78</v>
      </c>
      <c r="AY896" s="203" t="s">
        <v>419</v>
      </c>
      <c r="BK896" s="205">
        <f>SUM(BK897:BK905)</f>
        <v>0</v>
      </c>
    </row>
    <row r="897" spans="2:65" s="1" customFormat="1" ht="31.5" customHeight="1">
      <c r="B897" s="42"/>
      <c r="C897" s="209" t="s">
        <v>1684</v>
      </c>
      <c r="D897" s="209" t="s">
        <v>421</v>
      </c>
      <c r="E897" s="210" t="s">
        <v>1685</v>
      </c>
      <c r="F897" s="211" t="s">
        <v>1686</v>
      </c>
      <c r="G897" s="212" t="s">
        <v>458</v>
      </c>
      <c r="H897" s="213">
        <v>810.70699999999999</v>
      </c>
      <c r="I897" s="214"/>
      <c r="J897" s="215">
        <f>ROUND(I897*H897,2)</f>
        <v>0</v>
      </c>
      <c r="K897" s="211" t="s">
        <v>425</v>
      </c>
      <c r="L897" s="62"/>
      <c r="M897" s="216" t="s">
        <v>21</v>
      </c>
      <c r="N897" s="217" t="s">
        <v>42</v>
      </c>
      <c r="O897" s="43"/>
      <c r="P897" s="218">
        <f>O897*H897</f>
        <v>0</v>
      </c>
      <c r="Q897" s="218">
        <v>0</v>
      </c>
      <c r="R897" s="218">
        <f>Q897*H897</f>
        <v>0</v>
      </c>
      <c r="S897" s="218">
        <v>0</v>
      </c>
      <c r="T897" s="219">
        <f>S897*H897</f>
        <v>0</v>
      </c>
      <c r="AR897" s="25" t="s">
        <v>426</v>
      </c>
      <c r="AT897" s="25" t="s">
        <v>421</v>
      </c>
      <c r="AU897" s="25" t="s">
        <v>80</v>
      </c>
      <c r="AY897" s="25" t="s">
        <v>419</v>
      </c>
      <c r="BE897" s="220">
        <f>IF(N897="základní",J897,0)</f>
        <v>0</v>
      </c>
      <c r="BF897" s="220">
        <f>IF(N897="snížená",J897,0)</f>
        <v>0</v>
      </c>
      <c r="BG897" s="220">
        <f>IF(N897="zákl. přenesená",J897,0)</f>
        <v>0</v>
      </c>
      <c r="BH897" s="220">
        <f>IF(N897="sníž. přenesená",J897,0)</f>
        <v>0</v>
      </c>
      <c r="BI897" s="220">
        <f>IF(N897="nulová",J897,0)</f>
        <v>0</v>
      </c>
      <c r="BJ897" s="25" t="s">
        <v>78</v>
      </c>
      <c r="BK897" s="220">
        <f>ROUND(I897*H897,2)</f>
        <v>0</v>
      </c>
      <c r="BL897" s="25" t="s">
        <v>426</v>
      </c>
      <c r="BM897" s="25" t="s">
        <v>1687</v>
      </c>
    </row>
    <row r="898" spans="2:65" s="1" customFormat="1" ht="27">
      <c r="B898" s="42"/>
      <c r="C898" s="64"/>
      <c r="D898" s="237" t="s">
        <v>428</v>
      </c>
      <c r="E898" s="64"/>
      <c r="F898" s="271" t="s">
        <v>1688</v>
      </c>
      <c r="G898" s="64"/>
      <c r="H898" s="64"/>
      <c r="I898" s="177"/>
      <c r="J898" s="64"/>
      <c r="K898" s="64"/>
      <c r="L898" s="62"/>
      <c r="M898" s="223"/>
      <c r="N898" s="43"/>
      <c r="O898" s="43"/>
      <c r="P898" s="43"/>
      <c r="Q898" s="43"/>
      <c r="R898" s="43"/>
      <c r="S898" s="43"/>
      <c r="T898" s="79"/>
      <c r="AT898" s="25" t="s">
        <v>428</v>
      </c>
      <c r="AU898" s="25" t="s">
        <v>80</v>
      </c>
    </row>
    <row r="899" spans="2:65" s="1" customFormat="1" ht="22.5" customHeight="1">
      <c r="B899" s="42"/>
      <c r="C899" s="209" t="s">
        <v>1689</v>
      </c>
      <c r="D899" s="209" t="s">
        <v>421</v>
      </c>
      <c r="E899" s="210" t="s">
        <v>1690</v>
      </c>
      <c r="F899" s="211" t="s">
        <v>1691</v>
      </c>
      <c r="G899" s="212" t="s">
        <v>458</v>
      </c>
      <c r="H899" s="213">
        <v>810.70699999999999</v>
      </c>
      <c r="I899" s="214"/>
      <c r="J899" s="215">
        <f>ROUND(I899*H899,2)</f>
        <v>0</v>
      </c>
      <c r="K899" s="211" t="s">
        <v>425</v>
      </c>
      <c r="L899" s="62"/>
      <c r="M899" s="216" t="s">
        <v>21</v>
      </c>
      <c r="N899" s="217" t="s">
        <v>42</v>
      </c>
      <c r="O899" s="43"/>
      <c r="P899" s="218">
        <f>O899*H899</f>
        <v>0</v>
      </c>
      <c r="Q899" s="218">
        <v>0</v>
      </c>
      <c r="R899" s="218">
        <f>Q899*H899</f>
        <v>0</v>
      </c>
      <c r="S899" s="218">
        <v>0</v>
      </c>
      <c r="T899" s="219">
        <f>S899*H899</f>
        <v>0</v>
      </c>
      <c r="AR899" s="25" t="s">
        <v>426</v>
      </c>
      <c r="AT899" s="25" t="s">
        <v>421</v>
      </c>
      <c r="AU899" s="25" t="s">
        <v>80</v>
      </c>
      <c r="AY899" s="25" t="s">
        <v>419</v>
      </c>
      <c r="BE899" s="220">
        <f>IF(N899="základní",J899,0)</f>
        <v>0</v>
      </c>
      <c r="BF899" s="220">
        <f>IF(N899="snížená",J899,0)</f>
        <v>0</v>
      </c>
      <c r="BG899" s="220">
        <f>IF(N899="zákl. přenesená",J899,0)</f>
        <v>0</v>
      </c>
      <c r="BH899" s="220">
        <f>IF(N899="sníž. přenesená",J899,0)</f>
        <v>0</v>
      </c>
      <c r="BI899" s="220">
        <f>IF(N899="nulová",J899,0)</f>
        <v>0</v>
      </c>
      <c r="BJ899" s="25" t="s">
        <v>78</v>
      </c>
      <c r="BK899" s="220">
        <f>ROUND(I899*H899,2)</f>
        <v>0</v>
      </c>
      <c r="BL899" s="25" t="s">
        <v>426</v>
      </c>
      <c r="BM899" s="25" t="s">
        <v>1692</v>
      </c>
    </row>
    <row r="900" spans="2:65" s="1" customFormat="1" ht="13.5">
      <c r="B900" s="42"/>
      <c r="C900" s="64"/>
      <c r="D900" s="237" t="s">
        <v>428</v>
      </c>
      <c r="E900" s="64"/>
      <c r="F900" s="271" t="s">
        <v>1693</v>
      </c>
      <c r="G900" s="64"/>
      <c r="H900" s="64"/>
      <c r="I900" s="177"/>
      <c r="J900" s="64"/>
      <c r="K900" s="64"/>
      <c r="L900" s="62"/>
      <c r="M900" s="223"/>
      <c r="N900" s="43"/>
      <c r="O900" s="43"/>
      <c r="P900" s="43"/>
      <c r="Q900" s="43"/>
      <c r="R900" s="43"/>
      <c r="S900" s="43"/>
      <c r="T900" s="79"/>
      <c r="AT900" s="25" t="s">
        <v>428</v>
      </c>
      <c r="AU900" s="25" t="s">
        <v>80</v>
      </c>
    </row>
    <row r="901" spans="2:65" s="1" customFormat="1" ht="22.5" customHeight="1">
      <c r="B901" s="42"/>
      <c r="C901" s="209" t="s">
        <v>1694</v>
      </c>
      <c r="D901" s="209" t="s">
        <v>421</v>
      </c>
      <c r="E901" s="210" t="s">
        <v>1695</v>
      </c>
      <c r="F901" s="211" t="s">
        <v>1696</v>
      </c>
      <c r="G901" s="212" t="s">
        <v>458</v>
      </c>
      <c r="H901" s="213">
        <v>7296.3630000000003</v>
      </c>
      <c r="I901" s="214"/>
      <c r="J901" s="215">
        <f>ROUND(I901*H901,2)</f>
        <v>0</v>
      </c>
      <c r="K901" s="211" t="s">
        <v>425</v>
      </c>
      <c r="L901" s="62"/>
      <c r="M901" s="216" t="s">
        <v>21</v>
      </c>
      <c r="N901" s="217" t="s">
        <v>42</v>
      </c>
      <c r="O901" s="43"/>
      <c r="P901" s="218">
        <f>O901*H901</f>
        <v>0</v>
      </c>
      <c r="Q901" s="218">
        <v>0</v>
      </c>
      <c r="R901" s="218">
        <f>Q901*H901</f>
        <v>0</v>
      </c>
      <c r="S901" s="218">
        <v>0</v>
      </c>
      <c r="T901" s="219">
        <f>S901*H901</f>
        <v>0</v>
      </c>
      <c r="AR901" s="25" t="s">
        <v>426</v>
      </c>
      <c r="AT901" s="25" t="s">
        <v>421</v>
      </c>
      <c r="AU901" s="25" t="s">
        <v>80</v>
      </c>
      <c r="AY901" s="25" t="s">
        <v>419</v>
      </c>
      <c r="BE901" s="220">
        <f>IF(N901="základní",J901,0)</f>
        <v>0</v>
      </c>
      <c r="BF901" s="220">
        <f>IF(N901="snížená",J901,0)</f>
        <v>0</v>
      </c>
      <c r="BG901" s="220">
        <f>IF(N901="zákl. přenesená",J901,0)</f>
        <v>0</v>
      </c>
      <c r="BH901" s="220">
        <f>IF(N901="sníž. přenesená",J901,0)</f>
        <v>0</v>
      </c>
      <c r="BI901" s="220">
        <f>IF(N901="nulová",J901,0)</f>
        <v>0</v>
      </c>
      <c r="BJ901" s="25" t="s">
        <v>78</v>
      </c>
      <c r="BK901" s="220">
        <f>ROUND(I901*H901,2)</f>
        <v>0</v>
      </c>
      <c r="BL901" s="25" t="s">
        <v>426</v>
      </c>
      <c r="BM901" s="25" t="s">
        <v>1697</v>
      </c>
    </row>
    <row r="902" spans="2:65" s="1" customFormat="1" ht="27">
      <c r="B902" s="42"/>
      <c r="C902" s="64"/>
      <c r="D902" s="221" t="s">
        <v>428</v>
      </c>
      <c r="E902" s="64"/>
      <c r="F902" s="222" t="s">
        <v>1698</v>
      </c>
      <c r="G902" s="64"/>
      <c r="H902" s="64"/>
      <c r="I902" s="177"/>
      <c r="J902" s="64"/>
      <c r="K902" s="64"/>
      <c r="L902" s="62"/>
      <c r="M902" s="223"/>
      <c r="N902" s="43"/>
      <c r="O902" s="43"/>
      <c r="P902" s="43"/>
      <c r="Q902" s="43"/>
      <c r="R902" s="43"/>
      <c r="S902" s="43"/>
      <c r="T902" s="79"/>
      <c r="AT902" s="25" t="s">
        <v>428</v>
      </c>
      <c r="AU902" s="25" t="s">
        <v>80</v>
      </c>
    </row>
    <row r="903" spans="2:65" s="12" customFormat="1" ht="13.5">
      <c r="B903" s="224"/>
      <c r="C903" s="225"/>
      <c r="D903" s="237" t="s">
        <v>430</v>
      </c>
      <c r="E903" s="225"/>
      <c r="F903" s="248" t="s">
        <v>1699</v>
      </c>
      <c r="G903" s="225"/>
      <c r="H903" s="249">
        <v>7296.3630000000003</v>
      </c>
      <c r="I903" s="229"/>
      <c r="J903" s="225"/>
      <c r="K903" s="225"/>
      <c r="L903" s="230"/>
      <c r="M903" s="231"/>
      <c r="N903" s="232"/>
      <c r="O903" s="232"/>
      <c r="P903" s="232"/>
      <c r="Q903" s="232"/>
      <c r="R903" s="232"/>
      <c r="S903" s="232"/>
      <c r="T903" s="233"/>
      <c r="AT903" s="234" t="s">
        <v>430</v>
      </c>
      <c r="AU903" s="234" t="s">
        <v>80</v>
      </c>
      <c r="AV903" s="12" t="s">
        <v>80</v>
      </c>
      <c r="AW903" s="12" t="s">
        <v>6</v>
      </c>
      <c r="AX903" s="12" t="s">
        <v>78</v>
      </c>
      <c r="AY903" s="234" t="s">
        <v>419</v>
      </c>
    </row>
    <row r="904" spans="2:65" s="1" customFormat="1" ht="22.5" customHeight="1">
      <c r="B904" s="42"/>
      <c r="C904" s="209" t="s">
        <v>1700</v>
      </c>
      <c r="D904" s="209" t="s">
        <v>421</v>
      </c>
      <c r="E904" s="210" t="s">
        <v>1701</v>
      </c>
      <c r="F904" s="211" t="s">
        <v>1702</v>
      </c>
      <c r="G904" s="212" t="s">
        <v>458</v>
      </c>
      <c r="H904" s="213">
        <v>810.70699999999999</v>
      </c>
      <c r="I904" s="214"/>
      <c r="J904" s="215">
        <f>ROUND(I904*H904,2)</f>
        <v>0</v>
      </c>
      <c r="K904" s="211" t="s">
        <v>425</v>
      </c>
      <c r="L904" s="62"/>
      <c r="M904" s="216" t="s">
        <v>21</v>
      </c>
      <c r="N904" s="217" t="s">
        <v>42</v>
      </c>
      <c r="O904" s="43"/>
      <c r="P904" s="218">
        <f>O904*H904</f>
        <v>0</v>
      </c>
      <c r="Q904" s="218">
        <v>0</v>
      </c>
      <c r="R904" s="218">
        <f>Q904*H904</f>
        <v>0</v>
      </c>
      <c r="S904" s="218">
        <v>0</v>
      </c>
      <c r="T904" s="219">
        <f>S904*H904</f>
        <v>0</v>
      </c>
      <c r="AR904" s="25" t="s">
        <v>426</v>
      </c>
      <c r="AT904" s="25" t="s">
        <v>421</v>
      </c>
      <c r="AU904" s="25" t="s">
        <v>80</v>
      </c>
      <c r="AY904" s="25" t="s">
        <v>419</v>
      </c>
      <c r="BE904" s="220">
        <f>IF(N904="základní",J904,0)</f>
        <v>0</v>
      </c>
      <c r="BF904" s="220">
        <f>IF(N904="snížená",J904,0)</f>
        <v>0</v>
      </c>
      <c r="BG904" s="220">
        <f>IF(N904="zákl. přenesená",J904,0)</f>
        <v>0</v>
      </c>
      <c r="BH904" s="220">
        <f>IF(N904="sníž. přenesená",J904,0)</f>
        <v>0</v>
      </c>
      <c r="BI904" s="220">
        <f>IF(N904="nulová",J904,0)</f>
        <v>0</v>
      </c>
      <c r="BJ904" s="25" t="s">
        <v>78</v>
      </c>
      <c r="BK904" s="220">
        <f>ROUND(I904*H904,2)</f>
        <v>0</v>
      </c>
      <c r="BL904" s="25" t="s">
        <v>426</v>
      </c>
      <c r="BM904" s="25" t="s">
        <v>1703</v>
      </c>
    </row>
    <row r="905" spans="2:65" s="1" customFormat="1" ht="13.5">
      <c r="B905" s="42"/>
      <c r="C905" s="64"/>
      <c r="D905" s="221" t="s">
        <v>428</v>
      </c>
      <c r="E905" s="64"/>
      <c r="F905" s="222" t="s">
        <v>1704</v>
      </c>
      <c r="G905" s="64"/>
      <c r="H905" s="64"/>
      <c r="I905" s="177"/>
      <c r="J905" s="64"/>
      <c r="K905" s="64"/>
      <c r="L905" s="62"/>
      <c r="M905" s="223"/>
      <c r="N905" s="43"/>
      <c r="O905" s="43"/>
      <c r="P905" s="43"/>
      <c r="Q905" s="43"/>
      <c r="R905" s="43"/>
      <c r="S905" s="43"/>
      <c r="T905" s="79"/>
      <c r="AT905" s="25" t="s">
        <v>428</v>
      </c>
      <c r="AU905" s="25" t="s">
        <v>80</v>
      </c>
    </row>
    <row r="906" spans="2:65" s="11" customFormat="1" ht="29.85" customHeight="1">
      <c r="B906" s="192"/>
      <c r="C906" s="193"/>
      <c r="D906" s="206" t="s">
        <v>70</v>
      </c>
      <c r="E906" s="207" t="s">
        <v>1705</v>
      </c>
      <c r="F906" s="207" t="s">
        <v>1706</v>
      </c>
      <c r="G906" s="193"/>
      <c r="H906" s="193"/>
      <c r="I906" s="196"/>
      <c r="J906" s="208">
        <f>BK906</f>
        <v>0</v>
      </c>
      <c r="K906" s="193"/>
      <c r="L906" s="198"/>
      <c r="M906" s="199"/>
      <c r="N906" s="200"/>
      <c r="O906" s="200"/>
      <c r="P906" s="201">
        <f>SUM(P907:P908)</f>
        <v>0</v>
      </c>
      <c r="Q906" s="200"/>
      <c r="R906" s="201">
        <f>SUM(R907:R908)</f>
        <v>0</v>
      </c>
      <c r="S906" s="200"/>
      <c r="T906" s="202">
        <f>SUM(T907:T908)</f>
        <v>0</v>
      </c>
      <c r="AR906" s="203" t="s">
        <v>78</v>
      </c>
      <c r="AT906" s="204" t="s">
        <v>70</v>
      </c>
      <c r="AU906" s="204" t="s">
        <v>78</v>
      </c>
      <c r="AY906" s="203" t="s">
        <v>419</v>
      </c>
      <c r="BK906" s="205">
        <f>SUM(BK907:BK908)</f>
        <v>0</v>
      </c>
    </row>
    <row r="907" spans="2:65" s="1" customFormat="1" ht="22.5" customHeight="1">
      <c r="B907" s="42"/>
      <c r="C907" s="209" t="s">
        <v>1707</v>
      </c>
      <c r="D907" s="209" t="s">
        <v>421</v>
      </c>
      <c r="E907" s="210" t="s">
        <v>1708</v>
      </c>
      <c r="F907" s="211" t="s">
        <v>1709</v>
      </c>
      <c r="G907" s="212" t="s">
        <v>458</v>
      </c>
      <c r="H907" s="213">
        <v>3136.5149999999999</v>
      </c>
      <c r="I907" s="214"/>
      <c r="J907" s="215">
        <f>ROUND(I907*H907,2)</f>
        <v>0</v>
      </c>
      <c r="K907" s="211" t="s">
        <v>425</v>
      </c>
      <c r="L907" s="62"/>
      <c r="M907" s="216" t="s">
        <v>21</v>
      </c>
      <c r="N907" s="217" t="s">
        <v>42</v>
      </c>
      <c r="O907" s="43"/>
      <c r="P907" s="218">
        <f>O907*H907</f>
        <v>0</v>
      </c>
      <c r="Q907" s="218">
        <v>0</v>
      </c>
      <c r="R907" s="218">
        <f>Q907*H907</f>
        <v>0</v>
      </c>
      <c r="S907" s="218">
        <v>0</v>
      </c>
      <c r="T907" s="219">
        <f>S907*H907</f>
        <v>0</v>
      </c>
      <c r="AR907" s="25" t="s">
        <v>426</v>
      </c>
      <c r="AT907" s="25" t="s">
        <v>421</v>
      </c>
      <c r="AU907" s="25" t="s">
        <v>80</v>
      </c>
      <c r="AY907" s="25" t="s">
        <v>419</v>
      </c>
      <c r="BE907" s="220">
        <f>IF(N907="základní",J907,0)</f>
        <v>0</v>
      </c>
      <c r="BF907" s="220">
        <f>IF(N907="snížená",J907,0)</f>
        <v>0</v>
      </c>
      <c r="BG907" s="220">
        <f>IF(N907="zákl. přenesená",J907,0)</f>
        <v>0</v>
      </c>
      <c r="BH907" s="220">
        <f>IF(N907="sníž. přenesená",J907,0)</f>
        <v>0</v>
      </c>
      <c r="BI907" s="220">
        <f>IF(N907="nulová",J907,0)</f>
        <v>0</v>
      </c>
      <c r="BJ907" s="25" t="s">
        <v>78</v>
      </c>
      <c r="BK907" s="220">
        <f>ROUND(I907*H907,2)</f>
        <v>0</v>
      </c>
      <c r="BL907" s="25" t="s">
        <v>426</v>
      </c>
      <c r="BM907" s="25" t="s">
        <v>1710</v>
      </c>
    </row>
    <row r="908" spans="2:65" s="1" customFormat="1" ht="40.5">
      <c r="B908" s="42"/>
      <c r="C908" s="64"/>
      <c r="D908" s="221" t="s">
        <v>428</v>
      </c>
      <c r="E908" s="64"/>
      <c r="F908" s="222" t="s">
        <v>1711</v>
      </c>
      <c r="G908" s="64"/>
      <c r="H908" s="64"/>
      <c r="I908" s="177"/>
      <c r="J908" s="64"/>
      <c r="K908" s="64"/>
      <c r="L908" s="62"/>
      <c r="M908" s="223"/>
      <c r="N908" s="43"/>
      <c r="O908" s="43"/>
      <c r="P908" s="43"/>
      <c r="Q908" s="43"/>
      <c r="R908" s="43"/>
      <c r="S908" s="43"/>
      <c r="T908" s="79"/>
      <c r="AT908" s="25" t="s">
        <v>428</v>
      </c>
      <c r="AU908" s="25" t="s">
        <v>80</v>
      </c>
    </row>
    <row r="909" spans="2:65" s="11" customFormat="1" ht="37.35" customHeight="1">
      <c r="B909" s="192"/>
      <c r="C909" s="193"/>
      <c r="D909" s="194" t="s">
        <v>70</v>
      </c>
      <c r="E909" s="195" t="s">
        <v>1712</v>
      </c>
      <c r="F909" s="195" t="s">
        <v>1713</v>
      </c>
      <c r="G909" s="193"/>
      <c r="H909" s="193"/>
      <c r="I909" s="196"/>
      <c r="J909" s="197">
        <f>BK909</f>
        <v>0</v>
      </c>
      <c r="K909" s="193"/>
      <c r="L909" s="198"/>
      <c r="M909" s="199"/>
      <c r="N909" s="200"/>
      <c r="O909" s="200"/>
      <c r="P909" s="201">
        <f>P910+P965+P1008+P1050+P1055+P1078+P1101+P1166+P1261+P1405+P1467+P1530+P1645+P1667+P1680</f>
        <v>0</v>
      </c>
      <c r="Q909" s="200"/>
      <c r="R909" s="201">
        <f>R910+R965+R1008+R1050+R1055+R1078+R1101+R1166+R1261+R1405+R1467+R1530+R1645+R1667+R1680</f>
        <v>207.84177154999998</v>
      </c>
      <c r="S909" s="200"/>
      <c r="T909" s="202">
        <f>T910+T965+T1008+T1050+T1055+T1078+T1101+T1166+T1261+T1405+T1467+T1530+T1645+T1667+T1680</f>
        <v>4.6465650000000007</v>
      </c>
      <c r="AR909" s="203" t="s">
        <v>80</v>
      </c>
      <c r="AT909" s="204" t="s">
        <v>70</v>
      </c>
      <c r="AU909" s="204" t="s">
        <v>71</v>
      </c>
      <c r="AY909" s="203" t="s">
        <v>419</v>
      </c>
      <c r="BK909" s="205">
        <f>BK910+BK965+BK1008+BK1050+BK1055+BK1078+BK1101+BK1166+BK1261+BK1405+BK1467+BK1530+BK1645+BK1667+BK1680</f>
        <v>0</v>
      </c>
    </row>
    <row r="910" spans="2:65" s="11" customFormat="1" ht="19.899999999999999" customHeight="1">
      <c r="B910" s="192"/>
      <c r="C910" s="193"/>
      <c r="D910" s="206" t="s">
        <v>70</v>
      </c>
      <c r="E910" s="207" t="s">
        <v>1714</v>
      </c>
      <c r="F910" s="207" t="s">
        <v>1715</v>
      </c>
      <c r="G910" s="193"/>
      <c r="H910" s="193"/>
      <c r="I910" s="196"/>
      <c r="J910" s="208">
        <f>BK910</f>
        <v>0</v>
      </c>
      <c r="K910" s="193"/>
      <c r="L910" s="198"/>
      <c r="M910" s="199"/>
      <c r="N910" s="200"/>
      <c r="O910" s="200"/>
      <c r="P910" s="201">
        <f>SUM(P911:P964)</f>
        <v>0</v>
      </c>
      <c r="Q910" s="200"/>
      <c r="R910" s="201">
        <f>SUM(R911:R964)</f>
        <v>3.9330954</v>
      </c>
      <c r="S910" s="200"/>
      <c r="T910" s="202">
        <f>SUM(T911:T964)</f>
        <v>0</v>
      </c>
      <c r="AR910" s="203" t="s">
        <v>80</v>
      </c>
      <c r="AT910" s="204" t="s">
        <v>70</v>
      </c>
      <c r="AU910" s="204" t="s">
        <v>78</v>
      </c>
      <c r="AY910" s="203" t="s">
        <v>419</v>
      </c>
      <c r="BK910" s="205">
        <f>SUM(BK911:BK964)</f>
        <v>0</v>
      </c>
    </row>
    <row r="911" spans="2:65" s="1" customFormat="1" ht="22.5" customHeight="1">
      <c r="B911" s="42"/>
      <c r="C911" s="209" t="s">
        <v>1716</v>
      </c>
      <c r="D911" s="209" t="s">
        <v>421</v>
      </c>
      <c r="E911" s="210" t="s">
        <v>1717</v>
      </c>
      <c r="F911" s="211" t="s">
        <v>1718</v>
      </c>
      <c r="G911" s="212" t="s">
        <v>465</v>
      </c>
      <c r="H911" s="213">
        <v>98.17</v>
      </c>
      <c r="I911" s="214"/>
      <c r="J911" s="215">
        <f>ROUND(I911*H911,2)</f>
        <v>0</v>
      </c>
      <c r="K911" s="211" t="s">
        <v>425</v>
      </c>
      <c r="L911" s="62"/>
      <c r="M911" s="216" t="s">
        <v>21</v>
      </c>
      <c r="N911" s="217" t="s">
        <v>42</v>
      </c>
      <c r="O911" s="43"/>
      <c r="P911" s="218">
        <f>O911*H911</f>
        <v>0</v>
      </c>
      <c r="Q911" s="218">
        <v>0</v>
      </c>
      <c r="R911" s="218">
        <f>Q911*H911</f>
        <v>0</v>
      </c>
      <c r="S911" s="218">
        <v>0</v>
      </c>
      <c r="T911" s="219">
        <f>S911*H911</f>
        <v>0</v>
      </c>
      <c r="AR911" s="25" t="s">
        <v>517</v>
      </c>
      <c r="AT911" s="25" t="s">
        <v>421</v>
      </c>
      <c r="AU911" s="25" t="s">
        <v>80</v>
      </c>
      <c r="AY911" s="25" t="s">
        <v>419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5" t="s">
        <v>78</v>
      </c>
      <c r="BK911" s="220">
        <f>ROUND(I911*H911,2)</f>
        <v>0</v>
      </c>
      <c r="BL911" s="25" t="s">
        <v>517</v>
      </c>
      <c r="BM911" s="25" t="s">
        <v>1719</v>
      </c>
    </row>
    <row r="912" spans="2:65" s="1" customFormat="1" ht="27">
      <c r="B912" s="42"/>
      <c r="C912" s="64"/>
      <c r="D912" s="221" t="s">
        <v>428</v>
      </c>
      <c r="E912" s="64"/>
      <c r="F912" s="222" t="s">
        <v>1720</v>
      </c>
      <c r="G912" s="64"/>
      <c r="H912" s="64"/>
      <c r="I912" s="177"/>
      <c r="J912" s="64"/>
      <c r="K912" s="64"/>
      <c r="L912" s="62"/>
      <c r="M912" s="223"/>
      <c r="N912" s="43"/>
      <c r="O912" s="43"/>
      <c r="P912" s="43"/>
      <c r="Q912" s="43"/>
      <c r="R912" s="43"/>
      <c r="S912" s="43"/>
      <c r="T912" s="79"/>
      <c r="AT912" s="25" t="s">
        <v>428</v>
      </c>
      <c r="AU912" s="25" t="s">
        <v>80</v>
      </c>
    </row>
    <row r="913" spans="2:65" s="14" customFormat="1" ht="13.5">
      <c r="B913" s="260"/>
      <c r="C913" s="261"/>
      <c r="D913" s="221" t="s">
        <v>430</v>
      </c>
      <c r="E913" s="262" t="s">
        <v>21</v>
      </c>
      <c r="F913" s="263" t="s">
        <v>1721</v>
      </c>
      <c r="G913" s="261"/>
      <c r="H913" s="264" t="s">
        <v>21</v>
      </c>
      <c r="I913" s="265"/>
      <c r="J913" s="261"/>
      <c r="K913" s="261"/>
      <c r="L913" s="266"/>
      <c r="M913" s="267"/>
      <c r="N913" s="268"/>
      <c r="O913" s="268"/>
      <c r="P913" s="268"/>
      <c r="Q913" s="268"/>
      <c r="R913" s="268"/>
      <c r="S913" s="268"/>
      <c r="T913" s="269"/>
      <c r="AT913" s="270" t="s">
        <v>430</v>
      </c>
      <c r="AU913" s="270" t="s">
        <v>80</v>
      </c>
      <c r="AV913" s="14" t="s">
        <v>78</v>
      </c>
      <c r="AW913" s="14" t="s">
        <v>34</v>
      </c>
      <c r="AX913" s="14" t="s">
        <v>71</v>
      </c>
      <c r="AY913" s="270" t="s">
        <v>419</v>
      </c>
    </row>
    <row r="914" spans="2:65" s="12" customFormat="1" ht="13.5">
      <c r="B914" s="224"/>
      <c r="C914" s="225"/>
      <c r="D914" s="237" t="s">
        <v>430</v>
      </c>
      <c r="E914" s="247" t="s">
        <v>210</v>
      </c>
      <c r="F914" s="248" t="s">
        <v>1722</v>
      </c>
      <c r="G914" s="225"/>
      <c r="H914" s="249">
        <v>98.17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AT914" s="234" t="s">
        <v>430</v>
      </c>
      <c r="AU914" s="234" t="s">
        <v>80</v>
      </c>
      <c r="AV914" s="12" t="s">
        <v>80</v>
      </c>
      <c r="AW914" s="12" t="s">
        <v>34</v>
      </c>
      <c r="AX914" s="12" t="s">
        <v>78</v>
      </c>
      <c r="AY914" s="234" t="s">
        <v>419</v>
      </c>
    </row>
    <row r="915" spans="2:65" s="1" customFormat="1" ht="22.5" customHeight="1">
      <c r="B915" s="42"/>
      <c r="C915" s="250" t="s">
        <v>1723</v>
      </c>
      <c r="D915" s="250" t="s">
        <v>469</v>
      </c>
      <c r="E915" s="251" t="s">
        <v>1724</v>
      </c>
      <c r="F915" s="252" t="s">
        <v>1725</v>
      </c>
      <c r="G915" s="253" t="s">
        <v>458</v>
      </c>
      <c r="H915" s="254">
        <v>2.9000000000000001E-2</v>
      </c>
      <c r="I915" s="255"/>
      <c r="J915" s="256">
        <f>ROUND(I915*H915,2)</f>
        <v>0</v>
      </c>
      <c r="K915" s="252" t="s">
        <v>425</v>
      </c>
      <c r="L915" s="257"/>
      <c r="M915" s="258" t="s">
        <v>21</v>
      </c>
      <c r="N915" s="259" t="s">
        <v>42</v>
      </c>
      <c r="O915" s="43"/>
      <c r="P915" s="218">
        <f>O915*H915</f>
        <v>0</v>
      </c>
      <c r="Q915" s="218">
        <v>1</v>
      </c>
      <c r="R915" s="218">
        <f>Q915*H915</f>
        <v>2.9000000000000001E-2</v>
      </c>
      <c r="S915" s="218">
        <v>0</v>
      </c>
      <c r="T915" s="219">
        <f>S915*H915</f>
        <v>0</v>
      </c>
      <c r="AR915" s="25" t="s">
        <v>622</v>
      </c>
      <c r="AT915" s="25" t="s">
        <v>469</v>
      </c>
      <c r="AU915" s="25" t="s">
        <v>80</v>
      </c>
      <c r="AY915" s="25" t="s">
        <v>419</v>
      </c>
      <c r="BE915" s="220">
        <f>IF(N915="základní",J915,0)</f>
        <v>0</v>
      </c>
      <c r="BF915" s="220">
        <f>IF(N915="snížená",J915,0)</f>
        <v>0</v>
      </c>
      <c r="BG915" s="220">
        <f>IF(N915="zákl. přenesená",J915,0)</f>
        <v>0</v>
      </c>
      <c r="BH915" s="220">
        <f>IF(N915="sníž. přenesená",J915,0)</f>
        <v>0</v>
      </c>
      <c r="BI915" s="220">
        <f>IF(N915="nulová",J915,0)</f>
        <v>0</v>
      </c>
      <c r="BJ915" s="25" t="s">
        <v>78</v>
      </c>
      <c r="BK915" s="220">
        <f>ROUND(I915*H915,2)</f>
        <v>0</v>
      </c>
      <c r="BL915" s="25" t="s">
        <v>517</v>
      </c>
      <c r="BM915" s="25" t="s">
        <v>1726</v>
      </c>
    </row>
    <row r="916" spans="2:65" s="1" customFormat="1" ht="13.5">
      <c r="B916" s="42"/>
      <c r="C916" s="64"/>
      <c r="D916" s="221" t="s">
        <v>428</v>
      </c>
      <c r="E916" s="64"/>
      <c r="F916" s="222" t="s">
        <v>1727</v>
      </c>
      <c r="G916" s="64"/>
      <c r="H916" s="64"/>
      <c r="I916" s="177"/>
      <c r="J916" s="64"/>
      <c r="K916" s="64"/>
      <c r="L916" s="62"/>
      <c r="M916" s="223"/>
      <c r="N916" s="43"/>
      <c r="O916" s="43"/>
      <c r="P916" s="43"/>
      <c r="Q916" s="43"/>
      <c r="R916" s="43"/>
      <c r="S916" s="43"/>
      <c r="T916" s="79"/>
      <c r="AT916" s="25" t="s">
        <v>428</v>
      </c>
      <c r="AU916" s="25" t="s">
        <v>80</v>
      </c>
    </row>
    <row r="917" spans="2:65" s="12" customFormat="1" ht="13.5">
      <c r="B917" s="224"/>
      <c r="C917" s="225"/>
      <c r="D917" s="237" t="s">
        <v>430</v>
      </c>
      <c r="E917" s="247" t="s">
        <v>21</v>
      </c>
      <c r="F917" s="248" t="s">
        <v>1728</v>
      </c>
      <c r="G917" s="225"/>
      <c r="H917" s="249">
        <v>2.9000000000000001E-2</v>
      </c>
      <c r="I917" s="229"/>
      <c r="J917" s="225"/>
      <c r="K917" s="225"/>
      <c r="L917" s="230"/>
      <c r="M917" s="231"/>
      <c r="N917" s="232"/>
      <c r="O917" s="232"/>
      <c r="P917" s="232"/>
      <c r="Q917" s="232"/>
      <c r="R917" s="232"/>
      <c r="S917" s="232"/>
      <c r="T917" s="233"/>
      <c r="AT917" s="234" t="s">
        <v>430</v>
      </c>
      <c r="AU917" s="234" t="s">
        <v>80</v>
      </c>
      <c r="AV917" s="12" t="s">
        <v>80</v>
      </c>
      <c r="AW917" s="12" t="s">
        <v>34</v>
      </c>
      <c r="AX917" s="12" t="s">
        <v>78</v>
      </c>
      <c r="AY917" s="234" t="s">
        <v>419</v>
      </c>
    </row>
    <row r="918" spans="2:65" s="1" customFormat="1" ht="22.5" customHeight="1">
      <c r="B918" s="42"/>
      <c r="C918" s="209" t="s">
        <v>1729</v>
      </c>
      <c r="D918" s="209" t="s">
        <v>421</v>
      </c>
      <c r="E918" s="210" t="s">
        <v>1730</v>
      </c>
      <c r="F918" s="211" t="s">
        <v>1731</v>
      </c>
      <c r="G918" s="212" t="s">
        <v>465</v>
      </c>
      <c r="H918" s="213">
        <v>98.17</v>
      </c>
      <c r="I918" s="214"/>
      <c r="J918" s="215">
        <f>ROUND(I918*H918,2)</f>
        <v>0</v>
      </c>
      <c r="K918" s="211" t="s">
        <v>425</v>
      </c>
      <c r="L918" s="62"/>
      <c r="M918" s="216" t="s">
        <v>21</v>
      </c>
      <c r="N918" s="217" t="s">
        <v>42</v>
      </c>
      <c r="O918" s="43"/>
      <c r="P918" s="218">
        <f>O918*H918</f>
        <v>0</v>
      </c>
      <c r="Q918" s="218">
        <v>4.0000000000000002E-4</v>
      </c>
      <c r="R918" s="218">
        <f>Q918*H918</f>
        <v>3.9268000000000004E-2</v>
      </c>
      <c r="S918" s="218">
        <v>0</v>
      </c>
      <c r="T918" s="219">
        <f>S918*H918</f>
        <v>0</v>
      </c>
      <c r="AR918" s="25" t="s">
        <v>517</v>
      </c>
      <c r="AT918" s="25" t="s">
        <v>421</v>
      </c>
      <c r="AU918" s="25" t="s">
        <v>80</v>
      </c>
      <c r="AY918" s="25" t="s">
        <v>419</v>
      </c>
      <c r="BE918" s="220">
        <f>IF(N918="základní",J918,0)</f>
        <v>0</v>
      </c>
      <c r="BF918" s="220">
        <f>IF(N918="snížená",J918,0)</f>
        <v>0</v>
      </c>
      <c r="BG918" s="220">
        <f>IF(N918="zákl. přenesená",J918,0)</f>
        <v>0</v>
      </c>
      <c r="BH918" s="220">
        <f>IF(N918="sníž. přenesená",J918,0)</f>
        <v>0</v>
      </c>
      <c r="BI918" s="220">
        <f>IF(N918="nulová",J918,0)</f>
        <v>0</v>
      </c>
      <c r="BJ918" s="25" t="s">
        <v>78</v>
      </c>
      <c r="BK918" s="220">
        <f>ROUND(I918*H918,2)</f>
        <v>0</v>
      </c>
      <c r="BL918" s="25" t="s">
        <v>517</v>
      </c>
      <c r="BM918" s="25" t="s">
        <v>1732</v>
      </c>
    </row>
    <row r="919" spans="2:65" s="1" customFormat="1" ht="13.5">
      <c r="B919" s="42"/>
      <c r="C919" s="64"/>
      <c r="D919" s="221" t="s">
        <v>428</v>
      </c>
      <c r="E919" s="64"/>
      <c r="F919" s="222" t="s">
        <v>1733</v>
      </c>
      <c r="G919" s="64"/>
      <c r="H919" s="64"/>
      <c r="I919" s="177"/>
      <c r="J919" s="64"/>
      <c r="K919" s="64"/>
      <c r="L919" s="62"/>
      <c r="M919" s="223"/>
      <c r="N919" s="43"/>
      <c r="O919" s="43"/>
      <c r="P919" s="43"/>
      <c r="Q919" s="43"/>
      <c r="R919" s="43"/>
      <c r="S919" s="43"/>
      <c r="T919" s="79"/>
      <c r="AT919" s="25" t="s">
        <v>428</v>
      </c>
      <c r="AU919" s="25" t="s">
        <v>80</v>
      </c>
    </row>
    <row r="920" spans="2:65" s="12" customFormat="1" ht="13.5">
      <c r="B920" s="224"/>
      <c r="C920" s="225"/>
      <c r="D920" s="237" t="s">
        <v>430</v>
      </c>
      <c r="E920" s="247" t="s">
        <v>21</v>
      </c>
      <c r="F920" s="248" t="s">
        <v>210</v>
      </c>
      <c r="G920" s="225"/>
      <c r="H920" s="249">
        <v>98.17</v>
      </c>
      <c r="I920" s="229"/>
      <c r="J920" s="225"/>
      <c r="K920" s="225"/>
      <c r="L920" s="230"/>
      <c r="M920" s="231"/>
      <c r="N920" s="232"/>
      <c r="O920" s="232"/>
      <c r="P920" s="232"/>
      <c r="Q920" s="232"/>
      <c r="R920" s="232"/>
      <c r="S920" s="232"/>
      <c r="T920" s="233"/>
      <c r="AT920" s="234" t="s">
        <v>430</v>
      </c>
      <c r="AU920" s="234" t="s">
        <v>80</v>
      </c>
      <c r="AV920" s="12" t="s">
        <v>80</v>
      </c>
      <c r="AW920" s="12" t="s">
        <v>34</v>
      </c>
      <c r="AX920" s="12" t="s">
        <v>78</v>
      </c>
      <c r="AY920" s="234" t="s">
        <v>419</v>
      </c>
    </row>
    <row r="921" spans="2:65" s="1" customFormat="1" ht="22.5" customHeight="1">
      <c r="B921" s="42"/>
      <c r="C921" s="250" t="s">
        <v>1734</v>
      </c>
      <c r="D921" s="250" t="s">
        <v>469</v>
      </c>
      <c r="E921" s="251" t="s">
        <v>1735</v>
      </c>
      <c r="F921" s="252" t="s">
        <v>1736</v>
      </c>
      <c r="G921" s="253" t="s">
        <v>465</v>
      </c>
      <c r="H921" s="254">
        <v>112.896</v>
      </c>
      <c r="I921" s="255"/>
      <c r="J921" s="256">
        <f>ROUND(I921*H921,2)</f>
        <v>0</v>
      </c>
      <c r="K921" s="252" t="s">
        <v>425</v>
      </c>
      <c r="L921" s="257"/>
      <c r="M921" s="258" t="s">
        <v>21</v>
      </c>
      <c r="N921" s="259" t="s">
        <v>42</v>
      </c>
      <c r="O921" s="43"/>
      <c r="P921" s="218">
        <f>O921*H921</f>
        <v>0</v>
      </c>
      <c r="Q921" s="218">
        <v>4.8999999999999998E-3</v>
      </c>
      <c r="R921" s="218">
        <f>Q921*H921</f>
        <v>0.55319039999999997</v>
      </c>
      <c r="S921" s="218">
        <v>0</v>
      </c>
      <c r="T921" s="219">
        <f>S921*H921</f>
        <v>0</v>
      </c>
      <c r="AR921" s="25" t="s">
        <v>622</v>
      </c>
      <c r="AT921" s="25" t="s">
        <v>469</v>
      </c>
      <c r="AU921" s="25" t="s">
        <v>80</v>
      </c>
      <c r="AY921" s="25" t="s">
        <v>419</v>
      </c>
      <c r="BE921" s="220">
        <f>IF(N921="základní",J921,0)</f>
        <v>0</v>
      </c>
      <c r="BF921" s="220">
        <f>IF(N921="snížená",J921,0)</f>
        <v>0</v>
      </c>
      <c r="BG921" s="220">
        <f>IF(N921="zákl. přenesená",J921,0)</f>
        <v>0</v>
      </c>
      <c r="BH921" s="220">
        <f>IF(N921="sníž. přenesená",J921,0)</f>
        <v>0</v>
      </c>
      <c r="BI921" s="220">
        <f>IF(N921="nulová",J921,0)</f>
        <v>0</v>
      </c>
      <c r="BJ921" s="25" t="s">
        <v>78</v>
      </c>
      <c r="BK921" s="220">
        <f>ROUND(I921*H921,2)</f>
        <v>0</v>
      </c>
      <c r="BL921" s="25" t="s">
        <v>517</v>
      </c>
      <c r="BM921" s="25" t="s">
        <v>1737</v>
      </c>
    </row>
    <row r="922" spans="2:65" s="1" customFormat="1" ht="13.5">
      <c r="B922" s="42"/>
      <c r="C922" s="64"/>
      <c r="D922" s="221" t="s">
        <v>428</v>
      </c>
      <c r="E922" s="64"/>
      <c r="F922" s="222" t="s">
        <v>1738</v>
      </c>
      <c r="G922" s="64"/>
      <c r="H922" s="64"/>
      <c r="I922" s="177"/>
      <c r="J922" s="64"/>
      <c r="K922" s="64"/>
      <c r="L922" s="62"/>
      <c r="M922" s="223"/>
      <c r="N922" s="43"/>
      <c r="O922" s="43"/>
      <c r="P922" s="43"/>
      <c r="Q922" s="43"/>
      <c r="R922" s="43"/>
      <c r="S922" s="43"/>
      <c r="T922" s="79"/>
      <c r="AT922" s="25" t="s">
        <v>428</v>
      </c>
      <c r="AU922" s="25" t="s">
        <v>80</v>
      </c>
    </row>
    <row r="923" spans="2:65" s="12" customFormat="1" ht="13.5">
      <c r="B923" s="224"/>
      <c r="C923" s="225"/>
      <c r="D923" s="237" t="s">
        <v>430</v>
      </c>
      <c r="E923" s="247" t="s">
        <v>21</v>
      </c>
      <c r="F923" s="248" t="s">
        <v>1739</v>
      </c>
      <c r="G923" s="225"/>
      <c r="H923" s="249">
        <v>112.896</v>
      </c>
      <c r="I923" s="229"/>
      <c r="J923" s="225"/>
      <c r="K923" s="225"/>
      <c r="L923" s="230"/>
      <c r="M923" s="231"/>
      <c r="N923" s="232"/>
      <c r="O923" s="232"/>
      <c r="P923" s="232"/>
      <c r="Q923" s="232"/>
      <c r="R923" s="232"/>
      <c r="S923" s="232"/>
      <c r="T923" s="233"/>
      <c r="AT923" s="234" t="s">
        <v>430</v>
      </c>
      <c r="AU923" s="234" t="s">
        <v>80</v>
      </c>
      <c r="AV923" s="12" t="s">
        <v>80</v>
      </c>
      <c r="AW923" s="12" t="s">
        <v>34</v>
      </c>
      <c r="AX923" s="12" t="s">
        <v>78</v>
      </c>
      <c r="AY923" s="234" t="s">
        <v>419</v>
      </c>
    </row>
    <row r="924" spans="2:65" s="1" customFormat="1" ht="22.5" customHeight="1">
      <c r="B924" s="42"/>
      <c r="C924" s="209" t="s">
        <v>1740</v>
      </c>
      <c r="D924" s="209" t="s">
        <v>421</v>
      </c>
      <c r="E924" s="210" t="s">
        <v>1741</v>
      </c>
      <c r="F924" s="211" t="s">
        <v>1742</v>
      </c>
      <c r="G924" s="212" t="s">
        <v>465</v>
      </c>
      <c r="H924" s="213">
        <v>185.58</v>
      </c>
      <c r="I924" s="214"/>
      <c r="J924" s="215">
        <f>ROUND(I924*H924,2)</f>
        <v>0</v>
      </c>
      <c r="K924" s="211" t="s">
        <v>21</v>
      </c>
      <c r="L924" s="62"/>
      <c r="M924" s="216" t="s">
        <v>21</v>
      </c>
      <c r="N924" s="217" t="s">
        <v>42</v>
      </c>
      <c r="O924" s="43"/>
      <c r="P924" s="218">
        <f>O924*H924</f>
        <v>0</v>
      </c>
      <c r="Q924" s="218">
        <v>3.5000000000000001E-3</v>
      </c>
      <c r="R924" s="218">
        <f>Q924*H924</f>
        <v>0.64953000000000005</v>
      </c>
      <c r="S924" s="218">
        <v>0</v>
      </c>
      <c r="T924" s="219">
        <f>S924*H924</f>
        <v>0</v>
      </c>
      <c r="AR924" s="25" t="s">
        <v>426</v>
      </c>
      <c r="AT924" s="25" t="s">
        <v>421</v>
      </c>
      <c r="AU924" s="25" t="s">
        <v>80</v>
      </c>
      <c r="AY924" s="25" t="s">
        <v>419</v>
      </c>
      <c r="BE924" s="220">
        <f>IF(N924="základní",J924,0)</f>
        <v>0</v>
      </c>
      <c r="BF924" s="220">
        <f>IF(N924="snížená",J924,0)</f>
        <v>0</v>
      </c>
      <c r="BG924" s="220">
        <f>IF(N924="zákl. přenesená",J924,0)</f>
        <v>0</v>
      </c>
      <c r="BH924" s="220">
        <f>IF(N924="sníž. přenesená",J924,0)</f>
        <v>0</v>
      </c>
      <c r="BI924" s="220">
        <f>IF(N924="nulová",J924,0)</f>
        <v>0</v>
      </c>
      <c r="BJ924" s="25" t="s">
        <v>78</v>
      </c>
      <c r="BK924" s="220">
        <f>ROUND(I924*H924,2)</f>
        <v>0</v>
      </c>
      <c r="BL924" s="25" t="s">
        <v>426</v>
      </c>
      <c r="BM924" s="25" t="s">
        <v>1743</v>
      </c>
    </row>
    <row r="925" spans="2:65" s="1" customFormat="1" ht="13.5">
      <c r="B925" s="42"/>
      <c r="C925" s="64"/>
      <c r="D925" s="221" t="s">
        <v>428</v>
      </c>
      <c r="E925" s="64"/>
      <c r="F925" s="222" t="s">
        <v>1742</v>
      </c>
      <c r="G925" s="64"/>
      <c r="H925" s="64"/>
      <c r="I925" s="177"/>
      <c r="J925" s="64"/>
      <c r="K925" s="64"/>
      <c r="L925" s="62"/>
      <c r="M925" s="223"/>
      <c r="N925" s="43"/>
      <c r="O925" s="43"/>
      <c r="P925" s="43"/>
      <c r="Q925" s="43"/>
      <c r="R925" s="43"/>
      <c r="S925" s="43"/>
      <c r="T925" s="79"/>
      <c r="AT925" s="25" t="s">
        <v>428</v>
      </c>
      <c r="AU925" s="25" t="s">
        <v>80</v>
      </c>
    </row>
    <row r="926" spans="2:65" s="12" customFormat="1" ht="13.5">
      <c r="B926" s="224"/>
      <c r="C926" s="225"/>
      <c r="D926" s="221" t="s">
        <v>430</v>
      </c>
      <c r="E926" s="226" t="s">
        <v>21</v>
      </c>
      <c r="F926" s="227" t="s">
        <v>1744</v>
      </c>
      <c r="G926" s="225"/>
      <c r="H926" s="228">
        <v>32.28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430</v>
      </c>
      <c r="AU926" s="234" t="s">
        <v>80</v>
      </c>
      <c r="AV926" s="12" t="s">
        <v>80</v>
      </c>
      <c r="AW926" s="12" t="s">
        <v>34</v>
      </c>
      <c r="AX926" s="12" t="s">
        <v>71</v>
      </c>
      <c r="AY926" s="234" t="s">
        <v>419</v>
      </c>
    </row>
    <row r="927" spans="2:65" s="12" customFormat="1" ht="13.5">
      <c r="B927" s="224"/>
      <c r="C927" s="225"/>
      <c r="D927" s="221" t="s">
        <v>430</v>
      </c>
      <c r="E927" s="226" t="s">
        <v>21</v>
      </c>
      <c r="F927" s="227" t="s">
        <v>1745</v>
      </c>
      <c r="G927" s="225"/>
      <c r="H927" s="228">
        <v>153.30000000000001</v>
      </c>
      <c r="I927" s="229"/>
      <c r="J927" s="225"/>
      <c r="K927" s="225"/>
      <c r="L927" s="230"/>
      <c r="M927" s="231"/>
      <c r="N927" s="232"/>
      <c r="O927" s="232"/>
      <c r="P927" s="232"/>
      <c r="Q927" s="232"/>
      <c r="R927" s="232"/>
      <c r="S927" s="232"/>
      <c r="T927" s="233"/>
      <c r="AT927" s="234" t="s">
        <v>430</v>
      </c>
      <c r="AU927" s="234" t="s">
        <v>80</v>
      </c>
      <c r="AV927" s="12" t="s">
        <v>80</v>
      </c>
      <c r="AW927" s="12" t="s">
        <v>34</v>
      </c>
      <c r="AX927" s="12" t="s">
        <v>71</v>
      </c>
      <c r="AY927" s="234" t="s">
        <v>419</v>
      </c>
    </row>
    <row r="928" spans="2:65" s="13" customFormat="1" ht="13.5">
      <c r="B928" s="235"/>
      <c r="C928" s="236"/>
      <c r="D928" s="237" t="s">
        <v>430</v>
      </c>
      <c r="E928" s="238" t="s">
        <v>21</v>
      </c>
      <c r="F928" s="239" t="s">
        <v>434</v>
      </c>
      <c r="G928" s="236"/>
      <c r="H928" s="240">
        <v>185.58</v>
      </c>
      <c r="I928" s="241"/>
      <c r="J928" s="236"/>
      <c r="K928" s="236"/>
      <c r="L928" s="242"/>
      <c r="M928" s="243"/>
      <c r="N928" s="244"/>
      <c r="O928" s="244"/>
      <c r="P928" s="244"/>
      <c r="Q928" s="244"/>
      <c r="R928" s="244"/>
      <c r="S928" s="244"/>
      <c r="T928" s="245"/>
      <c r="AT928" s="246" t="s">
        <v>430</v>
      </c>
      <c r="AU928" s="246" t="s">
        <v>80</v>
      </c>
      <c r="AV928" s="13" t="s">
        <v>426</v>
      </c>
      <c r="AW928" s="13" t="s">
        <v>34</v>
      </c>
      <c r="AX928" s="13" t="s">
        <v>78</v>
      </c>
      <c r="AY928" s="246" t="s">
        <v>419</v>
      </c>
    </row>
    <row r="929" spans="2:65" s="1" customFormat="1" ht="22.5" customHeight="1">
      <c r="B929" s="42"/>
      <c r="C929" s="209" t="s">
        <v>1746</v>
      </c>
      <c r="D929" s="209" t="s">
        <v>421</v>
      </c>
      <c r="E929" s="210" t="s">
        <v>1747</v>
      </c>
      <c r="F929" s="211" t="s">
        <v>1748</v>
      </c>
      <c r="G929" s="212" t="s">
        <v>465</v>
      </c>
      <c r="H929" s="213">
        <v>760.60199999999998</v>
      </c>
      <c r="I929" s="214"/>
      <c r="J929" s="215">
        <f>ROUND(I929*H929,2)</f>
        <v>0</v>
      </c>
      <c r="K929" s="211" t="s">
        <v>21</v>
      </c>
      <c r="L929" s="62"/>
      <c r="M929" s="216" t="s">
        <v>21</v>
      </c>
      <c r="N929" s="217" t="s">
        <v>42</v>
      </c>
      <c r="O929" s="43"/>
      <c r="P929" s="218">
        <f>O929*H929</f>
        <v>0</v>
      </c>
      <c r="Q929" s="218">
        <v>3.5000000000000001E-3</v>
      </c>
      <c r="R929" s="218">
        <f>Q929*H929</f>
        <v>2.6621069999999998</v>
      </c>
      <c r="S929" s="218">
        <v>0</v>
      </c>
      <c r="T929" s="219">
        <f>S929*H929</f>
        <v>0</v>
      </c>
      <c r="AR929" s="25" t="s">
        <v>517</v>
      </c>
      <c r="AT929" s="25" t="s">
        <v>421</v>
      </c>
      <c r="AU929" s="25" t="s">
        <v>80</v>
      </c>
      <c r="AY929" s="25" t="s">
        <v>419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25" t="s">
        <v>78</v>
      </c>
      <c r="BK929" s="220">
        <f>ROUND(I929*H929,2)</f>
        <v>0</v>
      </c>
      <c r="BL929" s="25" t="s">
        <v>517</v>
      </c>
      <c r="BM929" s="25" t="s">
        <v>1749</v>
      </c>
    </row>
    <row r="930" spans="2:65" s="1" customFormat="1" ht="13.5">
      <c r="B930" s="42"/>
      <c r="C930" s="64"/>
      <c r="D930" s="221" t="s">
        <v>428</v>
      </c>
      <c r="E930" s="64"/>
      <c r="F930" s="222" t="s">
        <v>1748</v>
      </c>
      <c r="G930" s="64"/>
      <c r="H930" s="64"/>
      <c r="I930" s="177"/>
      <c r="J930" s="64"/>
      <c r="K930" s="64"/>
      <c r="L930" s="62"/>
      <c r="M930" s="223"/>
      <c r="N930" s="43"/>
      <c r="O930" s="43"/>
      <c r="P930" s="43"/>
      <c r="Q930" s="43"/>
      <c r="R930" s="43"/>
      <c r="S930" s="43"/>
      <c r="T930" s="79"/>
      <c r="AT930" s="25" t="s">
        <v>428</v>
      </c>
      <c r="AU930" s="25" t="s">
        <v>80</v>
      </c>
    </row>
    <row r="931" spans="2:65" s="14" customFormat="1" ht="13.5">
      <c r="B931" s="260"/>
      <c r="C931" s="261"/>
      <c r="D931" s="221" t="s">
        <v>430</v>
      </c>
      <c r="E931" s="262" t="s">
        <v>21</v>
      </c>
      <c r="F931" s="263" t="s">
        <v>705</v>
      </c>
      <c r="G931" s="261"/>
      <c r="H931" s="264" t="s">
        <v>21</v>
      </c>
      <c r="I931" s="265"/>
      <c r="J931" s="261"/>
      <c r="K931" s="261"/>
      <c r="L931" s="266"/>
      <c r="M931" s="267"/>
      <c r="N931" s="268"/>
      <c r="O931" s="268"/>
      <c r="P931" s="268"/>
      <c r="Q931" s="268"/>
      <c r="R931" s="268"/>
      <c r="S931" s="268"/>
      <c r="T931" s="269"/>
      <c r="AT931" s="270" t="s">
        <v>430</v>
      </c>
      <c r="AU931" s="270" t="s">
        <v>80</v>
      </c>
      <c r="AV931" s="14" t="s">
        <v>78</v>
      </c>
      <c r="AW931" s="14" t="s">
        <v>34</v>
      </c>
      <c r="AX931" s="14" t="s">
        <v>71</v>
      </c>
      <c r="AY931" s="270" t="s">
        <v>419</v>
      </c>
    </row>
    <row r="932" spans="2:65" s="12" customFormat="1" ht="13.5">
      <c r="B932" s="224"/>
      <c r="C932" s="225"/>
      <c r="D932" s="221" t="s">
        <v>430</v>
      </c>
      <c r="E932" s="226" t="s">
        <v>21</v>
      </c>
      <c r="F932" s="227" t="s">
        <v>1750</v>
      </c>
      <c r="G932" s="225"/>
      <c r="H932" s="228">
        <v>32.595999999999997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AT932" s="234" t="s">
        <v>430</v>
      </c>
      <c r="AU932" s="234" t="s">
        <v>80</v>
      </c>
      <c r="AV932" s="12" t="s">
        <v>80</v>
      </c>
      <c r="AW932" s="12" t="s">
        <v>34</v>
      </c>
      <c r="AX932" s="12" t="s">
        <v>71</v>
      </c>
      <c r="AY932" s="234" t="s">
        <v>419</v>
      </c>
    </row>
    <row r="933" spans="2:65" s="12" customFormat="1" ht="13.5">
      <c r="B933" s="224"/>
      <c r="C933" s="225"/>
      <c r="D933" s="221" t="s">
        <v>430</v>
      </c>
      <c r="E933" s="226" t="s">
        <v>21</v>
      </c>
      <c r="F933" s="227" t="s">
        <v>1751</v>
      </c>
      <c r="G933" s="225"/>
      <c r="H933" s="228">
        <v>40.073999999999998</v>
      </c>
      <c r="I933" s="229"/>
      <c r="J933" s="225"/>
      <c r="K933" s="225"/>
      <c r="L933" s="230"/>
      <c r="M933" s="231"/>
      <c r="N933" s="232"/>
      <c r="O933" s="232"/>
      <c r="P933" s="232"/>
      <c r="Q933" s="232"/>
      <c r="R933" s="232"/>
      <c r="S933" s="232"/>
      <c r="T933" s="233"/>
      <c r="AT933" s="234" t="s">
        <v>430</v>
      </c>
      <c r="AU933" s="234" t="s">
        <v>80</v>
      </c>
      <c r="AV933" s="12" t="s">
        <v>80</v>
      </c>
      <c r="AW933" s="12" t="s">
        <v>34</v>
      </c>
      <c r="AX933" s="12" t="s">
        <v>71</v>
      </c>
      <c r="AY933" s="234" t="s">
        <v>419</v>
      </c>
    </row>
    <row r="934" spans="2:65" s="12" customFormat="1" ht="13.5">
      <c r="B934" s="224"/>
      <c r="C934" s="225"/>
      <c r="D934" s="221" t="s">
        <v>430</v>
      </c>
      <c r="E934" s="226" t="s">
        <v>21</v>
      </c>
      <c r="F934" s="227" t="s">
        <v>1752</v>
      </c>
      <c r="G934" s="225"/>
      <c r="H934" s="228">
        <v>35.466000000000001</v>
      </c>
      <c r="I934" s="229"/>
      <c r="J934" s="225"/>
      <c r="K934" s="225"/>
      <c r="L934" s="230"/>
      <c r="M934" s="231"/>
      <c r="N934" s="232"/>
      <c r="O934" s="232"/>
      <c r="P934" s="232"/>
      <c r="Q934" s="232"/>
      <c r="R934" s="232"/>
      <c r="S934" s="232"/>
      <c r="T934" s="233"/>
      <c r="AT934" s="234" t="s">
        <v>430</v>
      </c>
      <c r="AU934" s="234" t="s">
        <v>80</v>
      </c>
      <c r="AV934" s="12" t="s">
        <v>80</v>
      </c>
      <c r="AW934" s="12" t="s">
        <v>34</v>
      </c>
      <c r="AX934" s="12" t="s">
        <v>71</v>
      </c>
      <c r="AY934" s="234" t="s">
        <v>419</v>
      </c>
    </row>
    <row r="935" spans="2:65" s="12" customFormat="1" ht="13.5">
      <c r="B935" s="224"/>
      <c r="C935" s="225"/>
      <c r="D935" s="221" t="s">
        <v>430</v>
      </c>
      <c r="E935" s="226" t="s">
        <v>21</v>
      </c>
      <c r="F935" s="227" t="s">
        <v>1753</v>
      </c>
      <c r="G935" s="225"/>
      <c r="H935" s="228">
        <v>42.944000000000003</v>
      </c>
      <c r="I935" s="229"/>
      <c r="J935" s="225"/>
      <c r="K935" s="225"/>
      <c r="L935" s="230"/>
      <c r="M935" s="231"/>
      <c r="N935" s="232"/>
      <c r="O935" s="232"/>
      <c r="P935" s="232"/>
      <c r="Q935" s="232"/>
      <c r="R935" s="232"/>
      <c r="S935" s="232"/>
      <c r="T935" s="233"/>
      <c r="AT935" s="234" t="s">
        <v>430</v>
      </c>
      <c r="AU935" s="234" t="s">
        <v>80</v>
      </c>
      <c r="AV935" s="12" t="s">
        <v>80</v>
      </c>
      <c r="AW935" s="12" t="s">
        <v>34</v>
      </c>
      <c r="AX935" s="12" t="s">
        <v>71</v>
      </c>
      <c r="AY935" s="234" t="s">
        <v>419</v>
      </c>
    </row>
    <row r="936" spans="2:65" s="14" customFormat="1" ht="13.5">
      <c r="B936" s="260"/>
      <c r="C936" s="261"/>
      <c r="D936" s="221" t="s">
        <v>430</v>
      </c>
      <c r="E936" s="262" t="s">
        <v>21</v>
      </c>
      <c r="F936" s="263" t="s">
        <v>1631</v>
      </c>
      <c r="G936" s="261"/>
      <c r="H936" s="264" t="s">
        <v>21</v>
      </c>
      <c r="I936" s="265"/>
      <c r="J936" s="261"/>
      <c r="K936" s="261"/>
      <c r="L936" s="266"/>
      <c r="M936" s="267"/>
      <c r="N936" s="268"/>
      <c r="O936" s="268"/>
      <c r="P936" s="268"/>
      <c r="Q936" s="268"/>
      <c r="R936" s="268"/>
      <c r="S936" s="268"/>
      <c r="T936" s="269"/>
      <c r="AT936" s="270" t="s">
        <v>430</v>
      </c>
      <c r="AU936" s="270" t="s">
        <v>80</v>
      </c>
      <c r="AV936" s="14" t="s">
        <v>78</v>
      </c>
      <c r="AW936" s="14" t="s">
        <v>34</v>
      </c>
      <c r="AX936" s="14" t="s">
        <v>71</v>
      </c>
      <c r="AY936" s="270" t="s">
        <v>419</v>
      </c>
    </row>
    <row r="937" spans="2:65" s="12" customFormat="1" ht="13.5">
      <c r="B937" s="224"/>
      <c r="C937" s="225"/>
      <c r="D937" s="221" t="s">
        <v>430</v>
      </c>
      <c r="E937" s="226" t="s">
        <v>21</v>
      </c>
      <c r="F937" s="227" t="s">
        <v>1754</v>
      </c>
      <c r="G937" s="225"/>
      <c r="H937" s="228">
        <v>116.465</v>
      </c>
      <c r="I937" s="229"/>
      <c r="J937" s="225"/>
      <c r="K937" s="225"/>
      <c r="L937" s="230"/>
      <c r="M937" s="231"/>
      <c r="N937" s="232"/>
      <c r="O937" s="232"/>
      <c r="P937" s="232"/>
      <c r="Q937" s="232"/>
      <c r="R937" s="232"/>
      <c r="S937" s="232"/>
      <c r="T937" s="233"/>
      <c r="AT937" s="234" t="s">
        <v>430</v>
      </c>
      <c r="AU937" s="234" t="s">
        <v>80</v>
      </c>
      <c r="AV937" s="12" t="s">
        <v>80</v>
      </c>
      <c r="AW937" s="12" t="s">
        <v>34</v>
      </c>
      <c r="AX937" s="12" t="s">
        <v>71</v>
      </c>
      <c r="AY937" s="234" t="s">
        <v>419</v>
      </c>
    </row>
    <row r="938" spans="2:65" s="12" customFormat="1" ht="13.5">
      <c r="B938" s="224"/>
      <c r="C938" s="225"/>
      <c r="D938" s="221" t="s">
        <v>430</v>
      </c>
      <c r="E938" s="226" t="s">
        <v>21</v>
      </c>
      <c r="F938" s="227" t="s">
        <v>1755</v>
      </c>
      <c r="G938" s="225"/>
      <c r="H938" s="228">
        <v>167.25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AT938" s="234" t="s">
        <v>430</v>
      </c>
      <c r="AU938" s="234" t="s">
        <v>80</v>
      </c>
      <c r="AV938" s="12" t="s">
        <v>80</v>
      </c>
      <c r="AW938" s="12" t="s">
        <v>34</v>
      </c>
      <c r="AX938" s="12" t="s">
        <v>71</v>
      </c>
      <c r="AY938" s="234" t="s">
        <v>419</v>
      </c>
    </row>
    <row r="939" spans="2:65" s="12" customFormat="1" ht="13.5">
      <c r="B939" s="224"/>
      <c r="C939" s="225"/>
      <c r="D939" s="221" t="s">
        <v>430</v>
      </c>
      <c r="E939" s="226" t="s">
        <v>21</v>
      </c>
      <c r="F939" s="227" t="s">
        <v>1755</v>
      </c>
      <c r="G939" s="225"/>
      <c r="H939" s="228">
        <v>167.25</v>
      </c>
      <c r="I939" s="229"/>
      <c r="J939" s="225"/>
      <c r="K939" s="225"/>
      <c r="L939" s="230"/>
      <c r="M939" s="231"/>
      <c r="N939" s="232"/>
      <c r="O939" s="232"/>
      <c r="P939" s="232"/>
      <c r="Q939" s="232"/>
      <c r="R939" s="232"/>
      <c r="S939" s="232"/>
      <c r="T939" s="233"/>
      <c r="AT939" s="234" t="s">
        <v>430</v>
      </c>
      <c r="AU939" s="234" t="s">
        <v>80</v>
      </c>
      <c r="AV939" s="12" t="s">
        <v>80</v>
      </c>
      <c r="AW939" s="12" t="s">
        <v>34</v>
      </c>
      <c r="AX939" s="12" t="s">
        <v>71</v>
      </c>
      <c r="AY939" s="234" t="s">
        <v>419</v>
      </c>
    </row>
    <row r="940" spans="2:65" s="12" customFormat="1" ht="13.5">
      <c r="B940" s="224"/>
      <c r="C940" s="225"/>
      <c r="D940" s="221" t="s">
        <v>430</v>
      </c>
      <c r="E940" s="226" t="s">
        <v>21</v>
      </c>
      <c r="F940" s="227" t="s">
        <v>1754</v>
      </c>
      <c r="G940" s="225"/>
      <c r="H940" s="228">
        <v>116.465</v>
      </c>
      <c r="I940" s="229"/>
      <c r="J940" s="225"/>
      <c r="K940" s="225"/>
      <c r="L940" s="230"/>
      <c r="M940" s="231"/>
      <c r="N940" s="232"/>
      <c r="O940" s="232"/>
      <c r="P940" s="232"/>
      <c r="Q940" s="232"/>
      <c r="R940" s="232"/>
      <c r="S940" s="232"/>
      <c r="T940" s="233"/>
      <c r="AT940" s="234" t="s">
        <v>430</v>
      </c>
      <c r="AU940" s="234" t="s">
        <v>80</v>
      </c>
      <c r="AV940" s="12" t="s">
        <v>80</v>
      </c>
      <c r="AW940" s="12" t="s">
        <v>34</v>
      </c>
      <c r="AX940" s="12" t="s">
        <v>71</v>
      </c>
      <c r="AY940" s="234" t="s">
        <v>419</v>
      </c>
    </row>
    <row r="941" spans="2:65" s="15" customFormat="1" ht="13.5">
      <c r="B941" s="272"/>
      <c r="C941" s="273"/>
      <c r="D941" s="221" t="s">
        <v>430</v>
      </c>
      <c r="E941" s="274" t="s">
        <v>366</v>
      </c>
      <c r="F941" s="275" t="s">
        <v>584</v>
      </c>
      <c r="G941" s="273"/>
      <c r="H941" s="276">
        <v>718.51</v>
      </c>
      <c r="I941" s="277"/>
      <c r="J941" s="273"/>
      <c r="K941" s="273"/>
      <c r="L941" s="278"/>
      <c r="M941" s="279"/>
      <c r="N941" s="280"/>
      <c r="O941" s="280"/>
      <c r="P941" s="280"/>
      <c r="Q941" s="280"/>
      <c r="R941" s="280"/>
      <c r="S941" s="280"/>
      <c r="T941" s="281"/>
      <c r="AT941" s="282" t="s">
        <v>430</v>
      </c>
      <c r="AU941" s="282" t="s">
        <v>80</v>
      </c>
      <c r="AV941" s="15" t="s">
        <v>100</v>
      </c>
      <c r="AW941" s="15" t="s">
        <v>34</v>
      </c>
      <c r="AX941" s="15" t="s">
        <v>71</v>
      </c>
      <c r="AY941" s="282" t="s">
        <v>419</v>
      </c>
    </row>
    <row r="942" spans="2:65" s="12" customFormat="1" ht="13.5">
      <c r="B942" s="224"/>
      <c r="C942" s="225"/>
      <c r="D942" s="221" t="s">
        <v>430</v>
      </c>
      <c r="E942" s="226" t="s">
        <v>21</v>
      </c>
      <c r="F942" s="227" t="s">
        <v>1756</v>
      </c>
      <c r="G942" s="225"/>
      <c r="H942" s="228">
        <v>3.2</v>
      </c>
      <c r="I942" s="229"/>
      <c r="J942" s="225"/>
      <c r="K942" s="225"/>
      <c r="L942" s="230"/>
      <c r="M942" s="231"/>
      <c r="N942" s="232"/>
      <c r="O942" s="232"/>
      <c r="P942" s="232"/>
      <c r="Q942" s="232"/>
      <c r="R942" s="232"/>
      <c r="S942" s="232"/>
      <c r="T942" s="233"/>
      <c r="AT942" s="234" t="s">
        <v>430</v>
      </c>
      <c r="AU942" s="234" t="s">
        <v>80</v>
      </c>
      <c r="AV942" s="12" t="s">
        <v>80</v>
      </c>
      <c r="AW942" s="12" t="s">
        <v>34</v>
      </c>
      <c r="AX942" s="12" t="s">
        <v>71</v>
      </c>
      <c r="AY942" s="234" t="s">
        <v>419</v>
      </c>
    </row>
    <row r="943" spans="2:65" s="12" customFormat="1" ht="13.5">
      <c r="B943" s="224"/>
      <c r="C943" s="225"/>
      <c r="D943" s="221" t="s">
        <v>430</v>
      </c>
      <c r="E943" s="226" t="s">
        <v>21</v>
      </c>
      <c r="F943" s="227" t="s">
        <v>1757</v>
      </c>
      <c r="G943" s="225"/>
      <c r="H943" s="228">
        <v>4.5999999999999996</v>
      </c>
      <c r="I943" s="229"/>
      <c r="J943" s="225"/>
      <c r="K943" s="225"/>
      <c r="L943" s="230"/>
      <c r="M943" s="231"/>
      <c r="N943" s="232"/>
      <c r="O943" s="232"/>
      <c r="P943" s="232"/>
      <c r="Q943" s="232"/>
      <c r="R943" s="232"/>
      <c r="S943" s="232"/>
      <c r="T943" s="233"/>
      <c r="AT943" s="234" t="s">
        <v>430</v>
      </c>
      <c r="AU943" s="234" t="s">
        <v>80</v>
      </c>
      <c r="AV943" s="12" t="s">
        <v>80</v>
      </c>
      <c r="AW943" s="12" t="s">
        <v>34</v>
      </c>
      <c r="AX943" s="12" t="s">
        <v>71</v>
      </c>
      <c r="AY943" s="234" t="s">
        <v>419</v>
      </c>
    </row>
    <row r="944" spans="2:65" s="12" customFormat="1" ht="13.5">
      <c r="B944" s="224"/>
      <c r="C944" s="225"/>
      <c r="D944" s="221" t="s">
        <v>430</v>
      </c>
      <c r="E944" s="226" t="s">
        <v>21</v>
      </c>
      <c r="F944" s="227" t="s">
        <v>1758</v>
      </c>
      <c r="G944" s="225"/>
      <c r="H944" s="228">
        <v>3.8</v>
      </c>
      <c r="I944" s="229"/>
      <c r="J944" s="225"/>
      <c r="K944" s="225"/>
      <c r="L944" s="230"/>
      <c r="M944" s="231"/>
      <c r="N944" s="232"/>
      <c r="O944" s="232"/>
      <c r="P944" s="232"/>
      <c r="Q944" s="232"/>
      <c r="R944" s="232"/>
      <c r="S944" s="232"/>
      <c r="T944" s="233"/>
      <c r="AT944" s="234" t="s">
        <v>430</v>
      </c>
      <c r="AU944" s="234" t="s">
        <v>80</v>
      </c>
      <c r="AV944" s="12" t="s">
        <v>80</v>
      </c>
      <c r="AW944" s="12" t="s">
        <v>34</v>
      </c>
      <c r="AX944" s="12" t="s">
        <v>71</v>
      </c>
      <c r="AY944" s="234" t="s">
        <v>419</v>
      </c>
    </row>
    <row r="945" spans="2:51" s="12" customFormat="1" ht="13.5">
      <c r="B945" s="224"/>
      <c r="C945" s="225"/>
      <c r="D945" s="221" t="s">
        <v>430</v>
      </c>
      <c r="E945" s="226" t="s">
        <v>21</v>
      </c>
      <c r="F945" s="227" t="s">
        <v>1759</v>
      </c>
      <c r="G945" s="225"/>
      <c r="H945" s="228">
        <v>4.5999999999999996</v>
      </c>
      <c r="I945" s="229"/>
      <c r="J945" s="225"/>
      <c r="K945" s="225"/>
      <c r="L945" s="230"/>
      <c r="M945" s="231"/>
      <c r="N945" s="232"/>
      <c r="O945" s="232"/>
      <c r="P945" s="232"/>
      <c r="Q945" s="232"/>
      <c r="R945" s="232"/>
      <c r="S945" s="232"/>
      <c r="T945" s="233"/>
      <c r="AT945" s="234" t="s">
        <v>430</v>
      </c>
      <c r="AU945" s="234" t="s">
        <v>80</v>
      </c>
      <c r="AV945" s="12" t="s">
        <v>80</v>
      </c>
      <c r="AW945" s="12" t="s">
        <v>34</v>
      </c>
      <c r="AX945" s="12" t="s">
        <v>71</v>
      </c>
      <c r="AY945" s="234" t="s">
        <v>419</v>
      </c>
    </row>
    <row r="946" spans="2:51" s="12" customFormat="1" ht="13.5">
      <c r="B946" s="224"/>
      <c r="C946" s="225"/>
      <c r="D946" s="221" t="s">
        <v>430</v>
      </c>
      <c r="E946" s="226" t="s">
        <v>21</v>
      </c>
      <c r="F946" s="227" t="s">
        <v>1760</v>
      </c>
      <c r="G946" s="225"/>
      <c r="H946" s="228">
        <v>5.89</v>
      </c>
      <c r="I946" s="229"/>
      <c r="J946" s="225"/>
      <c r="K946" s="225"/>
      <c r="L946" s="230"/>
      <c r="M946" s="231"/>
      <c r="N946" s="232"/>
      <c r="O946" s="232"/>
      <c r="P946" s="232"/>
      <c r="Q946" s="232"/>
      <c r="R946" s="232"/>
      <c r="S946" s="232"/>
      <c r="T946" s="233"/>
      <c r="AT946" s="234" t="s">
        <v>430</v>
      </c>
      <c r="AU946" s="234" t="s">
        <v>80</v>
      </c>
      <c r="AV946" s="12" t="s">
        <v>80</v>
      </c>
      <c r="AW946" s="12" t="s">
        <v>34</v>
      </c>
      <c r="AX946" s="12" t="s">
        <v>71</v>
      </c>
      <c r="AY946" s="234" t="s">
        <v>419</v>
      </c>
    </row>
    <row r="947" spans="2:51" s="12" customFormat="1" ht="13.5">
      <c r="B947" s="224"/>
      <c r="C947" s="225"/>
      <c r="D947" s="221" t="s">
        <v>430</v>
      </c>
      <c r="E947" s="226" t="s">
        <v>21</v>
      </c>
      <c r="F947" s="227" t="s">
        <v>1761</v>
      </c>
      <c r="G947" s="225"/>
      <c r="H947" s="228">
        <v>3.9140000000000001</v>
      </c>
      <c r="I947" s="229"/>
      <c r="J947" s="225"/>
      <c r="K947" s="225"/>
      <c r="L947" s="230"/>
      <c r="M947" s="231"/>
      <c r="N947" s="232"/>
      <c r="O947" s="232"/>
      <c r="P947" s="232"/>
      <c r="Q947" s="232"/>
      <c r="R947" s="232"/>
      <c r="S947" s="232"/>
      <c r="T947" s="233"/>
      <c r="AT947" s="234" t="s">
        <v>430</v>
      </c>
      <c r="AU947" s="234" t="s">
        <v>80</v>
      </c>
      <c r="AV947" s="12" t="s">
        <v>80</v>
      </c>
      <c r="AW947" s="12" t="s">
        <v>34</v>
      </c>
      <c r="AX947" s="12" t="s">
        <v>71</v>
      </c>
      <c r="AY947" s="234" t="s">
        <v>419</v>
      </c>
    </row>
    <row r="948" spans="2:51" s="12" customFormat="1" ht="13.5">
      <c r="B948" s="224"/>
      <c r="C948" s="225"/>
      <c r="D948" s="221" t="s">
        <v>430</v>
      </c>
      <c r="E948" s="226" t="s">
        <v>21</v>
      </c>
      <c r="F948" s="227" t="s">
        <v>1762</v>
      </c>
      <c r="G948" s="225"/>
      <c r="H948" s="228">
        <v>4.6139999999999999</v>
      </c>
      <c r="I948" s="229"/>
      <c r="J948" s="225"/>
      <c r="K948" s="225"/>
      <c r="L948" s="230"/>
      <c r="M948" s="231"/>
      <c r="N948" s="232"/>
      <c r="O948" s="232"/>
      <c r="P948" s="232"/>
      <c r="Q948" s="232"/>
      <c r="R948" s="232"/>
      <c r="S948" s="232"/>
      <c r="T948" s="233"/>
      <c r="AT948" s="234" t="s">
        <v>430</v>
      </c>
      <c r="AU948" s="234" t="s">
        <v>80</v>
      </c>
      <c r="AV948" s="12" t="s">
        <v>80</v>
      </c>
      <c r="AW948" s="12" t="s">
        <v>34</v>
      </c>
      <c r="AX948" s="12" t="s">
        <v>71</v>
      </c>
      <c r="AY948" s="234" t="s">
        <v>419</v>
      </c>
    </row>
    <row r="949" spans="2:51" s="12" customFormat="1" ht="13.5">
      <c r="B949" s="224"/>
      <c r="C949" s="225"/>
      <c r="D949" s="221" t="s">
        <v>430</v>
      </c>
      <c r="E949" s="226" t="s">
        <v>21</v>
      </c>
      <c r="F949" s="227" t="s">
        <v>1763</v>
      </c>
      <c r="G949" s="225"/>
      <c r="H949" s="228">
        <v>3.9140000000000001</v>
      </c>
      <c r="I949" s="229"/>
      <c r="J949" s="225"/>
      <c r="K949" s="225"/>
      <c r="L949" s="230"/>
      <c r="M949" s="231"/>
      <c r="N949" s="232"/>
      <c r="O949" s="232"/>
      <c r="P949" s="232"/>
      <c r="Q949" s="232"/>
      <c r="R949" s="232"/>
      <c r="S949" s="232"/>
      <c r="T949" s="233"/>
      <c r="AT949" s="234" t="s">
        <v>430</v>
      </c>
      <c r="AU949" s="234" t="s">
        <v>80</v>
      </c>
      <c r="AV949" s="12" t="s">
        <v>80</v>
      </c>
      <c r="AW949" s="12" t="s">
        <v>34</v>
      </c>
      <c r="AX949" s="12" t="s">
        <v>71</v>
      </c>
      <c r="AY949" s="234" t="s">
        <v>419</v>
      </c>
    </row>
    <row r="950" spans="2:51" s="12" customFormat="1" ht="13.5">
      <c r="B950" s="224"/>
      <c r="C950" s="225"/>
      <c r="D950" s="221" t="s">
        <v>430</v>
      </c>
      <c r="E950" s="226" t="s">
        <v>21</v>
      </c>
      <c r="F950" s="227" t="s">
        <v>1764</v>
      </c>
      <c r="G950" s="225"/>
      <c r="H950" s="228">
        <v>4.6139999999999999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430</v>
      </c>
      <c r="AU950" s="234" t="s">
        <v>80</v>
      </c>
      <c r="AV950" s="12" t="s">
        <v>80</v>
      </c>
      <c r="AW950" s="12" t="s">
        <v>34</v>
      </c>
      <c r="AX950" s="12" t="s">
        <v>71</v>
      </c>
      <c r="AY950" s="234" t="s">
        <v>419</v>
      </c>
    </row>
    <row r="951" spans="2:51" s="12" customFormat="1" ht="13.5">
      <c r="B951" s="224"/>
      <c r="C951" s="225"/>
      <c r="D951" s="221" t="s">
        <v>430</v>
      </c>
      <c r="E951" s="226" t="s">
        <v>21</v>
      </c>
      <c r="F951" s="227" t="s">
        <v>1765</v>
      </c>
      <c r="G951" s="225"/>
      <c r="H951" s="228">
        <v>7.97</v>
      </c>
      <c r="I951" s="229"/>
      <c r="J951" s="225"/>
      <c r="K951" s="225"/>
      <c r="L951" s="230"/>
      <c r="M951" s="231"/>
      <c r="N951" s="232"/>
      <c r="O951" s="232"/>
      <c r="P951" s="232"/>
      <c r="Q951" s="232"/>
      <c r="R951" s="232"/>
      <c r="S951" s="232"/>
      <c r="T951" s="233"/>
      <c r="AT951" s="234" t="s">
        <v>430</v>
      </c>
      <c r="AU951" s="234" t="s">
        <v>80</v>
      </c>
      <c r="AV951" s="12" t="s">
        <v>80</v>
      </c>
      <c r="AW951" s="12" t="s">
        <v>34</v>
      </c>
      <c r="AX951" s="12" t="s">
        <v>71</v>
      </c>
      <c r="AY951" s="234" t="s">
        <v>419</v>
      </c>
    </row>
    <row r="952" spans="2:51" s="12" customFormat="1" ht="13.5">
      <c r="B952" s="224"/>
      <c r="C952" s="225"/>
      <c r="D952" s="221" t="s">
        <v>430</v>
      </c>
      <c r="E952" s="226" t="s">
        <v>21</v>
      </c>
      <c r="F952" s="227" t="s">
        <v>1766</v>
      </c>
      <c r="G952" s="225"/>
      <c r="H952" s="228">
        <v>3.77</v>
      </c>
      <c r="I952" s="229"/>
      <c r="J952" s="225"/>
      <c r="K952" s="225"/>
      <c r="L952" s="230"/>
      <c r="M952" s="231"/>
      <c r="N952" s="232"/>
      <c r="O952" s="232"/>
      <c r="P952" s="232"/>
      <c r="Q952" s="232"/>
      <c r="R952" s="232"/>
      <c r="S952" s="232"/>
      <c r="T952" s="233"/>
      <c r="AT952" s="234" t="s">
        <v>430</v>
      </c>
      <c r="AU952" s="234" t="s">
        <v>80</v>
      </c>
      <c r="AV952" s="12" t="s">
        <v>80</v>
      </c>
      <c r="AW952" s="12" t="s">
        <v>34</v>
      </c>
      <c r="AX952" s="12" t="s">
        <v>71</v>
      </c>
      <c r="AY952" s="234" t="s">
        <v>419</v>
      </c>
    </row>
    <row r="953" spans="2:51" s="12" customFormat="1" ht="13.5">
      <c r="B953" s="224"/>
      <c r="C953" s="225"/>
      <c r="D953" s="221" t="s">
        <v>430</v>
      </c>
      <c r="E953" s="226" t="s">
        <v>21</v>
      </c>
      <c r="F953" s="227" t="s">
        <v>1767</v>
      </c>
      <c r="G953" s="225"/>
      <c r="H953" s="228">
        <v>4.0999999999999996</v>
      </c>
      <c r="I953" s="229"/>
      <c r="J953" s="225"/>
      <c r="K953" s="225"/>
      <c r="L953" s="230"/>
      <c r="M953" s="231"/>
      <c r="N953" s="232"/>
      <c r="O953" s="232"/>
      <c r="P953" s="232"/>
      <c r="Q953" s="232"/>
      <c r="R953" s="232"/>
      <c r="S953" s="232"/>
      <c r="T953" s="233"/>
      <c r="AT953" s="234" t="s">
        <v>430</v>
      </c>
      <c r="AU953" s="234" t="s">
        <v>80</v>
      </c>
      <c r="AV953" s="12" t="s">
        <v>80</v>
      </c>
      <c r="AW953" s="12" t="s">
        <v>34</v>
      </c>
      <c r="AX953" s="12" t="s">
        <v>71</v>
      </c>
      <c r="AY953" s="234" t="s">
        <v>419</v>
      </c>
    </row>
    <row r="954" spans="2:51" s="14" customFormat="1" ht="13.5">
      <c r="B954" s="260"/>
      <c r="C954" s="261"/>
      <c r="D954" s="221" t="s">
        <v>430</v>
      </c>
      <c r="E954" s="262" t="s">
        <v>21</v>
      </c>
      <c r="F954" s="263" t="s">
        <v>1631</v>
      </c>
      <c r="G954" s="261"/>
      <c r="H954" s="264" t="s">
        <v>21</v>
      </c>
      <c r="I954" s="265"/>
      <c r="J954" s="261"/>
      <c r="K954" s="261"/>
      <c r="L954" s="266"/>
      <c r="M954" s="267"/>
      <c r="N954" s="268"/>
      <c r="O954" s="268"/>
      <c r="P954" s="268"/>
      <c r="Q954" s="268"/>
      <c r="R954" s="268"/>
      <c r="S954" s="268"/>
      <c r="T954" s="269"/>
      <c r="AT954" s="270" t="s">
        <v>430</v>
      </c>
      <c r="AU954" s="270" t="s">
        <v>80</v>
      </c>
      <c r="AV954" s="14" t="s">
        <v>78</v>
      </c>
      <c r="AW954" s="14" t="s">
        <v>34</v>
      </c>
      <c r="AX954" s="14" t="s">
        <v>71</v>
      </c>
      <c r="AY954" s="270" t="s">
        <v>419</v>
      </c>
    </row>
    <row r="955" spans="2:51" s="12" customFormat="1" ht="13.5">
      <c r="B955" s="224"/>
      <c r="C955" s="225"/>
      <c r="D955" s="221" t="s">
        <v>430</v>
      </c>
      <c r="E955" s="226" t="s">
        <v>21</v>
      </c>
      <c r="F955" s="227" t="s">
        <v>1768</v>
      </c>
      <c r="G955" s="225"/>
      <c r="H955" s="228">
        <v>10.5</v>
      </c>
      <c r="I955" s="229"/>
      <c r="J955" s="225"/>
      <c r="K955" s="225"/>
      <c r="L955" s="230"/>
      <c r="M955" s="231"/>
      <c r="N955" s="232"/>
      <c r="O955" s="232"/>
      <c r="P955" s="232"/>
      <c r="Q955" s="232"/>
      <c r="R955" s="232"/>
      <c r="S955" s="232"/>
      <c r="T955" s="233"/>
      <c r="AT955" s="234" t="s">
        <v>430</v>
      </c>
      <c r="AU955" s="234" t="s">
        <v>80</v>
      </c>
      <c r="AV955" s="12" t="s">
        <v>80</v>
      </c>
      <c r="AW955" s="12" t="s">
        <v>34</v>
      </c>
      <c r="AX955" s="12" t="s">
        <v>71</v>
      </c>
      <c r="AY955" s="234" t="s">
        <v>419</v>
      </c>
    </row>
    <row r="956" spans="2:51" s="12" customFormat="1" ht="13.5">
      <c r="B956" s="224"/>
      <c r="C956" s="225"/>
      <c r="D956" s="221" t="s">
        <v>430</v>
      </c>
      <c r="E956" s="226" t="s">
        <v>21</v>
      </c>
      <c r="F956" s="227" t="s">
        <v>1769</v>
      </c>
      <c r="G956" s="225"/>
      <c r="H956" s="228">
        <v>13.2</v>
      </c>
      <c r="I956" s="229"/>
      <c r="J956" s="225"/>
      <c r="K956" s="225"/>
      <c r="L956" s="230"/>
      <c r="M956" s="231"/>
      <c r="N956" s="232"/>
      <c r="O956" s="232"/>
      <c r="P956" s="232"/>
      <c r="Q956" s="232"/>
      <c r="R956" s="232"/>
      <c r="S956" s="232"/>
      <c r="T956" s="233"/>
      <c r="AT956" s="234" t="s">
        <v>430</v>
      </c>
      <c r="AU956" s="234" t="s">
        <v>80</v>
      </c>
      <c r="AV956" s="12" t="s">
        <v>80</v>
      </c>
      <c r="AW956" s="12" t="s">
        <v>34</v>
      </c>
      <c r="AX956" s="12" t="s">
        <v>71</v>
      </c>
      <c r="AY956" s="234" t="s">
        <v>419</v>
      </c>
    </row>
    <row r="957" spans="2:51" s="12" customFormat="1" ht="13.5">
      <c r="B957" s="224"/>
      <c r="C957" s="225"/>
      <c r="D957" s="221" t="s">
        <v>430</v>
      </c>
      <c r="E957" s="226" t="s">
        <v>21</v>
      </c>
      <c r="F957" s="227" t="s">
        <v>1770</v>
      </c>
      <c r="G957" s="225"/>
      <c r="H957" s="228">
        <v>3.6</v>
      </c>
      <c r="I957" s="229"/>
      <c r="J957" s="225"/>
      <c r="K957" s="225"/>
      <c r="L957" s="230"/>
      <c r="M957" s="231"/>
      <c r="N957" s="232"/>
      <c r="O957" s="232"/>
      <c r="P957" s="232"/>
      <c r="Q957" s="232"/>
      <c r="R957" s="232"/>
      <c r="S957" s="232"/>
      <c r="T957" s="233"/>
      <c r="AT957" s="234" t="s">
        <v>430</v>
      </c>
      <c r="AU957" s="234" t="s">
        <v>80</v>
      </c>
      <c r="AV957" s="12" t="s">
        <v>80</v>
      </c>
      <c r="AW957" s="12" t="s">
        <v>34</v>
      </c>
      <c r="AX957" s="12" t="s">
        <v>71</v>
      </c>
      <c r="AY957" s="234" t="s">
        <v>419</v>
      </c>
    </row>
    <row r="958" spans="2:51" s="12" customFormat="1" ht="13.5">
      <c r="B958" s="224"/>
      <c r="C958" s="225"/>
      <c r="D958" s="221" t="s">
        <v>430</v>
      </c>
      <c r="E958" s="226" t="s">
        <v>21</v>
      </c>
      <c r="F958" s="227" t="s">
        <v>1771</v>
      </c>
      <c r="G958" s="225"/>
      <c r="H958" s="228">
        <v>10.8</v>
      </c>
      <c r="I958" s="229"/>
      <c r="J958" s="225"/>
      <c r="K958" s="225"/>
      <c r="L958" s="230"/>
      <c r="M958" s="231"/>
      <c r="N958" s="232"/>
      <c r="O958" s="232"/>
      <c r="P958" s="232"/>
      <c r="Q958" s="232"/>
      <c r="R958" s="232"/>
      <c r="S958" s="232"/>
      <c r="T958" s="233"/>
      <c r="AT958" s="234" t="s">
        <v>430</v>
      </c>
      <c r="AU958" s="234" t="s">
        <v>80</v>
      </c>
      <c r="AV958" s="12" t="s">
        <v>80</v>
      </c>
      <c r="AW958" s="12" t="s">
        <v>34</v>
      </c>
      <c r="AX958" s="12" t="s">
        <v>71</v>
      </c>
      <c r="AY958" s="234" t="s">
        <v>419</v>
      </c>
    </row>
    <row r="959" spans="2:51" s="12" customFormat="1" ht="13.5">
      <c r="B959" s="224"/>
      <c r="C959" s="225"/>
      <c r="D959" s="221" t="s">
        <v>430</v>
      </c>
      <c r="E959" s="226" t="s">
        <v>21</v>
      </c>
      <c r="F959" s="227" t="s">
        <v>1772</v>
      </c>
      <c r="G959" s="225"/>
      <c r="H959" s="228">
        <v>15</v>
      </c>
      <c r="I959" s="229"/>
      <c r="J959" s="225"/>
      <c r="K959" s="225"/>
      <c r="L959" s="230"/>
      <c r="M959" s="231"/>
      <c r="N959" s="232"/>
      <c r="O959" s="232"/>
      <c r="P959" s="232"/>
      <c r="Q959" s="232"/>
      <c r="R959" s="232"/>
      <c r="S959" s="232"/>
      <c r="T959" s="233"/>
      <c r="AT959" s="234" t="s">
        <v>430</v>
      </c>
      <c r="AU959" s="234" t="s">
        <v>80</v>
      </c>
      <c r="AV959" s="12" t="s">
        <v>80</v>
      </c>
      <c r="AW959" s="12" t="s">
        <v>34</v>
      </c>
      <c r="AX959" s="12" t="s">
        <v>71</v>
      </c>
      <c r="AY959" s="234" t="s">
        <v>419</v>
      </c>
    </row>
    <row r="960" spans="2:51" s="12" customFormat="1" ht="13.5">
      <c r="B960" s="224"/>
      <c r="C960" s="225"/>
      <c r="D960" s="221" t="s">
        <v>430</v>
      </c>
      <c r="E960" s="226" t="s">
        <v>21</v>
      </c>
      <c r="F960" s="227" t="s">
        <v>1773</v>
      </c>
      <c r="G960" s="225"/>
      <c r="H960" s="228">
        <v>32.22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430</v>
      </c>
      <c r="AU960" s="234" t="s">
        <v>80</v>
      </c>
      <c r="AV960" s="12" t="s">
        <v>80</v>
      </c>
      <c r="AW960" s="12" t="s">
        <v>34</v>
      </c>
      <c r="AX960" s="12" t="s">
        <v>71</v>
      </c>
      <c r="AY960" s="234" t="s">
        <v>419</v>
      </c>
    </row>
    <row r="961" spans="2:65" s="15" customFormat="1" ht="13.5">
      <c r="B961" s="272"/>
      <c r="C961" s="273"/>
      <c r="D961" s="221" t="s">
        <v>430</v>
      </c>
      <c r="E961" s="274" t="s">
        <v>368</v>
      </c>
      <c r="F961" s="275" t="s">
        <v>584</v>
      </c>
      <c r="G961" s="273"/>
      <c r="H961" s="276">
        <v>140.30600000000001</v>
      </c>
      <c r="I961" s="277"/>
      <c r="J961" s="273"/>
      <c r="K961" s="273"/>
      <c r="L961" s="278"/>
      <c r="M961" s="279"/>
      <c r="N961" s="280"/>
      <c r="O961" s="280"/>
      <c r="P961" s="280"/>
      <c r="Q961" s="280"/>
      <c r="R961" s="280"/>
      <c r="S961" s="280"/>
      <c r="T961" s="281"/>
      <c r="AT961" s="282" t="s">
        <v>430</v>
      </c>
      <c r="AU961" s="282" t="s">
        <v>80</v>
      </c>
      <c r="AV961" s="15" t="s">
        <v>100</v>
      </c>
      <c r="AW961" s="15" t="s">
        <v>34</v>
      </c>
      <c r="AX961" s="15" t="s">
        <v>71</v>
      </c>
      <c r="AY961" s="282" t="s">
        <v>419</v>
      </c>
    </row>
    <row r="962" spans="2:65" s="12" customFormat="1" ht="13.5">
      <c r="B962" s="224"/>
      <c r="C962" s="225"/>
      <c r="D962" s="237" t="s">
        <v>430</v>
      </c>
      <c r="E962" s="247" t="s">
        <v>21</v>
      </c>
      <c r="F962" s="248" t="s">
        <v>1774</v>
      </c>
      <c r="G962" s="225"/>
      <c r="H962" s="249">
        <v>760.60199999999998</v>
      </c>
      <c r="I962" s="229"/>
      <c r="J962" s="225"/>
      <c r="K962" s="225"/>
      <c r="L962" s="230"/>
      <c r="M962" s="231"/>
      <c r="N962" s="232"/>
      <c r="O962" s="232"/>
      <c r="P962" s="232"/>
      <c r="Q962" s="232"/>
      <c r="R962" s="232"/>
      <c r="S962" s="232"/>
      <c r="T962" s="233"/>
      <c r="AT962" s="234" t="s">
        <v>430</v>
      </c>
      <c r="AU962" s="234" t="s">
        <v>80</v>
      </c>
      <c r="AV962" s="12" t="s">
        <v>80</v>
      </c>
      <c r="AW962" s="12" t="s">
        <v>34</v>
      </c>
      <c r="AX962" s="12" t="s">
        <v>78</v>
      </c>
      <c r="AY962" s="234" t="s">
        <v>419</v>
      </c>
    </row>
    <row r="963" spans="2:65" s="1" customFormat="1" ht="22.5" customHeight="1">
      <c r="B963" s="42"/>
      <c r="C963" s="209" t="s">
        <v>1775</v>
      </c>
      <c r="D963" s="209" t="s">
        <v>421</v>
      </c>
      <c r="E963" s="210" t="s">
        <v>1776</v>
      </c>
      <c r="F963" s="211" t="s">
        <v>1777</v>
      </c>
      <c r="G963" s="212" t="s">
        <v>458</v>
      </c>
      <c r="H963" s="213">
        <v>3.2839999999999998</v>
      </c>
      <c r="I963" s="214"/>
      <c r="J963" s="215">
        <f>ROUND(I963*H963,2)</f>
        <v>0</v>
      </c>
      <c r="K963" s="211" t="s">
        <v>425</v>
      </c>
      <c r="L963" s="62"/>
      <c r="M963" s="216" t="s">
        <v>21</v>
      </c>
      <c r="N963" s="217" t="s">
        <v>42</v>
      </c>
      <c r="O963" s="43"/>
      <c r="P963" s="218">
        <f>O963*H963</f>
        <v>0</v>
      </c>
      <c r="Q963" s="218">
        <v>0</v>
      </c>
      <c r="R963" s="218">
        <f>Q963*H963</f>
        <v>0</v>
      </c>
      <c r="S963" s="218">
        <v>0</v>
      </c>
      <c r="T963" s="219">
        <f>S963*H963</f>
        <v>0</v>
      </c>
      <c r="AR963" s="25" t="s">
        <v>517</v>
      </c>
      <c r="AT963" s="25" t="s">
        <v>421</v>
      </c>
      <c r="AU963" s="25" t="s">
        <v>80</v>
      </c>
      <c r="AY963" s="25" t="s">
        <v>419</v>
      </c>
      <c r="BE963" s="220">
        <f>IF(N963="základní",J963,0)</f>
        <v>0</v>
      </c>
      <c r="BF963" s="220">
        <f>IF(N963="snížená",J963,0)</f>
        <v>0</v>
      </c>
      <c r="BG963" s="220">
        <f>IF(N963="zákl. přenesená",J963,0)</f>
        <v>0</v>
      </c>
      <c r="BH963" s="220">
        <f>IF(N963="sníž. přenesená",J963,0)</f>
        <v>0</v>
      </c>
      <c r="BI963" s="220">
        <f>IF(N963="nulová",J963,0)</f>
        <v>0</v>
      </c>
      <c r="BJ963" s="25" t="s">
        <v>78</v>
      </c>
      <c r="BK963" s="220">
        <f>ROUND(I963*H963,2)</f>
        <v>0</v>
      </c>
      <c r="BL963" s="25" t="s">
        <v>517</v>
      </c>
      <c r="BM963" s="25" t="s">
        <v>1778</v>
      </c>
    </row>
    <row r="964" spans="2:65" s="1" customFormat="1" ht="27">
      <c r="B964" s="42"/>
      <c r="C964" s="64"/>
      <c r="D964" s="221" t="s">
        <v>428</v>
      </c>
      <c r="E964" s="64"/>
      <c r="F964" s="222" t="s">
        <v>1779</v>
      </c>
      <c r="G964" s="64"/>
      <c r="H964" s="64"/>
      <c r="I964" s="177"/>
      <c r="J964" s="64"/>
      <c r="K964" s="64"/>
      <c r="L964" s="62"/>
      <c r="M964" s="223"/>
      <c r="N964" s="43"/>
      <c r="O964" s="43"/>
      <c r="P964" s="43"/>
      <c r="Q964" s="43"/>
      <c r="R964" s="43"/>
      <c r="S964" s="43"/>
      <c r="T964" s="79"/>
      <c r="AT964" s="25" t="s">
        <v>428</v>
      </c>
      <c r="AU964" s="25" t="s">
        <v>80</v>
      </c>
    </row>
    <row r="965" spans="2:65" s="11" customFormat="1" ht="29.85" customHeight="1">
      <c r="B965" s="192"/>
      <c r="C965" s="193"/>
      <c r="D965" s="206" t="s">
        <v>70</v>
      </c>
      <c r="E965" s="207" t="s">
        <v>1780</v>
      </c>
      <c r="F965" s="207" t="s">
        <v>1781</v>
      </c>
      <c r="G965" s="193"/>
      <c r="H965" s="193"/>
      <c r="I965" s="196"/>
      <c r="J965" s="208">
        <f>BK965</f>
        <v>0</v>
      </c>
      <c r="K965" s="193"/>
      <c r="L965" s="198"/>
      <c r="M965" s="199"/>
      <c r="N965" s="200"/>
      <c r="O965" s="200"/>
      <c r="P965" s="201">
        <f>SUM(P966:P1007)</f>
        <v>0</v>
      </c>
      <c r="Q965" s="200"/>
      <c r="R965" s="201">
        <f>SUM(R966:R1007)</f>
        <v>4.12524041</v>
      </c>
      <c r="S965" s="200"/>
      <c r="T965" s="202">
        <f>SUM(T966:T1007)</f>
        <v>2.9090699999999998</v>
      </c>
      <c r="AR965" s="203" t="s">
        <v>80</v>
      </c>
      <c r="AT965" s="204" t="s">
        <v>70</v>
      </c>
      <c r="AU965" s="204" t="s">
        <v>78</v>
      </c>
      <c r="AY965" s="203" t="s">
        <v>419</v>
      </c>
      <c r="BK965" s="205">
        <f>SUM(BK966:BK1007)</f>
        <v>0</v>
      </c>
    </row>
    <row r="966" spans="2:65" s="1" customFormat="1" ht="22.5" customHeight="1">
      <c r="B966" s="42"/>
      <c r="C966" s="209" t="s">
        <v>1782</v>
      </c>
      <c r="D966" s="209" t="s">
        <v>421</v>
      </c>
      <c r="E966" s="210" t="s">
        <v>1783</v>
      </c>
      <c r="F966" s="211" t="s">
        <v>1784</v>
      </c>
      <c r="G966" s="212" t="s">
        <v>465</v>
      </c>
      <c r="H966" s="213">
        <v>1003.883</v>
      </c>
      <c r="I966" s="214"/>
      <c r="J966" s="215">
        <f>ROUND(I966*H966,2)</f>
        <v>0</v>
      </c>
      <c r="K966" s="211" t="s">
        <v>21</v>
      </c>
      <c r="L966" s="62"/>
      <c r="M966" s="216" t="s">
        <v>21</v>
      </c>
      <c r="N966" s="217" t="s">
        <v>42</v>
      </c>
      <c r="O966" s="43"/>
      <c r="P966" s="218">
        <f>O966*H966</f>
        <v>0</v>
      </c>
      <c r="Q966" s="218">
        <v>0</v>
      </c>
      <c r="R966" s="218">
        <f>Q966*H966</f>
        <v>0</v>
      </c>
      <c r="S966" s="218">
        <v>0</v>
      </c>
      <c r="T966" s="219">
        <f>S966*H966</f>
        <v>0</v>
      </c>
      <c r="AR966" s="25" t="s">
        <v>517</v>
      </c>
      <c r="AT966" s="25" t="s">
        <v>421</v>
      </c>
      <c r="AU966" s="25" t="s">
        <v>80</v>
      </c>
      <c r="AY966" s="25" t="s">
        <v>419</v>
      </c>
      <c r="BE966" s="220">
        <f>IF(N966="základní",J966,0)</f>
        <v>0</v>
      </c>
      <c r="BF966" s="220">
        <f>IF(N966="snížená",J966,0)</f>
        <v>0</v>
      </c>
      <c r="BG966" s="220">
        <f>IF(N966="zákl. přenesená",J966,0)</f>
        <v>0</v>
      </c>
      <c r="BH966" s="220">
        <f>IF(N966="sníž. přenesená",J966,0)</f>
        <v>0</v>
      </c>
      <c r="BI966" s="220">
        <f>IF(N966="nulová",J966,0)</f>
        <v>0</v>
      </c>
      <c r="BJ966" s="25" t="s">
        <v>78</v>
      </c>
      <c r="BK966" s="220">
        <f>ROUND(I966*H966,2)</f>
        <v>0</v>
      </c>
      <c r="BL966" s="25" t="s">
        <v>517</v>
      </c>
      <c r="BM966" s="25" t="s">
        <v>1785</v>
      </c>
    </row>
    <row r="967" spans="2:65" s="1" customFormat="1" ht="13.5">
      <c r="B967" s="42"/>
      <c r="C967" s="64"/>
      <c r="D967" s="221" t="s">
        <v>428</v>
      </c>
      <c r="E967" s="64"/>
      <c r="F967" s="222" t="s">
        <v>1784</v>
      </c>
      <c r="G967" s="64"/>
      <c r="H967" s="64"/>
      <c r="I967" s="177"/>
      <c r="J967" s="64"/>
      <c r="K967" s="64"/>
      <c r="L967" s="62"/>
      <c r="M967" s="223"/>
      <c r="N967" s="43"/>
      <c r="O967" s="43"/>
      <c r="P967" s="43"/>
      <c r="Q967" s="43"/>
      <c r="R967" s="43"/>
      <c r="S967" s="43"/>
      <c r="T967" s="79"/>
      <c r="AT967" s="25" t="s">
        <v>428</v>
      </c>
      <c r="AU967" s="25" t="s">
        <v>80</v>
      </c>
    </row>
    <row r="968" spans="2:65" s="12" customFormat="1" ht="13.5">
      <c r="B968" s="224"/>
      <c r="C968" s="225"/>
      <c r="D968" s="237" t="s">
        <v>430</v>
      </c>
      <c r="E968" s="247" t="s">
        <v>21</v>
      </c>
      <c r="F968" s="248" t="s">
        <v>1786</v>
      </c>
      <c r="G968" s="225"/>
      <c r="H968" s="249">
        <v>1003.883</v>
      </c>
      <c r="I968" s="229"/>
      <c r="J968" s="225"/>
      <c r="K968" s="225"/>
      <c r="L968" s="230"/>
      <c r="M968" s="231"/>
      <c r="N968" s="232"/>
      <c r="O968" s="232"/>
      <c r="P968" s="232"/>
      <c r="Q968" s="232"/>
      <c r="R968" s="232"/>
      <c r="S968" s="232"/>
      <c r="T968" s="233"/>
      <c r="AT968" s="234" t="s">
        <v>430</v>
      </c>
      <c r="AU968" s="234" t="s">
        <v>80</v>
      </c>
      <c r="AV968" s="12" t="s">
        <v>80</v>
      </c>
      <c r="AW968" s="12" t="s">
        <v>34</v>
      </c>
      <c r="AX968" s="12" t="s">
        <v>78</v>
      </c>
      <c r="AY968" s="234" t="s">
        <v>419</v>
      </c>
    </row>
    <row r="969" spans="2:65" s="1" customFormat="1" ht="22.5" customHeight="1">
      <c r="B969" s="42"/>
      <c r="C969" s="209" t="s">
        <v>1787</v>
      </c>
      <c r="D969" s="209" t="s">
        <v>421</v>
      </c>
      <c r="E969" s="210" t="s">
        <v>1788</v>
      </c>
      <c r="F969" s="211" t="s">
        <v>1789</v>
      </c>
      <c r="G969" s="212" t="s">
        <v>465</v>
      </c>
      <c r="H969" s="213">
        <v>73.709999999999994</v>
      </c>
      <c r="I969" s="214"/>
      <c r="J969" s="215">
        <f>ROUND(I969*H969,2)</f>
        <v>0</v>
      </c>
      <c r="K969" s="211" t="s">
        <v>425</v>
      </c>
      <c r="L969" s="62"/>
      <c r="M969" s="216" t="s">
        <v>21</v>
      </c>
      <c r="N969" s="217" t="s">
        <v>42</v>
      </c>
      <c r="O969" s="43"/>
      <c r="P969" s="218">
        <f>O969*H969</f>
        <v>0</v>
      </c>
      <c r="Q969" s="218">
        <v>0</v>
      </c>
      <c r="R969" s="218">
        <f>Q969*H969</f>
        <v>0</v>
      </c>
      <c r="S969" s="218">
        <v>1.4E-2</v>
      </c>
      <c r="T969" s="219">
        <f>S969*H969</f>
        <v>1.0319399999999999</v>
      </c>
      <c r="AR969" s="25" t="s">
        <v>517</v>
      </c>
      <c r="AT969" s="25" t="s">
        <v>421</v>
      </c>
      <c r="AU969" s="25" t="s">
        <v>80</v>
      </c>
      <c r="AY969" s="25" t="s">
        <v>419</v>
      </c>
      <c r="BE969" s="220">
        <f>IF(N969="základní",J969,0)</f>
        <v>0</v>
      </c>
      <c r="BF969" s="220">
        <f>IF(N969="snížená",J969,0)</f>
        <v>0</v>
      </c>
      <c r="BG969" s="220">
        <f>IF(N969="zákl. přenesená",J969,0)</f>
        <v>0</v>
      </c>
      <c r="BH969" s="220">
        <f>IF(N969="sníž. přenesená",J969,0)</f>
        <v>0</v>
      </c>
      <c r="BI969" s="220">
        <f>IF(N969="nulová",J969,0)</f>
        <v>0</v>
      </c>
      <c r="BJ969" s="25" t="s">
        <v>78</v>
      </c>
      <c r="BK969" s="220">
        <f>ROUND(I969*H969,2)</f>
        <v>0</v>
      </c>
      <c r="BL969" s="25" t="s">
        <v>517</v>
      </c>
      <c r="BM969" s="25" t="s">
        <v>1790</v>
      </c>
    </row>
    <row r="970" spans="2:65" s="1" customFormat="1" ht="13.5">
      <c r="B970" s="42"/>
      <c r="C970" s="64"/>
      <c r="D970" s="221" t="s">
        <v>428</v>
      </c>
      <c r="E970" s="64"/>
      <c r="F970" s="222" t="s">
        <v>1791</v>
      </c>
      <c r="G970" s="64"/>
      <c r="H970" s="64"/>
      <c r="I970" s="177"/>
      <c r="J970" s="64"/>
      <c r="K970" s="64"/>
      <c r="L970" s="62"/>
      <c r="M970" s="223"/>
      <c r="N970" s="43"/>
      <c r="O970" s="43"/>
      <c r="P970" s="43"/>
      <c r="Q970" s="43"/>
      <c r="R970" s="43"/>
      <c r="S970" s="43"/>
      <c r="T970" s="79"/>
      <c r="AT970" s="25" t="s">
        <v>428</v>
      </c>
      <c r="AU970" s="25" t="s">
        <v>80</v>
      </c>
    </row>
    <row r="971" spans="2:65" s="12" customFormat="1" ht="13.5">
      <c r="B971" s="224"/>
      <c r="C971" s="225"/>
      <c r="D971" s="237" t="s">
        <v>430</v>
      </c>
      <c r="E971" s="247" t="s">
        <v>378</v>
      </c>
      <c r="F971" s="248" t="s">
        <v>1792</v>
      </c>
      <c r="G971" s="225"/>
      <c r="H971" s="249">
        <v>73.709999999999994</v>
      </c>
      <c r="I971" s="229"/>
      <c r="J971" s="225"/>
      <c r="K971" s="225"/>
      <c r="L971" s="230"/>
      <c r="M971" s="231"/>
      <c r="N971" s="232"/>
      <c r="O971" s="232"/>
      <c r="P971" s="232"/>
      <c r="Q971" s="232"/>
      <c r="R971" s="232"/>
      <c r="S971" s="232"/>
      <c r="T971" s="233"/>
      <c r="AT971" s="234" t="s">
        <v>430</v>
      </c>
      <c r="AU971" s="234" t="s">
        <v>80</v>
      </c>
      <c r="AV971" s="12" t="s">
        <v>80</v>
      </c>
      <c r="AW971" s="12" t="s">
        <v>34</v>
      </c>
      <c r="AX971" s="12" t="s">
        <v>78</v>
      </c>
      <c r="AY971" s="234" t="s">
        <v>419</v>
      </c>
    </row>
    <row r="972" spans="2:65" s="1" customFormat="1" ht="31.5" customHeight="1">
      <c r="B972" s="42"/>
      <c r="C972" s="209" t="s">
        <v>1793</v>
      </c>
      <c r="D972" s="209" t="s">
        <v>421</v>
      </c>
      <c r="E972" s="210" t="s">
        <v>1794</v>
      </c>
      <c r="F972" s="211" t="s">
        <v>1795</v>
      </c>
      <c r="G972" s="212" t="s">
        <v>465</v>
      </c>
      <c r="H972" s="213">
        <v>938.56500000000005</v>
      </c>
      <c r="I972" s="214"/>
      <c r="J972" s="215">
        <f>ROUND(I972*H972,2)</f>
        <v>0</v>
      </c>
      <c r="K972" s="211" t="s">
        <v>425</v>
      </c>
      <c r="L972" s="62"/>
      <c r="M972" s="216" t="s">
        <v>21</v>
      </c>
      <c r="N972" s="217" t="s">
        <v>42</v>
      </c>
      <c r="O972" s="43"/>
      <c r="P972" s="218">
        <f>O972*H972</f>
        <v>0</v>
      </c>
      <c r="Q972" s="218">
        <v>0</v>
      </c>
      <c r="R972" s="218">
        <f>Q972*H972</f>
        <v>0</v>
      </c>
      <c r="S972" s="218">
        <v>2E-3</v>
      </c>
      <c r="T972" s="219">
        <f>S972*H972</f>
        <v>1.8771300000000002</v>
      </c>
      <c r="AR972" s="25" t="s">
        <v>517</v>
      </c>
      <c r="AT972" s="25" t="s">
        <v>421</v>
      </c>
      <c r="AU972" s="25" t="s">
        <v>80</v>
      </c>
      <c r="AY972" s="25" t="s">
        <v>419</v>
      </c>
      <c r="BE972" s="220">
        <f>IF(N972="základní",J972,0)</f>
        <v>0</v>
      </c>
      <c r="BF972" s="220">
        <f>IF(N972="snížená",J972,0)</f>
        <v>0</v>
      </c>
      <c r="BG972" s="220">
        <f>IF(N972="zákl. přenesená",J972,0)</f>
        <v>0</v>
      </c>
      <c r="BH972" s="220">
        <f>IF(N972="sníž. přenesená",J972,0)</f>
        <v>0</v>
      </c>
      <c r="BI972" s="220">
        <f>IF(N972="nulová",J972,0)</f>
        <v>0</v>
      </c>
      <c r="BJ972" s="25" t="s">
        <v>78</v>
      </c>
      <c r="BK972" s="220">
        <f>ROUND(I972*H972,2)</f>
        <v>0</v>
      </c>
      <c r="BL972" s="25" t="s">
        <v>517</v>
      </c>
      <c r="BM972" s="25" t="s">
        <v>1796</v>
      </c>
    </row>
    <row r="973" spans="2:65" s="1" customFormat="1" ht="13.5">
      <c r="B973" s="42"/>
      <c r="C973" s="64"/>
      <c r="D973" s="221" t="s">
        <v>428</v>
      </c>
      <c r="E973" s="64"/>
      <c r="F973" s="222" t="s">
        <v>1797</v>
      </c>
      <c r="G973" s="64"/>
      <c r="H973" s="64"/>
      <c r="I973" s="177"/>
      <c r="J973" s="64"/>
      <c r="K973" s="64"/>
      <c r="L973" s="62"/>
      <c r="M973" s="223"/>
      <c r="N973" s="43"/>
      <c r="O973" s="43"/>
      <c r="P973" s="43"/>
      <c r="Q973" s="43"/>
      <c r="R973" s="43"/>
      <c r="S973" s="43"/>
      <c r="T973" s="79"/>
      <c r="AT973" s="25" t="s">
        <v>428</v>
      </c>
      <c r="AU973" s="25" t="s">
        <v>80</v>
      </c>
    </row>
    <row r="974" spans="2:65" s="14" customFormat="1" ht="13.5">
      <c r="B974" s="260"/>
      <c r="C974" s="261"/>
      <c r="D974" s="221" t="s">
        <v>430</v>
      </c>
      <c r="E974" s="262" t="s">
        <v>21</v>
      </c>
      <c r="F974" s="263" t="s">
        <v>1798</v>
      </c>
      <c r="G974" s="261"/>
      <c r="H974" s="264" t="s">
        <v>21</v>
      </c>
      <c r="I974" s="265"/>
      <c r="J974" s="261"/>
      <c r="K974" s="261"/>
      <c r="L974" s="266"/>
      <c r="M974" s="267"/>
      <c r="N974" s="268"/>
      <c r="O974" s="268"/>
      <c r="P974" s="268"/>
      <c r="Q974" s="268"/>
      <c r="R974" s="268"/>
      <c r="S974" s="268"/>
      <c r="T974" s="269"/>
      <c r="AT974" s="270" t="s">
        <v>430</v>
      </c>
      <c r="AU974" s="270" t="s">
        <v>80</v>
      </c>
      <c r="AV974" s="14" t="s">
        <v>78</v>
      </c>
      <c r="AW974" s="14" t="s">
        <v>34</v>
      </c>
      <c r="AX974" s="14" t="s">
        <v>71</v>
      </c>
      <c r="AY974" s="270" t="s">
        <v>419</v>
      </c>
    </row>
    <row r="975" spans="2:65" s="12" customFormat="1" ht="13.5">
      <c r="B975" s="224"/>
      <c r="C975" s="225"/>
      <c r="D975" s="221" t="s">
        <v>430</v>
      </c>
      <c r="E975" s="226" t="s">
        <v>186</v>
      </c>
      <c r="F975" s="227" t="s">
        <v>1799</v>
      </c>
      <c r="G975" s="225"/>
      <c r="H975" s="228">
        <v>27.734999999999999</v>
      </c>
      <c r="I975" s="229"/>
      <c r="J975" s="225"/>
      <c r="K975" s="225"/>
      <c r="L975" s="230"/>
      <c r="M975" s="231"/>
      <c r="N975" s="232"/>
      <c r="O975" s="232"/>
      <c r="P975" s="232"/>
      <c r="Q975" s="232"/>
      <c r="R975" s="232"/>
      <c r="S975" s="232"/>
      <c r="T975" s="233"/>
      <c r="AT975" s="234" t="s">
        <v>430</v>
      </c>
      <c r="AU975" s="234" t="s">
        <v>80</v>
      </c>
      <c r="AV975" s="12" t="s">
        <v>80</v>
      </c>
      <c r="AW975" s="12" t="s">
        <v>34</v>
      </c>
      <c r="AX975" s="12" t="s">
        <v>71</v>
      </c>
      <c r="AY975" s="234" t="s">
        <v>419</v>
      </c>
    </row>
    <row r="976" spans="2:65" s="12" customFormat="1" ht="13.5">
      <c r="B976" s="224"/>
      <c r="C976" s="225"/>
      <c r="D976" s="221" t="s">
        <v>430</v>
      </c>
      <c r="E976" s="226" t="s">
        <v>188</v>
      </c>
      <c r="F976" s="227" t="s">
        <v>1800</v>
      </c>
      <c r="G976" s="225"/>
      <c r="H976" s="228">
        <v>910.83</v>
      </c>
      <c r="I976" s="229"/>
      <c r="J976" s="225"/>
      <c r="K976" s="225"/>
      <c r="L976" s="230"/>
      <c r="M976" s="231"/>
      <c r="N976" s="232"/>
      <c r="O976" s="232"/>
      <c r="P976" s="232"/>
      <c r="Q976" s="232"/>
      <c r="R976" s="232"/>
      <c r="S976" s="232"/>
      <c r="T976" s="233"/>
      <c r="AT976" s="234" t="s">
        <v>430</v>
      </c>
      <c r="AU976" s="234" t="s">
        <v>80</v>
      </c>
      <c r="AV976" s="12" t="s">
        <v>80</v>
      </c>
      <c r="AW976" s="12" t="s">
        <v>34</v>
      </c>
      <c r="AX976" s="12" t="s">
        <v>71</v>
      </c>
      <c r="AY976" s="234" t="s">
        <v>419</v>
      </c>
    </row>
    <row r="977" spans="2:65" s="13" customFormat="1" ht="13.5">
      <c r="B977" s="235"/>
      <c r="C977" s="236"/>
      <c r="D977" s="237" t="s">
        <v>430</v>
      </c>
      <c r="E977" s="238" t="s">
        <v>21</v>
      </c>
      <c r="F977" s="239" t="s">
        <v>434</v>
      </c>
      <c r="G977" s="236"/>
      <c r="H977" s="240">
        <v>938.56500000000005</v>
      </c>
      <c r="I977" s="241"/>
      <c r="J977" s="236"/>
      <c r="K977" s="236"/>
      <c r="L977" s="242"/>
      <c r="M977" s="243"/>
      <c r="N977" s="244"/>
      <c r="O977" s="244"/>
      <c r="P977" s="244"/>
      <c r="Q977" s="244"/>
      <c r="R977" s="244"/>
      <c r="S977" s="244"/>
      <c r="T977" s="245"/>
      <c r="AT977" s="246" t="s">
        <v>430</v>
      </c>
      <c r="AU977" s="246" t="s">
        <v>80</v>
      </c>
      <c r="AV977" s="13" t="s">
        <v>426</v>
      </c>
      <c r="AW977" s="13" t="s">
        <v>34</v>
      </c>
      <c r="AX977" s="13" t="s">
        <v>78</v>
      </c>
      <c r="AY977" s="246" t="s">
        <v>419</v>
      </c>
    </row>
    <row r="978" spans="2:65" s="1" customFormat="1" ht="22.5" customHeight="1">
      <c r="B978" s="42"/>
      <c r="C978" s="209" t="s">
        <v>1801</v>
      </c>
      <c r="D978" s="209" t="s">
        <v>421</v>
      </c>
      <c r="E978" s="210" t="s">
        <v>1802</v>
      </c>
      <c r="F978" s="211" t="s">
        <v>1803</v>
      </c>
      <c r="G978" s="212" t="s">
        <v>465</v>
      </c>
      <c r="H978" s="213">
        <v>184.96</v>
      </c>
      <c r="I978" s="214"/>
      <c r="J978" s="215">
        <f>ROUND(I978*H978,2)</f>
        <v>0</v>
      </c>
      <c r="K978" s="211" t="s">
        <v>425</v>
      </c>
      <c r="L978" s="62"/>
      <c r="M978" s="216" t="s">
        <v>21</v>
      </c>
      <c r="N978" s="217" t="s">
        <v>42</v>
      </c>
      <c r="O978" s="43"/>
      <c r="P978" s="218">
        <f>O978*H978</f>
        <v>0</v>
      </c>
      <c r="Q978" s="218">
        <v>0</v>
      </c>
      <c r="R978" s="218">
        <f>Q978*H978</f>
        <v>0</v>
      </c>
      <c r="S978" s="218">
        <v>0</v>
      </c>
      <c r="T978" s="219">
        <f>S978*H978</f>
        <v>0</v>
      </c>
      <c r="AR978" s="25" t="s">
        <v>517</v>
      </c>
      <c r="AT978" s="25" t="s">
        <v>421</v>
      </c>
      <c r="AU978" s="25" t="s">
        <v>80</v>
      </c>
      <c r="AY978" s="25" t="s">
        <v>419</v>
      </c>
      <c r="BE978" s="220">
        <f>IF(N978="základní",J978,0)</f>
        <v>0</v>
      </c>
      <c r="BF978" s="220">
        <f>IF(N978="snížená",J978,0)</f>
        <v>0</v>
      </c>
      <c r="BG978" s="220">
        <f>IF(N978="zákl. přenesená",J978,0)</f>
        <v>0</v>
      </c>
      <c r="BH978" s="220">
        <f>IF(N978="sníž. přenesená",J978,0)</f>
        <v>0</v>
      </c>
      <c r="BI978" s="220">
        <f>IF(N978="nulová",J978,0)</f>
        <v>0</v>
      </c>
      <c r="BJ978" s="25" t="s">
        <v>78</v>
      </c>
      <c r="BK978" s="220">
        <f>ROUND(I978*H978,2)</f>
        <v>0</v>
      </c>
      <c r="BL978" s="25" t="s">
        <v>517</v>
      </c>
      <c r="BM978" s="25" t="s">
        <v>1804</v>
      </c>
    </row>
    <row r="979" spans="2:65" s="1" customFormat="1" ht="27">
      <c r="B979" s="42"/>
      <c r="C979" s="64"/>
      <c r="D979" s="221" t="s">
        <v>428</v>
      </c>
      <c r="E979" s="64"/>
      <c r="F979" s="222" t="s">
        <v>1805</v>
      </c>
      <c r="G979" s="64"/>
      <c r="H979" s="64"/>
      <c r="I979" s="177"/>
      <c r="J979" s="64"/>
      <c r="K979" s="64"/>
      <c r="L979" s="62"/>
      <c r="M979" s="223"/>
      <c r="N979" s="43"/>
      <c r="O979" s="43"/>
      <c r="P979" s="43"/>
      <c r="Q979" s="43"/>
      <c r="R979" s="43"/>
      <c r="S979" s="43"/>
      <c r="T979" s="79"/>
      <c r="AT979" s="25" t="s">
        <v>428</v>
      </c>
      <c r="AU979" s="25" t="s">
        <v>80</v>
      </c>
    </row>
    <row r="980" spans="2:65" s="12" customFormat="1" ht="13.5">
      <c r="B980" s="224"/>
      <c r="C980" s="225"/>
      <c r="D980" s="237" t="s">
        <v>430</v>
      </c>
      <c r="E980" s="247" t="s">
        <v>21</v>
      </c>
      <c r="F980" s="248" t="s">
        <v>1806</v>
      </c>
      <c r="G980" s="225"/>
      <c r="H980" s="249">
        <v>184.96</v>
      </c>
      <c r="I980" s="229"/>
      <c r="J980" s="225"/>
      <c r="K980" s="225"/>
      <c r="L980" s="230"/>
      <c r="M980" s="231"/>
      <c r="N980" s="232"/>
      <c r="O980" s="232"/>
      <c r="P980" s="232"/>
      <c r="Q980" s="232"/>
      <c r="R980" s="232"/>
      <c r="S980" s="232"/>
      <c r="T980" s="233"/>
      <c r="AT980" s="234" t="s">
        <v>430</v>
      </c>
      <c r="AU980" s="234" t="s">
        <v>80</v>
      </c>
      <c r="AV980" s="12" t="s">
        <v>80</v>
      </c>
      <c r="AW980" s="12" t="s">
        <v>34</v>
      </c>
      <c r="AX980" s="12" t="s">
        <v>78</v>
      </c>
      <c r="AY980" s="234" t="s">
        <v>419</v>
      </c>
    </row>
    <row r="981" spans="2:65" s="1" customFormat="1" ht="31.5" customHeight="1">
      <c r="B981" s="42"/>
      <c r="C981" s="250" t="s">
        <v>1807</v>
      </c>
      <c r="D981" s="250" t="s">
        <v>469</v>
      </c>
      <c r="E981" s="251" t="s">
        <v>1808</v>
      </c>
      <c r="F981" s="252" t="s">
        <v>1809</v>
      </c>
      <c r="G981" s="253" t="s">
        <v>465</v>
      </c>
      <c r="H981" s="254">
        <v>214.77500000000001</v>
      </c>
      <c r="I981" s="255"/>
      <c r="J981" s="256">
        <f>ROUND(I981*H981,2)</f>
        <v>0</v>
      </c>
      <c r="K981" s="252" t="s">
        <v>21</v>
      </c>
      <c r="L981" s="257"/>
      <c r="M981" s="258" t="s">
        <v>21</v>
      </c>
      <c r="N981" s="259" t="s">
        <v>42</v>
      </c>
      <c r="O981" s="43"/>
      <c r="P981" s="218">
        <f>O981*H981</f>
        <v>0</v>
      </c>
      <c r="Q981" s="218">
        <v>4.0000000000000001E-3</v>
      </c>
      <c r="R981" s="218">
        <f>Q981*H981</f>
        <v>0.85910000000000009</v>
      </c>
      <c r="S981" s="218">
        <v>0</v>
      </c>
      <c r="T981" s="219">
        <f>S981*H981</f>
        <v>0</v>
      </c>
      <c r="AR981" s="25" t="s">
        <v>622</v>
      </c>
      <c r="AT981" s="25" t="s">
        <v>469</v>
      </c>
      <c r="AU981" s="25" t="s">
        <v>80</v>
      </c>
      <c r="AY981" s="25" t="s">
        <v>419</v>
      </c>
      <c r="BE981" s="220">
        <f>IF(N981="základní",J981,0)</f>
        <v>0</v>
      </c>
      <c r="BF981" s="220">
        <f>IF(N981="snížená",J981,0)</f>
        <v>0</v>
      </c>
      <c r="BG981" s="220">
        <f>IF(N981="zákl. přenesená",J981,0)</f>
        <v>0</v>
      </c>
      <c r="BH981" s="220">
        <f>IF(N981="sníž. přenesená",J981,0)</f>
        <v>0</v>
      </c>
      <c r="BI981" s="220">
        <f>IF(N981="nulová",J981,0)</f>
        <v>0</v>
      </c>
      <c r="BJ981" s="25" t="s">
        <v>78</v>
      </c>
      <c r="BK981" s="220">
        <f>ROUND(I981*H981,2)</f>
        <v>0</v>
      </c>
      <c r="BL981" s="25" t="s">
        <v>517</v>
      </c>
      <c r="BM981" s="25" t="s">
        <v>1810</v>
      </c>
    </row>
    <row r="982" spans="2:65" s="1" customFormat="1" ht="13.5">
      <c r="B982" s="42"/>
      <c r="C982" s="64"/>
      <c r="D982" s="221" t="s">
        <v>428</v>
      </c>
      <c r="E982" s="64"/>
      <c r="F982" s="222" t="s">
        <v>1811</v>
      </c>
      <c r="G982" s="64"/>
      <c r="H982" s="64"/>
      <c r="I982" s="177"/>
      <c r="J982" s="64"/>
      <c r="K982" s="64"/>
      <c r="L982" s="62"/>
      <c r="M982" s="223"/>
      <c r="N982" s="43"/>
      <c r="O982" s="43"/>
      <c r="P982" s="43"/>
      <c r="Q982" s="43"/>
      <c r="R982" s="43"/>
      <c r="S982" s="43"/>
      <c r="T982" s="79"/>
      <c r="AT982" s="25" t="s">
        <v>428</v>
      </c>
      <c r="AU982" s="25" t="s">
        <v>80</v>
      </c>
    </row>
    <row r="983" spans="2:65" s="12" customFormat="1" ht="13.5">
      <c r="B983" s="224"/>
      <c r="C983" s="225"/>
      <c r="D983" s="237" t="s">
        <v>430</v>
      </c>
      <c r="E983" s="247" t="s">
        <v>21</v>
      </c>
      <c r="F983" s="248" t="s">
        <v>1812</v>
      </c>
      <c r="G983" s="225"/>
      <c r="H983" s="249">
        <v>214.77500000000001</v>
      </c>
      <c r="I983" s="229"/>
      <c r="J983" s="225"/>
      <c r="K983" s="225"/>
      <c r="L983" s="230"/>
      <c r="M983" s="231"/>
      <c r="N983" s="232"/>
      <c r="O983" s="232"/>
      <c r="P983" s="232"/>
      <c r="Q983" s="232"/>
      <c r="R983" s="232"/>
      <c r="S983" s="232"/>
      <c r="T983" s="233"/>
      <c r="AT983" s="234" t="s">
        <v>430</v>
      </c>
      <c r="AU983" s="234" t="s">
        <v>80</v>
      </c>
      <c r="AV983" s="12" t="s">
        <v>80</v>
      </c>
      <c r="AW983" s="12" t="s">
        <v>34</v>
      </c>
      <c r="AX983" s="12" t="s">
        <v>78</v>
      </c>
      <c r="AY983" s="234" t="s">
        <v>419</v>
      </c>
    </row>
    <row r="984" spans="2:65" s="1" customFormat="1" ht="22.5" customHeight="1">
      <c r="B984" s="42"/>
      <c r="C984" s="209" t="s">
        <v>1813</v>
      </c>
      <c r="D984" s="209" t="s">
        <v>421</v>
      </c>
      <c r="E984" s="210" t="s">
        <v>1814</v>
      </c>
      <c r="F984" s="211" t="s">
        <v>1815</v>
      </c>
      <c r="G984" s="212" t="s">
        <v>608</v>
      </c>
      <c r="H984" s="213">
        <v>89.974999999999994</v>
      </c>
      <c r="I984" s="214"/>
      <c r="J984" s="215">
        <f>ROUND(I984*H984,2)</f>
        <v>0</v>
      </c>
      <c r="K984" s="211" t="s">
        <v>425</v>
      </c>
      <c r="L984" s="62"/>
      <c r="M984" s="216" t="s">
        <v>21</v>
      </c>
      <c r="N984" s="217" t="s">
        <v>42</v>
      </c>
      <c r="O984" s="43"/>
      <c r="P984" s="218">
        <f>O984*H984</f>
        <v>0</v>
      </c>
      <c r="Q984" s="218">
        <v>1.1100000000000001E-3</v>
      </c>
      <c r="R984" s="218">
        <f>Q984*H984</f>
        <v>9.9872249999999996E-2</v>
      </c>
      <c r="S984" s="218">
        <v>0</v>
      </c>
      <c r="T984" s="219">
        <f>S984*H984</f>
        <v>0</v>
      </c>
      <c r="AR984" s="25" t="s">
        <v>517</v>
      </c>
      <c r="AT984" s="25" t="s">
        <v>421</v>
      </c>
      <c r="AU984" s="25" t="s">
        <v>80</v>
      </c>
      <c r="AY984" s="25" t="s">
        <v>419</v>
      </c>
      <c r="BE984" s="220">
        <f>IF(N984="základní",J984,0)</f>
        <v>0</v>
      </c>
      <c r="BF984" s="220">
        <f>IF(N984="snížená",J984,0)</f>
        <v>0</v>
      </c>
      <c r="BG984" s="220">
        <f>IF(N984="zákl. přenesená",J984,0)</f>
        <v>0</v>
      </c>
      <c r="BH984" s="220">
        <f>IF(N984="sníž. přenesená",J984,0)</f>
        <v>0</v>
      </c>
      <c r="BI984" s="220">
        <f>IF(N984="nulová",J984,0)</f>
        <v>0</v>
      </c>
      <c r="BJ984" s="25" t="s">
        <v>78</v>
      </c>
      <c r="BK984" s="220">
        <f>ROUND(I984*H984,2)</f>
        <v>0</v>
      </c>
      <c r="BL984" s="25" t="s">
        <v>517</v>
      </c>
      <c r="BM984" s="25" t="s">
        <v>1816</v>
      </c>
    </row>
    <row r="985" spans="2:65" s="1" customFormat="1" ht="27">
      <c r="B985" s="42"/>
      <c r="C985" s="64"/>
      <c r="D985" s="221" t="s">
        <v>428</v>
      </c>
      <c r="E985" s="64"/>
      <c r="F985" s="222" t="s">
        <v>1817</v>
      </c>
      <c r="G985" s="64"/>
      <c r="H985" s="64"/>
      <c r="I985" s="177"/>
      <c r="J985" s="64"/>
      <c r="K985" s="64"/>
      <c r="L985" s="62"/>
      <c r="M985" s="223"/>
      <c r="N985" s="43"/>
      <c r="O985" s="43"/>
      <c r="P985" s="43"/>
      <c r="Q985" s="43"/>
      <c r="R985" s="43"/>
      <c r="S985" s="43"/>
      <c r="T985" s="79"/>
      <c r="AT985" s="25" t="s">
        <v>428</v>
      </c>
      <c r="AU985" s="25" t="s">
        <v>80</v>
      </c>
    </row>
    <row r="986" spans="2:65" s="12" customFormat="1" ht="13.5">
      <c r="B986" s="224"/>
      <c r="C986" s="225"/>
      <c r="D986" s="221" t="s">
        <v>430</v>
      </c>
      <c r="E986" s="226" t="s">
        <v>202</v>
      </c>
      <c r="F986" s="227" t="s">
        <v>1818</v>
      </c>
      <c r="G986" s="225"/>
      <c r="H986" s="228">
        <v>179.95</v>
      </c>
      <c r="I986" s="229"/>
      <c r="J986" s="225"/>
      <c r="K986" s="225"/>
      <c r="L986" s="230"/>
      <c r="M986" s="231"/>
      <c r="N986" s="232"/>
      <c r="O986" s="232"/>
      <c r="P986" s="232"/>
      <c r="Q986" s="232"/>
      <c r="R986" s="232"/>
      <c r="S986" s="232"/>
      <c r="T986" s="233"/>
      <c r="AT986" s="234" t="s">
        <v>430</v>
      </c>
      <c r="AU986" s="234" t="s">
        <v>80</v>
      </c>
      <c r="AV986" s="12" t="s">
        <v>80</v>
      </c>
      <c r="AW986" s="12" t="s">
        <v>34</v>
      </c>
      <c r="AX986" s="12" t="s">
        <v>71</v>
      </c>
      <c r="AY986" s="234" t="s">
        <v>419</v>
      </c>
    </row>
    <row r="987" spans="2:65" s="12" customFormat="1" ht="13.5">
      <c r="B987" s="224"/>
      <c r="C987" s="225"/>
      <c r="D987" s="237" t="s">
        <v>430</v>
      </c>
      <c r="E987" s="247" t="s">
        <v>21</v>
      </c>
      <c r="F987" s="248" t="s">
        <v>1819</v>
      </c>
      <c r="G987" s="225"/>
      <c r="H987" s="249">
        <v>89.974999999999994</v>
      </c>
      <c r="I987" s="229"/>
      <c r="J987" s="225"/>
      <c r="K987" s="225"/>
      <c r="L987" s="230"/>
      <c r="M987" s="231"/>
      <c r="N987" s="232"/>
      <c r="O987" s="232"/>
      <c r="P987" s="232"/>
      <c r="Q987" s="232"/>
      <c r="R987" s="232"/>
      <c r="S987" s="232"/>
      <c r="T987" s="233"/>
      <c r="AT987" s="234" t="s">
        <v>430</v>
      </c>
      <c r="AU987" s="234" t="s">
        <v>80</v>
      </c>
      <c r="AV987" s="12" t="s">
        <v>80</v>
      </c>
      <c r="AW987" s="12" t="s">
        <v>34</v>
      </c>
      <c r="AX987" s="12" t="s">
        <v>78</v>
      </c>
      <c r="AY987" s="234" t="s">
        <v>419</v>
      </c>
    </row>
    <row r="988" spans="2:65" s="1" customFormat="1" ht="22.5" customHeight="1">
      <c r="B988" s="42"/>
      <c r="C988" s="209" t="s">
        <v>1820</v>
      </c>
      <c r="D988" s="209" t="s">
        <v>421</v>
      </c>
      <c r="E988" s="210" t="s">
        <v>1821</v>
      </c>
      <c r="F988" s="211" t="s">
        <v>1822</v>
      </c>
      <c r="G988" s="212" t="s">
        <v>608</v>
      </c>
      <c r="H988" s="213">
        <v>70.034999999999997</v>
      </c>
      <c r="I988" s="214"/>
      <c r="J988" s="215">
        <f>ROUND(I988*H988,2)</f>
        <v>0</v>
      </c>
      <c r="K988" s="211" t="s">
        <v>425</v>
      </c>
      <c r="L988" s="62"/>
      <c r="M988" s="216" t="s">
        <v>21</v>
      </c>
      <c r="N988" s="217" t="s">
        <v>42</v>
      </c>
      <c r="O988" s="43"/>
      <c r="P988" s="218">
        <f>O988*H988</f>
        <v>0</v>
      </c>
      <c r="Q988" s="218">
        <v>1.1100000000000001E-3</v>
      </c>
      <c r="R988" s="218">
        <f>Q988*H988</f>
        <v>7.7738849999999998E-2</v>
      </c>
      <c r="S988" s="218">
        <v>0</v>
      </c>
      <c r="T988" s="219">
        <f>S988*H988</f>
        <v>0</v>
      </c>
      <c r="AR988" s="25" t="s">
        <v>517</v>
      </c>
      <c r="AT988" s="25" t="s">
        <v>421</v>
      </c>
      <c r="AU988" s="25" t="s">
        <v>80</v>
      </c>
      <c r="AY988" s="25" t="s">
        <v>419</v>
      </c>
      <c r="BE988" s="220">
        <f>IF(N988="základní",J988,0)</f>
        <v>0</v>
      </c>
      <c r="BF988" s="220">
        <f>IF(N988="snížená",J988,0)</f>
        <v>0</v>
      </c>
      <c r="BG988" s="220">
        <f>IF(N988="zákl. přenesená",J988,0)</f>
        <v>0</v>
      </c>
      <c r="BH988" s="220">
        <f>IF(N988="sníž. přenesená",J988,0)</f>
        <v>0</v>
      </c>
      <c r="BI988" s="220">
        <f>IF(N988="nulová",J988,0)</f>
        <v>0</v>
      </c>
      <c r="BJ988" s="25" t="s">
        <v>78</v>
      </c>
      <c r="BK988" s="220">
        <f>ROUND(I988*H988,2)</f>
        <v>0</v>
      </c>
      <c r="BL988" s="25" t="s">
        <v>517</v>
      </c>
      <c r="BM988" s="25" t="s">
        <v>1823</v>
      </c>
    </row>
    <row r="989" spans="2:65" s="1" customFormat="1" ht="27">
      <c r="B989" s="42"/>
      <c r="C989" s="64"/>
      <c r="D989" s="221" t="s">
        <v>428</v>
      </c>
      <c r="E989" s="64"/>
      <c r="F989" s="222" t="s">
        <v>1824</v>
      </c>
      <c r="G989" s="64"/>
      <c r="H989" s="64"/>
      <c r="I989" s="177"/>
      <c r="J989" s="64"/>
      <c r="K989" s="64"/>
      <c r="L989" s="62"/>
      <c r="M989" s="223"/>
      <c r="N989" s="43"/>
      <c r="O989" s="43"/>
      <c r="P989" s="43"/>
      <c r="Q989" s="43"/>
      <c r="R989" s="43"/>
      <c r="S989" s="43"/>
      <c r="T989" s="79"/>
      <c r="AT989" s="25" t="s">
        <v>428</v>
      </c>
      <c r="AU989" s="25" t="s">
        <v>80</v>
      </c>
    </row>
    <row r="990" spans="2:65" s="12" customFormat="1" ht="13.5">
      <c r="B990" s="224"/>
      <c r="C990" s="225"/>
      <c r="D990" s="221" t="s">
        <v>430</v>
      </c>
      <c r="E990" s="226" t="s">
        <v>200</v>
      </c>
      <c r="F990" s="227" t="s">
        <v>1825</v>
      </c>
      <c r="G990" s="225"/>
      <c r="H990" s="228">
        <v>140.07</v>
      </c>
      <c r="I990" s="229"/>
      <c r="J990" s="225"/>
      <c r="K990" s="225"/>
      <c r="L990" s="230"/>
      <c r="M990" s="231"/>
      <c r="N990" s="232"/>
      <c r="O990" s="232"/>
      <c r="P990" s="232"/>
      <c r="Q990" s="232"/>
      <c r="R990" s="232"/>
      <c r="S990" s="232"/>
      <c r="T990" s="233"/>
      <c r="AT990" s="234" t="s">
        <v>430</v>
      </c>
      <c r="AU990" s="234" t="s">
        <v>80</v>
      </c>
      <c r="AV990" s="12" t="s">
        <v>80</v>
      </c>
      <c r="AW990" s="12" t="s">
        <v>34</v>
      </c>
      <c r="AX990" s="12" t="s">
        <v>71</v>
      </c>
      <c r="AY990" s="234" t="s">
        <v>419</v>
      </c>
    </row>
    <row r="991" spans="2:65" s="12" customFormat="1" ht="13.5">
      <c r="B991" s="224"/>
      <c r="C991" s="225"/>
      <c r="D991" s="237" t="s">
        <v>430</v>
      </c>
      <c r="E991" s="247" t="s">
        <v>21</v>
      </c>
      <c r="F991" s="248" t="s">
        <v>1826</v>
      </c>
      <c r="G991" s="225"/>
      <c r="H991" s="249">
        <v>70.034999999999997</v>
      </c>
      <c r="I991" s="229"/>
      <c r="J991" s="225"/>
      <c r="K991" s="225"/>
      <c r="L991" s="230"/>
      <c r="M991" s="231"/>
      <c r="N991" s="232"/>
      <c r="O991" s="232"/>
      <c r="P991" s="232"/>
      <c r="Q991" s="232"/>
      <c r="R991" s="232"/>
      <c r="S991" s="232"/>
      <c r="T991" s="233"/>
      <c r="AT991" s="234" t="s">
        <v>430</v>
      </c>
      <c r="AU991" s="234" t="s">
        <v>80</v>
      </c>
      <c r="AV991" s="12" t="s">
        <v>80</v>
      </c>
      <c r="AW991" s="12" t="s">
        <v>34</v>
      </c>
      <c r="AX991" s="12" t="s">
        <v>78</v>
      </c>
      <c r="AY991" s="234" t="s">
        <v>419</v>
      </c>
    </row>
    <row r="992" spans="2:65" s="1" customFormat="1" ht="22.5" customHeight="1">
      <c r="B992" s="42"/>
      <c r="C992" s="209" t="s">
        <v>1827</v>
      </c>
      <c r="D992" s="209" t="s">
        <v>421</v>
      </c>
      <c r="E992" s="210" t="s">
        <v>1828</v>
      </c>
      <c r="F992" s="211" t="s">
        <v>1829</v>
      </c>
      <c r="G992" s="212" t="s">
        <v>465</v>
      </c>
      <c r="H992" s="213">
        <v>1135.489</v>
      </c>
      <c r="I992" s="214"/>
      <c r="J992" s="215">
        <f>ROUND(I992*H992,2)</f>
        <v>0</v>
      </c>
      <c r="K992" s="211" t="s">
        <v>425</v>
      </c>
      <c r="L992" s="62"/>
      <c r="M992" s="216" t="s">
        <v>21</v>
      </c>
      <c r="N992" s="217" t="s">
        <v>42</v>
      </c>
      <c r="O992" s="43"/>
      <c r="P992" s="218">
        <f>O992*H992</f>
        <v>0</v>
      </c>
      <c r="Q992" s="218">
        <v>1.9000000000000001E-4</v>
      </c>
      <c r="R992" s="218">
        <f>Q992*H992</f>
        <v>0.21574291000000001</v>
      </c>
      <c r="S992" s="218">
        <v>0</v>
      </c>
      <c r="T992" s="219">
        <f>S992*H992</f>
        <v>0</v>
      </c>
      <c r="AR992" s="25" t="s">
        <v>517</v>
      </c>
      <c r="AT992" s="25" t="s">
        <v>421</v>
      </c>
      <c r="AU992" s="25" t="s">
        <v>80</v>
      </c>
      <c r="AY992" s="25" t="s">
        <v>419</v>
      </c>
      <c r="BE992" s="220">
        <f>IF(N992="základní",J992,0)</f>
        <v>0</v>
      </c>
      <c r="BF992" s="220">
        <f>IF(N992="snížená",J992,0)</f>
        <v>0</v>
      </c>
      <c r="BG992" s="220">
        <f>IF(N992="zákl. přenesená",J992,0)</f>
        <v>0</v>
      </c>
      <c r="BH992" s="220">
        <f>IF(N992="sníž. přenesená",J992,0)</f>
        <v>0</v>
      </c>
      <c r="BI992" s="220">
        <f>IF(N992="nulová",J992,0)</f>
        <v>0</v>
      </c>
      <c r="BJ992" s="25" t="s">
        <v>78</v>
      </c>
      <c r="BK992" s="220">
        <f>ROUND(I992*H992,2)</f>
        <v>0</v>
      </c>
      <c r="BL992" s="25" t="s">
        <v>517</v>
      </c>
      <c r="BM992" s="25" t="s">
        <v>1830</v>
      </c>
    </row>
    <row r="993" spans="2:65" s="1" customFormat="1" ht="27">
      <c r="B993" s="42"/>
      <c r="C993" s="64"/>
      <c r="D993" s="221" t="s">
        <v>428</v>
      </c>
      <c r="E993" s="64"/>
      <c r="F993" s="222" t="s">
        <v>1831</v>
      </c>
      <c r="G993" s="64"/>
      <c r="H993" s="64"/>
      <c r="I993" s="177"/>
      <c r="J993" s="64"/>
      <c r="K993" s="64"/>
      <c r="L993" s="62"/>
      <c r="M993" s="223"/>
      <c r="N993" s="43"/>
      <c r="O993" s="43"/>
      <c r="P993" s="43"/>
      <c r="Q993" s="43"/>
      <c r="R993" s="43"/>
      <c r="S993" s="43"/>
      <c r="T993" s="79"/>
      <c r="AT993" s="25" t="s">
        <v>428</v>
      </c>
      <c r="AU993" s="25" t="s">
        <v>80</v>
      </c>
    </row>
    <row r="994" spans="2:65" s="12" customFormat="1" ht="13.5">
      <c r="B994" s="224"/>
      <c r="C994" s="225"/>
      <c r="D994" s="237" t="s">
        <v>430</v>
      </c>
      <c r="E994" s="247" t="s">
        <v>21</v>
      </c>
      <c r="F994" s="248" t="s">
        <v>198</v>
      </c>
      <c r="G994" s="225"/>
      <c r="H994" s="249">
        <v>1135.489</v>
      </c>
      <c r="I994" s="229"/>
      <c r="J994" s="225"/>
      <c r="K994" s="225"/>
      <c r="L994" s="230"/>
      <c r="M994" s="231"/>
      <c r="N994" s="232"/>
      <c r="O994" s="232"/>
      <c r="P994" s="232"/>
      <c r="Q994" s="232"/>
      <c r="R994" s="232"/>
      <c r="S994" s="232"/>
      <c r="T994" s="233"/>
      <c r="AT994" s="234" t="s">
        <v>430</v>
      </c>
      <c r="AU994" s="234" t="s">
        <v>80</v>
      </c>
      <c r="AV994" s="12" t="s">
        <v>80</v>
      </c>
      <c r="AW994" s="12" t="s">
        <v>34</v>
      </c>
      <c r="AX994" s="12" t="s">
        <v>78</v>
      </c>
      <c r="AY994" s="234" t="s">
        <v>419</v>
      </c>
    </row>
    <row r="995" spans="2:65" s="1" customFormat="1" ht="22.5" customHeight="1">
      <c r="B995" s="42"/>
      <c r="C995" s="250" t="s">
        <v>1832</v>
      </c>
      <c r="D995" s="250" t="s">
        <v>469</v>
      </c>
      <c r="E995" s="251" t="s">
        <v>1833</v>
      </c>
      <c r="F995" s="252" t="s">
        <v>1834</v>
      </c>
      <c r="G995" s="253" t="s">
        <v>465</v>
      </c>
      <c r="H995" s="254">
        <v>1305.8119999999999</v>
      </c>
      <c r="I995" s="255"/>
      <c r="J995" s="256">
        <f>ROUND(I995*H995,2)</f>
        <v>0</v>
      </c>
      <c r="K995" s="252" t="s">
        <v>425</v>
      </c>
      <c r="L995" s="257"/>
      <c r="M995" s="258" t="s">
        <v>21</v>
      </c>
      <c r="N995" s="259" t="s">
        <v>42</v>
      </c>
      <c r="O995" s="43"/>
      <c r="P995" s="218">
        <f>O995*H995</f>
        <v>0</v>
      </c>
      <c r="Q995" s="218">
        <v>1.9E-3</v>
      </c>
      <c r="R995" s="218">
        <f>Q995*H995</f>
        <v>2.4810428</v>
      </c>
      <c r="S995" s="218">
        <v>0</v>
      </c>
      <c r="T995" s="219">
        <f>S995*H995</f>
        <v>0</v>
      </c>
      <c r="AR995" s="25" t="s">
        <v>622</v>
      </c>
      <c r="AT995" s="25" t="s">
        <v>469</v>
      </c>
      <c r="AU995" s="25" t="s">
        <v>80</v>
      </c>
      <c r="AY995" s="25" t="s">
        <v>419</v>
      </c>
      <c r="BE995" s="220">
        <f>IF(N995="základní",J995,0)</f>
        <v>0</v>
      </c>
      <c r="BF995" s="220">
        <f>IF(N995="snížená",J995,0)</f>
        <v>0</v>
      </c>
      <c r="BG995" s="220">
        <f>IF(N995="zákl. přenesená",J995,0)</f>
        <v>0</v>
      </c>
      <c r="BH995" s="220">
        <f>IF(N995="sníž. přenesená",J995,0)</f>
        <v>0</v>
      </c>
      <c r="BI995" s="220">
        <f>IF(N995="nulová",J995,0)</f>
        <v>0</v>
      </c>
      <c r="BJ995" s="25" t="s">
        <v>78</v>
      </c>
      <c r="BK995" s="220">
        <f>ROUND(I995*H995,2)</f>
        <v>0</v>
      </c>
      <c r="BL995" s="25" t="s">
        <v>517</v>
      </c>
      <c r="BM995" s="25" t="s">
        <v>1835</v>
      </c>
    </row>
    <row r="996" spans="2:65" s="1" customFormat="1" ht="13.5">
      <c r="B996" s="42"/>
      <c r="C996" s="64"/>
      <c r="D996" s="221" t="s">
        <v>428</v>
      </c>
      <c r="E996" s="64"/>
      <c r="F996" s="222" t="s">
        <v>1834</v>
      </c>
      <c r="G996" s="64"/>
      <c r="H996" s="64"/>
      <c r="I996" s="177"/>
      <c r="J996" s="64"/>
      <c r="K996" s="64"/>
      <c r="L996" s="62"/>
      <c r="M996" s="223"/>
      <c r="N996" s="43"/>
      <c r="O996" s="43"/>
      <c r="P996" s="43"/>
      <c r="Q996" s="43"/>
      <c r="R996" s="43"/>
      <c r="S996" s="43"/>
      <c r="T996" s="79"/>
      <c r="AT996" s="25" t="s">
        <v>428</v>
      </c>
      <c r="AU996" s="25" t="s">
        <v>80</v>
      </c>
    </row>
    <row r="997" spans="2:65" s="12" customFormat="1" ht="13.5">
      <c r="B997" s="224"/>
      <c r="C997" s="225"/>
      <c r="D997" s="237" t="s">
        <v>430</v>
      </c>
      <c r="E997" s="247" t="s">
        <v>21</v>
      </c>
      <c r="F997" s="248" t="s">
        <v>1836</v>
      </c>
      <c r="G997" s="225"/>
      <c r="H997" s="249">
        <v>1305.8119999999999</v>
      </c>
      <c r="I997" s="229"/>
      <c r="J997" s="225"/>
      <c r="K997" s="225"/>
      <c r="L997" s="230"/>
      <c r="M997" s="231"/>
      <c r="N997" s="232"/>
      <c r="O997" s="232"/>
      <c r="P997" s="232"/>
      <c r="Q997" s="232"/>
      <c r="R997" s="232"/>
      <c r="S997" s="232"/>
      <c r="T997" s="233"/>
      <c r="AT997" s="234" t="s">
        <v>430</v>
      </c>
      <c r="AU997" s="234" t="s">
        <v>80</v>
      </c>
      <c r="AV997" s="12" t="s">
        <v>80</v>
      </c>
      <c r="AW997" s="12" t="s">
        <v>34</v>
      </c>
      <c r="AX997" s="12" t="s">
        <v>78</v>
      </c>
      <c r="AY997" s="234" t="s">
        <v>419</v>
      </c>
    </row>
    <row r="998" spans="2:65" s="1" customFormat="1" ht="22.5" customHeight="1">
      <c r="B998" s="42"/>
      <c r="C998" s="209" t="s">
        <v>1837</v>
      </c>
      <c r="D998" s="209" t="s">
        <v>421</v>
      </c>
      <c r="E998" s="210" t="s">
        <v>1838</v>
      </c>
      <c r="F998" s="211" t="s">
        <v>1839</v>
      </c>
      <c r="G998" s="212" t="s">
        <v>465</v>
      </c>
      <c r="H998" s="213">
        <v>1135.489</v>
      </c>
      <c r="I998" s="214"/>
      <c r="J998" s="215">
        <f>ROUND(I998*H998,2)</f>
        <v>0</v>
      </c>
      <c r="K998" s="211" t="s">
        <v>425</v>
      </c>
      <c r="L998" s="62"/>
      <c r="M998" s="216" t="s">
        <v>21</v>
      </c>
      <c r="N998" s="217" t="s">
        <v>42</v>
      </c>
      <c r="O998" s="43"/>
      <c r="P998" s="218">
        <f>O998*H998</f>
        <v>0</v>
      </c>
      <c r="Q998" s="218">
        <v>0</v>
      </c>
      <c r="R998" s="218">
        <f>Q998*H998</f>
        <v>0</v>
      </c>
      <c r="S998" s="218">
        <v>0</v>
      </c>
      <c r="T998" s="219">
        <f>S998*H998</f>
        <v>0</v>
      </c>
      <c r="AR998" s="25" t="s">
        <v>517</v>
      </c>
      <c r="AT998" s="25" t="s">
        <v>421</v>
      </c>
      <c r="AU998" s="25" t="s">
        <v>80</v>
      </c>
      <c r="AY998" s="25" t="s">
        <v>419</v>
      </c>
      <c r="BE998" s="220">
        <f>IF(N998="základní",J998,0)</f>
        <v>0</v>
      </c>
      <c r="BF998" s="220">
        <f>IF(N998="snížená",J998,0)</f>
        <v>0</v>
      </c>
      <c r="BG998" s="220">
        <f>IF(N998="zákl. přenesená",J998,0)</f>
        <v>0</v>
      </c>
      <c r="BH998" s="220">
        <f>IF(N998="sníž. přenesená",J998,0)</f>
        <v>0</v>
      </c>
      <c r="BI998" s="220">
        <f>IF(N998="nulová",J998,0)</f>
        <v>0</v>
      </c>
      <c r="BJ998" s="25" t="s">
        <v>78</v>
      </c>
      <c r="BK998" s="220">
        <f>ROUND(I998*H998,2)</f>
        <v>0</v>
      </c>
      <c r="BL998" s="25" t="s">
        <v>517</v>
      </c>
      <c r="BM998" s="25" t="s">
        <v>1840</v>
      </c>
    </row>
    <row r="999" spans="2:65" s="1" customFormat="1" ht="27">
      <c r="B999" s="42"/>
      <c r="C999" s="64"/>
      <c r="D999" s="221" t="s">
        <v>428</v>
      </c>
      <c r="E999" s="64"/>
      <c r="F999" s="222" t="s">
        <v>1841</v>
      </c>
      <c r="G999" s="64"/>
      <c r="H999" s="64"/>
      <c r="I999" s="177"/>
      <c r="J999" s="64"/>
      <c r="K999" s="64"/>
      <c r="L999" s="62"/>
      <c r="M999" s="223"/>
      <c r="N999" s="43"/>
      <c r="O999" s="43"/>
      <c r="P999" s="43"/>
      <c r="Q999" s="43"/>
      <c r="R999" s="43"/>
      <c r="S999" s="43"/>
      <c r="T999" s="79"/>
      <c r="AT999" s="25" t="s">
        <v>428</v>
      </c>
      <c r="AU999" s="25" t="s">
        <v>80</v>
      </c>
    </row>
    <row r="1000" spans="2:65" s="12" customFormat="1" ht="13.5">
      <c r="B1000" s="224"/>
      <c r="C1000" s="225"/>
      <c r="D1000" s="221" t="s">
        <v>430</v>
      </c>
      <c r="E1000" s="226" t="s">
        <v>21</v>
      </c>
      <c r="F1000" s="227" t="s">
        <v>1842</v>
      </c>
      <c r="G1000" s="225"/>
      <c r="H1000" s="228">
        <v>1123.5250000000001</v>
      </c>
      <c r="I1000" s="229"/>
      <c r="J1000" s="225"/>
      <c r="K1000" s="225"/>
      <c r="L1000" s="230"/>
      <c r="M1000" s="231"/>
      <c r="N1000" s="232"/>
      <c r="O1000" s="232"/>
      <c r="P1000" s="232"/>
      <c r="Q1000" s="232"/>
      <c r="R1000" s="232"/>
      <c r="S1000" s="232"/>
      <c r="T1000" s="233"/>
      <c r="AT1000" s="234" t="s">
        <v>430</v>
      </c>
      <c r="AU1000" s="234" t="s">
        <v>80</v>
      </c>
      <c r="AV1000" s="12" t="s">
        <v>80</v>
      </c>
      <c r="AW1000" s="12" t="s">
        <v>34</v>
      </c>
      <c r="AX1000" s="12" t="s">
        <v>71</v>
      </c>
      <c r="AY1000" s="234" t="s">
        <v>419</v>
      </c>
    </row>
    <row r="1001" spans="2:65" s="12" customFormat="1" ht="13.5">
      <c r="B1001" s="224"/>
      <c r="C1001" s="225"/>
      <c r="D1001" s="221" t="s">
        <v>430</v>
      </c>
      <c r="E1001" s="226" t="s">
        <v>21</v>
      </c>
      <c r="F1001" s="227" t="s">
        <v>1843</v>
      </c>
      <c r="G1001" s="225"/>
      <c r="H1001" s="228">
        <v>11.964</v>
      </c>
      <c r="I1001" s="229"/>
      <c r="J1001" s="225"/>
      <c r="K1001" s="225"/>
      <c r="L1001" s="230"/>
      <c r="M1001" s="231"/>
      <c r="N1001" s="232"/>
      <c r="O1001" s="232"/>
      <c r="P1001" s="232"/>
      <c r="Q1001" s="232"/>
      <c r="R1001" s="232"/>
      <c r="S1001" s="232"/>
      <c r="T1001" s="233"/>
      <c r="AT1001" s="234" t="s">
        <v>430</v>
      </c>
      <c r="AU1001" s="234" t="s">
        <v>80</v>
      </c>
      <c r="AV1001" s="12" t="s">
        <v>80</v>
      </c>
      <c r="AW1001" s="12" t="s">
        <v>34</v>
      </c>
      <c r="AX1001" s="12" t="s">
        <v>71</v>
      </c>
      <c r="AY1001" s="234" t="s">
        <v>419</v>
      </c>
    </row>
    <row r="1002" spans="2:65" s="13" customFormat="1" ht="13.5">
      <c r="B1002" s="235"/>
      <c r="C1002" s="236"/>
      <c r="D1002" s="237" t="s">
        <v>430</v>
      </c>
      <c r="E1002" s="238" t="s">
        <v>198</v>
      </c>
      <c r="F1002" s="239" t="s">
        <v>434</v>
      </c>
      <c r="G1002" s="236"/>
      <c r="H1002" s="240">
        <v>1135.489</v>
      </c>
      <c r="I1002" s="241"/>
      <c r="J1002" s="236"/>
      <c r="K1002" s="236"/>
      <c r="L1002" s="242"/>
      <c r="M1002" s="243"/>
      <c r="N1002" s="244"/>
      <c r="O1002" s="244"/>
      <c r="P1002" s="244"/>
      <c r="Q1002" s="244"/>
      <c r="R1002" s="244"/>
      <c r="S1002" s="244"/>
      <c r="T1002" s="245"/>
      <c r="AT1002" s="246" t="s">
        <v>430</v>
      </c>
      <c r="AU1002" s="246" t="s">
        <v>80</v>
      </c>
      <c r="AV1002" s="13" t="s">
        <v>426</v>
      </c>
      <c r="AW1002" s="13" t="s">
        <v>34</v>
      </c>
      <c r="AX1002" s="13" t="s">
        <v>78</v>
      </c>
      <c r="AY1002" s="246" t="s">
        <v>419</v>
      </c>
    </row>
    <row r="1003" spans="2:65" s="1" customFormat="1" ht="22.5" customHeight="1">
      <c r="B1003" s="42"/>
      <c r="C1003" s="250" t="s">
        <v>1844</v>
      </c>
      <c r="D1003" s="250" t="s">
        <v>469</v>
      </c>
      <c r="E1003" s="251" t="s">
        <v>1845</v>
      </c>
      <c r="F1003" s="252" t="s">
        <v>1846</v>
      </c>
      <c r="G1003" s="253" t="s">
        <v>465</v>
      </c>
      <c r="H1003" s="254">
        <v>1305.8119999999999</v>
      </c>
      <c r="I1003" s="255"/>
      <c r="J1003" s="256">
        <f>ROUND(I1003*H1003,2)</f>
        <v>0</v>
      </c>
      <c r="K1003" s="252" t="s">
        <v>21</v>
      </c>
      <c r="L1003" s="257"/>
      <c r="M1003" s="258" t="s">
        <v>21</v>
      </c>
      <c r="N1003" s="259" t="s">
        <v>42</v>
      </c>
      <c r="O1003" s="43"/>
      <c r="P1003" s="218">
        <f>O1003*H1003</f>
        <v>0</v>
      </c>
      <c r="Q1003" s="218">
        <v>2.9999999999999997E-4</v>
      </c>
      <c r="R1003" s="218">
        <f>Q1003*H1003</f>
        <v>0.39174359999999991</v>
      </c>
      <c r="S1003" s="218">
        <v>0</v>
      </c>
      <c r="T1003" s="219">
        <f>S1003*H1003</f>
        <v>0</v>
      </c>
      <c r="AR1003" s="25" t="s">
        <v>622</v>
      </c>
      <c r="AT1003" s="25" t="s">
        <v>469</v>
      </c>
      <c r="AU1003" s="25" t="s">
        <v>80</v>
      </c>
      <c r="AY1003" s="25" t="s">
        <v>419</v>
      </c>
      <c r="BE1003" s="220">
        <f>IF(N1003="základní",J1003,0)</f>
        <v>0</v>
      </c>
      <c r="BF1003" s="220">
        <f>IF(N1003="snížená",J1003,0)</f>
        <v>0</v>
      </c>
      <c r="BG1003" s="220">
        <f>IF(N1003="zákl. přenesená",J1003,0)</f>
        <v>0</v>
      </c>
      <c r="BH1003" s="220">
        <f>IF(N1003="sníž. přenesená",J1003,0)</f>
        <v>0</v>
      </c>
      <c r="BI1003" s="220">
        <f>IF(N1003="nulová",J1003,0)</f>
        <v>0</v>
      </c>
      <c r="BJ1003" s="25" t="s">
        <v>78</v>
      </c>
      <c r="BK1003" s="220">
        <f>ROUND(I1003*H1003,2)</f>
        <v>0</v>
      </c>
      <c r="BL1003" s="25" t="s">
        <v>517</v>
      </c>
      <c r="BM1003" s="25" t="s">
        <v>1847</v>
      </c>
    </row>
    <row r="1004" spans="2:65" s="1" customFormat="1" ht="13.5">
      <c r="B1004" s="42"/>
      <c r="C1004" s="64"/>
      <c r="D1004" s="221" t="s">
        <v>428</v>
      </c>
      <c r="E1004" s="64"/>
      <c r="F1004" s="222" t="s">
        <v>1848</v>
      </c>
      <c r="G1004" s="64"/>
      <c r="H1004" s="64"/>
      <c r="I1004" s="177"/>
      <c r="J1004" s="64"/>
      <c r="K1004" s="64"/>
      <c r="L1004" s="62"/>
      <c r="M1004" s="223"/>
      <c r="N1004" s="43"/>
      <c r="O1004" s="43"/>
      <c r="P1004" s="43"/>
      <c r="Q1004" s="43"/>
      <c r="R1004" s="43"/>
      <c r="S1004" s="43"/>
      <c r="T1004" s="79"/>
      <c r="AT1004" s="25" t="s">
        <v>428</v>
      </c>
      <c r="AU1004" s="25" t="s">
        <v>80</v>
      </c>
    </row>
    <row r="1005" spans="2:65" s="12" customFormat="1" ht="13.5">
      <c r="B1005" s="224"/>
      <c r="C1005" s="225"/>
      <c r="D1005" s="237" t="s">
        <v>430</v>
      </c>
      <c r="E1005" s="247" t="s">
        <v>21</v>
      </c>
      <c r="F1005" s="248" t="s">
        <v>1836</v>
      </c>
      <c r="G1005" s="225"/>
      <c r="H1005" s="249">
        <v>1305.8119999999999</v>
      </c>
      <c r="I1005" s="229"/>
      <c r="J1005" s="225"/>
      <c r="K1005" s="225"/>
      <c r="L1005" s="230"/>
      <c r="M1005" s="231"/>
      <c r="N1005" s="232"/>
      <c r="O1005" s="232"/>
      <c r="P1005" s="232"/>
      <c r="Q1005" s="232"/>
      <c r="R1005" s="232"/>
      <c r="S1005" s="232"/>
      <c r="T1005" s="233"/>
      <c r="AT1005" s="234" t="s">
        <v>430</v>
      </c>
      <c r="AU1005" s="234" t="s">
        <v>80</v>
      </c>
      <c r="AV1005" s="12" t="s">
        <v>80</v>
      </c>
      <c r="AW1005" s="12" t="s">
        <v>34</v>
      </c>
      <c r="AX1005" s="12" t="s">
        <v>78</v>
      </c>
      <c r="AY1005" s="234" t="s">
        <v>419</v>
      </c>
    </row>
    <row r="1006" spans="2:65" s="1" customFormat="1" ht="22.5" customHeight="1">
      <c r="B1006" s="42"/>
      <c r="C1006" s="209" t="s">
        <v>1849</v>
      </c>
      <c r="D1006" s="209" t="s">
        <v>421</v>
      </c>
      <c r="E1006" s="210" t="s">
        <v>1850</v>
      </c>
      <c r="F1006" s="211" t="s">
        <v>1851</v>
      </c>
      <c r="G1006" s="212" t="s">
        <v>458</v>
      </c>
      <c r="H1006" s="213">
        <v>4.125</v>
      </c>
      <c r="I1006" s="214"/>
      <c r="J1006" s="215">
        <f>ROUND(I1006*H1006,2)</f>
        <v>0</v>
      </c>
      <c r="K1006" s="211" t="s">
        <v>425</v>
      </c>
      <c r="L1006" s="62"/>
      <c r="M1006" s="216" t="s">
        <v>21</v>
      </c>
      <c r="N1006" s="217" t="s">
        <v>42</v>
      </c>
      <c r="O1006" s="43"/>
      <c r="P1006" s="218">
        <f>O1006*H1006</f>
        <v>0</v>
      </c>
      <c r="Q1006" s="218">
        <v>0</v>
      </c>
      <c r="R1006" s="218">
        <f>Q1006*H1006</f>
        <v>0</v>
      </c>
      <c r="S1006" s="218">
        <v>0</v>
      </c>
      <c r="T1006" s="219">
        <f>S1006*H1006</f>
        <v>0</v>
      </c>
      <c r="AR1006" s="25" t="s">
        <v>517</v>
      </c>
      <c r="AT1006" s="25" t="s">
        <v>421</v>
      </c>
      <c r="AU1006" s="25" t="s">
        <v>80</v>
      </c>
      <c r="AY1006" s="25" t="s">
        <v>419</v>
      </c>
      <c r="BE1006" s="220">
        <f>IF(N1006="základní",J1006,0)</f>
        <v>0</v>
      </c>
      <c r="BF1006" s="220">
        <f>IF(N1006="snížená",J1006,0)</f>
        <v>0</v>
      </c>
      <c r="BG1006" s="220">
        <f>IF(N1006="zákl. přenesená",J1006,0)</f>
        <v>0</v>
      </c>
      <c r="BH1006" s="220">
        <f>IF(N1006="sníž. přenesená",J1006,0)</f>
        <v>0</v>
      </c>
      <c r="BI1006" s="220">
        <f>IF(N1006="nulová",J1006,0)</f>
        <v>0</v>
      </c>
      <c r="BJ1006" s="25" t="s">
        <v>78</v>
      </c>
      <c r="BK1006" s="220">
        <f>ROUND(I1006*H1006,2)</f>
        <v>0</v>
      </c>
      <c r="BL1006" s="25" t="s">
        <v>517</v>
      </c>
      <c r="BM1006" s="25" t="s">
        <v>1852</v>
      </c>
    </row>
    <row r="1007" spans="2:65" s="1" customFormat="1" ht="27">
      <c r="B1007" s="42"/>
      <c r="C1007" s="64"/>
      <c r="D1007" s="221" t="s">
        <v>428</v>
      </c>
      <c r="E1007" s="64"/>
      <c r="F1007" s="222" t="s">
        <v>1853</v>
      </c>
      <c r="G1007" s="64"/>
      <c r="H1007" s="64"/>
      <c r="I1007" s="177"/>
      <c r="J1007" s="64"/>
      <c r="K1007" s="64"/>
      <c r="L1007" s="62"/>
      <c r="M1007" s="223"/>
      <c r="N1007" s="43"/>
      <c r="O1007" s="43"/>
      <c r="P1007" s="43"/>
      <c r="Q1007" s="43"/>
      <c r="R1007" s="43"/>
      <c r="S1007" s="43"/>
      <c r="T1007" s="79"/>
      <c r="AT1007" s="25" t="s">
        <v>428</v>
      </c>
      <c r="AU1007" s="25" t="s">
        <v>80</v>
      </c>
    </row>
    <row r="1008" spans="2:65" s="11" customFormat="1" ht="29.85" customHeight="1">
      <c r="B1008" s="192"/>
      <c r="C1008" s="193"/>
      <c r="D1008" s="206" t="s">
        <v>70</v>
      </c>
      <c r="E1008" s="207" t="s">
        <v>1854</v>
      </c>
      <c r="F1008" s="207" t="s">
        <v>1855</v>
      </c>
      <c r="G1008" s="193"/>
      <c r="H1008" s="193"/>
      <c r="I1008" s="196"/>
      <c r="J1008" s="208">
        <f>BK1008</f>
        <v>0</v>
      </c>
      <c r="K1008" s="193"/>
      <c r="L1008" s="198"/>
      <c r="M1008" s="199"/>
      <c r="N1008" s="200"/>
      <c r="O1008" s="200"/>
      <c r="P1008" s="201">
        <f>SUM(P1009:P1049)</f>
        <v>0</v>
      </c>
      <c r="Q1008" s="200"/>
      <c r="R1008" s="201">
        <f>SUM(R1009:R1049)</f>
        <v>19.448551370000004</v>
      </c>
      <c r="S1008" s="200"/>
      <c r="T1008" s="202">
        <f>SUM(T1009:T1049)</f>
        <v>0</v>
      </c>
      <c r="AR1008" s="203" t="s">
        <v>80</v>
      </c>
      <c r="AT1008" s="204" t="s">
        <v>70</v>
      </c>
      <c r="AU1008" s="204" t="s">
        <v>78</v>
      </c>
      <c r="AY1008" s="203" t="s">
        <v>419</v>
      </c>
      <c r="BK1008" s="205">
        <f>SUM(BK1009:BK1049)</f>
        <v>0</v>
      </c>
    </row>
    <row r="1009" spans="2:65" s="1" customFormat="1" ht="22.5" customHeight="1">
      <c r="B1009" s="42"/>
      <c r="C1009" s="209" t="s">
        <v>1856</v>
      </c>
      <c r="D1009" s="209" t="s">
        <v>421</v>
      </c>
      <c r="E1009" s="210" t="s">
        <v>1857</v>
      </c>
      <c r="F1009" s="211" t="s">
        <v>1858</v>
      </c>
      <c r="G1009" s="212" t="s">
        <v>465</v>
      </c>
      <c r="H1009" s="213">
        <v>3161.47</v>
      </c>
      <c r="I1009" s="214"/>
      <c r="J1009" s="215">
        <f>ROUND(I1009*H1009,2)</f>
        <v>0</v>
      </c>
      <c r="K1009" s="211" t="s">
        <v>425</v>
      </c>
      <c r="L1009" s="62"/>
      <c r="M1009" s="216" t="s">
        <v>21</v>
      </c>
      <c r="N1009" s="217" t="s">
        <v>42</v>
      </c>
      <c r="O1009" s="43"/>
      <c r="P1009" s="218">
        <f>O1009*H1009</f>
        <v>0</v>
      </c>
      <c r="Q1009" s="218">
        <v>0</v>
      </c>
      <c r="R1009" s="218">
        <f>Q1009*H1009</f>
        <v>0</v>
      </c>
      <c r="S1009" s="218">
        <v>0</v>
      </c>
      <c r="T1009" s="219">
        <f>S1009*H1009</f>
        <v>0</v>
      </c>
      <c r="AR1009" s="25" t="s">
        <v>517</v>
      </c>
      <c r="AT1009" s="25" t="s">
        <v>421</v>
      </c>
      <c r="AU1009" s="25" t="s">
        <v>80</v>
      </c>
      <c r="AY1009" s="25" t="s">
        <v>419</v>
      </c>
      <c r="BE1009" s="220">
        <f>IF(N1009="základní",J1009,0)</f>
        <v>0</v>
      </c>
      <c r="BF1009" s="220">
        <f>IF(N1009="snížená",J1009,0)</f>
        <v>0</v>
      </c>
      <c r="BG1009" s="220">
        <f>IF(N1009="zákl. přenesená",J1009,0)</f>
        <v>0</v>
      </c>
      <c r="BH1009" s="220">
        <f>IF(N1009="sníž. přenesená",J1009,0)</f>
        <v>0</v>
      </c>
      <c r="BI1009" s="220">
        <f>IF(N1009="nulová",J1009,0)</f>
        <v>0</v>
      </c>
      <c r="BJ1009" s="25" t="s">
        <v>78</v>
      </c>
      <c r="BK1009" s="220">
        <f>ROUND(I1009*H1009,2)</f>
        <v>0</v>
      </c>
      <c r="BL1009" s="25" t="s">
        <v>517</v>
      </c>
      <c r="BM1009" s="25" t="s">
        <v>1859</v>
      </c>
    </row>
    <row r="1010" spans="2:65" s="1" customFormat="1" ht="27">
      <c r="B1010" s="42"/>
      <c r="C1010" s="64"/>
      <c r="D1010" s="221" t="s">
        <v>428</v>
      </c>
      <c r="E1010" s="64"/>
      <c r="F1010" s="222" t="s">
        <v>1860</v>
      </c>
      <c r="G1010" s="64"/>
      <c r="H1010" s="64"/>
      <c r="I1010" s="177"/>
      <c r="J1010" s="64"/>
      <c r="K1010" s="64"/>
      <c r="L1010" s="62"/>
      <c r="M1010" s="223"/>
      <c r="N1010" s="43"/>
      <c r="O1010" s="43"/>
      <c r="P1010" s="43"/>
      <c r="Q1010" s="43"/>
      <c r="R1010" s="43"/>
      <c r="S1010" s="43"/>
      <c r="T1010" s="79"/>
      <c r="AT1010" s="25" t="s">
        <v>428</v>
      </c>
      <c r="AU1010" s="25" t="s">
        <v>80</v>
      </c>
    </row>
    <row r="1011" spans="2:65" s="12" customFormat="1" ht="13.5">
      <c r="B1011" s="224"/>
      <c r="C1011" s="225"/>
      <c r="D1011" s="221" t="s">
        <v>430</v>
      </c>
      <c r="E1011" s="226" t="s">
        <v>21</v>
      </c>
      <c r="F1011" s="227" t="s">
        <v>1861</v>
      </c>
      <c r="G1011" s="225"/>
      <c r="H1011" s="228">
        <v>3113.77</v>
      </c>
      <c r="I1011" s="229"/>
      <c r="J1011" s="225"/>
      <c r="K1011" s="225"/>
      <c r="L1011" s="230"/>
      <c r="M1011" s="231"/>
      <c r="N1011" s="232"/>
      <c r="O1011" s="232"/>
      <c r="P1011" s="232"/>
      <c r="Q1011" s="232"/>
      <c r="R1011" s="232"/>
      <c r="S1011" s="232"/>
      <c r="T1011" s="233"/>
      <c r="AT1011" s="234" t="s">
        <v>430</v>
      </c>
      <c r="AU1011" s="234" t="s">
        <v>80</v>
      </c>
      <c r="AV1011" s="12" t="s">
        <v>80</v>
      </c>
      <c r="AW1011" s="12" t="s">
        <v>34</v>
      </c>
      <c r="AX1011" s="12" t="s">
        <v>71</v>
      </c>
      <c r="AY1011" s="234" t="s">
        <v>419</v>
      </c>
    </row>
    <row r="1012" spans="2:65" s="15" customFormat="1" ht="13.5">
      <c r="B1012" s="272"/>
      <c r="C1012" s="273"/>
      <c r="D1012" s="221" t="s">
        <v>430</v>
      </c>
      <c r="E1012" s="274" t="s">
        <v>315</v>
      </c>
      <c r="F1012" s="275" t="s">
        <v>584</v>
      </c>
      <c r="G1012" s="273"/>
      <c r="H1012" s="276">
        <v>3113.77</v>
      </c>
      <c r="I1012" s="277"/>
      <c r="J1012" s="273"/>
      <c r="K1012" s="273"/>
      <c r="L1012" s="278"/>
      <c r="M1012" s="279"/>
      <c r="N1012" s="280"/>
      <c r="O1012" s="280"/>
      <c r="P1012" s="280"/>
      <c r="Q1012" s="280"/>
      <c r="R1012" s="280"/>
      <c r="S1012" s="280"/>
      <c r="T1012" s="281"/>
      <c r="AT1012" s="282" t="s">
        <v>430</v>
      </c>
      <c r="AU1012" s="282" t="s">
        <v>80</v>
      </c>
      <c r="AV1012" s="15" t="s">
        <v>100</v>
      </c>
      <c r="AW1012" s="15" t="s">
        <v>34</v>
      </c>
      <c r="AX1012" s="15" t="s">
        <v>71</v>
      </c>
      <c r="AY1012" s="282" t="s">
        <v>419</v>
      </c>
    </row>
    <row r="1013" spans="2:65" s="12" customFormat="1" ht="13.5">
      <c r="B1013" s="224"/>
      <c r="C1013" s="225"/>
      <c r="D1013" s="221" t="s">
        <v>430</v>
      </c>
      <c r="E1013" s="226" t="s">
        <v>318</v>
      </c>
      <c r="F1013" s="227" t="s">
        <v>1862</v>
      </c>
      <c r="G1013" s="225"/>
      <c r="H1013" s="228">
        <v>41.42</v>
      </c>
      <c r="I1013" s="229"/>
      <c r="J1013" s="225"/>
      <c r="K1013" s="225"/>
      <c r="L1013" s="230"/>
      <c r="M1013" s="231"/>
      <c r="N1013" s="232"/>
      <c r="O1013" s="232"/>
      <c r="P1013" s="232"/>
      <c r="Q1013" s="232"/>
      <c r="R1013" s="232"/>
      <c r="S1013" s="232"/>
      <c r="T1013" s="233"/>
      <c r="AT1013" s="234" t="s">
        <v>430</v>
      </c>
      <c r="AU1013" s="234" t="s">
        <v>80</v>
      </c>
      <c r="AV1013" s="12" t="s">
        <v>80</v>
      </c>
      <c r="AW1013" s="12" t="s">
        <v>34</v>
      </c>
      <c r="AX1013" s="12" t="s">
        <v>71</v>
      </c>
      <c r="AY1013" s="234" t="s">
        <v>419</v>
      </c>
    </row>
    <row r="1014" spans="2:65" s="12" customFormat="1" ht="13.5">
      <c r="B1014" s="224"/>
      <c r="C1014" s="225"/>
      <c r="D1014" s="221" t="s">
        <v>430</v>
      </c>
      <c r="E1014" s="226" t="s">
        <v>321</v>
      </c>
      <c r="F1014" s="227" t="s">
        <v>399</v>
      </c>
      <c r="G1014" s="225"/>
      <c r="H1014" s="228">
        <v>6.28</v>
      </c>
      <c r="I1014" s="229"/>
      <c r="J1014" s="225"/>
      <c r="K1014" s="225"/>
      <c r="L1014" s="230"/>
      <c r="M1014" s="231"/>
      <c r="N1014" s="232"/>
      <c r="O1014" s="232"/>
      <c r="P1014" s="232"/>
      <c r="Q1014" s="232"/>
      <c r="R1014" s="232"/>
      <c r="S1014" s="232"/>
      <c r="T1014" s="233"/>
      <c r="AT1014" s="234" t="s">
        <v>430</v>
      </c>
      <c r="AU1014" s="234" t="s">
        <v>80</v>
      </c>
      <c r="AV1014" s="12" t="s">
        <v>80</v>
      </c>
      <c r="AW1014" s="12" t="s">
        <v>34</v>
      </c>
      <c r="AX1014" s="12" t="s">
        <v>71</v>
      </c>
      <c r="AY1014" s="234" t="s">
        <v>419</v>
      </c>
    </row>
    <row r="1015" spans="2:65" s="13" customFormat="1" ht="13.5">
      <c r="B1015" s="235"/>
      <c r="C1015" s="236"/>
      <c r="D1015" s="237" t="s">
        <v>430</v>
      </c>
      <c r="E1015" s="238" t="s">
        <v>21</v>
      </c>
      <c r="F1015" s="239" t="s">
        <v>434</v>
      </c>
      <c r="G1015" s="236"/>
      <c r="H1015" s="240">
        <v>3161.47</v>
      </c>
      <c r="I1015" s="241"/>
      <c r="J1015" s="236"/>
      <c r="K1015" s="236"/>
      <c r="L1015" s="242"/>
      <c r="M1015" s="243"/>
      <c r="N1015" s="244"/>
      <c r="O1015" s="244"/>
      <c r="P1015" s="244"/>
      <c r="Q1015" s="244"/>
      <c r="R1015" s="244"/>
      <c r="S1015" s="244"/>
      <c r="T1015" s="245"/>
      <c r="AT1015" s="246" t="s">
        <v>430</v>
      </c>
      <c r="AU1015" s="246" t="s">
        <v>80</v>
      </c>
      <c r="AV1015" s="13" t="s">
        <v>426</v>
      </c>
      <c r="AW1015" s="13" t="s">
        <v>34</v>
      </c>
      <c r="AX1015" s="13" t="s">
        <v>78</v>
      </c>
      <c r="AY1015" s="246" t="s">
        <v>419</v>
      </c>
    </row>
    <row r="1016" spans="2:65" s="1" customFormat="1" ht="22.5" customHeight="1">
      <c r="B1016" s="42"/>
      <c r="C1016" s="250" t="s">
        <v>1863</v>
      </c>
      <c r="D1016" s="250" t="s">
        <v>469</v>
      </c>
      <c r="E1016" s="251" t="s">
        <v>1864</v>
      </c>
      <c r="F1016" s="252" t="s">
        <v>1865</v>
      </c>
      <c r="G1016" s="253" t="s">
        <v>465</v>
      </c>
      <c r="H1016" s="254">
        <v>6352.0910000000003</v>
      </c>
      <c r="I1016" s="255"/>
      <c r="J1016" s="256">
        <f>ROUND(I1016*H1016,2)</f>
        <v>0</v>
      </c>
      <c r="K1016" s="252" t="s">
        <v>425</v>
      </c>
      <c r="L1016" s="257"/>
      <c r="M1016" s="258" t="s">
        <v>21</v>
      </c>
      <c r="N1016" s="259" t="s">
        <v>42</v>
      </c>
      <c r="O1016" s="43"/>
      <c r="P1016" s="218">
        <f>O1016*H1016</f>
        <v>0</v>
      </c>
      <c r="Q1016" s="218">
        <v>1.25E-3</v>
      </c>
      <c r="R1016" s="218">
        <f>Q1016*H1016</f>
        <v>7.940113750000001</v>
      </c>
      <c r="S1016" s="218">
        <v>0</v>
      </c>
      <c r="T1016" s="219">
        <f>S1016*H1016</f>
        <v>0</v>
      </c>
      <c r="AR1016" s="25" t="s">
        <v>622</v>
      </c>
      <c r="AT1016" s="25" t="s">
        <v>469</v>
      </c>
      <c r="AU1016" s="25" t="s">
        <v>80</v>
      </c>
      <c r="AY1016" s="25" t="s">
        <v>419</v>
      </c>
      <c r="BE1016" s="220">
        <f>IF(N1016="základní",J1016,0)</f>
        <v>0</v>
      </c>
      <c r="BF1016" s="220">
        <f>IF(N1016="snížená",J1016,0)</f>
        <v>0</v>
      </c>
      <c r="BG1016" s="220">
        <f>IF(N1016="zákl. přenesená",J1016,0)</f>
        <v>0</v>
      </c>
      <c r="BH1016" s="220">
        <f>IF(N1016="sníž. přenesená",J1016,0)</f>
        <v>0</v>
      </c>
      <c r="BI1016" s="220">
        <f>IF(N1016="nulová",J1016,0)</f>
        <v>0</v>
      </c>
      <c r="BJ1016" s="25" t="s">
        <v>78</v>
      </c>
      <c r="BK1016" s="220">
        <f>ROUND(I1016*H1016,2)</f>
        <v>0</v>
      </c>
      <c r="BL1016" s="25" t="s">
        <v>517</v>
      </c>
      <c r="BM1016" s="25" t="s">
        <v>1866</v>
      </c>
    </row>
    <row r="1017" spans="2:65" s="1" customFormat="1" ht="13.5">
      <c r="B1017" s="42"/>
      <c r="C1017" s="64"/>
      <c r="D1017" s="221" t="s">
        <v>428</v>
      </c>
      <c r="E1017" s="64"/>
      <c r="F1017" s="222" t="s">
        <v>1867</v>
      </c>
      <c r="G1017" s="64"/>
      <c r="H1017" s="64"/>
      <c r="I1017" s="177"/>
      <c r="J1017" s="64"/>
      <c r="K1017" s="64"/>
      <c r="L1017" s="62"/>
      <c r="M1017" s="223"/>
      <c r="N1017" s="43"/>
      <c r="O1017" s="43"/>
      <c r="P1017" s="43"/>
      <c r="Q1017" s="43"/>
      <c r="R1017" s="43"/>
      <c r="S1017" s="43"/>
      <c r="T1017" s="79"/>
      <c r="AT1017" s="25" t="s">
        <v>428</v>
      </c>
      <c r="AU1017" s="25" t="s">
        <v>80</v>
      </c>
    </row>
    <row r="1018" spans="2:65" s="12" customFormat="1" ht="13.5">
      <c r="B1018" s="224"/>
      <c r="C1018" s="225"/>
      <c r="D1018" s="237" t="s">
        <v>430</v>
      </c>
      <c r="E1018" s="247" t="s">
        <v>21</v>
      </c>
      <c r="F1018" s="248" t="s">
        <v>1868</v>
      </c>
      <c r="G1018" s="225"/>
      <c r="H1018" s="249">
        <v>6352.0910000000003</v>
      </c>
      <c r="I1018" s="229"/>
      <c r="J1018" s="225"/>
      <c r="K1018" s="225"/>
      <c r="L1018" s="230"/>
      <c r="M1018" s="231"/>
      <c r="N1018" s="232"/>
      <c r="O1018" s="232"/>
      <c r="P1018" s="232"/>
      <c r="Q1018" s="232"/>
      <c r="R1018" s="232"/>
      <c r="S1018" s="232"/>
      <c r="T1018" s="233"/>
      <c r="AT1018" s="234" t="s">
        <v>430</v>
      </c>
      <c r="AU1018" s="234" t="s">
        <v>80</v>
      </c>
      <c r="AV1018" s="12" t="s">
        <v>80</v>
      </c>
      <c r="AW1018" s="12" t="s">
        <v>34</v>
      </c>
      <c r="AX1018" s="12" t="s">
        <v>78</v>
      </c>
      <c r="AY1018" s="234" t="s">
        <v>419</v>
      </c>
    </row>
    <row r="1019" spans="2:65" s="1" customFormat="1" ht="22.5" customHeight="1">
      <c r="B1019" s="42"/>
      <c r="C1019" s="250" t="s">
        <v>1869</v>
      </c>
      <c r="D1019" s="250" t="s">
        <v>469</v>
      </c>
      <c r="E1019" s="251" t="s">
        <v>1870</v>
      </c>
      <c r="F1019" s="252" t="s">
        <v>1871</v>
      </c>
      <c r="G1019" s="253" t="s">
        <v>465</v>
      </c>
      <c r="H1019" s="254">
        <v>84.497</v>
      </c>
      <c r="I1019" s="255"/>
      <c r="J1019" s="256">
        <f>ROUND(I1019*H1019,2)</f>
        <v>0</v>
      </c>
      <c r="K1019" s="252" t="s">
        <v>425</v>
      </c>
      <c r="L1019" s="257"/>
      <c r="M1019" s="258" t="s">
        <v>21</v>
      </c>
      <c r="N1019" s="259" t="s">
        <v>42</v>
      </c>
      <c r="O1019" s="43"/>
      <c r="P1019" s="218">
        <f>O1019*H1019</f>
        <v>0</v>
      </c>
      <c r="Q1019" s="218">
        <v>1E-3</v>
      </c>
      <c r="R1019" s="218">
        <f>Q1019*H1019</f>
        <v>8.4497000000000003E-2</v>
      </c>
      <c r="S1019" s="218">
        <v>0</v>
      </c>
      <c r="T1019" s="219">
        <f>S1019*H1019</f>
        <v>0</v>
      </c>
      <c r="AR1019" s="25" t="s">
        <v>622</v>
      </c>
      <c r="AT1019" s="25" t="s">
        <v>469</v>
      </c>
      <c r="AU1019" s="25" t="s">
        <v>80</v>
      </c>
      <c r="AY1019" s="25" t="s">
        <v>419</v>
      </c>
      <c r="BE1019" s="220">
        <f>IF(N1019="základní",J1019,0)</f>
        <v>0</v>
      </c>
      <c r="BF1019" s="220">
        <f>IF(N1019="snížená",J1019,0)</f>
        <v>0</v>
      </c>
      <c r="BG1019" s="220">
        <f>IF(N1019="zákl. přenesená",J1019,0)</f>
        <v>0</v>
      </c>
      <c r="BH1019" s="220">
        <f>IF(N1019="sníž. přenesená",J1019,0)</f>
        <v>0</v>
      </c>
      <c r="BI1019" s="220">
        <f>IF(N1019="nulová",J1019,0)</f>
        <v>0</v>
      </c>
      <c r="BJ1019" s="25" t="s">
        <v>78</v>
      </c>
      <c r="BK1019" s="220">
        <f>ROUND(I1019*H1019,2)</f>
        <v>0</v>
      </c>
      <c r="BL1019" s="25" t="s">
        <v>517</v>
      </c>
      <c r="BM1019" s="25" t="s">
        <v>1872</v>
      </c>
    </row>
    <row r="1020" spans="2:65" s="1" customFormat="1" ht="13.5">
      <c r="B1020" s="42"/>
      <c r="C1020" s="64"/>
      <c r="D1020" s="221" t="s">
        <v>428</v>
      </c>
      <c r="E1020" s="64"/>
      <c r="F1020" s="222" t="s">
        <v>1873</v>
      </c>
      <c r="G1020" s="64"/>
      <c r="H1020" s="64"/>
      <c r="I1020" s="177"/>
      <c r="J1020" s="64"/>
      <c r="K1020" s="64"/>
      <c r="L1020" s="62"/>
      <c r="M1020" s="223"/>
      <c r="N1020" s="43"/>
      <c r="O1020" s="43"/>
      <c r="P1020" s="43"/>
      <c r="Q1020" s="43"/>
      <c r="R1020" s="43"/>
      <c r="S1020" s="43"/>
      <c r="T1020" s="79"/>
      <c r="AT1020" s="25" t="s">
        <v>428</v>
      </c>
      <c r="AU1020" s="25" t="s">
        <v>80</v>
      </c>
    </row>
    <row r="1021" spans="2:65" s="12" customFormat="1" ht="13.5">
      <c r="B1021" s="224"/>
      <c r="C1021" s="225"/>
      <c r="D1021" s="237" t="s">
        <v>430</v>
      </c>
      <c r="E1021" s="247" t="s">
        <v>21</v>
      </c>
      <c r="F1021" s="248" t="s">
        <v>1874</v>
      </c>
      <c r="G1021" s="225"/>
      <c r="H1021" s="249">
        <v>84.497</v>
      </c>
      <c r="I1021" s="229"/>
      <c r="J1021" s="225"/>
      <c r="K1021" s="225"/>
      <c r="L1021" s="230"/>
      <c r="M1021" s="231"/>
      <c r="N1021" s="232"/>
      <c r="O1021" s="232"/>
      <c r="P1021" s="232"/>
      <c r="Q1021" s="232"/>
      <c r="R1021" s="232"/>
      <c r="S1021" s="232"/>
      <c r="T1021" s="233"/>
      <c r="AT1021" s="234" t="s">
        <v>430</v>
      </c>
      <c r="AU1021" s="234" t="s">
        <v>80</v>
      </c>
      <c r="AV1021" s="12" t="s">
        <v>80</v>
      </c>
      <c r="AW1021" s="12" t="s">
        <v>34</v>
      </c>
      <c r="AX1021" s="12" t="s">
        <v>78</v>
      </c>
      <c r="AY1021" s="234" t="s">
        <v>419</v>
      </c>
    </row>
    <row r="1022" spans="2:65" s="1" customFormat="1" ht="22.5" customHeight="1">
      <c r="B1022" s="42"/>
      <c r="C1022" s="250" t="s">
        <v>1875</v>
      </c>
      <c r="D1022" s="250" t="s">
        <v>469</v>
      </c>
      <c r="E1022" s="251" t="s">
        <v>1876</v>
      </c>
      <c r="F1022" s="252" t="s">
        <v>1877</v>
      </c>
      <c r="G1022" s="253" t="s">
        <v>465</v>
      </c>
      <c r="H1022" s="254">
        <v>12.811</v>
      </c>
      <c r="I1022" s="255"/>
      <c r="J1022" s="256">
        <f>ROUND(I1022*H1022,2)</f>
        <v>0</v>
      </c>
      <c r="K1022" s="252" t="s">
        <v>425</v>
      </c>
      <c r="L1022" s="257"/>
      <c r="M1022" s="258" t="s">
        <v>21</v>
      </c>
      <c r="N1022" s="259" t="s">
        <v>42</v>
      </c>
      <c r="O1022" s="43"/>
      <c r="P1022" s="218">
        <f>O1022*H1022</f>
        <v>0</v>
      </c>
      <c r="Q1022" s="218">
        <v>5.0000000000000001E-4</v>
      </c>
      <c r="R1022" s="218">
        <f>Q1022*H1022</f>
        <v>6.4054999999999997E-3</v>
      </c>
      <c r="S1022" s="218">
        <v>0</v>
      </c>
      <c r="T1022" s="219">
        <f>S1022*H1022</f>
        <v>0</v>
      </c>
      <c r="AR1022" s="25" t="s">
        <v>622</v>
      </c>
      <c r="AT1022" s="25" t="s">
        <v>469</v>
      </c>
      <c r="AU1022" s="25" t="s">
        <v>80</v>
      </c>
      <c r="AY1022" s="25" t="s">
        <v>419</v>
      </c>
      <c r="BE1022" s="220">
        <f>IF(N1022="základní",J1022,0)</f>
        <v>0</v>
      </c>
      <c r="BF1022" s="220">
        <f>IF(N1022="snížená",J1022,0)</f>
        <v>0</v>
      </c>
      <c r="BG1022" s="220">
        <f>IF(N1022="zákl. přenesená",J1022,0)</f>
        <v>0</v>
      </c>
      <c r="BH1022" s="220">
        <f>IF(N1022="sníž. přenesená",J1022,0)</f>
        <v>0</v>
      </c>
      <c r="BI1022" s="220">
        <f>IF(N1022="nulová",J1022,0)</f>
        <v>0</v>
      </c>
      <c r="BJ1022" s="25" t="s">
        <v>78</v>
      </c>
      <c r="BK1022" s="220">
        <f>ROUND(I1022*H1022,2)</f>
        <v>0</v>
      </c>
      <c r="BL1022" s="25" t="s">
        <v>517</v>
      </c>
      <c r="BM1022" s="25" t="s">
        <v>1878</v>
      </c>
    </row>
    <row r="1023" spans="2:65" s="1" customFormat="1" ht="13.5">
      <c r="B1023" s="42"/>
      <c r="C1023" s="64"/>
      <c r="D1023" s="221" t="s">
        <v>428</v>
      </c>
      <c r="E1023" s="64"/>
      <c r="F1023" s="222" t="s">
        <v>1879</v>
      </c>
      <c r="G1023" s="64"/>
      <c r="H1023" s="64"/>
      <c r="I1023" s="177"/>
      <c r="J1023" s="64"/>
      <c r="K1023" s="64"/>
      <c r="L1023" s="62"/>
      <c r="M1023" s="223"/>
      <c r="N1023" s="43"/>
      <c r="O1023" s="43"/>
      <c r="P1023" s="43"/>
      <c r="Q1023" s="43"/>
      <c r="R1023" s="43"/>
      <c r="S1023" s="43"/>
      <c r="T1023" s="79"/>
      <c r="AT1023" s="25" t="s">
        <v>428</v>
      </c>
      <c r="AU1023" s="25" t="s">
        <v>80</v>
      </c>
    </row>
    <row r="1024" spans="2:65" s="1" customFormat="1" ht="27">
      <c r="B1024" s="42"/>
      <c r="C1024" s="64"/>
      <c r="D1024" s="221" t="s">
        <v>1527</v>
      </c>
      <c r="E1024" s="64"/>
      <c r="F1024" s="283" t="s">
        <v>1880</v>
      </c>
      <c r="G1024" s="64"/>
      <c r="H1024" s="64"/>
      <c r="I1024" s="177"/>
      <c r="J1024" s="64"/>
      <c r="K1024" s="64"/>
      <c r="L1024" s="62"/>
      <c r="M1024" s="223"/>
      <c r="N1024" s="43"/>
      <c r="O1024" s="43"/>
      <c r="P1024" s="43"/>
      <c r="Q1024" s="43"/>
      <c r="R1024" s="43"/>
      <c r="S1024" s="43"/>
      <c r="T1024" s="79"/>
      <c r="AT1024" s="25" t="s">
        <v>1527</v>
      </c>
      <c r="AU1024" s="25" t="s">
        <v>80</v>
      </c>
    </row>
    <row r="1025" spans="2:65" s="12" customFormat="1" ht="13.5">
      <c r="B1025" s="224"/>
      <c r="C1025" s="225"/>
      <c r="D1025" s="237" t="s">
        <v>430</v>
      </c>
      <c r="E1025" s="247" t="s">
        <v>21</v>
      </c>
      <c r="F1025" s="248" t="s">
        <v>1881</v>
      </c>
      <c r="G1025" s="225"/>
      <c r="H1025" s="249">
        <v>12.811</v>
      </c>
      <c r="I1025" s="229"/>
      <c r="J1025" s="225"/>
      <c r="K1025" s="225"/>
      <c r="L1025" s="230"/>
      <c r="M1025" s="231"/>
      <c r="N1025" s="232"/>
      <c r="O1025" s="232"/>
      <c r="P1025" s="232"/>
      <c r="Q1025" s="232"/>
      <c r="R1025" s="232"/>
      <c r="S1025" s="232"/>
      <c r="T1025" s="233"/>
      <c r="AT1025" s="234" t="s">
        <v>430</v>
      </c>
      <c r="AU1025" s="234" t="s">
        <v>80</v>
      </c>
      <c r="AV1025" s="12" t="s">
        <v>80</v>
      </c>
      <c r="AW1025" s="12" t="s">
        <v>34</v>
      </c>
      <c r="AX1025" s="12" t="s">
        <v>78</v>
      </c>
      <c r="AY1025" s="234" t="s">
        <v>419</v>
      </c>
    </row>
    <row r="1026" spans="2:65" s="1" customFormat="1" ht="31.5" customHeight="1">
      <c r="B1026" s="42"/>
      <c r="C1026" s="209" t="s">
        <v>1882</v>
      </c>
      <c r="D1026" s="209" t="s">
        <v>421</v>
      </c>
      <c r="E1026" s="210" t="s">
        <v>1883</v>
      </c>
      <c r="F1026" s="211" t="s">
        <v>1884</v>
      </c>
      <c r="G1026" s="212" t="s">
        <v>465</v>
      </c>
      <c r="H1026" s="213">
        <v>2071.9380000000001</v>
      </c>
      <c r="I1026" s="214"/>
      <c r="J1026" s="215">
        <f>ROUND(I1026*H1026,2)</f>
        <v>0</v>
      </c>
      <c r="K1026" s="211" t="s">
        <v>425</v>
      </c>
      <c r="L1026" s="62"/>
      <c r="M1026" s="216" t="s">
        <v>21</v>
      </c>
      <c r="N1026" s="217" t="s">
        <v>42</v>
      </c>
      <c r="O1026" s="43"/>
      <c r="P1026" s="218">
        <f>O1026*H1026</f>
        <v>0</v>
      </c>
      <c r="Q1026" s="218">
        <v>2.0400000000000001E-3</v>
      </c>
      <c r="R1026" s="218">
        <f>Q1026*H1026</f>
        <v>4.2267535200000008</v>
      </c>
      <c r="S1026" s="218">
        <v>0</v>
      </c>
      <c r="T1026" s="219">
        <f>S1026*H1026</f>
        <v>0</v>
      </c>
      <c r="AR1026" s="25" t="s">
        <v>517</v>
      </c>
      <c r="AT1026" s="25" t="s">
        <v>421</v>
      </c>
      <c r="AU1026" s="25" t="s">
        <v>80</v>
      </c>
      <c r="AY1026" s="25" t="s">
        <v>419</v>
      </c>
      <c r="BE1026" s="220">
        <f>IF(N1026="základní",J1026,0)</f>
        <v>0</v>
      </c>
      <c r="BF1026" s="220">
        <f>IF(N1026="snížená",J1026,0)</f>
        <v>0</v>
      </c>
      <c r="BG1026" s="220">
        <f>IF(N1026="zákl. přenesená",J1026,0)</f>
        <v>0</v>
      </c>
      <c r="BH1026" s="220">
        <f>IF(N1026="sníž. přenesená",J1026,0)</f>
        <v>0</v>
      </c>
      <c r="BI1026" s="220">
        <f>IF(N1026="nulová",J1026,0)</f>
        <v>0</v>
      </c>
      <c r="BJ1026" s="25" t="s">
        <v>78</v>
      </c>
      <c r="BK1026" s="220">
        <f>ROUND(I1026*H1026,2)</f>
        <v>0</v>
      </c>
      <c r="BL1026" s="25" t="s">
        <v>517</v>
      </c>
      <c r="BM1026" s="25" t="s">
        <v>1885</v>
      </c>
    </row>
    <row r="1027" spans="2:65" s="1" customFormat="1" ht="27">
      <c r="B1027" s="42"/>
      <c r="C1027" s="64"/>
      <c r="D1027" s="221" t="s">
        <v>428</v>
      </c>
      <c r="E1027" s="64"/>
      <c r="F1027" s="222" t="s">
        <v>1886</v>
      </c>
      <c r="G1027" s="64"/>
      <c r="H1027" s="64"/>
      <c r="I1027" s="177"/>
      <c r="J1027" s="64"/>
      <c r="K1027" s="64"/>
      <c r="L1027" s="62"/>
      <c r="M1027" s="223"/>
      <c r="N1027" s="43"/>
      <c r="O1027" s="43"/>
      <c r="P1027" s="43"/>
      <c r="Q1027" s="43"/>
      <c r="R1027" s="43"/>
      <c r="S1027" s="43"/>
      <c r="T1027" s="79"/>
      <c r="AT1027" s="25" t="s">
        <v>428</v>
      </c>
      <c r="AU1027" s="25" t="s">
        <v>80</v>
      </c>
    </row>
    <row r="1028" spans="2:65" s="14" customFormat="1" ht="13.5">
      <c r="B1028" s="260"/>
      <c r="C1028" s="261"/>
      <c r="D1028" s="221" t="s">
        <v>430</v>
      </c>
      <c r="E1028" s="262" t="s">
        <v>21</v>
      </c>
      <c r="F1028" s="263" t="s">
        <v>1798</v>
      </c>
      <c r="G1028" s="261"/>
      <c r="H1028" s="264" t="s">
        <v>21</v>
      </c>
      <c r="I1028" s="265"/>
      <c r="J1028" s="261"/>
      <c r="K1028" s="261"/>
      <c r="L1028" s="266"/>
      <c r="M1028" s="267"/>
      <c r="N1028" s="268"/>
      <c r="O1028" s="268"/>
      <c r="P1028" s="268"/>
      <c r="Q1028" s="268"/>
      <c r="R1028" s="268"/>
      <c r="S1028" s="268"/>
      <c r="T1028" s="269"/>
      <c r="AT1028" s="270" t="s">
        <v>430</v>
      </c>
      <c r="AU1028" s="270" t="s">
        <v>80</v>
      </c>
      <c r="AV1028" s="14" t="s">
        <v>78</v>
      </c>
      <c r="AW1028" s="14" t="s">
        <v>34</v>
      </c>
      <c r="AX1028" s="14" t="s">
        <v>71</v>
      </c>
      <c r="AY1028" s="270" t="s">
        <v>419</v>
      </c>
    </row>
    <row r="1029" spans="2:65" s="12" customFormat="1" ht="13.5">
      <c r="B1029" s="224"/>
      <c r="C1029" s="225"/>
      <c r="D1029" s="221" t="s">
        <v>430</v>
      </c>
      <c r="E1029" s="226" t="s">
        <v>21</v>
      </c>
      <c r="F1029" s="227" t="s">
        <v>1887</v>
      </c>
      <c r="G1029" s="225"/>
      <c r="H1029" s="228">
        <v>65.317999999999998</v>
      </c>
      <c r="I1029" s="229"/>
      <c r="J1029" s="225"/>
      <c r="K1029" s="225"/>
      <c r="L1029" s="230"/>
      <c r="M1029" s="231"/>
      <c r="N1029" s="232"/>
      <c r="O1029" s="232"/>
      <c r="P1029" s="232"/>
      <c r="Q1029" s="232"/>
      <c r="R1029" s="232"/>
      <c r="S1029" s="232"/>
      <c r="T1029" s="233"/>
      <c r="AT1029" s="234" t="s">
        <v>430</v>
      </c>
      <c r="AU1029" s="234" t="s">
        <v>80</v>
      </c>
      <c r="AV1029" s="12" t="s">
        <v>80</v>
      </c>
      <c r="AW1029" s="12" t="s">
        <v>34</v>
      </c>
      <c r="AX1029" s="12" t="s">
        <v>71</v>
      </c>
      <c r="AY1029" s="234" t="s">
        <v>419</v>
      </c>
    </row>
    <row r="1030" spans="2:65" s="15" customFormat="1" ht="13.5">
      <c r="B1030" s="272"/>
      <c r="C1030" s="273"/>
      <c r="D1030" s="221" t="s">
        <v>430</v>
      </c>
      <c r="E1030" s="274" t="s">
        <v>190</v>
      </c>
      <c r="F1030" s="275" t="s">
        <v>584</v>
      </c>
      <c r="G1030" s="273"/>
      <c r="H1030" s="276">
        <v>65.317999999999998</v>
      </c>
      <c r="I1030" s="277"/>
      <c r="J1030" s="273"/>
      <c r="K1030" s="273"/>
      <c r="L1030" s="278"/>
      <c r="M1030" s="279"/>
      <c r="N1030" s="280"/>
      <c r="O1030" s="280"/>
      <c r="P1030" s="280"/>
      <c r="Q1030" s="280"/>
      <c r="R1030" s="280"/>
      <c r="S1030" s="280"/>
      <c r="T1030" s="281"/>
      <c r="AT1030" s="282" t="s">
        <v>430</v>
      </c>
      <c r="AU1030" s="282" t="s">
        <v>80</v>
      </c>
      <c r="AV1030" s="15" t="s">
        <v>100</v>
      </c>
      <c r="AW1030" s="15" t="s">
        <v>34</v>
      </c>
      <c r="AX1030" s="15" t="s">
        <v>71</v>
      </c>
      <c r="AY1030" s="282" t="s">
        <v>419</v>
      </c>
    </row>
    <row r="1031" spans="2:65" s="12" customFormat="1" ht="13.5">
      <c r="B1031" s="224"/>
      <c r="C1031" s="225"/>
      <c r="D1031" s="221" t="s">
        <v>430</v>
      </c>
      <c r="E1031" s="226" t="s">
        <v>21</v>
      </c>
      <c r="F1031" s="227" t="s">
        <v>1888</v>
      </c>
      <c r="G1031" s="225"/>
      <c r="H1031" s="228">
        <v>41.420999999999999</v>
      </c>
      <c r="I1031" s="229"/>
      <c r="J1031" s="225"/>
      <c r="K1031" s="225"/>
      <c r="L1031" s="230"/>
      <c r="M1031" s="231"/>
      <c r="N1031" s="232"/>
      <c r="O1031" s="232"/>
      <c r="P1031" s="232"/>
      <c r="Q1031" s="232"/>
      <c r="R1031" s="232"/>
      <c r="S1031" s="232"/>
      <c r="T1031" s="233"/>
      <c r="AT1031" s="234" t="s">
        <v>430</v>
      </c>
      <c r="AU1031" s="234" t="s">
        <v>80</v>
      </c>
      <c r="AV1031" s="12" t="s">
        <v>80</v>
      </c>
      <c r="AW1031" s="12" t="s">
        <v>34</v>
      </c>
      <c r="AX1031" s="12" t="s">
        <v>71</v>
      </c>
      <c r="AY1031" s="234" t="s">
        <v>419</v>
      </c>
    </row>
    <row r="1032" spans="2:65" s="15" customFormat="1" ht="13.5">
      <c r="B1032" s="272"/>
      <c r="C1032" s="273"/>
      <c r="D1032" s="221" t="s">
        <v>430</v>
      </c>
      <c r="E1032" s="274" t="s">
        <v>192</v>
      </c>
      <c r="F1032" s="275" t="s">
        <v>584</v>
      </c>
      <c r="G1032" s="273"/>
      <c r="H1032" s="276">
        <v>41.420999999999999</v>
      </c>
      <c r="I1032" s="277"/>
      <c r="J1032" s="273"/>
      <c r="K1032" s="273"/>
      <c r="L1032" s="278"/>
      <c r="M1032" s="279"/>
      <c r="N1032" s="280"/>
      <c r="O1032" s="280"/>
      <c r="P1032" s="280"/>
      <c r="Q1032" s="280"/>
      <c r="R1032" s="280"/>
      <c r="S1032" s="280"/>
      <c r="T1032" s="281"/>
      <c r="AT1032" s="282" t="s">
        <v>430</v>
      </c>
      <c r="AU1032" s="282" t="s">
        <v>80</v>
      </c>
      <c r="AV1032" s="15" t="s">
        <v>100</v>
      </c>
      <c r="AW1032" s="15" t="s">
        <v>34</v>
      </c>
      <c r="AX1032" s="15" t="s">
        <v>71</v>
      </c>
      <c r="AY1032" s="282" t="s">
        <v>419</v>
      </c>
    </row>
    <row r="1033" spans="2:65" s="12" customFormat="1" ht="13.5">
      <c r="B1033" s="224"/>
      <c r="C1033" s="225"/>
      <c r="D1033" s="221" t="s">
        <v>430</v>
      </c>
      <c r="E1033" s="226" t="s">
        <v>21</v>
      </c>
      <c r="F1033" s="227" t="s">
        <v>1889</v>
      </c>
      <c r="G1033" s="225"/>
      <c r="H1033" s="228">
        <v>78.221000000000004</v>
      </c>
      <c r="I1033" s="229"/>
      <c r="J1033" s="225"/>
      <c r="K1033" s="225"/>
      <c r="L1033" s="230"/>
      <c r="M1033" s="231"/>
      <c r="N1033" s="232"/>
      <c r="O1033" s="232"/>
      <c r="P1033" s="232"/>
      <c r="Q1033" s="232"/>
      <c r="R1033" s="232"/>
      <c r="S1033" s="232"/>
      <c r="T1033" s="233"/>
      <c r="AT1033" s="234" t="s">
        <v>430</v>
      </c>
      <c r="AU1033" s="234" t="s">
        <v>80</v>
      </c>
      <c r="AV1033" s="12" t="s">
        <v>80</v>
      </c>
      <c r="AW1033" s="12" t="s">
        <v>34</v>
      </c>
      <c r="AX1033" s="12" t="s">
        <v>71</v>
      </c>
      <c r="AY1033" s="234" t="s">
        <v>419</v>
      </c>
    </row>
    <row r="1034" spans="2:65" s="15" customFormat="1" ht="13.5">
      <c r="B1034" s="272"/>
      <c r="C1034" s="273"/>
      <c r="D1034" s="221" t="s">
        <v>430</v>
      </c>
      <c r="E1034" s="274" t="s">
        <v>194</v>
      </c>
      <c r="F1034" s="275" t="s">
        <v>584</v>
      </c>
      <c r="G1034" s="273"/>
      <c r="H1034" s="276">
        <v>78.221000000000004</v>
      </c>
      <c r="I1034" s="277"/>
      <c r="J1034" s="273"/>
      <c r="K1034" s="273"/>
      <c r="L1034" s="278"/>
      <c r="M1034" s="279"/>
      <c r="N1034" s="280"/>
      <c r="O1034" s="280"/>
      <c r="P1034" s="280"/>
      <c r="Q1034" s="280"/>
      <c r="R1034" s="280"/>
      <c r="S1034" s="280"/>
      <c r="T1034" s="281"/>
      <c r="AT1034" s="282" t="s">
        <v>430</v>
      </c>
      <c r="AU1034" s="282" t="s">
        <v>80</v>
      </c>
      <c r="AV1034" s="15" t="s">
        <v>100</v>
      </c>
      <c r="AW1034" s="15" t="s">
        <v>34</v>
      </c>
      <c r="AX1034" s="15" t="s">
        <v>71</v>
      </c>
      <c r="AY1034" s="282" t="s">
        <v>419</v>
      </c>
    </row>
    <row r="1035" spans="2:65" s="12" customFormat="1" ht="13.5">
      <c r="B1035" s="224"/>
      <c r="C1035" s="225"/>
      <c r="D1035" s="237" t="s">
        <v>430</v>
      </c>
      <c r="E1035" s="247" t="s">
        <v>21</v>
      </c>
      <c r="F1035" s="248" t="s">
        <v>1890</v>
      </c>
      <c r="G1035" s="225"/>
      <c r="H1035" s="249">
        <v>2071.9380000000001</v>
      </c>
      <c r="I1035" s="229"/>
      <c r="J1035" s="225"/>
      <c r="K1035" s="225"/>
      <c r="L1035" s="230"/>
      <c r="M1035" s="231"/>
      <c r="N1035" s="232"/>
      <c r="O1035" s="232"/>
      <c r="P1035" s="232"/>
      <c r="Q1035" s="232"/>
      <c r="R1035" s="232"/>
      <c r="S1035" s="232"/>
      <c r="T1035" s="233"/>
      <c r="AT1035" s="234" t="s">
        <v>430</v>
      </c>
      <c r="AU1035" s="234" t="s">
        <v>80</v>
      </c>
      <c r="AV1035" s="12" t="s">
        <v>80</v>
      </c>
      <c r="AW1035" s="12" t="s">
        <v>34</v>
      </c>
      <c r="AX1035" s="12" t="s">
        <v>78</v>
      </c>
      <c r="AY1035" s="234" t="s">
        <v>419</v>
      </c>
    </row>
    <row r="1036" spans="2:65" s="1" customFormat="1" ht="22.5" customHeight="1">
      <c r="B1036" s="42"/>
      <c r="C1036" s="250" t="s">
        <v>1891</v>
      </c>
      <c r="D1036" s="250" t="s">
        <v>469</v>
      </c>
      <c r="E1036" s="251" t="s">
        <v>1892</v>
      </c>
      <c r="F1036" s="252" t="s">
        <v>1893</v>
      </c>
      <c r="G1036" s="253" t="s">
        <v>465</v>
      </c>
      <c r="H1036" s="254">
        <v>995.67100000000005</v>
      </c>
      <c r="I1036" s="255"/>
      <c r="J1036" s="256">
        <f>ROUND(I1036*H1036,2)</f>
        <v>0</v>
      </c>
      <c r="K1036" s="252" t="s">
        <v>21</v>
      </c>
      <c r="L1036" s="257"/>
      <c r="M1036" s="258" t="s">
        <v>21</v>
      </c>
      <c r="N1036" s="259" t="s">
        <v>42</v>
      </c>
      <c r="O1036" s="43"/>
      <c r="P1036" s="218">
        <f>O1036*H1036</f>
        <v>0</v>
      </c>
      <c r="Q1036" s="218">
        <v>1.5E-3</v>
      </c>
      <c r="R1036" s="218">
        <f>Q1036*H1036</f>
        <v>1.4935065000000001</v>
      </c>
      <c r="S1036" s="218">
        <v>0</v>
      </c>
      <c r="T1036" s="219">
        <f>S1036*H1036</f>
        <v>0</v>
      </c>
      <c r="AR1036" s="25" t="s">
        <v>622</v>
      </c>
      <c r="AT1036" s="25" t="s">
        <v>469</v>
      </c>
      <c r="AU1036" s="25" t="s">
        <v>80</v>
      </c>
      <c r="AY1036" s="25" t="s">
        <v>419</v>
      </c>
      <c r="BE1036" s="220">
        <f>IF(N1036="základní",J1036,0)</f>
        <v>0</v>
      </c>
      <c r="BF1036" s="220">
        <f>IF(N1036="snížená",J1036,0)</f>
        <v>0</v>
      </c>
      <c r="BG1036" s="220">
        <f>IF(N1036="zákl. přenesená",J1036,0)</f>
        <v>0</v>
      </c>
      <c r="BH1036" s="220">
        <f>IF(N1036="sníž. přenesená",J1036,0)</f>
        <v>0</v>
      </c>
      <c r="BI1036" s="220">
        <f>IF(N1036="nulová",J1036,0)</f>
        <v>0</v>
      </c>
      <c r="BJ1036" s="25" t="s">
        <v>78</v>
      </c>
      <c r="BK1036" s="220">
        <f>ROUND(I1036*H1036,2)</f>
        <v>0</v>
      </c>
      <c r="BL1036" s="25" t="s">
        <v>517</v>
      </c>
      <c r="BM1036" s="25" t="s">
        <v>1894</v>
      </c>
    </row>
    <row r="1037" spans="2:65" s="1" customFormat="1" ht="13.5">
      <c r="B1037" s="42"/>
      <c r="C1037" s="64"/>
      <c r="D1037" s="221" t="s">
        <v>428</v>
      </c>
      <c r="E1037" s="64"/>
      <c r="F1037" s="222" t="s">
        <v>1893</v>
      </c>
      <c r="G1037" s="64"/>
      <c r="H1037" s="64"/>
      <c r="I1037" s="177"/>
      <c r="J1037" s="64"/>
      <c r="K1037" s="64"/>
      <c r="L1037" s="62"/>
      <c r="M1037" s="223"/>
      <c r="N1037" s="43"/>
      <c r="O1037" s="43"/>
      <c r="P1037" s="43"/>
      <c r="Q1037" s="43"/>
      <c r="R1037" s="43"/>
      <c r="S1037" s="43"/>
      <c r="T1037" s="79"/>
      <c r="AT1037" s="25" t="s">
        <v>428</v>
      </c>
      <c r="AU1037" s="25" t="s">
        <v>80</v>
      </c>
    </row>
    <row r="1038" spans="2:65" s="12" customFormat="1" ht="13.5">
      <c r="B1038" s="224"/>
      <c r="C1038" s="225"/>
      <c r="D1038" s="237" t="s">
        <v>430</v>
      </c>
      <c r="E1038" s="247" t="s">
        <v>21</v>
      </c>
      <c r="F1038" s="248" t="s">
        <v>1895</v>
      </c>
      <c r="G1038" s="225"/>
      <c r="H1038" s="249">
        <v>995.67100000000005</v>
      </c>
      <c r="I1038" s="229"/>
      <c r="J1038" s="225"/>
      <c r="K1038" s="225"/>
      <c r="L1038" s="230"/>
      <c r="M1038" s="231"/>
      <c r="N1038" s="232"/>
      <c r="O1038" s="232"/>
      <c r="P1038" s="232"/>
      <c r="Q1038" s="232"/>
      <c r="R1038" s="232"/>
      <c r="S1038" s="232"/>
      <c r="T1038" s="233"/>
      <c r="AT1038" s="234" t="s">
        <v>430</v>
      </c>
      <c r="AU1038" s="234" t="s">
        <v>80</v>
      </c>
      <c r="AV1038" s="12" t="s">
        <v>80</v>
      </c>
      <c r="AW1038" s="12" t="s">
        <v>34</v>
      </c>
      <c r="AX1038" s="12" t="s">
        <v>78</v>
      </c>
      <c r="AY1038" s="234" t="s">
        <v>419</v>
      </c>
    </row>
    <row r="1039" spans="2:65" s="1" customFormat="1" ht="22.5" customHeight="1">
      <c r="B1039" s="42"/>
      <c r="C1039" s="250" t="s">
        <v>1896</v>
      </c>
      <c r="D1039" s="250" t="s">
        <v>469</v>
      </c>
      <c r="E1039" s="251" t="s">
        <v>1897</v>
      </c>
      <c r="F1039" s="252" t="s">
        <v>1898</v>
      </c>
      <c r="G1039" s="253" t="s">
        <v>424</v>
      </c>
      <c r="H1039" s="254">
        <v>219.048</v>
      </c>
      <c r="I1039" s="255"/>
      <c r="J1039" s="256">
        <f>ROUND(I1039*H1039,2)</f>
        <v>0</v>
      </c>
      <c r="K1039" s="252" t="s">
        <v>425</v>
      </c>
      <c r="L1039" s="257"/>
      <c r="M1039" s="258" t="s">
        <v>21</v>
      </c>
      <c r="N1039" s="259" t="s">
        <v>42</v>
      </c>
      <c r="O1039" s="43"/>
      <c r="P1039" s="218">
        <f>O1039*H1039</f>
        <v>0</v>
      </c>
      <c r="Q1039" s="218">
        <v>2.5000000000000001E-2</v>
      </c>
      <c r="R1039" s="218">
        <f>Q1039*H1039</f>
        <v>5.4762000000000004</v>
      </c>
      <c r="S1039" s="218">
        <v>0</v>
      </c>
      <c r="T1039" s="219">
        <f>S1039*H1039</f>
        <v>0</v>
      </c>
      <c r="AR1039" s="25" t="s">
        <v>622</v>
      </c>
      <c r="AT1039" s="25" t="s">
        <v>469</v>
      </c>
      <c r="AU1039" s="25" t="s">
        <v>80</v>
      </c>
      <c r="AY1039" s="25" t="s">
        <v>419</v>
      </c>
      <c r="BE1039" s="220">
        <f>IF(N1039="základní",J1039,0)</f>
        <v>0</v>
      </c>
      <c r="BF1039" s="220">
        <f>IF(N1039="snížená",J1039,0)</f>
        <v>0</v>
      </c>
      <c r="BG1039" s="220">
        <f>IF(N1039="zákl. přenesená",J1039,0)</f>
        <v>0</v>
      </c>
      <c r="BH1039" s="220">
        <f>IF(N1039="sníž. přenesená",J1039,0)</f>
        <v>0</v>
      </c>
      <c r="BI1039" s="220">
        <f>IF(N1039="nulová",J1039,0)</f>
        <v>0</v>
      </c>
      <c r="BJ1039" s="25" t="s">
        <v>78</v>
      </c>
      <c r="BK1039" s="220">
        <f>ROUND(I1039*H1039,2)</f>
        <v>0</v>
      </c>
      <c r="BL1039" s="25" t="s">
        <v>517</v>
      </c>
      <c r="BM1039" s="25" t="s">
        <v>1899</v>
      </c>
    </row>
    <row r="1040" spans="2:65" s="1" customFormat="1" ht="27">
      <c r="B1040" s="42"/>
      <c r="C1040" s="64"/>
      <c r="D1040" s="221" t="s">
        <v>428</v>
      </c>
      <c r="E1040" s="64"/>
      <c r="F1040" s="222" t="s">
        <v>1900</v>
      </c>
      <c r="G1040" s="64"/>
      <c r="H1040" s="64"/>
      <c r="I1040" s="177"/>
      <c r="J1040" s="64"/>
      <c r="K1040" s="64"/>
      <c r="L1040" s="62"/>
      <c r="M1040" s="223"/>
      <c r="N1040" s="43"/>
      <c r="O1040" s="43"/>
      <c r="P1040" s="43"/>
      <c r="Q1040" s="43"/>
      <c r="R1040" s="43"/>
      <c r="S1040" s="43"/>
      <c r="T1040" s="79"/>
      <c r="AT1040" s="25" t="s">
        <v>428</v>
      </c>
      <c r="AU1040" s="25" t="s">
        <v>80</v>
      </c>
    </row>
    <row r="1041" spans="2:65" s="12" customFormat="1" ht="13.5">
      <c r="B1041" s="224"/>
      <c r="C1041" s="225"/>
      <c r="D1041" s="237" t="s">
        <v>430</v>
      </c>
      <c r="E1041" s="247" t="s">
        <v>21</v>
      </c>
      <c r="F1041" s="248" t="s">
        <v>1901</v>
      </c>
      <c r="G1041" s="225"/>
      <c r="H1041" s="249">
        <v>219.048</v>
      </c>
      <c r="I1041" s="229"/>
      <c r="J1041" s="225"/>
      <c r="K1041" s="225"/>
      <c r="L1041" s="230"/>
      <c r="M1041" s="231"/>
      <c r="N1041" s="232"/>
      <c r="O1041" s="232"/>
      <c r="P1041" s="232"/>
      <c r="Q1041" s="232"/>
      <c r="R1041" s="232"/>
      <c r="S1041" s="232"/>
      <c r="T1041" s="233"/>
      <c r="AT1041" s="234" t="s">
        <v>430</v>
      </c>
      <c r="AU1041" s="234" t="s">
        <v>80</v>
      </c>
      <c r="AV1041" s="12" t="s">
        <v>80</v>
      </c>
      <c r="AW1041" s="12" t="s">
        <v>34</v>
      </c>
      <c r="AX1041" s="12" t="s">
        <v>78</v>
      </c>
      <c r="AY1041" s="234" t="s">
        <v>419</v>
      </c>
    </row>
    <row r="1042" spans="2:65" s="1" customFormat="1" ht="22.5" customHeight="1">
      <c r="B1042" s="42"/>
      <c r="C1042" s="250" t="s">
        <v>1902</v>
      </c>
      <c r="D1042" s="250" t="s">
        <v>469</v>
      </c>
      <c r="E1042" s="251" t="s">
        <v>1903</v>
      </c>
      <c r="F1042" s="252" t="s">
        <v>1904</v>
      </c>
      <c r="G1042" s="253" t="s">
        <v>465</v>
      </c>
      <c r="H1042" s="254">
        <v>42.249000000000002</v>
      </c>
      <c r="I1042" s="255"/>
      <c r="J1042" s="256">
        <f>ROUND(I1042*H1042,2)</f>
        <v>0</v>
      </c>
      <c r="K1042" s="252" t="s">
        <v>21</v>
      </c>
      <c r="L1042" s="257"/>
      <c r="M1042" s="258" t="s">
        <v>21</v>
      </c>
      <c r="N1042" s="259" t="s">
        <v>42</v>
      </c>
      <c r="O1042" s="43"/>
      <c r="P1042" s="218">
        <f>O1042*H1042</f>
        <v>0</v>
      </c>
      <c r="Q1042" s="218">
        <v>2.3999999999999998E-3</v>
      </c>
      <c r="R1042" s="218">
        <f>Q1042*H1042</f>
        <v>0.10139759999999999</v>
      </c>
      <c r="S1042" s="218">
        <v>0</v>
      </c>
      <c r="T1042" s="219">
        <f>S1042*H1042</f>
        <v>0</v>
      </c>
      <c r="AR1042" s="25" t="s">
        <v>622</v>
      </c>
      <c r="AT1042" s="25" t="s">
        <v>469</v>
      </c>
      <c r="AU1042" s="25" t="s">
        <v>80</v>
      </c>
      <c r="AY1042" s="25" t="s">
        <v>419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25" t="s">
        <v>78</v>
      </c>
      <c r="BK1042" s="220">
        <f>ROUND(I1042*H1042,2)</f>
        <v>0</v>
      </c>
      <c r="BL1042" s="25" t="s">
        <v>517</v>
      </c>
      <c r="BM1042" s="25" t="s">
        <v>1905</v>
      </c>
    </row>
    <row r="1043" spans="2:65" s="1" customFormat="1" ht="13.5">
      <c r="B1043" s="42"/>
      <c r="C1043" s="64"/>
      <c r="D1043" s="221" t="s">
        <v>428</v>
      </c>
      <c r="E1043" s="64"/>
      <c r="F1043" s="222" t="s">
        <v>1906</v>
      </c>
      <c r="G1043" s="64"/>
      <c r="H1043" s="64"/>
      <c r="I1043" s="177"/>
      <c r="J1043" s="64"/>
      <c r="K1043" s="64"/>
      <c r="L1043" s="62"/>
      <c r="M1043" s="223"/>
      <c r="N1043" s="43"/>
      <c r="O1043" s="43"/>
      <c r="P1043" s="43"/>
      <c r="Q1043" s="43"/>
      <c r="R1043" s="43"/>
      <c r="S1043" s="43"/>
      <c r="T1043" s="79"/>
      <c r="AT1043" s="25" t="s">
        <v>428</v>
      </c>
      <c r="AU1043" s="25" t="s">
        <v>80</v>
      </c>
    </row>
    <row r="1044" spans="2:65" s="12" customFormat="1" ht="13.5">
      <c r="B1044" s="224"/>
      <c r="C1044" s="225"/>
      <c r="D1044" s="237" t="s">
        <v>430</v>
      </c>
      <c r="E1044" s="247" t="s">
        <v>21</v>
      </c>
      <c r="F1044" s="248" t="s">
        <v>1907</v>
      </c>
      <c r="G1044" s="225"/>
      <c r="H1044" s="249">
        <v>42.249000000000002</v>
      </c>
      <c r="I1044" s="229"/>
      <c r="J1044" s="225"/>
      <c r="K1044" s="225"/>
      <c r="L1044" s="230"/>
      <c r="M1044" s="231"/>
      <c r="N1044" s="232"/>
      <c r="O1044" s="232"/>
      <c r="P1044" s="232"/>
      <c r="Q1044" s="232"/>
      <c r="R1044" s="232"/>
      <c r="S1044" s="232"/>
      <c r="T1044" s="233"/>
      <c r="AT1044" s="234" t="s">
        <v>430</v>
      </c>
      <c r="AU1044" s="234" t="s">
        <v>80</v>
      </c>
      <c r="AV1044" s="12" t="s">
        <v>80</v>
      </c>
      <c r="AW1044" s="12" t="s">
        <v>34</v>
      </c>
      <c r="AX1044" s="12" t="s">
        <v>78</v>
      </c>
      <c r="AY1044" s="234" t="s">
        <v>419</v>
      </c>
    </row>
    <row r="1045" spans="2:65" s="1" customFormat="1" ht="22.5" customHeight="1">
      <c r="B1045" s="42"/>
      <c r="C1045" s="250" t="s">
        <v>1908</v>
      </c>
      <c r="D1045" s="250" t="s">
        <v>469</v>
      </c>
      <c r="E1045" s="251" t="s">
        <v>1909</v>
      </c>
      <c r="F1045" s="252" t="s">
        <v>1910</v>
      </c>
      <c r="G1045" s="253" t="s">
        <v>465</v>
      </c>
      <c r="H1045" s="254">
        <v>79.784999999999997</v>
      </c>
      <c r="I1045" s="255"/>
      <c r="J1045" s="256">
        <f>ROUND(I1045*H1045,2)</f>
        <v>0</v>
      </c>
      <c r="K1045" s="252" t="s">
        <v>425</v>
      </c>
      <c r="L1045" s="257"/>
      <c r="M1045" s="258" t="s">
        <v>21</v>
      </c>
      <c r="N1045" s="259" t="s">
        <v>42</v>
      </c>
      <c r="O1045" s="43"/>
      <c r="P1045" s="218">
        <f>O1045*H1045</f>
        <v>0</v>
      </c>
      <c r="Q1045" s="218">
        <v>1.5E-3</v>
      </c>
      <c r="R1045" s="218">
        <f>Q1045*H1045</f>
        <v>0.11967749999999999</v>
      </c>
      <c r="S1045" s="218">
        <v>0</v>
      </c>
      <c r="T1045" s="219">
        <f>S1045*H1045</f>
        <v>0</v>
      </c>
      <c r="AR1045" s="25" t="s">
        <v>622</v>
      </c>
      <c r="AT1045" s="25" t="s">
        <v>469</v>
      </c>
      <c r="AU1045" s="25" t="s">
        <v>80</v>
      </c>
      <c r="AY1045" s="25" t="s">
        <v>419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5" t="s">
        <v>78</v>
      </c>
      <c r="BK1045" s="220">
        <f>ROUND(I1045*H1045,2)</f>
        <v>0</v>
      </c>
      <c r="BL1045" s="25" t="s">
        <v>517</v>
      </c>
      <c r="BM1045" s="25" t="s">
        <v>1911</v>
      </c>
    </row>
    <row r="1046" spans="2:65" s="1" customFormat="1" ht="13.5">
      <c r="B1046" s="42"/>
      <c r="C1046" s="64"/>
      <c r="D1046" s="221" t="s">
        <v>428</v>
      </c>
      <c r="E1046" s="64"/>
      <c r="F1046" s="222" t="s">
        <v>1912</v>
      </c>
      <c r="G1046" s="64"/>
      <c r="H1046" s="64"/>
      <c r="I1046" s="177"/>
      <c r="J1046" s="64"/>
      <c r="K1046" s="64"/>
      <c r="L1046" s="62"/>
      <c r="M1046" s="223"/>
      <c r="N1046" s="43"/>
      <c r="O1046" s="43"/>
      <c r="P1046" s="43"/>
      <c r="Q1046" s="43"/>
      <c r="R1046" s="43"/>
      <c r="S1046" s="43"/>
      <c r="T1046" s="79"/>
      <c r="AT1046" s="25" t="s">
        <v>428</v>
      </c>
      <c r="AU1046" s="25" t="s">
        <v>80</v>
      </c>
    </row>
    <row r="1047" spans="2:65" s="12" customFormat="1" ht="13.5">
      <c r="B1047" s="224"/>
      <c r="C1047" s="225"/>
      <c r="D1047" s="237" t="s">
        <v>430</v>
      </c>
      <c r="E1047" s="247" t="s">
        <v>21</v>
      </c>
      <c r="F1047" s="248" t="s">
        <v>1913</v>
      </c>
      <c r="G1047" s="225"/>
      <c r="H1047" s="249">
        <v>79.784999999999997</v>
      </c>
      <c r="I1047" s="229"/>
      <c r="J1047" s="225"/>
      <c r="K1047" s="225"/>
      <c r="L1047" s="230"/>
      <c r="M1047" s="231"/>
      <c r="N1047" s="232"/>
      <c r="O1047" s="232"/>
      <c r="P1047" s="232"/>
      <c r="Q1047" s="232"/>
      <c r="R1047" s="232"/>
      <c r="S1047" s="232"/>
      <c r="T1047" s="233"/>
      <c r="AT1047" s="234" t="s">
        <v>430</v>
      </c>
      <c r="AU1047" s="234" t="s">
        <v>80</v>
      </c>
      <c r="AV1047" s="12" t="s">
        <v>80</v>
      </c>
      <c r="AW1047" s="12" t="s">
        <v>34</v>
      </c>
      <c r="AX1047" s="12" t="s">
        <v>78</v>
      </c>
      <c r="AY1047" s="234" t="s">
        <v>419</v>
      </c>
    </row>
    <row r="1048" spans="2:65" s="1" customFormat="1" ht="22.5" customHeight="1">
      <c r="B1048" s="42"/>
      <c r="C1048" s="209" t="s">
        <v>1914</v>
      </c>
      <c r="D1048" s="209" t="s">
        <v>421</v>
      </c>
      <c r="E1048" s="210" t="s">
        <v>1915</v>
      </c>
      <c r="F1048" s="211" t="s">
        <v>1916</v>
      </c>
      <c r="G1048" s="212" t="s">
        <v>458</v>
      </c>
      <c r="H1048" s="213">
        <v>19.449000000000002</v>
      </c>
      <c r="I1048" s="214"/>
      <c r="J1048" s="215">
        <f>ROUND(I1048*H1048,2)</f>
        <v>0</v>
      </c>
      <c r="K1048" s="211" t="s">
        <v>425</v>
      </c>
      <c r="L1048" s="62"/>
      <c r="M1048" s="216" t="s">
        <v>21</v>
      </c>
      <c r="N1048" s="217" t="s">
        <v>42</v>
      </c>
      <c r="O1048" s="43"/>
      <c r="P1048" s="218">
        <f>O1048*H1048</f>
        <v>0</v>
      </c>
      <c r="Q1048" s="218">
        <v>0</v>
      </c>
      <c r="R1048" s="218">
        <f>Q1048*H1048</f>
        <v>0</v>
      </c>
      <c r="S1048" s="218">
        <v>0</v>
      </c>
      <c r="T1048" s="219">
        <f>S1048*H1048</f>
        <v>0</v>
      </c>
      <c r="AR1048" s="25" t="s">
        <v>517</v>
      </c>
      <c r="AT1048" s="25" t="s">
        <v>421</v>
      </c>
      <c r="AU1048" s="25" t="s">
        <v>80</v>
      </c>
      <c r="AY1048" s="25" t="s">
        <v>419</v>
      </c>
      <c r="BE1048" s="220">
        <f>IF(N1048="základní",J1048,0)</f>
        <v>0</v>
      </c>
      <c r="BF1048" s="220">
        <f>IF(N1048="snížená",J1048,0)</f>
        <v>0</v>
      </c>
      <c r="BG1048" s="220">
        <f>IF(N1048="zákl. přenesená",J1048,0)</f>
        <v>0</v>
      </c>
      <c r="BH1048" s="220">
        <f>IF(N1048="sníž. přenesená",J1048,0)</f>
        <v>0</v>
      </c>
      <c r="BI1048" s="220">
        <f>IF(N1048="nulová",J1048,0)</f>
        <v>0</v>
      </c>
      <c r="BJ1048" s="25" t="s">
        <v>78</v>
      </c>
      <c r="BK1048" s="220">
        <f>ROUND(I1048*H1048,2)</f>
        <v>0</v>
      </c>
      <c r="BL1048" s="25" t="s">
        <v>517</v>
      </c>
      <c r="BM1048" s="25" t="s">
        <v>1917</v>
      </c>
    </row>
    <row r="1049" spans="2:65" s="1" customFormat="1" ht="27">
      <c r="B1049" s="42"/>
      <c r="C1049" s="64"/>
      <c r="D1049" s="221" t="s">
        <v>428</v>
      </c>
      <c r="E1049" s="64"/>
      <c r="F1049" s="222" t="s">
        <v>1918</v>
      </c>
      <c r="G1049" s="64"/>
      <c r="H1049" s="64"/>
      <c r="I1049" s="177"/>
      <c r="J1049" s="64"/>
      <c r="K1049" s="64"/>
      <c r="L1049" s="62"/>
      <c r="M1049" s="223"/>
      <c r="N1049" s="43"/>
      <c r="O1049" s="43"/>
      <c r="P1049" s="43"/>
      <c r="Q1049" s="43"/>
      <c r="R1049" s="43"/>
      <c r="S1049" s="43"/>
      <c r="T1049" s="79"/>
      <c r="AT1049" s="25" t="s">
        <v>428</v>
      </c>
      <c r="AU1049" s="25" t="s">
        <v>80</v>
      </c>
    </row>
    <row r="1050" spans="2:65" s="11" customFormat="1" ht="29.85" customHeight="1">
      <c r="B1050" s="192"/>
      <c r="C1050" s="193"/>
      <c r="D1050" s="206" t="s">
        <v>70</v>
      </c>
      <c r="E1050" s="207" t="s">
        <v>1919</v>
      </c>
      <c r="F1050" s="207" t="s">
        <v>1920</v>
      </c>
      <c r="G1050" s="193"/>
      <c r="H1050" s="193"/>
      <c r="I1050" s="196"/>
      <c r="J1050" s="208">
        <f>BK1050</f>
        <v>0</v>
      </c>
      <c r="K1050" s="193"/>
      <c r="L1050" s="198"/>
      <c r="M1050" s="199"/>
      <c r="N1050" s="200"/>
      <c r="O1050" s="200"/>
      <c r="P1050" s="201">
        <f>SUM(P1051:P1054)</f>
        <v>0</v>
      </c>
      <c r="Q1050" s="200"/>
      <c r="R1050" s="201">
        <f>SUM(R1051:R1054)</f>
        <v>1.7100000000000001E-2</v>
      </c>
      <c r="S1050" s="200"/>
      <c r="T1050" s="202">
        <f>SUM(T1051:T1054)</f>
        <v>0.10055</v>
      </c>
      <c r="AR1050" s="203" t="s">
        <v>80</v>
      </c>
      <c r="AT1050" s="204" t="s">
        <v>70</v>
      </c>
      <c r="AU1050" s="204" t="s">
        <v>78</v>
      </c>
      <c r="AY1050" s="203" t="s">
        <v>419</v>
      </c>
      <c r="BK1050" s="205">
        <f>SUM(BK1051:BK1054)</f>
        <v>0</v>
      </c>
    </row>
    <row r="1051" spans="2:65" s="1" customFormat="1" ht="22.5" customHeight="1">
      <c r="B1051" s="42"/>
      <c r="C1051" s="209" t="s">
        <v>1921</v>
      </c>
      <c r="D1051" s="209" t="s">
        <v>421</v>
      </c>
      <c r="E1051" s="210" t="s">
        <v>1922</v>
      </c>
      <c r="F1051" s="211" t="s">
        <v>1923</v>
      </c>
      <c r="G1051" s="212" t="s">
        <v>608</v>
      </c>
      <c r="H1051" s="213">
        <v>5</v>
      </c>
      <c r="I1051" s="214"/>
      <c r="J1051" s="215">
        <f>ROUND(I1051*H1051,2)</f>
        <v>0</v>
      </c>
      <c r="K1051" s="211" t="s">
        <v>425</v>
      </c>
      <c r="L1051" s="62"/>
      <c r="M1051" s="216" t="s">
        <v>21</v>
      </c>
      <c r="N1051" s="217" t="s">
        <v>42</v>
      </c>
      <c r="O1051" s="43"/>
      <c r="P1051" s="218">
        <f>O1051*H1051</f>
        <v>0</v>
      </c>
      <c r="Q1051" s="218">
        <v>0</v>
      </c>
      <c r="R1051" s="218">
        <f>Q1051*H1051</f>
        <v>0</v>
      </c>
      <c r="S1051" s="218">
        <v>2.0109999999999999E-2</v>
      </c>
      <c r="T1051" s="219">
        <f>S1051*H1051</f>
        <v>0.10055</v>
      </c>
      <c r="AR1051" s="25" t="s">
        <v>517</v>
      </c>
      <c r="AT1051" s="25" t="s">
        <v>421</v>
      </c>
      <c r="AU1051" s="25" t="s">
        <v>80</v>
      </c>
      <c r="AY1051" s="25" t="s">
        <v>419</v>
      </c>
      <c r="BE1051" s="220">
        <f>IF(N1051="základní",J1051,0)</f>
        <v>0</v>
      </c>
      <c r="BF1051" s="220">
        <f>IF(N1051="snížená",J1051,0)</f>
        <v>0</v>
      </c>
      <c r="BG1051" s="220">
        <f>IF(N1051="zákl. přenesená",J1051,0)</f>
        <v>0</v>
      </c>
      <c r="BH1051" s="220">
        <f>IF(N1051="sníž. přenesená",J1051,0)</f>
        <v>0</v>
      </c>
      <c r="BI1051" s="220">
        <f>IF(N1051="nulová",J1051,0)</f>
        <v>0</v>
      </c>
      <c r="BJ1051" s="25" t="s">
        <v>78</v>
      </c>
      <c r="BK1051" s="220">
        <f>ROUND(I1051*H1051,2)</f>
        <v>0</v>
      </c>
      <c r="BL1051" s="25" t="s">
        <v>517</v>
      </c>
      <c r="BM1051" s="25" t="s">
        <v>1924</v>
      </c>
    </row>
    <row r="1052" spans="2:65" s="1" customFormat="1" ht="13.5">
      <c r="B1052" s="42"/>
      <c r="C1052" s="64"/>
      <c r="D1052" s="237" t="s">
        <v>428</v>
      </c>
      <c r="E1052" s="64"/>
      <c r="F1052" s="271" t="s">
        <v>1925</v>
      </c>
      <c r="G1052" s="64"/>
      <c r="H1052" s="64"/>
      <c r="I1052" s="177"/>
      <c r="J1052" s="64"/>
      <c r="K1052" s="64"/>
      <c r="L1052" s="62"/>
      <c r="M1052" s="223"/>
      <c r="N1052" s="43"/>
      <c r="O1052" s="43"/>
      <c r="P1052" s="43"/>
      <c r="Q1052" s="43"/>
      <c r="R1052" s="43"/>
      <c r="S1052" s="43"/>
      <c r="T1052" s="79"/>
      <c r="AT1052" s="25" t="s">
        <v>428</v>
      </c>
      <c r="AU1052" s="25" t="s">
        <v>80</v>
      </c>
    </row>
    <row r="1053" spans="2:65" s="1" customFormat="1" ht="31.5" customHeight="1">
      <c r="B1053" s="42"/>
      <c r="C1053" s="209" t="s">
        <v>1926</v>
      </c>
      <c r="D1053" s="209" t="s">
        <v>421</v>
      </c>
      <c r="E1053" s="210" t="s">
        <v>1927</v>
      </c>
      <c r="F1053" s="211" t="s">
        <v>1928</v>
      </c>
      <c r="G1053" s="212" t="s">
        <v>608</v>
      </c>
      <c r="H1053" s="213">
        <v>5</v>
      </c>
      <c r="I1053" s="214"/>
      <c r="J1053" s="215">
        <f>ROUND(I1053*H1053,2)</f>
        <v>0</v>
      </c>
      <c r="K1053" s="211" t="s">
        <v>21</v>
      </c>
      <c r="L1053" s="62"/>
      <c r="M1053" s="216" t="s">
        <v>21</v>
      </c>
      <c r="N1053" s="217" t="s">
        <v>42</v>
      </c>
      <c r="O1053" s="43"/>
      <c r="P1053" s="218">
        <f>O1053*H1053</f>
        <v>0</v>
      </c>
      <c r="Q1053" s="218">
        <v>3.4199999999999999E-3</v>
      </c>
      <c r="R1053" s="218">
        <f>Q1053*H1053</f>
        <v>1.7100000000000001E-2</v>
      </c>
      <c r="S1053" s="218">
        <v>0</v>
      </c>
      <c r="T1053" s="219">
        <f>S1053*H1053</f>
        <v>0</v>
      </c>
      <c r="AR1053" s="25" t="s">
        <v>517</v>
      </c>
      <c r="AT1053" s="25" t="s">
        <v>421</v>
      </c>
      <c r="AU1053" s="25" t="s">
        <v>80</v>
      </c>
      <c r="AY1053" s="25" t="s">
        <v>419</v>
      </c>
      <c r="BE1053" s="220">
        <f>IF(N1053="základní",J1053,0)</f>
        <v>0</v>
      </c>
      <c r="BF1053" s="220">
        <f>IF(N1053="snížená",J1053,0)</f>
        <v>0</v>
      </c>
      <c r="BG1053" s="220">
        <f>IF(N1053="zákl. přenesená",J1053,0)</f>
        <v>0</v>
      </c>
      <c r="BH1053" s="220">
        <f>IF(N1053="sníž. přenesená",J1053,0)</f>
        <v>0</v>
      </c>
      <c r="BI1053" s="220">
        <f>IF(N1053="nulová",J1053,0)</f>
        <v>0</v>
      </c>
      <c r="BJ1053" s="25" t="s">
        <v>78</v>
      </c>
      <c r="BK1053" s="220">
        <f>ROUND(I1053*H1053,2)</f>
        <v>0</v>
      </c>
      <c r="BL1053" s="25" t="s">
        <v>517</v>
      </c>
      <c r="BM1053" s="25" t="s">
        <v>1929</v>
      </c>
    </row>
    <row r="1054" spans="2:65" s="1" customFormat="1" ht="27">
      <c r="B1054" s="42"/>
      <c r="C1054" s="64"/>
      <c r="D1054" s="221" t="s">
        <v>428</v>
      </c>
      <c r="E1054" s="64"/>
      <c r="F1054" s="222" t="s">
        <v>1928</v>
      </c>
      <c r="G1054" s="64"/>
      <c r="H1054" s="64"/>
      <c r="I1054" s="177"/>
      <c r="J1054" s="64"/>
      <c r="K1054" s="64"/>
      <c r="L1054" s="62"/>
      <c r="M1054" s="223"/>
      <c r="N1054" s="43"/>
      <c r="O1054" s="43"/>
      <c r="P1054" s="43"/>
      <c r="Q1054" s="43"/>
      <c r="R1054" s="43"/>
      <c r="S1054" s="43"/>
      <c r="T1054" s="79"/>
      <c r="AT1054" s="25" t="s">
        <v>428</v>
      </c>
      <c r="AU1054" s="25" t="s">
        <v>80</v>
      </c>
    </row>
    <row r="1055" spans="2:65" s="11" customFormat="1" ht="29.85" customHeight="1">
      <c r="B1055" s="192"/>
      <c r="C1055" s="193"/>
      <c r="D1055" s="206" t="s">
        <v>70</v>
      </c>
      <c r="E1055" s="207" t="s">
        <v>1930</v>
      </c>
      <c r="F1055" s="207" t="s">
        <v>1931</v>
      </c>
      <c r="G1055" s="193"/>
      <c r="H1055" s="193"/>
      <c r="I1055" s="196"/>
      <c r="J1055" s="208">
        <f>BK1055</f>
        <v>0</v>
      </c>
      <c r="K1055" s="193"/>
      <c r="L1055" s="198"/>
      <c r="M1055" s="199"/>
      <c r="N1055" s="200"/>
      <c r="O1055" s="200"/>
      <c r="P1055" s="201">
        <f>SUM(P1056:P1077)</f>
        <v>0</v>
      </c>
      <c r="Q1055" s="200"/>
      <c r="R1055" s="201">
        <f>SUM(R1056:R1077)</f>
        <v>2.2767667699999996</v>
      </c>
      <c r="S1055" s="200"/>
      <c r="T1055" s="202">
        <f>SUM(T1056:T1077)</f>
        <v>0</v>
      </c>
      <c r="AR1055" s="203" t="s">
        <v>80</v>
      </c>
      <c r="AT1055" s="204" t="s">
        <v>70</v>
      </c>
      <c r="AU1055" s="204" t="s">
        <v>78</v>
      </c>
      <c r="AY1055" s="203" t="s">
        <v>419</v>
      </c>
      <c r="BK1055" s="205">
        <f>SUM(BK1056:BK1077)</f>
        <v>0</v>
      </c>
    </row>
    <row r="1056" spans="2:65" s="1" customFormat="1" ht="31.5" customHeight="1">
      <c r="B1056" s="42"/>
      <c r="C1056" s="209" t="s">
        <v>1932</v>
      </c>
      <c r="D1056" s="209" t="s">
        <v>421</v>
      </c>
      <c r="E1056" s="210" t="s">
        <v>1933</v>
      </c>
      <c r="F1056" s="211" t="s">
        <v>1934</v>
      </c>
      <c r="G1056" s="212" t="s">
        <v>424</v>
      </c>
      <c r="H1056" s="213">
        <v>1.375</v>
      </c>
      <c r="I1056" s="214"/>
      <c r="J1056" s="215">
        <f>ROUND(I1056*H1056,2)</f>
        <v>0</v>
      </c>
      <c r="K1056" s="211" t="s">
        <v>425</v>
      </c>
      <c r="L1056" s="62"/>
      <c r="M1056" s="216" t="s">
        <v>21</v>
      </c>
      <c r="N1056" s="217" t="s">
        <v>42</v>
      </c>
      <c r="O1056" s="43"/>
      <c r="P1056" s="218">
        <f>O1056*H1056</f>
        <v>0</v>
      </c>
      <c r="Q1056" s="218">
        <v>1.89E-3</v>
      </c>
      <c r="R1056" s="218">
        <f>Q1056*H1056</f>
        <v>2.5987499999999999E-3</v>
      </c>
      <c r="S1056" s="218">
        <v>0</v>
      </c>
      <c r="T1056" s="219">
        <f>S1056*H1056</f>
        <v>0</v>
      </c>
      <c r="AR1056" s="25" t="s">
        <v>517</v>
      </c>
      <c r="AT1056" s="25" t="s">
        <v>421</v>
      </c>
      <c r="AU1056" s="25" t="s">
        <v>80</v>
      </c>
      <c r="AY1056" s="25" t="s">
        <v>419</v>
      </c>
      <c r="BE1056" s="220">
        <f>IF(N1056="základní",J1056,0)</f>
        <v>0</v>
      </c>
      <c r="BF1056" s="220">
        <f>IF(N1056="snížená",J1056,0)</f>
        <v>0</v>
      </c>
      <c r="BG1056" s="220">
        <f>IF(N1056="zákl. přenesená",J1056,0)</f>
        <v>0</v>
      </c>
      <c r="BH1056" s="220">
        <f>IF(N1056="sníž. přenesená",J1056,0)</f>
        <v>0</v>
      </c>
      <c r="BI1056" s="220">
        <f>IF(N1056="nulová",J1056,0)</f>
        <v>0</v>
      </c>
      <c r="BJ1056" s="25" t="s">
        <v>78</v>
      </c>
      <c r="BK1056" s="220">
        <f>ROUND(I1056*H1056,2)</f>
        <v>0</v>
      </c>
      <c r="BL1056" s="25" t="s">
        <v>517</v>
      </c>
      <c r="BM1056" s="25" t="s">
        <v>1935</v>
      </c>
    </row>
    <row r="1057" spans="2:65" s="1" customFormat="1" ht="27">
      <c r="B1057" s="42"/>
      <c r="C1057" s="64"/>
      <c r="D1057" s="221" t="s">
        <v>428</v>
      </c>
      <c r="E1057" s="64"/>
      <c r="F1057" s="222" t="s">
        <v>1936</v>
      </c>
      <c r="G1057" s="64"/>
      <c r="H1057" s="64"/>
      <c r="I1057" s="177"/>
      <c r="J1057" s="64"/>
      <c r="K1057" s="64"/>
      <c r="L1057" s="62"/>
      <c r="M1057" s="223"/>
      <c r="N1057" s="43"/>
      <c r="O1057" s="43"/>
      <c r="P1057" s="43"/>
      <c r="Q1057" s="43"/>
      <c r="R1057" s="43"/>
      <c r="S1057" s="43"/>
      <c r="T1057" s="79"/>
      <c r="AT1057" s="25" t="s">
        <v>428</v>
      </c>
      <c r="AU1057" s="25" t="s">
        <v>80</v>
      </c>
    </row>
    <row r="1058" spans="2:65" s="12" customFormat="1" ht="13.5">
      <c r="B1058" s="224"/>
      <c r="C1058" s="225"/>
      <c r="D1058" s="237" t="s">
        <v>430</v>
      </c>
      <c r="E1058" s="247" t="s">
        <v>21</v>
      </c>
      <c r="F1058" s="248" t="s">
        <v>1937</v>
      </c>
      <c r="G1058" s="225"/>
      <c r="H1058" s="249">
        <v>1.375</v>
      </c>
      <c r="I1058" s="229"/>
      <c r="J1058" s="225"/>
      <c r="K1058" s="225"/>
      <c r="L1058" s="230"/>
      <c r="M1058" s="231"/>
      <c r="N1058" s="232"/>
      <c r="O1058" s="232"/>
      <c r="P1058" s="232"/>
      <c r="Q1058" s="232"/>
      <c r="R1058" s="232"/>
      <c r="S1058" s="232"/>
      <c r="T1058" s="233"/>
      <c r="AT1058" s="234" t="s">
        <v>430</v>
      </c>
      <c r="AU1058" s="234" t="s">
        <v>80</v>
      </c>
      <c r="AV1058" s="12" t="s">
        <v>80</v>
      </c>
      <c r="AW1058" s="12" t="s">
        <v>34</v>
      </c>
      <c r="AX1058" s="12" t="s">
        <v>78</v>
      </c>
      <c r="AY1058" s="234" t="s">
        <v>419</v>
      </c>
    </row>
    <row r="1059" spans="2:65" s="1" customFormat="1" ht="31.5" customHeight="1">
      <c r="B1059" s="42"/>
      <c r="C1059" s="209" t="s">
        <v>1938</v>
      </c>
      <c r="D1059" s="209" t="s">
        <v>421</v>
      </c>
      <c r="E1059" s="210" t="s">
        <v>1939</v>
      </c>
      <c r="F1059" s="211" t="s">
        <v>1940</v>
      </c>
      <c r="G1059" s="212" t="s">
        <v>504</v>
      </c>
      <c r="H1059" s="213">
        <v>40.909999999999997</v>
      </c>
      <c r="I1059" s="214"/>
      <c r="J1059" s="215">
        <f>ROUND(I1059*H1059,2)</f>
        <v>0</v>
      </c>
      <c r="K1059" s="211" t="s">
        <v>425</v>
      </c>
      <c r="L1059" s="62"/>
      <c r="M1059" s="216" t="s">
        <v>21</v>
      </c>
      <c r="N1059" s="217" t="s">
        <v>42</v>
      </c>
      <c r="O1059" s="43"/>
      <c r="P1059" s="218">
        <f>O1059*H1059</f>
        <v>0</v>
      </c>
      <c r="Q1059" s="218">
        <v>0</v>
      </c>
      <c r="R1059" s="218">
        <f>Q1059*H1059</f>
        <v>0</v>
      </c>
      <c r="S1059" s="218">
        <v>0</v>
      </c>
      <c r="T1059" s="219">
        <f>S1059*H1059</f>
        <v>0</v>
      </c>
      <c r="AR1059" s="25" t="s">
        <v>517</v>
      </c>
      <c r="AT1059" s="25" t="s">
        <v>421</v>
      </c>
      <c r="AU1059" s="25" t="s">
        <v>80</v>
      </c>
      <c r="AY1059" s="25" t="s">
        <v>419</v>
      </c>
      <c r="BE1059" s="220">
        <f>IF(N1059="základní",J1059,0)</f>
        <v>0</v>
      </c>
      <c r="BF1059" s="220">
        <f>IF(N1059="snížená",J1059,0)</f>
        <v>0</v>
      </c>
      <c r="BG1059" s="220">
        <f>IF(N1059="zákl. přenesená",J1059,0)</f>
        <v>0</v>
      </c>
      <c r="BH1059" s="220">
        <f>IF(N1059="sníž. přenesená",J1059,0)</f>
        <v>0</v>
      </c>
      <c r="BI1059" s="220">
        <f>IF(N1059="nulová",J1059,0)</f>
        <v>0</v>
      </c>
      <c r="BJ1059" s="25" t="s">
        <v>78</v>
      </c>
      <c r="BK1059" s="220">
        <f>ROUND(I1059*H1059,2)</f>
        <v>0</v>
      </c>
      <c r="BL1059" s="25" t="s">
        <v>517</v>
      </c>
      <c r="BM1059" s="25" t="s">
        <v>1941</v>
      </c>
    </row>
    <row r="1060" spans="2:65" s="1" customFormat="1" ht="27">
      <c r="B1060" s="42"/>
      <c r="C1060" s="64"/>
      <c r="D1060" s="221" t="s">
        <v>428</v>
      </c>
      <c r="E1060" s="64"/>
      <c r="F1060" s="222" t="s">
        <v>1942</v>
      </c>
      <c r="G1060" s="64"/>
      <c r="H1060" s="64"/>
      <c r="I1060" s="177"/>
      <c r="J1060" s="64"/>
      <c r="K1060" s="64"/>
      <c r="L1060" s="62"/>
      <c r="M1060" s="223"/>
      <c r="N1060" s="43"/>
      <c r="O1060" s="43"/>
      <c r="P1060" s="43"/>
      <c r="Q1060" s="43"/>
      <c r="R1060" s="43"/>
      <c r="S1060" s="43"/>
      <c r="T1060" s="79"/>
      <c r="AT1060" s="25" t="s">
        <v>428</v>
      </c>
      <c r="AU1060" s="25" t="s">
        <v>80</v>
      </c>
    </row>
    <row r="1061" spans="2:65" s="12" customFormat="1" ht="13.5">
      <c r="B1061" s="224"/>
      <c r="C1061" s="225"/>
      <c r="D1061" s="237" t="s">
        <v>430</v>
      </c>
      <c r="E1061" s="247" t="s">
        <v>196</v>
      </c>
      <c r="F1061" s="248" t="s">
        <v>1943</v>
      </c>
      <c r="G1061" s="225"/>
      <c r="H1061" s="249">
        <v>40.909999999999997</v>
      </c>
      <c r="I1061" s="229"/>
      <c r="J1061" s="225"/>
      <c r="K1061" s="225"/>
      <c r="L1061" s="230"/>
      <c r="M1061" s="231"/>
      <c r="N1061" s="232"/>
      <c r="O1061" s="232"/>
      <c r="P1061" s="232"/>
      <c r="Q1061" s="232"/>
      <c r="R1061" s="232"/>
      <c r="S1061" s="232"/>
      <c r="T1061" s="233"/>
      <c r="AT1061" s="234" t="s">
        <v>430</v>
      </c>
      <c r="AU1061" s="234" t="s">
        <v>80</v>
      </c>
      <c r="AV1061" s="12" t="s">
        <v>80</v>
      </c>
      <c r="AW1061" s="12" t="s">
        <v>34</v>
      </c>
      <c r="AX1061" s="12" t="s">
        <v>78</v>
      </c>
      <c r="AY1061" s="234" t="s">
        <v>419</v>
      </c>
    </row>
    <row r="1062" spans="2:65" s="1" customFormat="1" ht="31.5" customHeight="1">
      <c r="B1062" s="42"/>
      <c r="C1062" s="250" t="s">
        <v>1944</v>
      </c>
      <c r="D1062" s="250" t="s">
        <v>469</v>
      </c>
      <c r="E1062" s="251" t="s">
        <v>1945</v>
      </c>
      <c r="F1062" s="252" t="s">
        <v>1946</v>
      </c>
      <c r="G1062" s="253" t="s">
        <v>424</v>
      </c>
      <c r="H1062" s="254">
        <v>1.512</v>
      </c>
      <c r="I1062" s="255"/>
      <c r="J1062" s="256">
        <f>ROUND(I1062*H1062,2)</f>
        <v>0</v>
      </c>
      <c r="K1062" s="252" t="s">
        <v>21</v>
      </c>
      <c r="L1062" s="257"/>
      <c r="M1062" s="258" t="s">
        <v>21</v>
      </c>
      <c r="N1062" s="259" t="s">
        <v>42</v>
      </c>
      <c r="O1062" s="43"/>
      <c r="P1062" s="218">
        <f>O1062*H1062</f>
        <v>0</v>
      </c>
      <c r="Q1062" s="218">
        <v>0.55000000000000004</v>
      </c>
      <c r="R1062" s="218">
        <f>Q1062*H1062</f>
        <v>0.83160000000000012</v>
      </c>
      <c r="S1062" s="218">
        <v>0</v>
      </c>
      <c r="T1062" s="219">
        <f>S1062*H1062</f>
        <v>0</v>
      </c>
      <c r="AR1062" s="25" t="s">
        <v>622</v>
      </c>
      <c r="AT1062" s="25" t="s">
        <v>469</v>
      </c>
      <c r="AU1062" s="25" t="s">
        <v>80</v>
      </c>
      <c r="AY1062" s="25" t="s">
        <v>419</v>
      </c>
      <c r="BE1062" s="220">
        <f>IF(N1062="základní",J1062,0)</f>
        <v>0</v>
      </c>
      <c r="BF1062" s="220">
        <f>IF(N1062="snížená",J1062,0)</f>
        <v>0</v>
      </c>
      <c r="BG1062" s="220">
        <f>IF(N1062="zákl. přenesená",J1062,0)</f>
        <v>0</v>
      </c>
      <c r="BH1062" s="220">
        <f>IF(N1062="sníž. přenesená",J1062,0)</f>
        <v>0</v>
      </c>
      <c r="BI1062" s="220">
        <f>IF(N1062="nulová",J1062,0)</f>
        <v>0</v>
      </c>
      <c r="BJ1062" s="25" t="s">
        <v>78</v>
      </c>
      <c r="BK1062" s="220">
        <f>ROUND(I1062*H1062,2)</f>
        <v>0</v>
      </c>
      <c r="BL1062" s="25" t="s">
        <v>517</v>
      </c>
      <c r="BM1062" s="25" t="s">
        <v>1947</v>
      </c>
    </row>
    <row r="1063" spans="2:65" s="1" customFormat="1" ht="13.5">
      <c r="B1063" s="42"/>
      <c r="C1063" s="64"/>
      <c r="D1063" s="221" t="s">
        <v>428</v>
      </c>
      <c r="E1063" s="64"/>
      <c r="F1063" s="222" t="s">
        <v>1946</v>
      </c>
      <c r="G1063" s="64"/>
      <c r="H1063" s="64"/>
      <c r="I1063" s="177"/>
      <c r="J1063" s="64"/>
      <c r="K1063" s="64"/>
      <c r="L1063" s="62"/>
      <c r="M1063" s="223"/>
      <c r="N1063" s="43"/>
      <c r="O1063" s="43"/>
      <c r="P1063" s="43"/>
      <c r="Q1063" s="43"/>
      <c r="R1063" s="43"/>
      <c r="S1063" s="43"/>
      <c r="T1063" s="79"/>
      <c r="AT1063" s="25" t="s">
        <v>428</v>
      </c>
      <c r="AU1063" s="25" t="s">
        <v>80</v>
      </c>
    </row>
    <row r="1064" spans="2:65" s="12" customFormat="1" ht="13.5">
      <c r="B1064" s="224"/>
      <c r="C1064" s="225"/>
      <c r="D1064" s="237" t="s">
        <v>430</v>
      </c>
      <c r="E1064" s="247" t="s">
        <v>21</v>
      </c>
      <c r="F1064" s="248" t="s">
        <v>1948</v>
      </c>
      <c r="G1064" s="225"/>
      <c r="H1064" s="249">
        <v>1.512</v>
      </c>
      <c r="I1064" s="229"/>
      <c r="J1064" s="225"/>
      <c r="K1064" s="225"/>
      <c r="L1064" s="230"/>
      <c r="M1064" s="231"/>
      <c r="N1064" s="232"/>
      <c r="O1064" s="232"/>
      <c r="P1064" s="232"/>
      <c r="Q1064" s="232"/>
      <c r="R1064" s="232"/>
      <c r="S1064" s="232"/>
      <c r="T1064" s="233"/>
      <c r="AT1064" s="234" t="s">
        <v>430</v>
      </c>
      <c r="AU1064" s="234" t="s">
        <v>80</v>
      </c>
      <c r="AV1064" s="12" t="s">
        <v>80</v>
      </c>
      <c r="AW1064" s="12" t="s">
        <v>34</v>
      </c>
      <c r="AX1064" s="12" t="s">
        <v>78</v>
      </c>
      <c r="AY1064" s="234" t="s">
        <v>419</v>
      </c>
    </row>
    <row r="1065" spans="2:65" s="1" customFormat="1" ht="22.5" customHeight="1">
      <c r="B1065" s="42"/>
      <c r="C1065" s="209" t="s">
        <v>1949</v>
      </c>
      <c r="D1065" s="209" t="s">
        <v>421</v>
      </c>
      <c r="E1065" s="210" t="s">
        <v>1950</v>
      </c>
      <c r="F1065" s="211" t="s">
        <v>1951</v>
      </c>
      <c r="G1065" s="212" t="s">
        <v>465</v>
      </c>
      <c r="H1065" s="213">
        <v>83.983999999999995</v>
      </c>
      <c r="I1065" s="214"/>
      <c r="J1065" s="215">
        <f>ROUND(I1065*H1065,2)</f>
        <v>0</v>
      </c>
      <c r="K1065" s="211" t="s">
        <v>425</v>
      </c>
      <c r="L1065" s="62"/>
      <c r="M1065" s="216" t="s">
        <v>21</v>
      </c>
      <c r="N1065" s="217" t="s">
        <v>42</v>
      </c>
      <c r="O1065" s="43"/>
      <c r="P1065" s="218">
        <f>O1065*H1065</f>
        <v>0</v>
      </c>
      <c r="Q1065" s="218">
        <v>1.6209999999999999E-2</v>
      </c>
      <c r="R1065" s="218">
        <f>Q1065*H1065</f>
        <v>1.3613806399999997</v>
      </c>
      <c r="S1065" s="218">
        <v>0</v>
      </c>
      <c r="T1065" s="219">
        <f>S1065*H1065</f>
        <v>0</v>
      </c>
      <c r="AR1065" s="25" t="s">
        <v>517</v>
      </c>
      <c r="AT1065" s="25" t="s">
        <v>421</v>
      </c>
      <c r="AU1065" s="25" t="s">
        <v>80</v>
      </c>
      <c r="AY1065" s="25" t="s">
        <v>419</v>
      </c>
      <c r="BE1065" s="220">
        <f>IF(N1065="základní",J1065,0)</f>
        <v>0</v>
      </c>
      <c r="BF1065" s="220">
        <f>IF(N1065="snížená",J1065,0)</f>
        <v>0</v>
      </c>
      <c r="BG1065" s="220">
        <f>IF(N1065="zákl. přenesená",J1065,0)</f>
        <v>0</v>
      </c>
      <c r="BH1065" s="220">
        <f>IF(N1065="sníž. přenesená",J1065,0)</f>
        <v>0</v>
      </c>
      <c r="BI1065" s="220">
        <f>IF(N1065="nulová",J1065,0)</f>
        <v>0</v>
      </c>
      <c r="BJ1065" s="25" t="s">
        <v>78</v>
      </c>
      <c r="BK1065" s="220">
        <f>ROUND(I1065*H1065,2)</f>
        <v>0</v>
      </c>
      <c r="BL1065" s="25" t="s">
        <v>517</v>
      </c>
      <c r="BM1065" s="25" t="s">
        <v>1952</v>
      </c>
    </row>
    <row r="1066" spans="2:65" s="1" customFormat="1" ht="27">
      <c r="B1066" s="42"/>
      <c r="C1066" s="64"/>
      <c r="D1066" s="221" t="s">
        <v>428</v>
      </c>
      <c r="E1066" s="64"/>
      <c r="F1066" s="222" t="s">
        <v>1953</v>
      </c>
      <c r="G1066" s="64"/>
      <c r="H1066" s="64"/>
      <c r="I1066" s="177"/>
      <c r="J1066" s="64"/>
      <c r="K1066" s="64"/>
      <c r="L1066" s="62"/>
      <c r="M1066" s="223"/>
      <c r="N1066" s="43"/>
      <c r="O1066" s="43"/>
      <c r="P1066" s="43"/>
      <c r="Q1066" s="43"/>
      <c r="R1066" s="43"/>
      <c r="S1066" s="43"/>
      <c r="T1066" s="79"/>
      <c r="AT1066" s="25" t="s">
        <v>428</v>
      </c>
      <c r="AU1066" s="25" t="s">
        <v>80</v>
      </c>
    </row>
    <row r="1067" spans="2:65" s="12" customFormat="1" ht="13.5">
      <c r="B1067" s="224"/>
      <c r="C1067" s="225"/>
      <c r="D1067" s="221" t="s">
        <v>430</v>
      </c>
      <c r="E1067" s="226" t="s">
        <v>21</v>
      </c>
      <c r="F1067" s="227" t="s">
        <v>194</v>
      </c>
      <c r="G1067" s="225"/>
      <c r="H1067" s="228">
        <v>78.221000000000004</v>
      </c>
      <c r="I1067" s="229"/>
      <c r="J1067" s="225"/>
      <c r="K1067" s="225"/>
      <c r="L1067" s="230"/>
      <c r="M1067" s="231"/>
      <c r="N1067" s="232"/>
      <c r="O1067" s="232"/>
      <c r="P1067" s="232"/>
      <c r="Q1067" s="232"/>
      <c r="R1067" s="232"/>
      <c r="S1067" s="232"/>
      <c r="T1067" s="233"/>
      <c r="AT1067" s="234" t="s">
        <v>430</v>
      </c>
      <c r="AU1067" s="234" t="s">
        <v>80</v>
      </c>
      <c r="AV1067" s="12" t="s">
        <v>80</v>
      </c>
      <c r="AW1067" s="12" t="s">
        <v>34</v>
      </c>
      <c r="AX1067" s="12" t="s">
        <v>71</v>
      </c>
      <c r="AY1067" s="234" t="s">
        <v>419</v>
      </c>
    </row>
    <row r="1068" spans="2:65" s="12" customFormat="1" ht="13.5">
      <c r="B1068" s="224"/>
      <c r="C1068" s="225"/>
      <c r="D1068" s="221" t="s">
        <v>430</v>
      </c>
      <c r="E1068" s="226" t="s">
        <v>363</v>
      </c>
      <c r="F1068" s="227" t="s">
        <v>1954</v>
      </c>
      <c r="G1068" s="225"/>
      <c r="H1068" s="228">
        <v>5.7629999999999999</v>
      </c>
      <c r="I1068" s="229"/>
      <c r="J1068" s="225"/>
      <c r="K1068" s="225"/>
      <c r="L1068" s="230"/>
      <c r="M1068" s="231"/>
      <c r="N1068" s="232"/>
      <c r="O1068" s="232"/>
      <c r="P1068" s="232"/>
      <c r="Q1068" s="232"/>
      <c r="R1068" s="232"/>
      <c r="S1068" s="232"/>
      <c r="T1068" s="233"/>
      <c r="AT1068" s="234" t="s">
        <v>430</v>
      </c>
      <c r="AU1068" s="234" t="s">
        <v>80</v>
      </c>
      <c r="AV1068" s="12" t="s">
        <v>80</v>
      </c>
      <c r="AW1068" s="12" t="s">
        <v>34</v>
      </c>
      <c r="AX1068" s="12" t="s">
        <v>71</v>
      </c>
      <c r="AY1068" s="234" t="s">
        <v>419</v>
      </c>
    </row>
    <row r="1069" spans="2:65" s="13" customFormat="1" ht="13.5">
      <c r="B1069" s="235"/>
      <c r="C1069" s="236"/>
      <c r="D1069" s="237" t="s">
        <v>430</v>
      </c>
      <c r="E1069" s="238" t="s">
        <v>21</v>
      </c>
      <c r="F1069" s="239" t="s">
        <v>434</v>
      </c>
      <c r="G1069" s="236"/>
      <c r="H1069" s="240">
        <v>83.983999999999995</v>
      </c>
      <c r="I1069" s="241"/>
      <c r="J1069" s="236"/>
      <c r="K1069" s="236"/>
      <c r="L1069" s="242"/>
      <c r="M1069" s="243"/>
      <c r="N1069" s="244"/>
      <c r="O1069" s="244"/>
      <c r="P1069" s="244"/>
      <c r="Q1069" s="244"/>
      <c r="R1069" s="244"/>
      <c r="S1069" s="244"/>
      <c r="T1069" s="245"/>
      <c r="AT1069" s="246" t="s">
        <v>430</v>
      </c>
      <c r="AU1069" s="246" t="s">
        <v>80</v>
      </c>
      <c r="AV1069" s="13" t="s">
        <v>426</v>
      </c>
      <c r="AW1069" s="13" t="s">
        <v>34</v>
      </c>
      <c r="AX1069" s="13" t="s">
        <v>78</v>
      </c>
      <c r="AY1069" s="246" t="s">
        <v>419</v>
      </c>
    </row>
    <row r="1070" spans="2:65" s="1" customFormat="1" ht="22.5" customHeight="1">
      <c r="B1070" s="42"/>
      <c r="C1070" s="209" t="s">
        <v>1955</v>
      </c>
      <c r="D1070" s="209" t="s">
        <v>421</v>
      </c>
      <c r="E1070" s="210" t="s">
        <v>1956</v>
      </c>
      <c r="F1070" s="211" t="s">
        <v>1957</v>
      </c>
      <c r="G1070" s="212" t="s">
        <v>424</v>
      </c>
      <c r="H1070" s="213">
        <v>3.4740000000000002</v>
      </c>
      <c r="I1070" s="214"/>
      <c r="J1070" s="215">
        <f>ROUND(I1070*H1070,2)</f>
        <v>0</v>
      </c>
      <c r="K1070" s="211" t="s">
        <v>425</v>
      </c>
      <c r="L1070" s="62"/>
      <c r="M1070" s="216" t="s">
        <v>21</v>
      </c>
      <c r="N1070" s="217" t="s">
        <v>42</v>
      </c>
      <c r="O1070" s="43"/>
      <c r="P1070" s="218">
        <f>O1070*H1070</f>
        <v>0</v>
      </c>
      <c r="Q1070" s="218">
        <v>2.3369999999999998E-2</v>
      </c>
      <c r="R1070" s="218">
        <f>Q1070*H1070</f>
        <v>8.1187380000000003E-2</v>
      </c>
      <c r="S1070" s="218">
        <v>0</v>
      </c>
      <c r="T1070" s="219">
        <f>S1070*H1070</f>
        <v>0</v>
      </c>
      <c r="AR1070" s="25" t="s">
        <v>517</v>
      </c>
      <c r="AT1070" s="25" t="s">
        <v>421</v>
      </c>
      <c r="AU1070" s="25" t="s">
        <v>80</v>
      </c>
      <c r="AY1070" s="25" t="s">
        <v>419</v>
      </c>
      <c r="BE1070" s="220">
        <f>IF(N1070="základní",J1070,0)</f>
        <v>0</v>
      </c>
      <c r="BF1070" s="220">
        <f>IF(N1070="snížená",J1070,0)</f>
        <v>0</v>
      </c>
      <c r="BG1070" s="220">
        <f>IF(N1070="zákl. přenesená",J1070,0)</f>
        <v>0</v>
      </c>
      <c r="BH1070" s="220">
        <f>IF(N1070="sníž. přenesená",J1070,0)</f>
        <v>0</v>
      </c>
      <c r="BI1070" s="220">
        <f>IF(N1070="nulová",J1070,0)</f>
        <v>0</v>
      </c>
      <c r="BJ1070" s="25" t="s">
        <v>78</v>
      </c>
      <c r="BK1070" s="220">
        <f>ROUND(I1070*H1070,2)</f>
        <v>0</v>
      </c>
      <c r="BL1070" s="25" t="s">
        <v>517</v>
      </c>
      <c r="BM1070" s="25" t="s">
        <v>1958</v>
      </c>
    </row>
    <row r="1071" spans="2:65" s="1" customFormat="1" ht="27">
      <c r="B1071" s="42"/>
      <c r="C1071" s="64"/>
      <c r="D1071" s="221" t="s">
        <v>428</v>
      </c>
      <c r="E1071" s="64"/>
      <c r="F1071" s="222" t="s">
        <v>1959</v>
      </c>
      <c r="G1071" s="64"/>
      <c r="H1071" s="64"/>
      <c r="I1071" s="177"/>
      <c r="J1071" s="64"/>
      <c r="K1071" s="64"/>
      <c r="L1071" s="62"/>
      <c r="M1071" s="223"/>
      <c r="N1071" s="43"/>
      <c r="O1071" s="43"/>
      <c r="P1071" s="43"/>
      <c r="Q1071" s="43"/>
      <c r="R1071" s="43"/>
      <c r="S1071" s="43"/>
      <c r="T1071" s="79"/>
      <c r="AT1071" s="25" t="s">
        <v>428</v>
      </c>
      <c r="AU1071" s="25" t="s">
        <v>80</v>
      </c>
    </row>
    <row r="1072" spans="2:65" s="12" customFormat="1" ht="13.5">
      <c r="B1072" s="224"/>
      <c r="C1072" s="225"/>
      <c r="D1072" s="237" t="s">
        <v>430</v>
      </c>
      <c r="E1072" s="247" t="s">
        <v>21</v>
      </c>
      <c r="F1072" s="248" t="s">
        <v>1960</v>
      </c>
      <c r="G1072" s="225"/>
      <c r="H1072" s="249">
        <v>3.4740000000000002</v>
      </c>
      <c r="I1072" s="229"/>
      <c r="J1072" s="225"/>
      <c r="K1072" s="225"/>
      <c r="L1072" s="230"/>
      <c r="M1072" s="231"/>
      <c r="N1072" s="232"/>
      <c r="O1072" s="232"/>
      <c r="P1072" s="232"/>
      <c r="Q1072" s="232"/>
      <c r="R1072" s="232"/>
      <c r="S1072" s="232"/>
      <c r="T1072" s="233"/>
      <c r="AT1072" s="234" t="s">
        <v>430</v>
      </c>
      <c r="AU1072" s="234" t="s">
        <v>80</v>
      </c>
      <c r="AV1072" s="12" t="s">
        <v>80</v>
      </c>
      <c r="AW1072" s="12" t="s">
        <v>34</v>
      </c>
      <c r="AX1072" s="12" t="s">
        <v>78</v>
      </c>
      <c r="AY1072" s="234" t="s">
        <v>419</v>
      </c>
    </row>
    <row r="1073" spans="2:65" s="1" customFormat="1" ht="22.5" customHeight="1">
      <c r="B1073" s="42"/>
      <c r="C1073" s="209" t="s">
        <v>1961</v>
      </c>
      <c r="D1073" s="209" t="s">
        <v>421</v>
      </c>
      <c r="E1073" s="210" t="s">
        <v>1962</v>
      </c>
      <c r="F1073" s="211" t="s">
        <v>1963</v>
      </c>
      <c r="G1073" s="212" t="s">
        <v>465</v>
      </c>
      <c r="H1073" s="213">
        <v>5.7629999999999999</v>
      </c>
      <c r="I1073" s="214"/>
      <c r="J1073" s="215">
        <f>ROUND(I1073*H1073,2)</f>
        <v>0</v>
      </c>
      <c r="K1073" s="211" t="s">
        <v>21</v>
      </c>
      <c r="L1073" s="62"/>
      <c r="M1073" s="216" t="s">
        <v>21</v>
      </c>
      <c r="N1073" s="217" t="s">
        <v>42</v>
      </c>
      <c r="O1073" s="43"/>
      <c r="P1073" s="218">
        <f>O1073*H1073</f>
        <v>0</v>
      </c>
      <c r="Q1073" s="218">
        <v>0</v>
      </c>
      <c r="R1073" s="218">
        <f>Q1073*H1073</f>
        <v>0</v>
      </c>
      <c r="S1073" s="218">
        <v>0</v>
      </c>
      <c r="T1073" s="219">
        <f>S1073*H1073</f>
        <v>0</v>
      </c>
      <c r="AR1073" s="25" t="s">
        <v>517</v>
      </c>
      <c r="AT1073" s="25" t="s">
        <v>421</v>
      </c>
      <c r="AU1073" s="25" t="s">
        <v>80</v>
      </c>
      <c r="AY1073" s="25" t="s">
        <v>419</v>
      </c>
      <c r="BE1073" s="220">
        <f>IF(N1073="základní",J1073,0)</f>
        <v>0</v>
      </c>
      <c r="BF1073" s="220">
        <f>IF(N1073="snížená",J1073,0)</f>
        <v>0</v>
      </c>
      <c r="BG1073" s="220">
        <f>IF(N1073="zákl. přenesená",J1073,0)</f>
        <v>0</v>
      </c>
      <c r="BH1073" s="220">
        <f>IF(N1073="sníž. přenesená",J1073,0)</f>
        <v>0</v>
      </c>
      <c r="BI1073" s="220">
        <f>IF(N1073="nulová",J1073,0)</f>
        <v>0</v>
      </c>
      <c r="BJ1073" s="25" t="s">
        <v>78</v>
      </c>
      <c r="BK1073" s="220">
        <f>ROUND(I1073*H1073,2)</f>
        <v>0</v>
      </c>
      <c r="BL1073" s="25" t="s">
        <v>517</v>
      </c>
      <c r="BM1073" s="25" t="s">
        <v>1964</v>
      </c>
    </row>
    <row r="1074" spans="2:65" s="1" customFormat="1" ht="13.5">
      <c r="B1074" s="42"/>
      <c r="C1074" s="64"/>
      <c r="D1074" s="221" t="s">
        <v>428</v>
      </c>
      <c r="E1074" s="64"/>
      <c r="F1074" s="222" t="s">
        <v>1963</v>
      </c>
      <c r="G1074" s="64"/>
      <c r="H1074" s="64"/>
      <c r="I1074" s="177"/>
      <c r="J1074" s="64"/>
      <c r="K1074" s="64"/>
      <c r="L1074" s="62"/>
      <c r="M1074" s="223"/>
      <c r="N1074" s="43"/>
      <c r="O1074" s="43"/>
      <c r="P1074" s="43"/>
      <c r="Q1074" s="43"/>
      <c r="R1074" s="43"/>
      <c r="S1074" s="43"/>
      <c r="T1074" s="79"/>
      <c r="AT1074" s="25" t="s">
        <v>428</v>
      </c>
      <c r="AU1074" s="25" t="s">
        <v>80</v>
      </c>
    </row>
    <row r="1075" spans="2:65" s="12" customFormat="1" ht="13.5">
      <c r="B1075" s="224"/>
      <c r="C1075" s="225"/>
      <c r="D1075" s="237" t="s">
        <v>430</v>
      </c>
      <c r="E1075" s="247" t="s">
        <v>21</v>
      </c>
      <c r="F1075" s="248" t="s">
        <v>363</v>
      </c>
      <c r="G1075" s="225"/>
      <c r="H1075" s="249">
        <v>5.7629999999999999</v>
      </c>
      <c r="I1075" s="229"/>
      <c r="J1075" s="225"/>
      <c r="K1075" s="225"/>
      <c r="L1075" s="230"/>
      <c r="M1075" s="231"/>
      <c r="N1075" s="232"/>
      <c r="O1075" s="232"/>
      <c r="P1075" s="232"/>
      <c r="Q1075" s="232"/>
      <c r="R1075" s="232"/>
      <c r="S1075" s="232"/>
      <c r="T1075" s="233"/>
      <c r="AT1075" s="234" t="s">
        <v>430</v>
      </c>
      <c r="AU1075" s="234" t="s">
        <v>80</v>
      </c>
      <c r="AV1075" s="12" t="s">
        <v>80</v>
      </c>
      <c r="AW1075" s="12" t="s">
        <v>34</v>
      </c>
      <c r="AX1075" s="12" t="s">
        <v>78</v>
      </c>
      <c r="AY1075" s="234" t="s">
        <v>419</v>
      </c>
    </row>
    <row r="1076" spans="2:65" s="1" customFormat="1" ht="22.5" customHeight="1">
      <c r="B1076" s="42"/>
      <c r="C1076" s="209" t="s">
        <v>1965</v>
      </c>
      <c r="D1076" s="209" t="s">
        <v>421</v>
      </c>
      <c r="E1076" s="210" t="s">
        <v>1966</v>
      </c>
      <c r="F1076" s="211" t="s">
        <v>1967</v>
      </c>
      <c r="G1076" s="212" t="s">
        <v>458</v>
      </c>
      <c r="H1076" s="213">
        <v>2.2770000000000001</v>
      </c>
      <c r="I1076" s="214"/>
      <c r="J1076" s="215">
        <f>ROUND(I1076*H1076,2)</f>
        <v>0</v>
      </c>
      <c r="K1076" s="211" t="s">
        <v>425</v>
      </c>
      <c r="L1076" s="62"/>
      <c r="M1076" s="216" t="s">
        <v>21</v>
      </c>
      <c r="N1076" s="217" t="s">
        <v>42</v>
      </c>
      <c r="O1076" s="43"/>
      <c r="P1076" s="218">
        <f>O1076*H1076</f>
        <v>0</v>
      </c>
      <c r="Q1076" s="218">
        <v>0</v>
      </c>
      <c r="R1076" s="218">
        <f>Q1076*H1076</f>
        <v>0</v>
      </c>
      <c r="S1076" s="218">
        <v>0</v>
      </c>
      <c r="T1076" s="219">
        <f>S1076*H1076</f>
        <v>0</v>
      </c>
      <c r="AR1076" s="25" t="s">
        <v>517</v>
      </c>
      <c r="AT1076" s="25" t="s">
        <v>421</v>
      </c>
      <c r="AU1076" s="25" t="s">
        <v>80</v>
      </c>
      <c r="AY1076" s="25" t="s">
        <v>419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25" t="s">
        <v>78</v>
      </c>
      <c r="BK1076" s="220">
        <f>ROUND(I1076*H1076,2)</f>
        <v>0</v>
      </c>
      <c r="BL1076" s="25" t="s">
        <v>517</v>
      </c>
      <c r="BM1076" s="25" t="s">
        <v>1968</v>
      </c>
    </row>
    <row r="1077" spans="2:65" s="1" customFormat="1" ht="27">
      <c r="B1077" s="42"/>
      <c r="C1077" s="64"/>
      <c r="D1077" s="221" t="s">
        <v>428</v>
      </c>
      <c r="E1077" s="64"/>
      <c r="F1077" s="222" t="s">
        <v>1969</v>
      </c>
      <c r="G1077" s="64"/>
      <c r="H1077" s="64"/>
      <c r="I1077" s="177"/>
      <c r="J1077" s="64"/>
      <c r="K1077" s="64"/>
      <c r="L1077" s="62"/>
      <c r="M1077" s="223"/>
      <c r="N1077" s="43"/>
      <c r="O1077" s="43"/>
      <c r="P1077" s="43"/>
      <c r="Q1077" s="43"/>
      <c r="R1077" s="43"/>
      <c r="S1077" s="43"/>
      <c r="T1077" s="79"/>
      <c r="AT1077" s="25" t="s">
        <v>428</v>
      </c>
      <c r="AU1077" s="25" t="s">
        <v>80</v>
      </c>
    </row>
    <row r="1078" spans="2:65" s="11" customFormat="1" ht="29.85" customHeight="1">
      <c r="B1078" s="192"/>
      <c r="C1078" s="193"/>
      <c r="D1078" s="206" t="s">
        <v>70</v>
      </c>
      <c r="E1078" s="207" t="s">
        <v>1970</v>
      </c>
      <c r="F1078" s="207" t="s">
        <v>1971</v>
      </c>
      <c r="G1078" s="193"/>
      <c r="H1078" s="193"/>
      <c r="I1078" s="196"/>
      <c r="J1078" s="208">
        <f>BK1078</f>
        <v>0</v>
      </c>
      <c r="K1078" s="193"/>
      <c r="L1078" s="198"/>
      <c r="M1078" s="199"/>
      <c r="N1078" s="200"/>
      <c r="O1078" s="200"/>
      <c r="P1078" s="201">
        <f>SUM(P1079:P1100)</f>
        <v>0</v>
      </c>
      <c r="Q1078" s="200"/>
      <c r="R1078" s="201">
        <f>SUM(R1079:R1100)</f>
        <v>32.428924099999996</v>
      </c>
      <c r="S1078" s="200"/>
      <c r="T1078" s="202">
        <f>SUM(T1079:T1100)</f>
        <v>0</v>
      </c>
      <c r="AR1078" s="203" t="s">
        <v>80</v>
      </c>
      <c r="AT1078" s="204" t="s">
        <v>70</v>
      </c>
      <c r="AU1078" s="204" t="s">
        <v>78</v>
      </c>
      <c r="AY1078" s="203" t="s">
        <v>419</v>
      </c>
      <c r="BK1078" s="205">
        <f>SUM(BK1079:BK1100)</f>
        <v>0</v>
      </c>
    </row>
    <row r="1079" spans="2:65" s="1" customFormat="1" ht="31.5" customHeight="1">
      <c r="B1079" s="42"/>
      <c r="C1079" s="209" t="s">
        <v>1972</v>
      </c>
      <c r="D1079" s="209" t="s">
        <v>421</v>
      </c>
      <c r="E1079" s="210" t="s">
        <v>1973</v>
      </c>
      <c r="F1079" s="211" t="s">
        <v>1974</v>
      </c>
      <c r="G1079" s="212" t="s">
        <v>465</v>
      </c>
      <c r="H1079" s="213">
        <v>371.06</v>
      </c>
      <c r="I1079" s="214"/>
      <c r="J1079" s="215">
        <f>ROUND(I1079*H1079,2)</f>
        <v>0</v>
      </c>
      <c r="K1079" s="211" t="s">
        <v>425</v>
      </c>
      <c r="L1079" s="62"/>
      <c r="M1079" s="216" t="s">
        <v>21</v>
      </c>
      <c r="N1079" s="217" t="s">
        <v>42</v>
      </c>
      <c r="O1079" s="43"/>
      <c r="P1079" s="218">
        <f>O1079*H1079</f>
        <v>0</v>
      </c>
      <c r="Q1079" s="218">
        <v>1.39E-3</v>
      </c>
      <c r="R1079" s="218">
        <f>Q1079*H1079</f>
        <v>0.51577339999999994</v>
      </c>
      <c r="S1079" s="218">
        <v>0</v>
      </c>
      <c r="T1079" s="219">
        <f>S1079*H1079</f>
        <v>0</v>
      </c>
      <c r="AR1079" s="25" t="s">
        <v>517</v>
      </c>
      <c r="AT1079" s="25" t="s">
        <v>421</v>
      </c>
      <c r="AU1079" s="25" t="s">
        <v>80</v>
      </c>
      <c r="AY1079" s="25" t="s">
        <v>419</v>
      </c>
      <c r="BE1079" s="220">
        <f>IF(N1079="základní",J1079,0)</f>
        <v>0</v>
      </c>
      <c r="BF1079" s="220">
        <f>IF(N1079="snížená",J1079,0)</f>
        <v>0</v>
      </c>
      <c r="BG1079" s="220">
        <f>IF(N1079="zákl. přenesená",J1079,0)</f>
        <v>0</v>
      </c>
      <c r="BH1079" s="220">
        <f>IF(N1079="sníž. přenesená",J1079,0)</f>
        <v>0</v>
      </c>
      <c r="BI1079" s="220">
        <f>IF(N1079="nulová",J1079,0)</f>
        <v>0</v>
      </c>
      <c r="BJ1079" s="25" t="s">
        <v>78</v>
      </c>
      <c r="BK1079" s="220">
        <f>ROUND(I1079*H1079,2)</f>
        <v>0</v>
      </c>
      <c r="BL1079" s="25" t="s">
        <v>517</v>
      </c>
      <c r="BM1079" s="25" t="s">
        <v>1975</v>
      </c>
    </row>
    <row r="1080" spans="2:65" s="1" customFormat="1" ht="27">
      <c r="B1080" s="42"/>
      <c r="C1080" s="64"/>
      <c r="D1080" s="221" t="s">
        <v>428</v>
      </c>
      <c r="E1080" s="64"/>
      <c r="F1080" s="222" t="s">
        <v>1976</v>
      </c>
      <c r="G1080" s="64"/>
      <c r="H1080" s="64"/>
      <c r="I1080" s="177"/>
      <c r="J1080" s="64"/>
      <c r="K1080" s="64"/>
      <c r="L1080" s="62"/>
      <c r="M1080" s="223"/>
      <c r="N1080" s="43"/>
      <c r="O1080" s="43"/>
      <c r="P1080" s="43"/>
      <c r="Q1080" s="43"/>
      <c r="R1080" s="43"/>
      <c r="S1080" s="43"/>
      <c r="T1080" s="79"/>
      <c r="AT1080" s="25" t="s">
        <v>428</v>
      </c>
      <c r="AU1080" s="25" t="s">
        <v>80</v>
      </c>
    </row>
    <row r="1081" spans="2:65" s="12" customFormat="1" ht="40.5">
      <c r="B1081" s="224"/>
      <c r="C1081" s="225"/>
      <c r="D1081" s="221" t="s">
        <v>430</v>
      </c>
      <c r="E1081" s="226" t="s">
        <v>21</v>
      </c>
      <c r="F1081" s="227" t="s">
        <v>1977</v>
      </c>
      <c r="G1081" s="225"/>
      <c r="H1081" s="228">
        <v>152.6</v>
      </c>
      <c r="I1081" s="229"/>
      <c r="J1081" s="225"/>
      <c r="K1081" s="225"/>
      <c r="L1081" s="230"/>
      <c r="M1081" s="231"/>
      <c r="N1081" s="232"/>
      <c r="O1081" s="232"/>
      <c r="P1081" s="232"/>
      <c r="Q1081" s="232"/>
      <c r="R1081" s="232"/>
      <c r="S1081" s="232"/>
      <c r="T1081" s="233"/>
      <c r="AT1081" s="234" t="s">
        <v>430</v>
      </c>
      <c r="AU1081" s="234" t="s">
        <v>80</v>
      </c>
      <c r="AV1081" s="12" t="s">
        <v>80</v>
      </c>
      <c r="AW1081" s="12" t="s">
        <v>34</v>
      </c>
      <c r="AX1081" s="12" t="s">
        <v>71</v>
      </c>
      <c r="AY1081" s="234" t="s">
        <v>419</v>
      </c>
    </row>
    <row r="1082" spans="2:65" s="12" customFormat="1" ht="13.5">
      <c r="B1082" s="224"/>
      <c r="C1082" s="225"/>
      <c r="D1082" s="221" t="s">
        <v>430</v>
      </c>
      <c r="E1082" s="226" t="s">
        <v>21</v>
      </c>
      <c r="F1082" s="227" t="s">
        <v>1978</v>
      </c>
      <c r="G1082" s="225"/>
      <c r="H1082" s="228">
        <v>72.819999999999993</v>
      </c>
      <c r="I1082" s="229"/>
      <c r="J1082" s="225"/>
      <c r="K1082" s="225"/>
      <c r="L1082" s="230"/>
      <c r="M1082" s="231"/>
      <c r="N1082" s="232"/>
      <c r="O1082" s="232"/>
      <c r="P1082" s="232"/>
      <c r="Q1082" s="232"/>
      <c r="R1082" s="232"/>
      <c r="S1082" s="232"/>
      <c r="T1082" s="233"/>
      <c r="AT1082" s="234" t="s">
        <v>430</v>
      </c>
      <c r="AU1082" s="234" t="s">
        <v>80</v>
      </c>
      <c r="AV1082" s="12" t="s">
        <v>80</v>
      </c>
      <c r="AW1082" s="12" t="s">
        <v>34</v>
      </c>
      <c r="AX1082" s="12" t="s">
        <v>71</v>
      </c>
      <c r="AY1082" s="234" t="s">
        <v>419</v>
      </c>
    </row>
    <row r="1083" spans="2:65" s="12" customFormat="1" ht="13.5">
      <c r="B1083" s="224"/>
      <c r="C1083" s="225"/>
      <c r="D1083" s="221" t="s">
        <v>430</v>
      </c>
      <c r="E1083" s="226" t="s">
        <v>21</v>
      </c>
      <c r="F1083" s="227" t="s">
        <v>1979</v>
      </c>
      <c r="G1083" s="225"/>
      <c r="H1083" s="228">
        <v>72.819999999999993</v>
      </c>
      <c r="I1083" s="229"/>
      <c r="J1083" s="225"/>
      <c r="K1083" s="225"/>
      <c r="L1083" s="230"/>
      <c r="M1083" s="231"/>
      <c r="N1083" s="232"/>
      <c r="O1083" s="232"/>
      <c r="P1083" s="232"/>
      <c r="Q1083" s="232"/>
      <c r="R1083" s="232"/>
      <c r="S1083" s="232"/>
      <c r="T1083" s="233"/>
      <c r="AT1083" s="234" t="s">
        <v>430</v>
      </c>
      <c r="AU1083" s="234" t="s">
        <v>80</v>
      </c>
      <c r="AV1083" s="12" t="s">
        <v>80</v>
      </c>
      <c r="AW1083" s="12" t="s">
        <v>34</v>
      </c>
      <c r="AX1083" s="12" t="s">
        <v>71</v>
      </c>
      <c r="AY1083" s="234" t="s">
        <v>419</v>
      </c>
    </row>
    <row r="1084" spans="2:65" s="12" customFormat="1" ht="13.5">
      <c r="B1084" s="224"/>
      <c r="C1084" s="225"/>
      <c r="D1084" s="221" t="s">
        <v>430</v>
      </c>
      <c r="E1084" s="226" t="s">
        <v>21</v>
      </c>
      <c r="F1084" s="227" t="s">
        <v>1980</v>
      </c>
      <c r="G1084" s="225"/>
      <c r="H1084" s="228">
        <v>72.819999999999993</v>
      </c>
      <c r="I1084" s="229"/>
      <c r="J1084" s="225"/>
      <c r="K1084" s="225"/>
      <c r="L1084" s="230"/>
      <c r="M1084" s="231"/>
      <c r="N1084" s="232"/>
      <c r="O1084" s="232"/>
      <c r="P1084" s="232"/>
      <c r="Q1084" s="232"/>
      <c r="R1084" s="232"/>
      <c r="S1084" s="232"/>
      <c r="T1084" s="233"/>
      <c r="AT1084" s="234" t="s">
        <v>430</v>
      </c>
      <c r="AU1084" s="234" t="s">
        <v>80</v>
      </c>
      <c r="AV1084" s="12" t="s">
        <v>80</v>
      </c>
      <c r="AW1084" s="12" t="s">
        <v>34</v>
      </c>
      <c r="AX1084" s="12" t="s">
        <v>71</v>
      </c>
      <c r="AY1084" s="234" t="s">
        <v>419</v>
      </c>
    </row>
    <row r="1085" spans="2:65" s="13" customFormat="1" ht="13.5">
      <c r="B1085" s="235"/>
      <c r="C1085" s="236"/>
      <c r="D1085" s="237" t="s">
        <v>430</v>
      </c>
      <c r="E1085" s="238" t="s">
        <v>266</v>
      </c>
      <c r="F1085" s="239" t="s">
        <v>434</v>
      </c>
      <c r="G1085" s="236"/>
      <c r="H1085" s="240">
        <v>371.06</v>
      </c>
      <c r="I1085" s="241"/>
      <c r="J1085" s="236"/>
      <c r="K1085" s="236"/>
      <c r="L1085" s="242"/>
      <c r="M1085" s="243"/>
      <c r="N1085" s="244"/>
      <c r="O1085" s="244"/>
      <c r="P1085" s="244"/>
      <c r="Q1085" s="244"/>
      <c r="R1085" s="244"/>
      <c r="S1085" s="244"/>
      <c r="T1085" s="245"/>
      <c r="AT1085" s="246" t="s">
        <v>430</v>
      </c>
      <c r="AU1085" s="246" t="s">
        <v>80</v>
      </c>
      <c r="AV1085" s="13" t="s">
        <v>426</v>
      </c>
      <c r="AW1085" s="13" t="s">
        <v>34</v>
      </c>
      <c r="AX1085" s="13" t="s">
        <v>78</v>
      </c>
      <c r="AY1085" s="246" t="s">
        <v>419</v>
      </c>
    </row>
    <row r="1086" spans="2:65" s="1" customFormat="1" ht="22.5" customHeight="1">
      <c r="B1086" s="42"/>
      <c r="C1086" s="250" t="s">
        <v>1981</v>
      </c>
      <c r="D1086" s="250" t="s">
        <v>469</v>
      </c>
      <c r="E1086" s="251" t="s">
        <v>1982</v>
      </c>
      <c r="F1086" s="252" t="s">
        <v>1983</v>
      </c>
      <c r="G1086" s="253" t="s">
        <v>465</v>
      </c>
      <c r="H1086" s="254">
        <v>389.613</v>
      </c>
      <c r="I1086" s="255"/>
      <c r="J1086" s="256">
        <f>ROUND(I1086*H1086,2)</f>
        <v>0</v>
      </c>
      <c r="K1086" s="252" t="s">
        <v>21</v>
      </c>
      <c r="L1086" s="257"/>
      <c r="M1086" s="258" t="s">
        <v>21</v>
      </c>
      <c r="N1086" s="259" t="s">
        <v>42</v>
      </c>
      <c r="O1086" s="43"/>
      <c r="P1086" s="218">
        <f>O1086*H1086</f>
        <v>0</v>
      </c>
      <c r="Q1086" s="218">
        <v>6.0000000000000001E-3</v>
      </c>
      <c r="R1086" s="218">
        <f>Q1086*H1086</f>
        <v>2.3376779999999999</v>
      </c>
      <c r="S1086" s="218">
        <v>0</v>
      </c>
      <c r="T1086" s="219">
        <f>S1086*H1086</f>
        <v>0</v>
      </c>
      <c r="AR1086" s="25" t="s">
        <v>622</v>
      </c>
      <c r="AT1086" s="25" t="s">
        <v>469</v>
      </c>
      <c r="AU1086" s="25" t="s">
        <v>80</v>
      </c>
      <c r="AY1086" s="25" t="s">
        <v>419</v>
      </c>
      <c r="BE1086" s="220">
        <f>IF(N1086="základní",J1086,0)</f>
        <v>0</v>
      </c>
      <c r="BF1086" s="220">
        <f>IF(N1086="snížená",J1086,0)</f>
        <v>0</v>
      </c>
      <c r="BG1086" s="220">
        <f>IF(N1086="zákl. přenesená",J1086,0)</f>
        <v>0</v>
      </c>
      <c r="BH1086" s="220">
        <f>IF(N1086="sníž. přenesená",J1086,0)</f>
        <v>0</v>
      </c>
      <c r="BI1086" s="220">
        <f>IF(N1086="nulová",J1086,0)</f>
        <v>0</v>
      </c>
      <c r="BJ1086" s="25" t="s">
        <v>78</v>
      </c>
      <c r="BK1086" s="220">
        <f>ROUND(I1086*H1086,2)</f>
        <v>0</v>
      </c>
      <c r="BL1086" s="25" t="s">
        <v>517</v>
      </c>
      <c r="BM1086" s="25" t="s">
        <v>1984</v>
      </c>
    </row>
    <row r="1087" spans="2:65" s="1" customFormat="1" ht="27">
      <c r="B1087" s="42"/>
      <c r="C1087" s="64"/>
      <c r="D1087" s="221" t="s">
        <v>428</v>
      </c>
      <c r="E1087" s="64"/>
      <c r="F1087" s="222" t="s">
        <v>1985</v>
      </c>
      <c r="G1087" s="64"/>
      <c r="H1087" s="64"/>
      <c r="I1087" s="177"/>
      <c r="J1087" s="64"/>
      <c r="K1087" s="64"/>
      <c r="L1087" s="62"/>
      <c r="M1087" s="223"/>
      <c r="N1087" s="43"/>
      <c r="O1087" s="43"/>
      <c r="P1087" s="43"/>
      <c r="Q1087" s="43"/>
      <c r="R1087" s="43"/>
      <c r="S1087" s="43"/>
      <c r="T1087" s="79"/>
      <c r="AT1087" s="25" t="s">
        <v>428</v>
      </c>
      <c r="AU1087" s="25" t="s">
        <v>80</v>
      </c>
    </row>
    <row r="1088" spans="2:65" s="12" customFormat="1" ht="13.5">
      <c r="B1088" s="224"/>
      <c r="C1088" s="225"/>
      <c r="D1088" s="237" t="s">
        <v>430</v>
      </c>
      <c r="E1088" s="247" t="s">
        <v>21</v>
      </c>
      <c r="F1088" s="248" t="s">
        <v>1986</v>
      </c>
      <c r="G1088" s="225"/>
      <c r="H1088" s="249">
        <v>389.613</v>
      </c>
      <c r="I1088" s="229"/>
      <c r="J1088" s="225"/>
      <c r="K1088" s="225"/>
      <c r="L1088" s="230"/>
      <c r="M1088" s="231"/>
      <c r="N1088" s="232"/>
      <c r="O1088" s="232"/>
      <c r="P1088" s="232"/>
      <c r="Q1088" s="232"/>
      <c r="R1088" s="232"/>
      <c r="S1088" s="232"/>
      <c r="T1088" s="233"/>
      <c r="AT1088" s="234" t="s">
        <v>430</v>
      </c>
      <c r="AU1088" s="234" t="s">
        <v>80</v>
      </c>
      <c r="AV1088" s="12" t="s">
        <v>80</v>
      </c>
      <c r="AW1088" s="12" t="s">
        <v>34</v>
      </c>
      <c r="AX1088" s="12" t="s">
        <v>78</v>
      </c>
      <c r="AY1088" s="234" t="s">
        <v>419</v>
      </c>
    </row>
    <row r="1089" spans="2:65" s="1" customFormat="1" ht="22.5" customHeight="1">
      <c r="B1089" s="42"/>
      <c r="C1089" s="209" t="s">
        <v>1987</v>
      </c>
      <c r="D1089" s="209" t="s">
        <v>421</v>
      </c>
      <c r="E1089" s="210" t="s">
        <v>1988</v>
      </c>
      <c r="F1089" s="211" t="s">
        <v>1989</v>
      </c>
      <c r="G1089" s="212" t="s">
        <v>465</v>
      </c>
      <c r="H1089" s="213">
        <v>1466.31</v>
      </c>
      <c r="I1089" s="214"/>
      <c r="J1089" s="215">
        <f>ROUND(I1089*H1089,2)</f>
        <v>0</v>
      </c>
      <c r="K1089" s="211" t="s">
        <v>21</v>
      </c>
      <c r="L1089" s="62"/>
      <c r="M1089" s="216" t="s">
        <v>21</v>
      </c>
      <c r="N1089" s="217" t="s">
        <v>42</v>
      </c>
      <c r="O1089" s="43"/>
      <c r="P1089" s="218">
        <f>O1089*H1089</f>
        <v>0</v>
      </c>
      <c r="Q1089" s="218">
        <v>2.017E-2</v>
      </c>
      <c r="R1089" s="218">
        <f>Q1089*H1089</f>
        <v>29.575472699999999</v>
      </c>
      <c r="S1089" s="218">
        <v>0</v>
      </c>
      <c r="T1089" s="219">
        <f>S1089*H1089</f>
        <v>0</v>
      </c>
      <c r="AR1089" s="25" t="s">
        <v>517</v>
      </c>
      <c r="AT1089" s="25" t="s">
        <v>421</v>
      </c>
      <c r="AU1089" s="25" t="s">
        <v>80</v>
      </c>
      <c r="AY1089" s="25" t="s">
        <v>419</v>
      </c>
      <c r="BE1089" s="220">
        <f>IF(N1089="základní",J1089,0)</f>
        <v>0</v>
      </c>
      <c r="BF1089" s="220">
        <f>IF(N1089="snížená",J1089,0)</f>
        <v>0</v>
      </c>
      <c r="BG1089" s="220">
        <f>IF(N1089="zákl. přenesená",J1089,0)</f>
        <v>0</v>
      </c>
      <c r="BH1089" s="220">
        <f>IF(N1089="sníž. přenesená",J1089,0)</f>
        <v>0</v>
      </c>
      <c r="BI1089" s="220">
        <f>IF(N1089="nulová",J1089,0)</f>
        <v>0</v>
      </c>
      <c r="BJ1089" s="25" t="s">
        <v>78</v>
      </c>
      <c r="BK1089" s="220">
        <f>ROUND(I1089*H1089,2)</f>
        <v>0</v>
      </c>
      <c r="BL1089" s="25" t="s">
        <v>517</v>
      </c>
      <c r="BM1089" s="25" t="s">
        <v>1990</v>
      </c>
    </row>
    <row r="1090" spans="2:65" s="1" customFormat="1" ht="27">
      <c r="B1090" s="42"/>
      <c r="C1090" s="64"/>
      <c r="D1090" s="221" t="s">
        <v>428</v>
      </c>
      <c r="E1090" s="64"/>
      <c r="F1090" s="222" t="s">
        <v>1991</v>
      </c>
      <c r="G1090" s="64"/>
      <c r="H1090" s="64"/>
      <c r="I1090" s="177"/>
      <c r="J1090" s="64"/>
      <c r="K1090" s="64"/>
      <c r="L1090" s="62"/>
      <c r="M1090" s="223"/>
      <c r="N1090" s="43"/>
      <c r="O1090" s="43"/>
      <c r="P1090" s="43"/>
      <c r="Q1090" s="43"/>
      <c r="R1090" s="43"/>
      <c r="S1090" s="43"/>
      <c r="T1090" s="79"/>
      <c r="AT1090" s="25" t="s">
        <v>428</v>
      </c>
      <c r="AU1090" s="25" t="s">
        <v>80</v>
      </c>
    </row>
    <row r="1091" spans="2:65" s="14" customFormat="1" ht="13.5">
      <c r="B1091" s="260"/>
      <c r="C1091" s="261"/>
      <c r="D1091" s="221" t="s">
        <v>430</v>
      </c>
      <c r="E1091" s="262" t="s">
        <v>21</v>
      </c>
      <c r="F1091" s="263" t="s">
        <v>705</v>
      </c>
      <c r="G1091" s="261"/>
      <c r="H1091" s="264" t="s">
        <v>21</v>
      </c>
      <c r="I1091" s="265"/>
      <c r="J1091" s="261"/>
      <c r="K1091" s="261"/>
      <c r="L1091" s="266"/>
      <c r="M1091" s="267"/>
      <c r="N1091" s="268"/>
      <c r="O1091" s="268"/>
      <c r="P1091" s="268"/>
      <c r="Q1091" s="268"/>
      <c r="R1091" s="268"/>
      <c r="S1091" s="268"/>
      <c r="T1091" s="269"/>
      <c r="AT1091" s="270" t="s">
        <v>430</v>
      </c>
      <c r="AU1091" s="270" t="s">
        <v>80</v>
      </c>
      <c r="AV1091" s="14" t="s">
        <v>78</v>
      </c>
      <c r="AW1091" s="14" t="s">
        <v>34</v>
      </c>
      <c r="AX1091" s="14" t="s">
        <v>71</v>
      </c>
      <c r="AY1091" s="270" t="s">
        <v>419</v>
      </c>
    </row>
    <row r="1092" spans="2:65" s="12" customFormat="1" ht="27">
      <c r="B1092" s="224"/>
      <c r="C1092" s="225"/>
      <c r="D1092" s="221" t="s">
        <v>430</v>
      </c>
      <c r="E1092" s="226" t="s">
        <v>21</v>
      </c>
      <c r="F1092" s="227" t="s">
        <v>1992</v>
      </c>
      <c r="G1092" s="225"/>
      <c r="H1092" s="228">
        <v>200.19</v>
      </c>
      <c r="I1092" s="229"/>
      <c r="J1092" s="225"/>
      <c r="K1092" s="225"/>
      <c r="L1092" s="230"/>
      <c r="M1092" s="231"/>
      <c r="N1092" s="232"/>
      <c r="O1092" s="232"/>
      <c r="P1092" s="232"/>
      <c r="Q1092" s="232"/>
      <c r="R1092" s="232"/>
      <c r="S1092" s="232"/>
      <c r="T1092" s="233"/>
      <c r="AT1092" s="234" t="s">
        <v>430</v>
      </c>
      <c r="AU1092" s="234" t="s">
        <v>80</v>
      </c>
      <c r="AV1092" s="12" t="s">
        <v>80</v>
      </c>
      <c r="AW1092" s="12" t="s">
        <v>34</v>
      </c>
      <c r="AX1092" s="12" t="s">
        <v>71</v>
      </c>
      <c r="AY1092" s="234" t="s">
        <v>419</v>
      </c>
    </row>
    <row r="1093" spans="2:65" s="14" customFormat="1" ht="13.5">
      <c r="B1093" s="260"/>
      <c r="C1093" s="261"/>
      <c r="D1093" s="221" t="s">
        <v>430</v>
      </c>
      <c r="E1093" s="262" t="s">
        <v>21</v>
      </c>
      <c r="F1093" s="263" t="s">
        <v>718</v>
      </c>
      <c r="G1093" s="261"/>
      <c r="H1093" s="264" t="s">
        <v>21</v>
      </c>
      <c r="I1093" s="265"/>
      <c r="J1093" s="261"/>
      <c r="K1093" s="261"/>
      <c r="L1093" s="266"/>
      <c r="M1093" s="267"/>
      <c r="N1093" s="268"/>
      <c r="O1093" s="268"/>
      <c r="P1093" s="268"/>
      <c r="Q1093" s="268"/>
      <c r="R1093" s="268"/>
      <c r="S1093" s="268"/>
      <c r="T1093" s="269"/>
      <c r="AT1093" s="270" t="s">
        <v>430</v>
      </c>
      <c r="AU1093" s="270" t="s">
        <v>80</v>
      </c>
      <c r="AV1093" s="14" t="s">
        <v>78</v>
      </c>
      <c r="AW1093" s="14" t="s">
        <v>34</v>
      </c>
      <c r="AX1093" s="14" t="s">
        <v>71</v>
      </c>
      <c r="AY1093" s="270" t="s">
        <v>419</v>
      </c>
    </row>
    <row r="1094" spans="2:65" s="12" customFormat="1" ht="27">
      <c r="B1094" s="224"/>
      <c r="C1094" s="225"/>
      <c r="D1094" s="221" t="s">
        <v>430</v>
      </c>
      <c r="E1094" s="226" t="s">
        <v>21</v>
      </c>
      <c r="F1094" s="227" t="s">
        <v>1993</v>
      </c>
      <c r="G1094" s="225"/>
      <c r="H1094" s="228">
        <v>212.16</v>
      </c>
      <c r="I1094" s="229"/>
      <c r="J1094" s="225"/>
      <c r="K1094" s="225"/>
      <c r="L1094" s="230"/>
      <c r="M1094" s="231"/>
      <c r="N1094" s="232"/>
      <c r="O1094" s="232"/>
      <c r="P1094" s="232"/>
      <c r="Q1094" s="232"/>
      <c r="R1094" s="232"/>
      <c r="S1094" s="232"/>
      <c r="T1094" s="233"/>
      <c r="AT1094" s="234" t="s">
        <v>430</v>
      </c>
      <c r="AU1094" s="234" t="s">
        <v>80</v>
      </c>
      <c r="AV1094" s="12" t="s">
        <v>80</v>
      </c>
      <c r="AW1094" s="12" t="s">
        <v>34</v>
      </c>
      <c r="AX1094" s="12" t="s">
        <v>71</v>
      </c>
      <c r="AY1094" s="234" t="s">
        <v>419</v>
      </c>
    </row>
    <row r="1095" spans="2:65" s="12" customFormat="1" ht="27">
      <c r="B1095" s="224"/>
      <c r="C1095" s="225"/>
      <c r="D1095" s="221" t="s">
        <v>430</v>
      </c>
      <c r="E1095" s="226" t="s">
        <v>21</v>
      </c>
      <c r="F1095" s="227" t="s">
        <v>1994</v>
      </c>
      <c r="G1095" s="225"/>
      <c r="H1095" s="228">
        <v>209.88</v>
      </c>
      <c r="I1095" s="229"/>
      <c r="J1095" s="225"/>
      <c r="K1095" s="225"/>
      <c r="L1095" s="230"/>
      <c r="M1095" s="231"/>
      <c r="N1095" s="232"/>
      <c r="O1095" s="232"/>
      <c r="P1095" s="232"/>
      <c r="Q1095" s="232"/>
      <c r="R1095" s="232"/>
      <c r="S1095" s="232"/>
      <c r="T1095" s="233"/>
      <c r="AT1095" s="234" t="s">
        <v>430</v>
      </c>
      <c r="AU1095" s="234" t="s">
        <v>80</v>
      </c>
      <c r="AV1095" s="12" t="s">
        <v>80</v>
      </c>
      <c r="AW1095" s="12" t="s">
        <v>34</v>
      </c>
      <c r="AX1095" s="12" t="s">
        <v>71</v>
      </c>
      <c r="AY1095" s="234" t="s">
        <v>419</v>
      </c>
    </row>
    <row r="1096" spans="2:65" s="12" customFormat="1" ht="13.5">
      <c r="B1096" s="224"/>
      <c r="C1096" s="225"/>
      <c r="D1096" s="221" t="s">
        <v>430</v>
      </c>
      <c r="E1096" s="226" t="s">
        <v>21</v>
      </c>
      <c r="F1096" s="227" t="s">
        <v>1995</v>
      </c>
      <c r="G1096" s="225"/>
      <c r="H1096" s="228">
        <v>422.04</v>
      </c>
      <c r="I1096" s="229"/>
      <c r="J1096" s="225"/>
      <c r="K1096" s="225"/>
      <c r="L1096" s="230"/>
      <c r="M1096" s="231"/>
      <c r="N1096" s="232"/>
      <c r="O1096" s="232"/>
      <c r="P1096" s="232"/>
      <c r="Q1096" s="232"/>
      <c r="R1096" s="232"/>
      <c r="S1096" s="232"/>
      <c r="T1096" s="233"/>
      <c r="AT1096" s="234" t="s">
        <v>430</v>
      </c>
      <c r="AU1096" s="234" t="s">
        <v>80</v>
      </c>
      <c r="AV1096" s="12" t="s">
        <v>80</v>
      </c>
      <c r="AW1096" s="12" t="s">
        <v>34</v>
      </c>
      <c r="AX1096" s="12" t="s">
        <v>71</v>
      </c>
      <c r="AY1096" s="234" t="s">
        <v>419</v>
      </c>
    </row>
    <row r="1097" spans="2:65" s="12" customFormat="1" ht="13.5">
      <c r="B1097" s="224"/>
      <c r="C1097" s="225"/>
      <c r="D1097" s="221" t="s">
        <v>430</v>
      </c>
      <c r="E1097" s="226" t="s">
        <v>21</v>
      </c>
      <c r="F1097" s="227" t="s">
        <v>1996</v>
      </c>
      <c r="G1097" s="225"/>
      <c r="H1097" s="228">
        <v>422.04</v>
      </c>
      <c r="I1097" s="229"/>
      <c r="J1097" s="225"/>
      <c r="K1097" s="225"/>
      <c r="L1097" s="230"/>
      <c r="M1097" s="231"/>
      <c r="N1097" s="232"/>
      <c r="O1097" s="232"/>
      <c r="P1097" s="232"/>
      <c r="Q1097" s="232"/>
      <c r="R1097" s="232"/>
      <c r="S1097" s="232"/>
      <c r="T1097" s="233"/>
      <c r="AT1097" s="234" t="s">
        <v>430</v>
      </c>
      <c r="AU1097" s="234" t="s">
        <v>80</v>
      </c>
      <c r="AV1097" s="12" t="s">
        <v>80</v>
      </c>
      <c r="AW1097" s="12" t="s">
        <v>34</v>
      </c>
      <c r="AX1097" s="12" t="s">
        <v>71</v>
      </c>
      <c r="AY1097" s="234" t="s">
        <v>419</v>
      </c>
    </row>
    <row r="1098" spans="2:65" s="13" customFormat="1" ht="13.5">
      <c r="B1098" s="235"/>
      <c r="C1098" s="236"/>
      <c r="D1098" s="237" t="s">
        <v>430</v>
      </c>
      <c r="E1098" s="238" t="s">
        <v>268</v>
      </c>
      <c r="F1098" s="239" t="s">
        <v>434</v>
      </c>
      <c r="G1098" s="236"/>
      <c r="H1098" s="240">
        <v>1466.31</v>
      </c>
      <c r="I1098" s="241"/>
      <c r="J1098" s="236"/>
      <c r="K1098" s="236"/>
      <c r="L1098" s="242"/>
      <c r="M1098" s="243"/>
      <c r="N1098" s="244"/>
      <c r="O1098" s="244"/>
      <c r="P1098" s="244"/>
      <c r="Q1098" s="244"/>
      <c r="R1098" s="244"/>
      <c r="S1098" s="244"/>
      <c r="T1098" s="245"/>
      <c r="AT1098" s="246" t="s">
        <v>430</v>
      </c>
      <c r="AU1098" s="246" t="s">
        <v>80</v>
      </c>
      <c r="AV1098" s="13" t="s">
        <v>426</v>
      </c>
      <c r="AW1098" s="13" t="s">
        <v>34</v>
      </c>
      <c r="AX1098" s="13" t="s">
        <v>78</v>
      </c>
      <c r="AY1098" s="246" t="s">
        <v>419</v>
      </c>
    </row>
    <row r="1099" spans="2:65" s="1" customFormat="1" ht="22.5" customHeight="1">
      <c r="B1099" s="42"/>
      <c r="C1099" s="209" t="s">
        <v>1997</v>
      </c>
      <c r="D1099" s="209" t="s">
        <v>421</v>
      </c>
      <c r="E1099" s="210" t="s">
        <v>1998</v>
      </c>
      <c r="F1099" s="211" t="s">
        <v>1999</v>
      </c>
      <c r="G1099" s="212" t="s">
        <v>458</v>
      </c>
      <c r="H1099" s="213">
        <v>32.429000000000002</v>
      </c>
      <c r="I1099" s="214"/>
      <c r="J1099" s="215">
        <f>ROUND(I1099*H1099,2)</f>
        <v>0</v>
      </c>
      <c r="K1099" s="211" t="s">
        <v>425</v>
      </c>
      <c r="L1099" s="62"/>
      <c r="M1099" s="216" t="s">
        <v>21</v>
      </c>
      <c r="N1099" s="217" t="s">
        <v>42</v>
      </c>
      <c r="O1099" s="43"/>
      <c r="P1099" s="218">
        <f>O1099*H1099</f>
        <v>0</v>
      </c>
      <c r="Q1099" s="218">
        <v>0</v>
      </c>
      <c r="R1099" s="218">
        <f>Q1099*H1099</f>
        <v>0</v>
      </c>
      <c r="S1099" s="218">
        <v>0</v>
      </c>
      <c r="T1099" s="219">
        <f>S1099*H1099</f>
        <v>0</v>
      </c>
      <c r="AR1099" s="25" t="s">
        <v>517</v>
      </c>
      <c r="AT1099" s="25" t="s">
        <v>421</v>
      </c>
      <c r="AU1099" s="25" t="s">
        <v>80</v>
      </c>
      <c r="AY1099" s="25" t="s">
        <v>419</v>
      </c>
      <c r="BE1099" s="220">
        <f>IF(N1099="základní",J1099,0)</f>
        <v>0</v>
      </c>
      <c r="BF1099" s="220">
        <f>IF(N1099="snížená",J1099,0)</f>
        <v>0</v>
      </c>
      <c r="BG1099" s="220">
        <f>IF(N1099="zákl. přenesená",J1099,0)</f>
        <v>0</v>
      </c>
      <c r="BH1099" s="220">
        <f>IF(N1099="sníž. přenesená",J1099,0)</f>
        <v>0</v>
      </c>
      <c r="BI1099" s="220">
        <f>IF(N1099="nulová",J1099,0)</f>
        <v>0</v>
      </c>
      <c r="BJ1099" s="25" t="s">
        <v>78</v>
      </c>
      <c r="BK1099" s="220">
        <f>ROUND(I1099*H1099,2)</f>
        <v>0</v>
      </c>
      <c r="BL1099" s="25" t="s">
        <v>517</v>
      </c>
      <c r="BM1099" s="25" t="s">
        <v>2000</v>
      </c>
    </row>
    <row r="1100" spans="2:65" s="1" customFormat="1" ht="40.5">
      <c r="B1100" s="42"/>
      <c r="C1100" s="64"/>
      <c r="D1100" s="221" t="s">
        <v>428</v>
      </c>
      <c r="E1100" s="64"/>
      <c r="F1100" s="222" t="s">
        <v>2001</v>
      </c>
      <c r="G1100" s="64"/>
      <c r="H1100" s="64"/>
      <c r="I1100" s="177"/>
      <c r="J1100" s="64"/>
      <c r="K1100" s="64"/>
      <c r="L1100" s="62"/>
      <c r="M1100" s="223"/>
      <c r="N1100" s="43"/>
      <c r="O1100" s="43"/>
      <c r="P1100" s="43"/>
      <c r="Q1100" s="43"/>
      <c r="R1100" s="43"/>
      <c r="S1100" s="43"/>
      <c r="T1100" s="79"/>
      <c r="AT1100" s="25" t="s">
        <v>428</v>
      </c>
      <c r="AU1100" s="25" t="s">
        <v>80</v>
      </c>
    </row>
    <row r="1101" spans="2:65" s="11" customFormat="1" ht="29.85" customHeight="1">
      <c r="B1101" s="192"/>
      <c r="C1101" s="193"/>
      <c r="D1101" s="206" t="s">
        <v>70</v>
      </c>
      <c r="E1101" s="207" t="s">
        <v>2002</v>
      </c>
      <c r="F1101" s="207" t="s">
        <v>2003</v>
      </c>
      <c r="G1101" s="193"/>
      <c r="H1101" s="193"/>
      <c r="I1101" s="196"/>
      <c r="J1101" s="208">
        <f>BK1101</f>
        <v>0</v>
      </c>
      <c r="K1101" s="193"/>
      <c r="L1101" s="198"/>
      <c r="M1101" s="199"/>
      <c r="N1101" s="200"/>
      <c r="O1101" s="200"/>
      <c r="P1101" s="201">
        <f>SUM(P1102:P1165)</f>
        <v>0</v>
      </c>
      <c r="Q1101" s="200"/>
      <c r="R1101" s="201">
        <f>SUM(R1102:R1165)</f>
        <v>1.4302320000000002</v>
      </c>
      <c r="S1101" s="200"/>
      <c r="T1101" s="202">
        <f>SUM(T1102:T1165)</f>
        <v>0.92094500000000012</v>
      </c>
      <c r="AR1101" s="203" t="s">
        <v>80</v>
      </c>
      <c r="AT1101" s="204" t="s">
        <v>70</v>
      </c>
      <c r="AU1101" s="204" t="s">
        <v>78</v>
      </c>
      <c r="AY1101" s="203" t="s">
        <v>419</v>
      </c>
      <c r="BK1101" s="205">
        <f>SUM(BK1102:BK1165)</f>
        <v>0</v>
      </c>
    </row>
    <row r="1102" spans="2:65" s="1" customFormat="1" ht="22.5" customHeight="1">
      <c r="B1102" s="42"/>
      <c r="C1102" s="209" t="s">
        <v>2004</v>
      </c>
      <c r="D1102" s="209" t="s">
        <v>421</v>
      </c>
      <c r="E1102" s="210" t="s">
        <v>2005</v>
      </c>
      <c r="F1102" s="211" t="s">
        <v>2006</v>
      </c>
      <c r="G1102" s="212" t="s">
        <v>504</v>
      </c>
      <c r="H1102" s="213">
        <v>21.5</v>
      </c>
      <c r="I1102" s="214"/>
      <c r="J1102" s="215">
        <f>ROUND(I1102*H1102,2)</f>
        <v>0</v>
      </c>
      <c r="K1102" s="211" t="s">
        <v>425</v>
      </c>
      <c r="L1102" s="62"/>
      <c r="M1102" s="216" t="s">
        <v>21</v>
      </c>
      <c r="N1102" s="217" t="s">
        <v>42</v>
      </c>
      <c r="O1102" s="43"/>
      <c r="P1102" s="218">
        <f>O1102*H1102</f>
        <v>0</v>
      </c>
      <c r="Q1102" s="218">
        <v>0</v>
      </c>
      <c r="R1102" s="218">
        <f>Q1102*H1102</f>
        <v>0</v>
      </c>
      <c r="S1102" s="218">
        <v>1.7700000000000001E-3</v>
      </c>
      <c r="T1102" s="219">
        <f>S1102*H1102</f>
        <v>3.8054999999999999E-2</v>
      </c>
      <c r="AR1102" s="25" t="s">
        <v>517</v>
      </c>
      <c r="AT1102" s="25" t="s">
        <v>421</v>
      </c>
      <c r="AU1102" s="25" t="s">
        <v>80</v>
      </c>
      <c r="AY1102" s="25" t="s">
        <v>419</v>
      </c>
      <c r="BE1102" s="220">
        <f>IF(N1102="základní",J1102,0)</f>
        <v>0</v>
      </c>
      <c r="BF1102" s="220">
        <f>IF(N1102="snížená",J1102,0)</f>
        <v>0</v>
      </c>
      <c r="BG1102" s="220">
        <f>IF(N1102="zákl. přenesená",J1102,0)</f>
        <v>0</v>
      </c>
      <c r="BH1102" s="220">
        <f>IF(N1102="sníž. přenesená",J1102,0)</f>
        <v>0</v>
      </c>
      <c r="BI1102" s="220">
        <f>IF(N1102="nulová",J1102,0)</f>
        <v>0</v>
      </c>
      <c r="BJ1102" s="25" t="s">
        <v>78</v>
      </c>
      <c r="BK1102" s="220">
        <f>ROUND(I1102*H1102,2)</f>
        <v>0</v>
      </c>
      <c r="BL1102" s="25" t="s">
        <v>517</v>
      </c>
      <c r="BM1102" s="25" t="s">
        <v>2007</v>
      </c>
    </row>
    <row r="1103" spans="2:65" s="1" customFormat="1" ht="13.5">
      <c r="B1103" s="42"/>
      <c r="C1103" s="64"/>
      <c r="D1103" s="221" t="s">
        <v>428</v>
      </c>
      <c r="E1103" s="64"/>
      <c r="F1103" s="222" t="s">
        <v>2008</v>
      </c>
      <c r="G1103" s="64"/>
      <c r="H1103" s="64"/>
      <c r="I1103" s="177"/>
      <c r="J1103" s="64"/>
      <c r="K1103" s="64"/>
      <c r="L1103" s="62"/>
      <c r="M1103" s="223"/>
      <c r="N1103" s="43"/>
      <c r="O1103" s="43"/>
      <c r="P1103" s="43"/>
      <c r="Q1103" s="43"/>
      <c r="R1103" s="43"/>
      <c r="S1103" s="43"/>
      <c r="T1103" s="79"/>
      <c r="AT1103" s="25" t="s">
        <v>428</v>
      </c>
      <c r="AU1103" s="25" t="s">
        <v>80</v>
      </c>
    </row>
    <row r="1104" spans="2:65" s="12" customFormat="1" ht="13.5">
      <c r="B1104" s="224"/>
      <c r="C1104" s="225"/>
      <c r="D1104" s="237" t="s">
        <v>430</v>
      </c>
      <c r="E1104" s="247" t="s">
        <v>21</v>
      </c>
      <c r="F1104" s="248" t="s">
        <v>223</v>
      </c>
      <c r="G1104" s="225"/>
      <c r="H1104" s="249">
        <v>21.5</v>
      </c>
      <c r="I1104" s="229"/>
      <c r="J1104" s="225"/>
      <c r="K1104" s="225"/>
      <c r="L1104" s="230"/>
      <c r="M1104" s="231"/>
      <c r="N1104" s="232"/>
      <c r="O1104" s="232"/>
      <c r="P1104" s="232"/>
      <c r="Q1104" s="232"/>
      <c r="R1104" s="232"/>
      <c r="S1104" s="232"/>
      <c r="T1104" s="233"/>
      <c r="AT1104" s="234" t="s">
        <v>430</v>
      </c>
      <c r="AU1104" s="234" t="s">
        <v>80</v>
      </c>
      <c r="AV1104" s="12" t="s">
        <v>80</v>
      </c>
      <c r="AW1104" s="12" t="s">
        <v>34</v>
      </c>
      <c r="AX1104" s="12" t="s">
        <v>78</v>
      </c>
      <c r="AY1104" s="234" t="s">
        <v>419</v>
      </c>
    </row>
    <row r="1105" spans="2:65" s="1" customFormat="1" ht="22.5" customHeight="1">
      <c r="B1105" s="42"/>
      <c r="C1105" s="209" t="s">
        <v>2009</v>
      </c>
      <c r="D1105" s="209" t="s">
        <v>421</v>
      </c>
      <c r="E1105" s="210" t="s">
        <v>2010</v>
      </c>
      <c r="F1105" s="211" t="s">
        <v>2011</v>
      </c>
      <c r="G1105" s="212" t="s">
        <v>504</v>
      </c>
      <c r="H1105" s="213">
        <v>147.30000000000001</v>
      </c>
      <c r="I1105" s="214"/>
      <c r="J1105" s="215">
        <f>ROUND(I1105*H1105,2)</f>
        <v>0</v>
      </c>
      <c r="K1105" s="211" t="s">
        <v>425</v>
      </c>
      <c r="L1105" s="62"/>
      <c r="M1105" s="216" t="s">
        <v>21</v>
      </c>
      <c r="N1105" s="217" t="s">
        <v>42</v>
      </c>
      <c r="O1105" s="43"/>
      <c r="P1105" s="218">
        <f>O1105*H1105</f>
        <v>0</v>
      </c>
      <c r="Q1105" s="218">
        <v>0</v>
      </c>
      <c r="R1105" s="218">
        <f>Q1105*H1105</f>
        <v>0</v>
      </c>
      <c r="S1105" s="218">
        <v>1.91E-3</v>
      </c>
      <c r="T1105" s="219">
        <f>S1105*H1105</f>
        <v>0.28134300000000001</v>
      </c>
      <c r="AR1105" s="25" t="s">
        <v>517</v>
      </c>
      <c r="AT1105" s="25" t="s">
        <v>421</v>
      </c>
      <c r="AU1105" s="25" t="s">
        <v>80</v>
      </c>
      <c r="AY1105" s="25" t="s">
        <v>419</v>
      </c>
      <c r="BE1105" s="220">
        <f>IF(N1105="základní",J1105,0)</f>
        <v>0</v>
      </c>
      <c r="BF1105" s="220">
        <f>IF(N1105="snížená",J1105,0)</f>
        <v>0</v>
      </c>
      <c r="BG1105" s="220">
        <f>IF(N1105="zákl. přenesená",J1105,0)</f>
        <v>0</v>
      </c>
      <c r="BH1105" s="220">
        <f>IF(N1105="sníž. přenesená",J1105,0)</f>
        <v>0</v>
      </c>
      <c r="BI1105" s="220">
        <f>IF(N1105="nulová",J1105,0)</f>
        <v>0</v>
      </c>
      <c r="BJ1105" s="25" t="s">
        <v>78</v>
      </c>
      <c r="BK1105" s="220">
        <f>ROUND(I1105*H1105,2)</f>
        <v>0</v>
      </c>
      <c r="BL1105" s="25" t="s">
        <v>517</v>
      </c>
      <c r="BM1105" s="25" t="s">
        <v>2012</v>
      </c>
    </row>
    <row r="1106" spans="2:65" s="1" customFormat="1" ht="13.5">
      <c r="B1106" s="42"/>
      <c r="C1106" s="64"/>
      <c r="D1106" s="221" t="s">
        <v>428</v>
      </c>
      <c r="E1106" s="64"/>
      <c r="F1106" s="222" t="s">
        <v>2013</v>
      </c>
      <c r="G1106" s="64"/>
      <c r="H1106" s="64"/>
      <c r="I1106" s="177"/>
      <c r="J1106" s="64"/>
      <c r="K1106" s="64"/>
      <c r="L1106" s="62"/>
      <c r="M1106" s="223"/>
      <c r="N1106" s="43"/>
      <c r="O1106" s="43"/>
      <c r="P1106" s="43"/>
      <c r="Q1106" s="43"/>
      <c r="R1106" s="43"/>
      <c r="S1106" s="43"/>
      <c r="T1106" s="79"/>
      <c r="AT1106" s="25" t="s">
        <v>428</v>
      </c>
      <c r="AU1106" s="25" t="s">
        <v>80</v>
      </c>
    </row>
    <row r="1107" spans="2:65" s="12" customFormat="1" ht="13.5">
      <c r="B1107" s="224"/>
      <c r="C1107" s="225"/>
      <c r="D1107" s="237" t="s">
        <v>430</v>
      </c>
      <c r="E1107" s="247" t="s">
        <v>21</v>
      </c>
      <c r="F1107" s="248" t="s">
        <v>2014</v>
      </c>
      <c r="G1107" s="225"/>
      <c r="H1107" s="249">
        <v>147.30000000000001</v>
      </c>
      <c r="I1107" s="229"/>
      <c r="J1107" s="225"/>
      <c r="K1107" s="225"/>
      <c r="L1107" s="230"/>
      <c r="M1107" s="231"/>
      <c r="N1107" s="232"/>
      <c r="O1107" s="232"/>
      <c r="P1107" s="232"/>
      <c r="Q1107" s="232"/>
      <c r="R1107" s="232"/>
      <c r="S1107" s="232"/>
      <c r="T1107" s="233"/>
      <c r="AT1107" s="234" t="s">
        <v>430</v>
      </c>
      <c r="AU1107" s="234" t="s">
        <v>80</v>
      </c>
      <c r="AV1107" s="12" t="s">
        <v>80</v>
      </c>
      <c r="AW1107" s="12" t="s">
        <v>34</v>
      </c>
      <c r="AX1107" s="12" t="s">
        <v>78</v>
      </c>
      <c r="AY1107" s="234" t="s">
        <v>419</v>
      </c>
    </row>
    <row r="1108" spans="2:65" s="1" customFormat="1" ht="22.5" customHeight="1">
      <c r="B1108" s="42"/>
      <c r="C1108" s="209" t="s">
        <v>2015</v>
      </c>
      <c r="D1108" s="209" t="s">
        <v>421</v>
      </c>
      <c r="E1108" s="210" t="s">
        <v>2016</v>
      </c>
      <c r="F1108" s="211" t="s">
        <v>2017</v>
      </c>
      <c r="G1108" s="212" t="s">
        <v>504</v>
      </c>
      <c r="H1108" s="213">
        <v>296.60000000000002</v>
      </c>
      <c r="I1108" s="214"/>
      <c r="J1108" s="215">
        <f>ROUND(I1108*H1108,2)</f>
        <v>0</v>
      </c>
      <c r="K1108" s="211" t="s">
        <v>425</v>
      </c>
      <c r="L1108" s="62"/>
      <c r="M1108" s="216" t="s">
        <v>21</v>
      </c>
      <c r="N1108" s="217" t="s">
        <v>42</v>
      </c>
      <c r="O1108" s="43"/>
      <c r="P1108" s="218">
        <f>O1108*H1108</f>
        <v>0</v>
      </c>
      <c r="Q1108" s="218">
        <v>0</v>
      </c>
      <c r="R1108" s="218">
        <f>Q1108*H1108</f>
        <v>0</v>
      </c>
      <c r="S1108" s="218">
        <v>1.67E-3</v>
      </c>
      <c r="T1108" s="219">
        <f>S1108*H1108</f>
        <v>0.49532200000000004</v>
      </c>
      <c r="AR1108" s="25" t="s">
        <v>517</v>
      </c>
      <c r="AT1108" s="25" t="s">
        <v>421</v>
      </c>
      <c r="AU1108" s="25" t="s">
        <v>80</v>
      </c>
      <c r="AY1108" s="25" t="s">
        <v>419</v>
      </c>
      <c r="BE1108" s="220">
        <f>IF(N1108="základní",J1108,0)</f>
        <v>0</v>
      </c>
      <c r="BF1108" s="220">
        <f>IF(N1108="snížená",J1108,0)</f>
        <v>0</v>
      </c>
      <c r="BG1108" s="220">
        <f>IF(N1108="zákl. přenesená",J1108,0)</f>
        <v>0</v>
      </c>
      <c r="BH1108" s="220">
        <f>IF(N1108="sníž. přenesená",J1108,0)</f>
        <v>0</v>
      </c>
      <c r="BI1108" s="220">
        <f>IF(N1108="nulová",J1108,0)</f>
        <v>0</v>
      </c>
      <c r="BJ1108" s="25" t="s">
        <v>78</v>
      </c>
      <c r="BK1108" s="220">
        <f>ROUND(I1108*H1108,2)</f>
        <v>0</v>
      </c>
      <c r="BL1108" s="25" t="s">
        <v>517</v>
      </c>
      <c r="BM1108" s="25" t="s">
        <v>2018</v>
      </c>
    </row>
    <row r="1109" spans="2:65" s="1" customFormat="1" ht="13.5">
      <c r="B1109" s="42"/>
      <c r="C1109" s="64"/>
      <c r="D1109" s="221" t="s">
        <v>428</v>
      </c>
      <c r="E1109" s="64"/>
      <c r="F1109" s="222" t="s">
        <v>2019</v>
      </c>
      <c r="G1109" s="64"/>
      <c r="H1109" s="64"/>
      <c r="I1109" s="177"/>
      <c r="J1109" s="64"/>
      <c r="K1109" s="64"/>
      <c r="L1109" s="62"/>
      <c r="M1109" s="223"/>
      <c r="N1109" s="43"/>
      <c r="O1109" s="43"/>
      <c r="P1109" s="43"/>
      <c r="Q1109" s="43"/>
      <c r="R1109" s="43"/>
      <c r="S1109" s="43"/>
      <c r="T1109" s="79"/>
      <c r="AT1109" s="25" t="s">
        <v>428</v>
      </c>
      <c r="AU1109" s="25" t="s">
        <v>80</v>
      </c>
    </row>
    <row r="1110" spans="2:65" s="12" customFormat="1" ht="13.5">
      <c r="B1110" s="224"/>
      <c r="C1110" s="225"/>
      <c r="D1110" s="237" t="s">
        <v>430</v>
      </c>
      <c r="E1110" s="247" t="s">
        <v>21</v>
      </c>
      <c r="F1110" s="248" t="s">
        <v>2020</v>
      </c>
      <c r="G1110" s="225"/>
      <c r="H1110" s="249">
        <v>296.60000000000002</v>
      </c>
      <c r="I1110" s="229"/>
      <c r="J1110" s="225"/>
      <c r="K1110" s="225"/>
      <c r="L1110" s="230"/>
      <c r="M1110" s="231"/>
      <c r="N1110" s="232"/>
      <c r="O1110" s="232"/>
      <c r="P1110" s="232"/>
      <c r="Q1110" s="232"/>
      <c r="R1110" s="232"/>
      <c r="S1110" s="232"/>
      <c r="T1110" s="233"/>
      <c r="AT1110" s="234" t="s">
        <v>430</v>
      </c>
      <c r="AU1110" s="234" t="s">
        <v>80</v>
      </c>
      <c r="AV1110" s="12" t="s">
        <v>80</v>
      </c>
      <c r="AW1110" s="12" t="s">
        <v>34</v>
      </c>
      <c r="AX1110" s="12" t="s">
        <v>78</v>
      </c>
      <c r="AY1110" s="234" t="s">
        <v>419</v>
      </c>
    </row>
    <row r="1111" spans="2:65" s="1" customFormat="1" ht="22.5" customHeight="1">
      <c r="B1111" s="42"/>
      <c r="C1111" s="209" t="s">
        <v>2021</v>
      </c>
      <c r="D1111" s="209" t="s">
        <v>421</v>
      </c>
      <c r="E1111" s="210" t="s">
        <v>2022</v>
      </c>
      <c r="F1111" s="211" t="s">
        <v>2023</v>
      </c>
      <c r="G1111" s="212" t="s">
        <v>504</v>
      </c>
      <c r="H1111" s="213">
        <v>17.5</v>
      </c>
      <c r="I1111" s="214"/>
      <c r="J1111" s="215">
        <f>ROUND(I1111*H1111,2)</f>
        <v>0</v>
      </c>
      <c r="K1111" s="211" t="s">
        <v>425</v>
      </c>
      <c r="L1111" s="62"/>
      <c r="M1111" s="216" t="s">
        <v>21</v>
      </c>
      <c r="N1111" s="217" t="s">
        <v>42</v>
      </c>
      <c r="O1111" s="43"/>
      <c r="P1111" s="218">
        <f>O1111*H1111</f>
        <v>0</v>
      </c>
      <c r="Q1111" s="218">
        <v>0</v>
      </c>
      <c r="R1111" s="218">
        <f>Q1111*H1111</f>
        <v>0</v>
      </c>
      <c r="S1111" s="218">
        <v>1.75E-3</v>
      </c>
      <c r="T1111" s="219">
        <f>S1111*H1111</f>
        <v>3.0624999999999999E-2</v>
      </c>
      <c r="AR1111" s="25" t="s">
        <v>517</v>
      </c>
      <c r="AT1111" s="25" t="s">
        <v>421</v>
      </c>
      <c r="AU1111" s="25" t="s">
        <v>80</v>
      </c>
      <c r="AY1111" s="25" t="s">
        <v>419</v>
      </c>
      <c r="BE1111" s="220">
        <f>IF(N1111="základní",J1111,0)</f>
        <v>0</v>
      </c>
      <c r="BF1111" s="220">
        <f>IF(N1111="snížená",J1111,0)</f>
        <v>0</v>
      </c>
      <c r="BG1111" s="220">
        <f>IF(N1111="zákl. přenesená",J1111,0)</f>
        <v>0</v>
      </c>
      <c r="BH1111" s="220">
        <f>IF(N1111="sníž. přenesená",J1111,0)</f>
        <v>0</v>
      </c>
      <c r="BI1111" s="220">
        <f>IF(N1111="nulová",J1111,0)</f>
        <v>0</v>
      </c>
      <c r="BJ1111" s="25" t="s">
        <v>78</v>
      </c>
      <c r="BK1111" s="220">
        <f>ROUND(I1111*H1111,2)</f>
        <v>0</v>
      </c>
      <c r="BL1111" s="25" t="s">
        <v>517</v>
      </c>
      <c r="BM1111" s="25" t="s">
        <v>2024</v>
      </c>
    </row>
    <row r="1112" spans="2:65" s="1" customFormat="1" ht="13.5">
      <c r="B1112" s="42"/>
      <c r="C1112" s="64"/>
      <c r="D1112" s="221" t="s">
        <v>428</v>
      </c>
      <c r="E1112" s="64"/>
      <c r="F1112" s="222" t="s">
        <v>2025</v>
      </c>
      <c r="G1112" s="64"/>
      <c r="H1112" s="64"/>
      <c r="I1112" s="177"/>
      <c r="J1112" s="64"/>
      <c r="K1112" s="64"/>
      <c r="L1112" s="62"/>
      <c r="M1112" s="223"/>
      <c r="N1112" s="43"/>
      <c r="O1112" s="43"/>
      <c r="P1112" s="43"/>
      <c r="Q1112" s="43"/>
      <c r="R1112" s="43"/>
      <c r="S1112" s="43"/>
      <c r="T1112" s="79"/>
      <c r="AT1112" s="25" t="s">
        <v>428</v>
      </c>
      <c r="AU1112" s="25" t="s">
        <v>80</v>
      </c>
    </row>
    <row r="1113" spans="2:65" s="12" customFormat="1" ht="13.5">
      <c r="B1113" s="224"/>
      <c r="C1113" s="225"/>
      <c r="D1113" s="237" t="s">
        <v>430</v>
      </c>
      <c r="E1113" s="247" t="s">
        <v>21</v>
      </c>
      <c r="F1113" s="248" t="s">
        <v>2026</v>
      </c>
      <c r="G1113" s="225"/>
      <c r="H1113" s="249">
        <v>17.5</v>
      </c>
      <c r="I1113" s="229"/>
      <c r="J1113" s="225"/>
      <c r="K1113" s="225"/>
      <c r="L1113" s="230"/>
      <c r="M1113" s="231"/>
      <c r="N1113" s="232"/>
      <c r="O1113" s="232"/>
      <c r="P1113" s="232"/>
      <c r="Q1113" s="232"/>
      <c r="R1113" s="232"/>
      <c r="S1113" s="232"/>
      <c r="T1113" s="233"/>
      <c r="AT1113" s="234" t="s">
        <v>430</v>
      </c>
      <c r="AU1113" s="234" t="s">
        <v>80</v>
      </c>
      <c r="AV1113" s="12" t="s">
        <v>80</v>
      </c>
      <c r="AW1113" s="12" t="s">
        <v>34</v>
      </c>
      <c r="AX1113" s="12" t="s">
        <v>78</v>
      </c>
      <c r="AY1113" s="234" t="s">
        <v>419</v>
      </c>
    </row>
    <row r="1114" spans="2:65" s="1" customFormat="1" ht="22.5" customHeight="1">
      <c r="B1114" s="42"/>
      <c r="C1114" s="209" t="s">
        <v>2027</v>
      </c>
      <c r="D1114" s="209" t="s">
        <v>421</v>
      </c>
      <c r="E1114" s="210" t="s">
        <v>2028</v>
      </c>
      <c r="F1114" s="211" t="s">
        <v>2029</v>
      </c>
      <c r="G1114" s="212" t="s">
        <v>504</v>
      </c>
      <c r="H1114" s="213">
        <v>21.5</v>
      </c>
      <c r="I1114" s="214"/>
      <c r="J1114" s="215">
        <f>ROUND(I1114*H1114,2)</f>
        <v>0</v>
      </c>
      <c r="K1114" s="211" t="s">
        <v>425</v>
      </c>
      <c r="L1114" s="62"/>
      <c r="M1114" s="216" t="s">
        <v>21</v>
      </c>
      <c r="N1114" s="217" t="s">
        <v>42</v>
      </c>
      <c r="O1114" s="43"/>
      <c r="P1114" s="218">
        <f>O1114*H1114</f>
        <v>0</v>
      </c>
      <c r="Q1114" s="218">
        <v>0</v>
      </c>
      <c r="R1114" s="218">
        <f>Q1114*H1114</f>
        <v>0</v>
      </c>
      <c r="S1114" s="218">
        <v>2.5999999999999999E-3</v>
      </c>
      <c r="T1114" s="219">
        <f>S1114*H1114</f>
        <v>5.5899999999999998E-2</v>
      </c>
      <c r="AR1114" s="25" t="s">
        <v>517</v>
      </c>
      <c r="AT1114" s="25" t="s">
        <v>421</v>
      </c>
      <c r="AU1114" s="25" t="s">
        <v>80</v>
      </c>
      <c r="AY1114" s="25" t="s">
        <v>419</v>
      </c>
      <c r="BE1114" s="220">
        <f>IF(N1114="základní",J1114,0)</f>
        <v>0</v>
      </c>
      <c r="BF1114" s="220">
        <f>IF(N1114="snížená",J1114,0)</f>
        <v>0</v>
      </c>
      <c r="BG1114" s="220">
        <f>IF(N1114="zákl. přenesená",J1114,0)</f>
        <v>0</v>
      </c>
      <c r="BH1114" s="220">
        <f>IF(N1114="sníž. přenesená",J1114,0)</f>
        <v>0</v>
      </c>
      <c r="BI1114" s="220">
        <f>IF(N1114="nulová",J1114,0)</f>
        <v>0</v>
      </c>
      <c r="BJ1114" s="25" t="s">
        <v>78</v>
      </c>
      <c r="BK1114" s="220">
        <f>ROUND(I1114*H1114,2)</f>
        <v>0</v>
      </c>
      <c r="BL1114" s="25" t="s">
        <v>517</v>
      </c>
      <c r="BM1114" s="25" t="s">
        <v>2030</v>
      </c>
    </row>
    <row r="1115" spans="2:65" s="1" customFormat="1" ht="13.5">
      <c r="B1115" s="42"/>
      <c r="C1115" s="64"/>
      <c r="D1115" s="221" t="s">
        <v>428</v>
      </c>
      <c r="E1115" s="64"/>
      <c r="F1115" s="222" t="s">
        <v>2031</v>
      </c>
      <c r="G1115" s="64"/>
      <c r="H1115" s="64"/>
      <c r="I1115" s="177"/>
      <c r="J1115" s="64"/>
      <c r="K1115" s="64"/>
      <c r="L1115" s="62"/>
      <c r="M1115" s="223"/>
      <c r="N1115" s="43"/>
      <c r="O1115" s="43"/>
      <c r="P1115" s="43"/>
      <c r="Q1115" s="43"/>
      <c r="R1115" s="43"/>
      <c r="S1115" s="43"/>
      <c r="T1115" s="79"/>
      <c r="AT1115" s="25" t="s">
        <v>428</v>
      </c>
      <c r="AU1115" s="25" t="s">
        <v>80</v>
      </c>
    </row>
    <row r="1116" spans="2:65" s="12" customFormat="1" ht="13.5">
      <c r="B1116" s="224"/>
      <c r="C1116" s="225"/>
      <c r="D1116" s="237" t="s">
        <v>430</v>
      </c>
      <c r="E1116" s="247" t="s">
        <v>223</v>
      </c>
      <c r="F1116" s="248" t="s">
        <v>2032</v>
      </c>
      <c r="G1116" s="225"/>
      <c r="H1116" s="249">
        <v>21.5</v>
      </c>
      <c r="I1116" s="229"/>
      <c r="J1116" s="225"/>
      <c r="K1116" s="225"/>
      <c r="L1116" s="230"/>
      <c r="M1116" s="231"/>
      <c r="N1116" s="232"/>
      <c r="O1116" s="232"/>
      <c r="P1116" s="232"/>
      <c r="Q1116" s="232"/>
      <c r="R1116" s="232"/>
      <c r="S1116" s="232"/>
      <c r="T1116" s="233"/>
      <c r="AT1116" s="234" t="s">
        <v>430</v>
      </c>
      <c r="AU1116" s="234" t="s">
        <v>80</v>
      </c>
      <c r="AV1116" s="12" t="s">
        <v>80</v>
      </c>
      <c r="AW1116" s="12" t="s">
        <v>34</v>
      </c>
      <c r="AX1116" s="12" t="s">
        <v>78</v>
      </c>
      <c r="AY1116" s="234" t="s">
        <v>419</v>
      </c>
    </row>
    <row r="1117" spans="2:65" s="1" customFormat="1" ht="22.5" customHeight="1">
      <c r="B1117" s="42"/>
      <c r="C1117" s="209" t="s">
        <v>2033</v>
      </c>
      <c r="D1117" s="209" t="s">
        <v>421</v>
      </c>
      <c r="E1117" s="210" t="s">
        <v>2034</v>
      </c>
      <c r="F1117" s="211" t="s">
        <v>2035</v>
      </c>
      <c r="G1117" s="212" t="s">
        <v>504</v>
      </c>
      <c r="H1117" s="213">
        <v>5</v>
      </c>
      <c r="I1117" s="214"/>
      <c r="J1117" s="215">
        <f>ROUND(I1117*H1117,2)</f>
        <v>0</v>
      </c>
      <c r="K1117" s="211" t="s">
        <v>425</v>
      </c>
      <c r="L1117" s="62"/>
      <c r="M1117" s="216" t="s">
        <v>21</v>
      </c>
      <c r="N1117" s="217" t="s">
        <v>42</v>
      </c>
      <c r="O1117" s="43"/>
      <c r="P1117" s="218">
        <f>O1117*H1117</f>
        <v>0</v>
      </c>
      <c r="Q1117" s="218">
        <v>0</v>
      </c>
      <c r="R1117" s="218">
        <f>Q1117*H1117</f>
        <v>0</v>
      </c>
      <c r="S1117" s="218">
        <v>3.9399999999999999E-3</v>
      </c>
      <c r="T1117" s="219">
        <f>S1117*H1117</f>
        <v>1.9699999999999999E-2</v>
      </c>
      <c r="AR1117" s="25" t="s">
        <v>517</v>
      </c>
      <c r="AT1117" s="25" t="s">
        <v>421</v>
      </c>
      <c r="AU1117" s="25" t="s">
        <v>80</v>
      </c>
      <c r="AY1117" s="25" t="s">
        <v>419</v>
      </c>
      <c r="BE1117" s="220">
        <f>IF(N1117="základní",J1117,0)</f>
        <v>0</v>
      </c>
      <c r="BF1117" s="220">
        <f>IF(N1117="snížená",J1117,0)</f>
        <v>0</v>
      </c>
      <c r="BG1117" s="220">
        <f>IF(N1117="zákl. přenesená",J1117,0)</f>
        <v>0</v>
      </c>
      <c r="BH1117" s="220">
        <f>IF(N1117="sníž. přenesená",J1117,0)</f>
        <v>0</v>
      </c>
      <c r="BI1117" s="220">
        <f>IF(N1117="nulová",J1117,0)</f>
        <v>0</v>
      </c>
      <c r="BJ1117" s="25" t="s">
        <v>78</v>
      </c>
      <c r="BK1117" s="220">
        <f>ROUND(I1117*H1117,2)</f>
        <v>0</v>
      </c>
      <c r="BL1117" s="25" t="s">
        <v>517</v>
      </c>
      <c r="BM1117" s="25" t="s">
        <v>2036</v>
      </c>
    </row>
    <row r="1118" spans="2:65" s="1" customFormat="1" ht="13.5">
      <c r="B1118" s="42"/>
      <c r="C1118" s="64"/>
      <c r="D1118" s="221" t="s">
        <v>428</v>
      </c>
      <c r="E1118" s="64"/>
      <c r="F1118" s="222" t="s">
        <v>2037</v>
      </c>
      <c r="G1118" s="64"/>
      <c r="H1118" s="64"/>
      <c r="I1118" s="177"/>
      <c r="J1118" s="64"/>
      <c r="K1118" s="64"/>
      <c r="L1118" s="62"/>
      <c r="M1118" s="223"/>
      <c r="N1118" s="43"/>
      <c r="O1118" s="43"/>
      <c r="P1118" s="43"/>
      <c r="Q1118" s="43"/>
      <c r="R1118" s="43"/>
      <c r="S1118" s="43"/>
      <c r="T1118" s="79"/>
      <c r="AT1118" s="25" t="s">
        <v>428</v>
      </c>
      <c r="AU1118" s="25" t="s">
        <v>80</v>
      </c>
    </row>
    <row r="1119" spans="2:65" s="12" customFormat="1" ht="13.5">
      <c r="B1119" s="224"/>
      <c r="C1119" s="225"/>
      <c r="D1119" s="237" t="s">
        <v>430</v>
      </c>
      <c r="E1119" s="247" t="s">
        <v>21</v>
      </c>
      <c r="F1119" s="248" t="s">
        <v>2038</v>
      </c>
      <c r="G1119" s="225"/>
      <c r="H1119" s="249">
        <v>5</v>
      </c>
      <c r="I1119" s="229"/>
      <c r="J1119" s="225"/>
      <c r="K1119" s="225"/>
      <c r="L1119" s="230"/>
      <c r="M1119" s="231"/>
      <c r="N1119" s="232"/>
      <c r="O1119" s="232"/>
      <c r="P1119" s="232"/>
      <c r="Q1119" s="232"/>
      <c r="R1119" s="232"/>
      <c r="S1119" s="232"/>
      <c r="T1119" s="233"/>
      <c r="AT1119" s="234" t="s">
        <v>430</v>
      </c>
      <c r="AU1119" s="234" t="s">
        <v>80</v>
      </c>
      <c r="AV1119" s="12" t="s">
        <v>80</v>
      </c>
      <c r="AW1119" s="12" t="s">
        <v>34</v>
      </c>
      <c r="AX1119" s="12" t="s">
        <v>78</v>
      </c>
      <c r="AY1119" s="234" t="s">
        <v>419</v>
      </c>
    </row>
    <row r="1120" spans="2:65" s="1" customFormat="1" ht="22.5" customHeight="1">
      <c r="B1120" s="42"/>
      <c r="C1120" s="209" t="s">
        <v>2039</v>
      </c>
      <c r="D1120" s="209" t="s">
        <v>421</v>
      </c>
      <c r="E1120" s="210" t="s">
        <v>2040</v>
      </c>
      <c r="F1120" s="211" t="s">
        <v>2041</v>
      </c>
      <c r="G1120" s="212" t="s">
        <v>504</v>
      </c>
      <c r="H1120" s="213">
        <v>20</v>
      </c>
      <c r="I1120" s="214"/>
      <c r="J1120" s="215">
        <f>ROUND(I1120*H1120,2)</f>
        <v>0</v>
      </c>
      <c r="K1120" s="211" t="s">
        <v>21</v>
      </c>
      <c r="L1120" s="62"/>
      <c r="M1120" s="216" t="s">
        <v>21</v>
      </c>
      <c r="N1120" s="217" t="s">
        <v>42</v>
      </c>
      <c r="O1120" s="43"/>
      <c r="P1120" s="218">
        <f>O1120*H1120</f>
        <v>0</v>
      </c>
      <c r="Q1120" s="218">
        <v>2.8500000000000001E-3</v>
      </c>
      <c r="R1120" s="218">
        <f>Q1120*H1120</f>
        <v>5.7000000000000002E-2</v>
      </c>
      <c r="S1120" s="218">
        <v>0</v>
      </c>
      <c r="T1120" s="219">
        <f>S1120*H1120</f>
        <v>0</v>
      </c>
      <c r="AR1120" s="25" t="s">
        <v>517</v>
      </c>
      <c r="AT1120" s="25" t="s">
        <v>421</v>
      </c>
      <c r="AU1120" s="25" t="s">
        <v>80</v>
      </c>
      <c r="AY1120" s="25" t="s">
        <v>419</v>
      </c>
      <c r="BE1120" s="220">
        <f>IF(N1120="základní",J1120,0)</f>
        <v>0</v>
      </c>
      <c r="BF1120" s="220">
        <f>IF(N1120="snížená",J1120,0)</f>
        <v>0</v>
      </c>
      <c r="BG1120" s="220">
        <f>IF(N1120="zákl. přenesená",J1120,0)</f>
        <v>0</v>
      </c>
      <c r="BH1120" s="220">
        <f>IF(N1120="sníž. přenesená",J1120,0)</f>
        <v>0</v>
      </c>
      <c r="BI1120" s="220">
        <f>IF(N1120="nulová",J1120,0)</f>
        <v>0</v>
      </c>
      <c r="BJ1120" s="25" t="s">
        <v>78</v>
      </c>
      <c r="BK1120" s="220">
        <f>ROUND(I1120*H1120,2)</f>
        <v>0</v>
      </c>
      <c r="BL1120" s="25" t="s">
        <v>517</v>
      </c>
      <c r="BM1120" s="25" t="s">
        <v>2042</v>
      </c>
    </row>
    <row r="1121" spans="2:65" s="1" customFormat="1" ht="13.5">
      <c r="B1121" s="42"/>
      <c r="C1121" s="64"/>
      <c r="D1121" s="221" t="s">
        <v>428</v>
      </c>
      <c r="E1121" s="64"/>
      <c r="F1121" s="222" t="s">
        <v>2041</v>
      </c>
      <c r="G1121" s="64"/>
      <c r="H1121" s="64"/>
      <c r="I1121" s="177"/>
      <c r="J1121" s="64"/>
      <c r="K1121" s="64"/>
      <c r="L1121" s="62"/>
      <c r="M1121" s="223"/>
      <c r="N1121" s="43"/>
      <c r="O1121" s="43"/>
      <c r="P1121" s="43"/>
      <c r="Q1121" s="43"/>
      <c r="R1121" s="43"/>
      <c r="S1121" s="43"/>
      <c r="T1121" s="79"/>
      <c r="AT1121" s="25" t="s">
        <v>428</v>
      </c>
      <c r="AU1121" s="25" t="s">
        <v>80</v>
      </c>
    </row>
    <row r="1122" spans="2:65" s="12" customFormat="1" ht="13.5">
      <c r="B1122" s="224"/>
      <c r="C1122" s="225"/>
      <c r="D1122" s="237" t="s">
        <v>430</v>
      </c>
      <c r="E1122" s="247" t="s">
        <v>21</v>
      </c>
      <c r="F1122" s="248" t="s">
        <v>2043</v>
      </c>
      <c r="G1122" s="225"/>
      <c r="H1122" s="249">
        <v>20</v>
      </c>
      <c r="I1122" s="229"/>
      <c r="J1122" s="225"/>
      <c r="K1122" s="225"/>
      <c r="L1122" s="230"/>
      <c r="M1122" s="231"/>
      <c r="N1122" s="232"/>
      <c r="O1122" s="232"/>
      <c r="P1122" s="232"/>
      <c r="Q1122" s="232"/>
      <c r="R1122" s="232"/>
      <c r="S1122" s="232"/>
      <c r="T1122" s="233"/>
      <c r="AT1122" s="234" t="s">
        <v>430</v>
      </c>
      <c r="AU1122" s="234" t="s">
        <v>80</v>
      </c>
      <c r="AV1122" s="12" t="s">
        <v>80</v>
      </c>
      <c r="AW1122" s="12" t="s">
        <v>34</v>
      </c>
      <c r="AX1122" s="12" t="s">
        <v>78</v>
      </c>
      <c r="AY1122" s="234" t="s">
        <v>419</v>
      </c>
    </row>
    <row r="1123" spans="2:65" s="1" customFormat="1" ht="22.5" customHeight="1">
      <c r="B1123" s="42"/>
      <c r="C1123" s="209" t="s">
        <v>2044</v>
      </c>
      <c r="D1123" s="209" t="s">
        <v>421</v>
      </c>
      <c r="E1123" s="210" t="s">
        <v>2045</v>
      </c>
      <c r="F1123" s="211" t="s">
        <v>2046</v>
      </c>
      <c r="G1123" s="212" t="s">
        <v>504</v>
      </c>
      <c r="H1123" s="213">
        <v>160</v>
      </c>
      <c r="I1123" s="214"/>
      <c r="J1123" s="215">
        <f>ROUND(I1123*H1123,2)</f>
        <v>0</v>
      </c>
      <c r="K1123" s="211" t="s">
        <v>425</v>
      </c>
      <c r="L1123" s="62"/>
      <c r="M1123" s="216" t="s">
        <v>21</v>
      </c>
      <c r="N1123" s="217" t="s">
        <v>42</v>
      </c>
      <c r="O1123" s="43"/>
      <c r="P1123" s="218">
        <f>O1123*H1123</f>
        <v>0</v>
      </c>
      <c r="Q1123" s="218">
        <v>2.8700000000000002E-3</v>
      </c>
      <c r="R1123" s="218">
        <f>Q1123*H1123</f>
        <v>0.45920000000000005</v>
      </c>
      <c r="S1123" s="218">
        <v>0</v>
      </c>
      <c r="T1123" s="219">
        <f>S1123*H1123</f>
        <v>0</v>
      </c>
      <c r="AR1123" s="25" t="s">
        <v>517</v>
      </c>
      <c r="AT1123" s="25" t="s">
        <v>421</v>
      </c>
      <c r="AU1123" s="25" t="s">
        <v>80</v>
      </c>
      <c r="AY1123" s="25" t="s">
        <v>419</v>
      </c>
      <c r="BE1123" s="220">
        <f>IF(N1123="základní",J1123,0)</f>
        <v>0</v>
      </c>
      <c r="BF1123" s="220">
        <f>IF(N1123="snížená",J1123,0)</f>
        <v>0</v>
      </c>
      <c r="BG1123" s="220">
        <f>IF(N1123="zákl. přenesená",J1123,0)</f>
        <v>0</v>
      </c>
      <c r="BH1123" s="220">
        <f>IF(N1123="sníž. přenesená",J1123,0)</f>
        <v>0</v>
      </c>
      <c r="BI1123" s="220">
        <f>IF(N1123="nulová",J1123,0)</f>
        <v>0</v>
      </c>
      <c r="BJ1123" s="25" t="s">
        <v>78</v>
      </c>
      <c r="BK1123" s="220">
        <f>ROUND(I1123*H1123,2)</f>
        <v>0</v>
      </c>
      <c r="BL1123" s="25" t="s">
        <v>517</v>
      </c>
      <c r="BM1123" s="25" t="s">
        <v>2047</v>
      </c>
    </row>
    <row r="1124" spans="2:65" s="1" customFormat="1" ht="27">
      <c r="B1124" s="42"/>
      <c r="C1124" s="64"/>
      <c r="D1124" s="221" t="s">
        <v>428</v>
      </c>
      <c r="E1124" s="64"/>
      <c r="F1124" s="222" t="s">
        <v>2048</v>
      </c>
      <c r="G1124" s="64"/>
      <c r="H1124" s="64"/>
      <c r="I1124" s="177"/>
      <c r="J1124" s="64"/>
      <c r="K1124" s="64"/>
      <c r="L1124" s="62"/>
      <c r="M1124" s="223"/>
      <c r="N1124" s="43"/>
      <c r="O1124" s="43"/>
      <c r="P1124" s="43"/>
      <c r="Q1124" s="43"/>
      <c r="R1124" s="43"/>
      <c r="S1124" s="43"/>
      <c r="T1124" s="79"/>
      <c r="AT1124" s="25" t="s">
        <v>428</v>
      </c>
      <c r="AU1124" s="25" t="s">
        <v>80</v>
      </c>
    </row>
    <row r="1125" spans="2:65" s="12" customFormat="1" ht="13.5">
      <c r="B1125" s="224"/>
      <c r="C1125" s="225"/>
      <c r="D1125" s="237" t="s">
        <v>430</v>
      </c>
      <c r="E1125" s="247" t="s">
        <v>21</v>
      </c>
      <c r="F1125" s="248" t="s">
        <v>2049</v>
      </c>
      <c r="G1125" s="225"/>
      <c r="H1125" s="249">
        <v>160</v>
      </c>
      <c r="I1125" s="229"/>
      <c r="J1125" s="225"/>
      <c r="K1125" s="225"/>
      <c r="L1125" s="230"/>
      <c r="M1125" s="231"/>
      <c r="N1125" s="232"/>
      <c r="O1125" s="232"/>
      <c r="P1125" s="232"/>
      <c r="Q1125" s="232"/>
      <c r="R1125" s="232"/>
      <c r="S1125" s="232"/>
      <c r="T1125" s="233"/>
      <c r="AT1125" s="234" t="s">
        <v>430</v>
      </c>
      <c r="AU1125" s="234" t="s">
        <v>80</v>
      </c>
      <c r="AV1125" s="12" t="s">
        <v>80</v>
      </c>
      <c r="AW1125" s="12" t="s">
        <v>34</v>
      </c>
      <c r="AX1125" s="12" t="s">
        <v>78</v>
      </c>
      <c r="AY1125" s="234" t="s">
        <v>419</v>
      </c>
    </row>
    <row r="1126" spans="2:65" s="1" customFormat="1" ht="22.5" customHeight="1">
      <c r="B1126" s="42"/>
      <c r="C1126" s="209" t="s">
        <v>2050</v>
      </c>
      <c r="D1126" s="209" t="s">
        <v>421</v>
      </c>
      <c r="E1126" s="210" t="s">
        <v>2051</v>
      </c>
      <c r="F1126" s="211" t="s">
        <v>2052</v>
      </c>
      <c r="G1126" s="212" t="s">
        <v>504</v>
      </c>
      <c r="H1126" s="213">
        <v>12.5</v>
      </c>
      <c r="I1126" s="214"/>
      <c r="J1126" s="215">
        <f>ROUND(I1126*H1126,2)</f>
        <v>0</v>
      </c>
      <c r="K1126" s="211" t="s">
        <v>425</v>
      </c>
      <c r="L1126" s="62"/>
      <c r="M1126" s="216" t="s">
        <v>21</v>
      </c>
      <c r="N1126" s="217" t="s">
        <v>42</v>
      </c>
      <c r="O1126" s="43"/>
      <c r="P1126" s="218">
        <f>O1126*H1126</f>
        <v>0</v>
      </c>
      <c r="Q1126" s="218">
        <v>3.47E-3</v>
      </c>
      <c r="R1126" s="218">
        <f>Q1126*H1126</f>
        <v>4.3374999999999997E-2</v>
      </c>
      <c r="S1126" s="218">
        <v>0</v>
      </c>
      <c r="T1126" s="219">
        <f>S1126*H1126</f>
        <v>0</v>
      </c>
      <c r="AR1126" s="25" t="s">
        <v>517</v>
      </c>
      <c r="AT1126" s="25" t="s">
        <v>421</v>
      </c>
      <c r="AU1126" s="25" t="s">
        <v>80</v>
      </c>
      <c r="AY1126" s="25" t="s">
        <v>419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5" t="s">
        <v>78</v>
      </c>
      <c r="BK1126" s="220">
        <f>ROUND(I1126*H1126,2)</f>
        <v>0</v>
      </c>
      <c r="BL1126" s="25" t="s">
        <v>517</v>
      </c>
      <c r="BM1126" s="25" t="s">
        <v>2053</v>
      </c>
    </row>
    <row r="1127" spans="2:65" s="1" customFormat="1" ht="27">
      <c r="B1127" s="42"/>
      <c r="C1127" s="64"/>
      <c r="D1127" s="221" t="s">
        <v>428</v>
      </c>
      <c r="E1127" s="64"/>
      <c r="F1127" s="222" t="s">
        <v>2054</v>
      </c>
      <c r="G1127" s="64"/>
      <c r="H1127" s="64"/>
      <c r="I1127" s="177"/>
      <c r="J1127" s="64"/>
      <c r="K1127" s="64"/>
      <c r="L1127" s="62"/>
      <c r="M1127" s="223"/>
      <c r="N1127" s="43"/>
      <c r="O1127" s="43"/>
      <c r="P1127" s="43"/>
      <c r="Q1127" s="43"/>
      <c r="R1127" s="43"/>
      <c r="S1127" s="43"/>
      <c r="T1127" s="79"/>
      <c r="AT1127" s="25" t="s">
        <v>428</v>
      </c>
      <c r="AU1127" s="25" t="s">
        <v>80</v>
      </c>
    </row>
    <row r="1128" spans="2:65" s="12" customFormat="1" ht="13.5">
      <c r="B1128" s="224"/>
      <c r="C1128" s="225"/>
      <c r="D1128" s="237" t="s">
        <v>430</v>
      </c>
      <c r="E1128" s="247" t="s">
        <v>21</v>
      </c>
      <c r="F1128" s="248" t="s">
        <v>2055</v>
      </c>
      <c r="G1128" s="225"/>
      <c r="H1128" s="249">
        <v>12.5</v>
      </c>
      <c r="I1128" s="229"/>
      <c r="J1128" s="225"/>
      <c r="K1128" s="225"/>
      <c r="L1128" s="230"/>
      <c r="M1128" s="231"/>
      <c r="N1128" s="232"/>
      <c r="O1128" s="232"/>
      <c r="P1128" s="232"/>
      <c r="Q1128" s="232"/>
      <c r="R1128" s="232"/>
      <c r="S1128" s="232"/>
      <c r="T1128" s="233"/>
      <c r="AT1128" s="234" t="s">
        <v>430</v>
      </c>
      <c r="AU1128" s="234" t="s">
        <v>80</v>
      </c>
      <c r="AV1128" s="12" t="s">
        <v>80</v>
      </c>
      <c r="AW1128" s="12" t="s">
        <v>34</v>
      </c>
      <c r="AX1128" s="12" t="s">
        <v>78</v>
      </c>
      <c r="AY1128" s="234" t="s">
        <v>419</v>
      </c>
    </row>
    <row r="1129" spans="2:65" s="1" customFormat="1" ht="22.5" customHeight="1">
      <c r="B1129" s="42"/>
      <c r="C1129" s="209" t="s">
        <v>2056</v>
      </c>
      <c r="D1129" s="209" t="s">
        <v>421</v>
      </c>
      <c r="E1129" s="210" t="s">
        <v>2057</v>
      </c>
      <c r="F1129" s="211" t="s">
        <v>2058</v>
      </c>
      <c r="G1129" s="212" t="s">
        <v>504</v>
      </c>
      <c r="H1129" s="213">
        <v>33</v>
      </c>
      <c r="I1129" s="214"/>
      <c r="J1129" s="215">
        <f>ROUND(I1129*H1129,2)</f>
        <v>0</v>
      </c>
      <c r="K1129" s="211" t="s">
        <v>425</v>
      </c>
      <c r="L1129" s="62"/>
      <c r="M1129" s="216" t="s">
        <v>21</v>
      </c>
      <c r="N1129" s="217" t="s">
        <v>42</v>
      </c>
      <c r="O1129" s="43"/>
      <c r="P1129" s="218">
        <f>O1129*H1129</f>
        <v>0</v>
      </c>
      <c r="Q1129" s="218">
        <v>2.2699999999999999E-3</v>
      </c>
      <c r="R1129" s="218">
        <f>Q1129*H1129</f>
        <v>7.490999999999999E-2</v>
      </c>
      <c r="S1129" s="218">
        <v>0</v>
      </c>
      <c r="T1129" s="219">
        <f>S1129*H1129</f>
        <v>0</v>
      </c>
      <c r="AR1129" s="25" t="s">
        <v>517</v>
      </c>
      <c r="AT1129" s="25" t="s">
        <v>421</v>
      </c>
      <c r="AU1129" s="25" t="s">
        <v>80</v>
      </c>
      <c r="AY1129" s="25" t="s">
        <v>419</v>
      </c>
      <c r="BE1129" s="220">
        <f>IF(N1129="základní",J1129,0)</f>
        <v>0</v>
      </c>
      <c r="BF1129" s="220">
        <f>IF(N1129="snížená",J1129,0)</f>
        <v>0</v>
      </c>
      <c r="BG1129" s="220">
        <f>IF(N1129="zákl. přenesená",J1129,0)</f>
        <v>0</v>
      </c>
      <c r="BH1129" s="220">
        <f>IF(N1129="sníž. přenesená",J1129,0)</f>
        <v>0</v>
      </c>
      <c r="BI1129" s="220">
        <f>IF(N1129="nulová",J1129,0)</f>
        <v>0</v>
      </c>
      <c r="BJ1129" s="25" t="s">
        <v>78</v>
      </c>
      <c r="BK1129" s="220">
        <f>ROUND(I1129*H1129,2)</f>
        <v>0</v>
      </c>
      <c r="BL1129" s="25" t="s">
        <v>517</v>
      </c>
      <c r="BM1129" s="25" t="s">
        <v>2059</v>
      </c>
    </row>
    <row r="1130" spans="2:65" s="1" customFormat="1" ht="27">
      <c r="B1130" s="42"/>
      <c r="C1130" s="64"/>
      <c r="D1130" s="221" t="s">
        <v>428</v>
      </c>
      <c r="E1130" s="64"/>
      <c r="F1130" s="222" t="s">
        <v>2060</v>
      </c>
      <c r="G1130" s="64"/>
      <c r="H1130" s="64"/>
      <c r="I1130" s="177"/>
      <c r="J1130" s="64"/>
      <c r="K1130" s="64"/>
      <c r="L1130" s="62"/>
      <c r="M1130" s="223"/>
      <c r="N1130" s="43"/>
      <c r="O1130" s="43"/>
      <c r="P1130" s="43"/>
      <c r="Q1130" s="43"/>
      <c r="R1130" s="43"/>
      <c r="S1130" s="43"/>
      <c r="T1130" s="79"/>
      <c r="AT1130" s="25" t="s">
        <v>428</v>
      </c>
      <c r="AU1130" s="25" t="s">
        <v>80</v>
      </c>
    </row>
    <row r="1131" spans="2:65" s="12" customFormat="1" ht="13.5">
      <c r="B1131" s="224"/>
      <c r="C1131" s="225"/>
      <c r="D1131" s="221" t="s">
        <v>430</v>
      </c>
      <c r="E1131" s="226" t="s">
        <v>21</v>
      </c>
      <c r="F1131" s="227" t="s">
        <v>2061</v>
      </c>
      <c r="G1131" s="225"/>
      <c r="H1131" s="228">
        <v>23</v>
      </c>
      <c r="I1131" s="229"/>
      <c r="J1131" s="225"/>
      <c r="K1131" s="225"/>
      <c r="L1131" s="230"/>
      <c r="M1131" s="231"/>
      <c r="N1131" s="232"/>
      <c r="O1131" s="232"/>
      <c r="P1131" s="232"/>
      <c r="Q1131" s="232"/>
      <c r="R1131" s="232"/>
      <c r="S1131" s="232"/>
      <c r="T1131" s="233"/>
      <c r="AT1131" s="234" t="s">
        <v>430</v>
      </c>
      <c r="AU1131" s="234" t="s">
        <v>80</v>
      </c>
      <c r="AV1131" s="12" t="s">
        <v>80</v>
      </c>
      <c r="AW1131" s="12" t="s">
        <v>34</v>
      </c>
      <c r="AX1131" s="12" t="s">
        <v>71</v>
      </c>
      <c r="AY1131" s="234" t="s">
        <v>419</v>
      </c>
    </row>
    <row r="1132" spans="2:65" s="12" customFormat="1" ht="13.5">
      <c r="B1132" s="224"/>
      <c r="C1132" s="225"/>
      <c r="D1132" s="221" t="s">
        <v>430</v>
      </c>
      <c r="E1132" s="226" t="s">
        <v>21</v>
      </c>
      <c r="F1132" s="227" t="s">
        <v>2062</v>
      </c>
      <c r="G1132" s="225"/>
      <c r="H1132" s="228">
        <v>3.5</v>
      </c>
      <c r="I1132" s="229"/>
      <c r="J1132" s="225"/>
      <c r="K1132" s="225"/>
      <c r="L1132" s="230"/>
      <c r="M1132" s="231"/>
      <c r="N1132" s="232"/>
      <c r="O1132" s="232"/>
      <c r="P1132" s="232"/>
      <c r="Q1132" s="232"/>
      <c r="R1132" s="232"/>
      <c r="S1132" s="232"/>
      <c r="T1132" s="233"/>
      <c r="AT1132" s="234" t="s">
        <v>430</v>
      </c>
      <c r="AU1132" s="234" t="s">
        <v>80</v>
      </c>
      <c r="AV1132" s="12" t="s">
        <v>80</v>
      </c>
      <c r="AW1132" s="12" t="s">
        <v>34</v>
      </c>
      <c r="AX1132" s="12" t="s">
        <v>71</v>
      </c>
      <c r="AY1132" s="234" t="s">
        <v>419</v>
      </c>
    </row>
    <row r="1133" spans="2:65" s="12" customFormat="1" ht="13.5">
      <c r="B1133" s="224"/>
      <c r="C1133" s="225"/>
      <c r="D1133" s="221" t="s">
        <v>430</v>
      </c>
      <c r="E1133" s="226" t="s">
        <v>21</v>
      </c>
      <c r="F1133" s="227" t="s">
        <v>2063</v>
      </c>
      <c r="G1133" s="225"/>
      <c r="H1133" s="228">
        <v>6.5</v>
      </c>
      <c r="I1133" s="229"/>
      <c r="J1133" s="225"/>
      <c r="K1133" s="225"/>
      <c r="L1133" s="230"/>
      <c r="M1133" s="231"/>
      <c r="N1133" s="232"/>
      <c r="O1133" s="232"/>
      <c r="P1133" s="232"/>
      <c r="Q1133" s="232"/>
      <c r="R1133" s="232"/>
      <c r="S1133" s="232"/>
      <c r="T1133" s="233"/>
      <c r="AT1133" s="234" t="s">
        <v>430</v>
      </c>
      <c r="AU1133" s="234" t="s">
        <v>80</v>
      </c>
      <c r="AV1133" s="12" t="s">
        <v>80</v>
      </c>
      <c r="AW1133" s="12" t="s">
        <v>34</v>
      </c>
      <c r="AX1133" s="12" t="s">
        <v>71</v>
      </c>
      <c r="AY1133" s="234" t="s">
        <v>419</v>
      </c>
    </row>
    <row r="1134" spans="2:65" s="13" customFormat="1" ht="13.5">
      <c r="B1134" s="235"/>
      <c r="C1134" s="236"/>
      <c r="D1134" s="237" t="s">
        <v>430</v>
      </c>
      <c r="E1134" s="238" t="s">
        <v>21</v>
      </c>
      <c r="F1134" s="239" t="s">
        <v>434</v>
      </c>
      <c r="G1134" s="236"/>
      <c r="H1134" s="240">
        <v>33</v>
      </c>
      <c r="I1134" s="241"/>
      <c r="J1134" s="236"/>
      <c r="K1134" s="236"/>
      <c r="L1134" s="242"/>
      <c r="M1134" s="243"/>
      <c r="N1134" s="244"/>
      <c r="O1134" s="244"/>
      <c r="P1134" s="244"/>
      <c r="Q1134" s="244"/>
      <c r="R1134" s="244"/>
      <c r="S1134" s="244"/>
      <c r="T1134" s="245"/>
      <c r="AT1134" s="246" t="s">
        <v>430</v>
      </c>
      <c r="AU1134" s="246" t="s">
        <v>80</v>
      </c>
      <c r="AV1134" s="13" t="s">
        <v>426</v>
      </c>
      <c r="AW1134" s="13" t="s">
        <v>34</v>
      </c>
      <c r="AX1134" s="13" t="s">
        <v>78</v>
      </c>
      <c r="AY1134" s="246" t="s">
        <v>419</v>
      </c>
    </row>
    <row r="1135" spans="2:65" s="1" customFormat="1" ht="31.5" customHeight="1">
      <c r="B1135" s="42"/>
      <c r="C1135" s="209" t="s">
        <v>2064</v>
      </c>
      <c r="D1135" s="209" t="s">
        <v>421</v>
      </c>
      <c r="E1135" s="210" t="s">
        <v>2065</v>
      </c>
      <c r="F1135" s="211" t="s">
        <v>2066</v>
      </c>
      <c r="G1135" s="212" t="s">
        <v>504</v>
      </c>
      <c r="H1135" s="213">
        <v>17.399999999999999</v>
      </c>
      <c r="I1135" s="214"/>
      <c r="J1135" s="215">
        <f>ROUND(I1135*H1135,2)</f>
        <v>0</v>
      </c>
      <c r="K1135" s="211" t="s">
        <v>425</v>
      </c>
      <c r="L1135" s="62"/>
      <c r="M1135" s="216" t="s">
        <v>21</v>
      </c>
      <c r="N1135" s="217" t="s">
        <v>42</v>
      </c>
      <c r="O1135" s="43"/>
      <c r="P1135" s="218">
        <f>O1135*H1135</f>
        <v>0</v>
      </c>
      <c r="Q1135" s="218">
        <v>2.9099999999999998E-3</v>
      </c>
      <c r="R1135" s="218">
        <f>Q1135*H1135</f>
        <v>5.0633999999999992E-2</v>
      </c>
      <c r="S1135" s="218">
        <v>0</v>
      </c>
      <c r="T1135" s="219">
        <f>S1135*H1135</f>
        <v>0</v>
      </c>
      <c r="AR1135" s="25" t="s">
        <v>517</v>
      </c>
      <c r="AT1135" s="25" t="s">
        <v>421</v>
      </c>
      <c r="AU1135" s="25" t="s">
        <v>80</v>
      </c>
      <c r="AY1135" s="25" t="s">
        <v>419</v>
      </c>
      <c r="BE1135" s="220">
        <f>IF(N1135="základní",J1135,0)</f>
        <v>0</v>
      </c>
      <c r="BF1135" s="220">
        <f>IF(N1135="snížená",J1135,0)</f>
        <v>0</v>
      </c>
      <c r="BG1135" s="220">
        <f>IF(N1135="zákl. přenesená",J1135,0)</f>
        <v>0</v>
      </c>
      <c r="BH1135" s="220">
        <f>IF(N1135="sníž. přenesená",J1135,0)</f>
        <v>0</v>
      </c>
      <c r="BI1135" s="220">
        <f>IF(N1135="nulová",J1135,0)</f>
        <v>0</v>
      </c>
      <c r="BJ1135" s="25" t="s">
        <v>78</v>
      </c>
      <c r="BK1135" s="220">
        <f>ROUND(I1135*H1135,2)</f>
        <v>0</v>
      </c>
      <c r="BL1135" s="25" t="s">
        <v>517</v>
      </c>
      <c r="BM1135" s="25" t="s">
        <v>2067</v>
      </c>
    </row>
    <row r="1136" spans="2:65" s="1" customFormat="1" ht="27">
      <c r="B1136" s="42"/>
      <c r="C1136" s="64"/>
      <c r="D1136" s="221" t="s">
        <v>428</v>
      </c>
      <c r="E1136" s="64"/>
      <c r="F1136" s="222" t="s">
        <v>2068</v>
      </c>
      <c r="G1136" s="64"/>
      <c r="H1136" s="64"/>
      <c r="I1136" s="177"/>
      <c r="J1136" s="64"/>
      <c r="K1136" s="64"/>
      <c r="L1136" s="62"/>
      <c r="M1136" s="223"/>
      <c r="N1136" s="43"/>
      <c r="O1136" s="43"/>
      <c r="P1136" s="43"/>
      <c r="Q1136" s="43"/>
      <c r="R1136" s="43"/>
      <c r="S1136" s="43"/>
      <c r="T1136" s="79"/>
      <c r="AT1136" s="25" t="s">
        <v>428</v>
      </c>
      <c r="AU1136" s="25" t="s">
        <v>80</v>
      </c>
    </row>
    <row r="1137" spans="2:65" s="12" customFormat="1" ht="13.5">
      <c r="B1137" s="224"/>
      <c r="C1137" s="225"/>
      <c r="D1137" s="237" t="s">
        <v>430</v>
      </c>
      <c r="E1137" s="247" t="s">
        <v>21</v>
      </c>
      <c r="F1137" s="248" t="s">
        <v>2069</v>
      </c>
      <c r="G1137" s="225"/>
      <c r="H1137" s="249">
        <v>17.399999999999999</v>
      </c>
      <c r="I1137" s="229"/>
      <c r="J1137" s="225"/>
      <c r="K1137" s="225"/>
      <c r="L1137" s="230"/>
      <c r="M1137" s="231"/>
      <c r="N1137" s="232"/>
      <c r="O1137" s="232"/>
      <c r="P1137" s="232"/>
      <c r="Q1137" s="232"/>
      <c r="R1137" s="232"/>
      <c r="S1137" s="232"/>
      <c r="T1137" s="233"/>
      <c r="AT1137" s="234" t="s">
        <v>430</v>
      </c>
      <c r="AU1137" s="234" t="s">
        <v>80</v>
      </c>
      <c r="AV1137" s="12" t="s">
        <v>80</v>
      </c>
      <c r="AW1137" s="12" t="s">
        <v>34</v>
      </c>
      <c r="AX1137" s="12" t="s">
        <v>78</v>
      </c>
      <c r="AY1137" s="234" t="s">
        <v>419</v>
      </c>
    </row>
    <row r="1138" spans="2:65" s="1" customFormat="1" ht="31.5" customHeight="1">
      <c r="B1138" s="42"/>
      <c r="C1138" s="209" t="s">
        <v>2070</v>
      </c>
      <c r="D1138" s="209" t="s">
        <v>421</v>
      </c>
      <c r="E1138" s="210" t="s">
        <v>2071</v>
      </c>
      <c r="F1138" s="211" t="s">
        <v>2072</v>
      </c>
      <c r="G1138" s="212" t="s">
        <v>504</v>
      </c>
      <c r="H1138" s="213">
        <v>151.4</v>
      </c>
      <c r="I1138" s="214"/>
      <c r="J1138" s="215">
        <f>ROUND(I1138*H1138,2)</f>
        <v>0</v>
      </c>
      <c r="K1138" s="211" t="s">
        <v>425</v>
      </c>
      <c r="L1138" s="62"/>
      <c r="M1138" s="216" t="s">
        <v>21</v>
      </c>
      <c r="N1138" s="217" t="s">
        <v>42</v>
      </c>
      <c r="O1138" s="43"/>
      <c r="P1138" s="218">
        <f>O1138*H1138</f>
        <v>0</v>
      </c>
      <c r="Q1138" s="218">
        <v>3.5200000000000001E-3</v>
      </c>
      <c r="R1138" s="218">
        <f>Q1138*H1138</f>
        <v>0.53292800000000007</v>
      </c>
      <c r="S1138" s="218">
        <v>0</v>
      </c>
      <c r="T1138" s="219">
        <f>S1138*H1138</f>
        <v>0</v>
      </c>
      <c r="AR1138" s="25" t="s">
        <v>517</v>
      </c>
      <c r="AT1138" s="25" t="s">
        <v>421</v>
      </c>
      <c r="AU1138" s="25" t="s">
        <v>80</v>
      </c>
      <c r="AY1138" s="25" t="s">
        <v>419</v>
      </c>
      <c r="BE1138" s="220">
        <f>IF(N1138="základní",J1138,0)</f>
        <v>0</v>
      </c>
      <c r="BF1138" s="220">
        <f>IF(N1138="snížená",J1138,0)</f>
        <v>0</v>
      </c>
      <c r="BG1138" s="220">
        <f>IF(N1138="zákl. přenesená",J1138,0)</f>
        <v>0</v>
      </c>
      <c r="BH1138" s="220">
        <f>IF(N1138="sníž. přenesená",J1138,0)</f>
        <v>0</v>
      </c>
      <c r="BI1138" s="220">
        <f>IF(N1138="nulová",J1138,0)</f>
        <v>0</v>
      </c>
      <c r="BJ1138" s="25" t="s">
        <v>78</v>
      </c>
      <c r="BK1138" s="220">
        <f>ROUND(I1138*H1138,2)</f>
        <v>0</v>
      </c>
      <c r="BL1138" s="25" t="s">
        <v>517</v>
      </c>
      <c r="BM1138" s="25" t="s">
        <v>2073</v>
      </c>
    </row>
    <row r="1139" spans="2:65" s="1" customFormat="1" ht="27">
      <c r="B1139" s="42"/>
      <c r="C1139" s="64"/>
      <c r="D1139" s="221" t="s">
        <v>428</v>
      </c>
      <c r="E1139" s="64"/>
      <c r="F1139" s="222" t="s">
        <v>2074</v>
      </c>
      <c r="G1139" s="64"/>
      <c r="H1139" s="64"/>
      <c r="I1139" s="177"/>
      <c r="J1139" s="64"/>
      <c r="K1139" s="64"/>
      <c r="L1139" s="62"/>
      <c r="M1139" s="223"/>
      <c r="N1139" s="43"/>
      <c r="O1139" s="43"/>
      <c r="P1139" s="43"/>
      <c r="Q1139" s="43"/>
      <c r="R1139" s="43"/>
      <c r="S1139" s="43"/>
      <c r="T1139" s="79"/>
      <c r="AT1139" s="25" t="s">
        <v>428</v>
      </c>
      <c r="AU1139" s="25" t="s">
        <v>80</v>
      </c>
    </row>
    <row r="1140" spans="2:65" s="12" customFormat="1" ht="13.5">
      <c r="B1140" s="224"/>
      <c r="C1140" s="225"/>
      <c r="D1140" s="237" t="s">
        <v>430</v>
      </c>
      <c r="E1140" s="247" t="s">
        <v>21</v>
      </c>
      <c r="F1140" s="248" t="s">
        <v>2075</v>
      </c>
      <c r="G1140" s="225"/>
      <c r="H1140" s="249">
        <v>151.4</v>
      </c>
      <c r="I1140" s="229"/>
      <c r="J1140" s="225"/>
      <c r="K1140" s="225"/>
      <c r="L1140" s="230"/>
      <c r="M1140" s="231"/>
      <c r="N1140" s="232"/>
      <c r="O1140" s="232"/>
      <c r="P1140" s="232"/>
      <c r="Q1140" s="232"/>
      <c r="R1140" s="232"/>
      <c r="S1140" s="232"/>
      <c r="T1140" s="233"/>
      <c r="AT1140" s="234" t="s">
        <v>430</v>
      </c>
      <c r="AU1140" s="234" t="s">
        <v>80</v>
      </c>
      <c r="AV1140" s="12" t="s">
        <v>80</v>
      </c>
      <c r="AW1140" s="12" t="s">
        <v>34</v>
      </c>
      <c r="AX1140" s="12" t="s">
        <v>78</v>
      </c>
      <c r="AY1140" s="234" t="s">
        <v>419</v>
      </c>
    </row>
    <row r="1141" spans="2:65" s="1" customFormat="1" ht="22.5" customHeight="1">
      <c r="B1141" s="42"/>
      <c r="C1141" s="209" t="s">
        <v>2076</v>
      </c>
      <c r="D1141" s="209" t="s">
        <v>421</v>
      </c>
      <c r="E1141" s="210" t="s">
        <v>2077</v>
      </c>
      <c r="F1141" s="211" t="s">
        <v>2078</v>
      </c>
      <c r="G1141" s="212" t="s">
        <v>504</v>
      </c>
      <c r="H1141" s="213">
        <v>34.5</v>
      </c>
      <c r="I1141" s="214"/>
      <c r="J1141" s="215">
        <f>ROUND(I1141*H1141,2)</f>
        <v>0</v>
      </c>
      <c r="K1141" s="211" t="s">
        <v>425</v>
      </c>
      <c r="L1141" s="62"/>
      <c r="M1141" s="216" t="s">
        <v>21</v>
      </c>
      <c r="N1141" s="217" t="s">
        <v>42</v>
      </c>
      <c r="O1141" s="43"/>
      <c r="P1141" s="218">
        <f>O1141*H1141</f>
        <v>0</v>
      </c>
      <c r="Q1141" s="218">
        <v>2.8900000000000002E-3</v>
      </c>
      <c r="R1141" s="218">
        <f>Q1141*H1141</f>
        <v>9.9705000000000002E-2</v>
      </c>
      <c r="S1141" s="218">
        <v>0</v>
      </c>
      <c r="T1141" s="219">
        <f>S1141*H1141</f>
        <v>0</v>
      </c>
      <c r="AR1141" s="25" t="s">
        <v>517</v>
      </c>
      <c r="AT1141" s="25" t="s">
        <v>421</v>
      </c>
      <c r="AU1141" s="25" t="s">
        <v>80</v>
      </c>
      <c r="AY1141" s="25" t="s">
        <v>419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5" t="s">
        <v>78</v>
      </c>
      <c r="BK1141" s="220">
        <f>ROUND(I1141*H1141,2)</f>
        <v>0</v>
      </c>
      <c r="BL1141" s="25" t="s">
        <v>517</v>
      </c>
      <c r="BM1141" s="25" t="s">
        <v>2079</v>
      </c>
    </row>
    <row r="1142" spans="2:65" s="1" customFormat="1" ht="27">
      <c r="B1142" s="42"/>
      <c r="C1142" s="64"/>
      <c r="D1142" s="221" t="s">
        <v>428</v>
      </c>
      <c r="E1142" s="64"/>
      <c r="F1142" s="222" t="s">
        <v>2080</v>
      </c>
      <c r="G1142" s="64"/>
      <c r="H1142" s="64"/>
      <c r="I1142" s="177"/>
      <c r="J1142" s="64"/>
      <c r="K1142" s="64"/>
      <c r="L1142" s="62"/>
      <c r="M1142" s="223"/>
      <c r="N1142" s="43"/>
      <c r="O1142" s="43"/>
      <c r="P1142" s="43"/>
      <c r="Q1142" s="43"/>
      <c r="R1142" s="43"/>
      <c r="S1142" s="43"/>
      <c r="T1142" s="79"/>
      <c r="AT1142" s="25" t="s">
        <v>428</v>
      </c>
      <c r="AU1142" s="25" t="s">
        <v>80</v>
      </c>
    </row>
    <row r="1143" spans="2:65" s="12" customFormat="1" ht="13.5">
      <c r="B1143" s="224"/>
      <c r="C1143" s="225"/>
      <c r="D1143" s="221" t="s">
        <v>430</v>
      </c>
      <c r="E1143" s="226" t="s">
        <v>21</v>
      </c>
      <c r="F1143" s="227" t="s">
        <v>2081</v>
      </c>
      <c r="G1143" s="225"/>
      <c r="H1143" s="228">
        <v>28</v>
      </c>
      <c r="I1143" s="229"/>
      <c r="J1143" s="225"/>
      <c r="K1143" s="225"/>
      <c r="L1143" s="230"/>
      <c r="M1143" s="231"/>
      <c r="N1143" s="232"/>
      <c r="O1143" s="232"/>
      <c r="P1143" s="232"/>
      <c r="Q1143" s="232"/>
      <c r="R1143" s="232"/>
      <c r="S1143" s="232"/>
      <c r="T1143" s="233"/>
      <c r="AT1143" s="234" t="s">
        <v>430</v>
      </c>
      <c r="AU1143" s="234" t="s">
        <v>80</v>
      </c>
      <c r="AV1143" s="12" t="s">
        <v>80</v>
      </c>
      <c r="AW1143" s="12" t="s">
        <v>34</v>
      </c>
      <c r="AX1143" s="12" t="s">
        <v>71</v>
      </c>
      <c r="AY1143" s="234" t="s">
        <v>419</v>
      </c>
    </row>
    <row r="1144" spans="2:65" s="12" customFormat="1" ht="13.5">
      <c r="B1144" s="224"/>
      <c r="C1144" s="225"/>
      <c r="D1144" s="221" t="s">
        <v>430</v>
      </c>
      <c r="E1144" s="226" t="s">
        <v>21</v>
      </c>
      <c r="F1144" s="227" t="s">
        <v>2082</v>
      </c>
      <c r="G1144" s="225"/>
      <c r="H1144" s="228">
        <v>6.5</v>
      </c>
      <c r="I1144" s="229"/>
      <c r="J1144" s="225"/>
      <c r="K1144" s="225"/>
      <c r="L1144" s="230"/>
      <c r="M1144" s="231"/>
      <c r="N1144" s="232"/>
      <c r="O1144" s="232"/>
      <c r="P1144" s="232"/>
      <c r="Q1144" s="232"/>
      <c r="R1144" s="232"/>
      <c r="S1144" s="232"/>
      <c r="T1144" s="233"/>
      <c r="AT1144" s="234" t="s">
        <v>430</v>
      </c>
      <c r="AU1144" s="234" t="s">
        <v>80</v>
      </c>
      <c r="AV1144" s="12" t="s">
        <v>80</v>
      </c>
      <c r="AW1144" s="12" t="s">
        <v>34</v>
      </c>
      <c r="AX1144" s="12" t="s">
        <v>71</v>
      </c>
      <c r="AY1144" s="234" t="s">
        <v>419</v>
      </c>
    </row>
    <row r="1145" spans="2:65" s="13" customFormat="1" ht="13.5">
      <c r="B1145" s="235"/>
      <c r="C1145" s="236"/>
      <c r="D1145" s="237" t="s">
        <v>430</v>
      </c>
      <c r="E1145" s="238" t="s">
        <v>21</v>
      </c>
      <c r="F1145" s="239" t="s">
        <v>434</v>
      </c>
      <c r="G1145" s="236"/>
      <c r="H1145" s="240">
        <v>34.5</v>
      </c>
      <c r="I1145" s="241"/>
      <c r="J1145" s="236"/>
      <c r="K1145" s="236"/>
      <c r="L1145" s="242"/>
      <c r="M1145" s="243"/>
      <c r="N1145" s="244"/>
      <c r="O1145" s="244"/>
      <c r="P1145" s="244"/>
      <c r="Q1145" s="244"/>
      <c r="R1145" s="244"/>
      <c r="S1145" s="244"/>
      <c r="T1145" s="245"/>
      <c r="AT1145" s="246" t="s">
        <v>430</v>
      </c>
      <c r="AU1145" s="246" t="s">
        <v>80</v>
      </c>
      <c r="AV1145" s="13" t="s">
        <v>426</v>
      </c>
      <c r="AW1145" s="13" t="s">
        <v>34</v>
      </c>
      <c r="AX1145" s="13" t="s">
        <v>78</v>
      </c>
      <c r="AY1145" s="246" t="s">
        <v>419</v>
      </c>
    </row>
    <row r="1146" spans="2:65" s="1" customFormat="1" ht="22.5" customHeight="1">
      <c r="B1146" s="42"/>
      <c r="C1146" s="209" t="s">
        <v>2083</v>
      </c>
      <c r="D1146" s="209" t="s">
        <v>421</v>
      </c>
      <c r="E1146" s="210" t="s">
        <v>2084</v>
      </c>
      <c r="F1146" s="211" t="s">
        <v>2085</v>
      </c>
      <c r="G1146" s="212" t="s">
        <v>504</v>
      </c>
      <c r="H1146" s="213">
        <v>33</v>
      </c>
      <c r="I1146" s="214"/>
      <c r="J1146" s="215">
        <f>ROUND(I1146*H1146,2)</f>
        <v>0</v>
      </c>
      <c r="K1146" s="211" t="s">
        <v>425</v>
      </c>
      <c r="L1146" s="62"/>
      <c r="M1146" s="216" t="s">
        <v>21</v>
      </c>
      <c r="N1146" s="217" t="s">
        <v>42</v>
      </c>
      <c r="O1146" s="43"/>
      <c r="P1146" s="218">
        <f>O1146*H1146</f>
        <v>0</v>
      </c>
      <c r="Q1146" s="218">
        <v>1.74E-3</v>
      </c>
      <c r="R1146" s="218">
        <f>Q1146*H1146</f>
        <v>5.7419999999999999E-2</v>
      </c>
      <c r="S1146" s="218">
        <v>0</v>
      </c>
      <c r="T1146" s="219">
        <f>S1146*H1146</f>
        <v>0</v>
      </c>
      <c r="AR1146" s="25" t="s">
        <v>517</v>
      </c>
      <c r="AT1146" s="25" t="s">
        <v>421</v>
      </c>
      <c r="AU1146" s="25" t="s">
        <v>80</v>
      </c>
      <c r="AY1146" s="25" t="s">
        <v>419</v>
      </c>
      <c r="BE1146" s="220">
        <f>IF(N1146="základní",J1146,0)</f>
        <v>0</v>
      </c>
      <c r="BF1146" s="220">
        <f>IF(N1146="snížená",J1146,0)</f>
        <v>0</v>
      </c>
      <c r="BG1146" s="220">
        <f>IF(N1146="zákl. přenesená",J1146,0)</f>
        <v>0</v>
      </c>
      <c r="BH1146" s="220">
        <f>IF(N1146="sníž. přenesená",J1146,0)</f>
        <v>0</v>
      </c>
      <c r="BI1146" s="220">
        <f>IF(N1146="nulová",J1146,0)</f>
        <v>0</v>
      </c>
      <c r="BJ1146" s="25" t="s">
        <v>78</v>
      </c>
      <c r="BK1146" s="220">
        <f>ROUND(I1146*H1146,2)</f>
        <v>0</v>
      </c>
      <c r="BL1146" s="25" t="s">
        <v>517</v>
      </c>
      <c r="BM1146" s="25" t="s">
        <v>2086</v>
      </c>
    </row>
    <row r="1147" spans="2:65" s="1" customFormat="1" ht="27">
      <c r="B1147" s="42"/>
      <c r="C1147" s="64"/>
      <c r="D1147" s="221" t="s">
        <v>428</v>
      </c>
      <c r="E1147" s="64"/>
      <c r="F1147" s="222" t="s">
        <v>2087</v>
      </c>
      <c r="G1147" s="64"/>
      <c r="H1147" s="64"/>
      <c r="I1147" s="177"/>
      <c r="J1147" s="64"/>
      <c r="K1147" s="64"/>
      <c r="L1147" s="62"/>
      <c r="M1147" s="223"/>
      <c r="N1147" s="43"/>
      <c r="O1147" s="43"/>
      <c r="P1147" s="43"/>
      <c r="Q1147" s="43"/>
      <c r="R1147" s="43"/>
      <c r="S1147" s="43"/>
      <c r="T1147" s="79"/>
      <c r="AT1147" s="25" t="s">
        <v>428</v>
      </c>
      <c r="AU1147" s="25" t="s">
        <v>80</v>
      </c>
    </row>
    <row r="1148" spans="2:65" s="12" customFormat="1" ht="13.5">
      <c r="B1148" s="224"/>
      <c r="C1148" s="225"/>
      <c r="D1148" s="221" t="s">
        <v>430</v>
      </c>
      <c r="E1148" s="226" t="s">
        <v>21</v>
      </c>
      <c r="F1148" s="227" t="s">
        <v>2088</v>
      </c>
      <c r="G1148" s="225"/>
      <c r="H1148" s="228">
        <v>23</v>
      </c>
      <c r="I1148" s="229"/>
      <c r="J1148" s="225"/>
      <c r="K1148" s="225"/>
      <c r="L1148" s="230"/>
      <c r="M1148" s="231"/>
      <c r="N1148" s="232"/>
      <c r="O1148" s="232"/>
      <c r="P1148" s="232"/>
      <c r="Q1148" s="232"/>
      <c r="R1148" s="232"/>
      <c r="S1148" s="232"/>
      <c r="T1148" s="233"/>
      <c r="AT1148" s="234" t="s">
        <v>430</v>
      </c>
      <c r="AU1148" s="234" t="s">
        <v>80</v>
      </c>
      <c r="AV1148" s="12" t="s">
        <v>80</v>
      </c>
      <c r="AW1148" s="12" t="s">
        <v>34</v>
      </c>
      <c r="AX1148" s="12" t="s">
        <v>71</v>
      </c>
      <c r="AY1148" s="234" t="s">
        <v>419</v>
      </c>
    </row>
    <row r="1149" spans="2:65" s="12" customFormat="1" ht="13.5">
      <c r="B1149" s="224"/>
      <c r="C1149" s="225"/>
      <c r="D1149" s="221" t="s">
        <v>430</v>
      </c>
      <c r="E1149" s="226" t="s">
        <v>21</v>
      </c>
      <c r="F1149" s="227" t="s">
        <v>2089</v>
      </c>
      <c r="G1149" s="225"/>
      <c r="H1149" s="228">
        <v>3.5</v>
      </c>
      <c r="I1149" s="229"/>
      <c r="J1149" s="225"/>
      <c r="K1149" s="225"/>
      <c r="L1149" s="230"/>
      <c r="M1149" s="231"/>
      <c r="N1149" s="232"/>
      <c r="O1149" s="232"/>
      <c r="P1149" s="232"/>
      <c r="Q1149" s="232"/>
      <c r="R1149" s="232"/>
      <c r="S1149" s="232"/>
      <c r="T1149" s="233"/>
      <c r="AT1149" s="234" t="s">
        <v>430</v>
      </c>
      <c r="AU1149" s="234" t="s">
        <v>80</v>
      </c>
      <c r="AV1149" s="12" t="s">
        <v>80</v>
      </c>
      <c r="AW1149" s="12" t="s">
        <v>34</v>
      </c>
      <c r="AX1149" s="12" t="s">
        <v>71</v>
      </c>
      <c r="AY1149" s="234" t="s">
        <v>419</v>
      </c>
    </row>
    <row r="1150" spans="2:65" s="12" customFormat="1" ht="13.5">
      <c r="B1150" s="224"/>
      <c r="C1150" s="225"/>
      <c r="D1150" s="221" t="s">
        <v>430</v>
      </c>
      <c r="E1150" s="226" t="s">
        <v>21</v>
      </c>
      <c r="F1150" s="227" t="s">
        <v>2063</v>
      </c>
      <c r="G1150" s="225"/>
      <c r="H1150" s="228">
        <v>6.5</v>
      </c>
      <c r="I1150" s="229"/>
      <c r="J1150" s="225"/>
      <c r="K1150" s="225"/>
      <c r="L1150" s="230"/>
      <c r="M1150" s="231"/>
      <c r="N1150" s="232"/>
      <c r="O1150" s="232"/>
      <c r="P1150" s="232"/>
      <c r="Q1150" s="232"/>
      <c r="R1150" s="232"/>
      <c r="S1150" s="232"/>
      <c r="T1150" s="233"/>
      <c r="AT1150" s="234" t="s">
        <v>430</v>
      </c>
      <c r="AU1150" s="234" t="s">
        <v>80</v>
      </c>
      <c r="AV1150" s="12" t="s">
        <v>80</v>
      </c>
      <c r="AW1150" s="12" t="s">
        <v>34</v>
      </c>
      <c r="AX1150" s="12" t="s">
        <v>71</v>
      </c>
      <c r="AY1150" s="234" t="s">
        <v>419</v>
      </c>
    </row>
    <row r="1151" spans="2:65" s="13" customFormat="1" ht="13.5">
      <c r="B1151" s="235"/>
      <c r="C1151" s="236"/>
      <c r="D1151" s="237" t="s">
        <v>430</v>
      </c>
      <c r="E1151" s="238" t="s">
        <v>21</v>
      </c>
      <c r="F1151" s="239" t="s">
        <v>434</v>
      </c>
      <c r="G1151" s="236"/>
      <c r="H1151" s="240">
        <v>33</v>
      </c>
      <c r="I1151" s="241"/>
      <c r="J1151" s="236"/>
      <c r="K1151" s="236"/>
      <c r="L1151" s="242"/>
      <c r="M1151" s="243"/>
      <c r="N1151" s="244"/>
      <c r="O1151" s="244"/>
      <c r="P1151" s="244"/>
      <c r="Q1151" s="244"/>
      <c r="R1151" s="244"/>
      <c r="S1151" s="244"/>
      <c r="T1151" s="245"/>
      <c r="AT1151" s="246" t="s">
        <v>430</v>
      </c>
      <c r="AU1151" s="246" t="s">
        <v>80</v>
      </c>
      <c r="AV1151" s="13" t="s">
        <v>426</v>
      </c>
      <c r="AW1151" s="13" t="s">
        <v>34</v>
      </c>
      <c r="AX1151" s="13" t="s">
        <v>78</v>
      </c>
      <c r="AY1151" s="246" t="s">
        <v>419</v>
      </c>
    </row>
    <row r="1152" spans="2:65" s="1" customFormat="1" ht="22.5" customHeight="1">
      <c r="B1152" s="42"/>
      <c r="C1152" s="209" t="s">
        <v>2090</v>
      </c>
      <c r="D1152" s="209" t="s">
        <v>421</v>
      </c>
      <c r="E1152" s="210" t="s">
        <v>2091</v>
      </c>
      <c r="F1152" s="211" t="s">
        <v>2092</v>
      </c>
      <c r="G1152" s="212" t="s">
        <v>608</v>
      </c>
      <c r="H1152" s="213">
        <v>4</v>
      </c>
      <c r="I1152" s="214"/>
      <c r="J1152" s="215">
        <f>ROUND(I1152*H1152,2)</f>
        <v>0</v>
      </c>
      <c r="K1152" s="211" t="s">
        <v>425</v>
      </c>
      <c r="L1152" s="62"/>
      <c r="M1152" s="216" t="s">
        <v>21</v>
      </c>
      <c r="N1152" s="217" t="s">
        <v>42</v>
      </c>
      <c r="O1152" s="43"/>
      <c r="P1152" s="218">
        <f>O1152*H1152</f>
        <v>0</v>
      </c>
      <c r="Q1152" s="218">
        <v>2.5000000000000001E-4</v>
      </c>
      <c r="R1152" s="218">
        <f>Q1152*H1152</f>
        <v>1E-3</v>
      </c>
      <c r="S1152" s="218">
        <v>0</v>
      </c>
      <c r="T1152" s="219">
        <f>S1152*H1152</f>
        <v>0</v>
      </c>
      <c r="AR1152" s="25" t="s">
        <v>517</v>
      </c>
      <c r="AT1152" s="25" t="s">
        <v>421</v>
      </c>
      <c r="AU1152" s="25" t="s">
        <v>80</v>
      </c>
      <c r="AY1152" s="25" t="s">
        <v>419</v>
      </c>
      <c r="BE1152" s="220">
        <f>IF(N1152="základní",J1152,0)</f>
        <v>0</v>
      </c>
      <c r="BF1152" s="220">
        <f>IF(N1152="snížená",J1152,0)</f>
        <v>0</v>
      </c>
      <c r="BG1152" s="220">
        <f>IF(N1152="zákl. přenesená",J1152,0)</f>
        <v>0</v>
      </c>
      <c r="BH1152" s="220">
        <f>IF(N1152="sníž. přenesená",J1152,0)</f>
        <v>0</v>
      </c>
      <c r="BI1152" s="220">
        <f>IF(N1152="nulová",J1152,0)</f>
        <v>0</v>
      </c>
      <c r="BJ1152" s="25" t="s">
        <v>78</v>
      </c>
      <c r="BK1152" s="220">
        <f>ROUND(I1152*H1152,2)</f>
        <v>0</v>
      </c>
      <c r="BL1152" s="25" t="s">
        <v>517</v>
      </c>
      <c r="BM1152" s="25" t="s">
        <v>2093</v>
      </c>
    </row>
    <row r="1153" spans="2:65" s="1" customFormat="1" ht="27">
      <c r="B1153" s="42"/>
      <c r="C1153" s="64"/>
      <c r="D1153" s="221" t="s">
        <v>428</v>
      </c>
      <c r="E1153" s="64"/>
      <c r="F1153" s="222" t="s">
        <v>2094</v>
      </c>
      <c r="G1153" s="64"/>
      <c r="H1153" s="64"/>
      <c r="I1153" s="177"/>
      <c r="J1153" s="64"/>
      <c r="K1153" s="64"/>
      <c r="L1153" s="62"/>
      <c r="M1153" s="223"/>
      <c r="N1153" s="43"/>
      <c r="O1153" s="43"/>
      <c r="P1153" s="43"/>
      <c r="Q1153" s="43"/>
      <c r="R1153" s="43"/>
      <c r="S1153" s="43"/>
      <c r="T1153" s="79"/>
      <c r="AT1153" s="25" t="s">
        <v>428</v>
      </c>
      <c r="AU1153" s="25" t="s">
        <v>80</v>
      </c>
    </row>
    <row r="1154" spans="2:65" s="12" customFormat="1" ht="13.5">
      <c r="B1154" s="224"/>
      <c r="C1154" s="225"/>
      <c r="D1154" s="221" t="s">
        <v>430</v>
      </c>
      <c r="E1154" s="226" t="s">
        <v>21</v>
      </c>
      <c r="F1154" s="227" t="s">
        <v>2095</v>
      </c>
      <c r="G1154" s="225"/>
      <c r="H1154" s="228">
        <v>2</v>
      </c>
      <c r="I1154" s="229"/>
      <c r="J1154" s="225"/>
      <c r="K1154" s="225"/>
      <c r="L1154" s="230"/>
      <c r="M1154" s="231"/>
      <c r="N1154" s="232"/>
      <c r="O1154" s="232"/>
      <c r="P1154" s="232"/>
      <c r="Q1154" s="232"/>
      <c r="R1154" s="232"/>
      <c r="S1154" s="232"/>
      <c r="T1154" s="233"/>
      <c r="AT1154" s="234" t="s">
        <v>430</v>
      </c>
      <c r="AU1154" s="234" t="s">
        <v>80</v>
      </c>
      <c r="AV1154" s="12" t="s">
        <v>80</v>
      </c>
      <c r="AW1154" s="12" t="s">
        <v>34</v>
      </c>
      <c r="AX1154" s="12" t="s">
        <v>71</v>
      </c>
      <c r="AY1154" s="234" t="s">
        <v>419</v>
      </c>
    </row>
    <row r="1155" spans="2:65" s="12" customFormat="1" ht="13.5">
      <c r="B1155" s="224"/>
      <c r="C1155" s="225"/>
      <c r="D1155" s="221" t="s">
        <v>430</v>
      </c>
      <c r="E1155" s="226" t="s">
        <v>21</v>
      </c>
      <c r="F1155" s="227" t="s">
        <v>2096</v>
      </c>
      <c r="G1155" s="225"/>
      <c r="H1155" s="228">
        <v>1</v>
      </c>
      <c r="I1155" s="229"/>
      <c r="J1155" s="225"/>
      <c r="K1155" s="225"/>
      <c r="L1155" s="230"/>
      <c r="M1155" s="231"/>
      <c r="N1155" s="232"/>
      <c r="O1155" s="232"/>
      <c r="P1155" s="232"/>
      <c r="Q1155" s="232"/>
      <c r="R1155" s="232"/>
      <c r="S1155" s="232"/>
      <c r="T1155" s="233"/>
      <c r="AT1155" s="234" t="s">
        <v>430</v>
      </c>
      <c r="AU1155" s="234" t="s">
        <v>80</v>
      </c>
      <c r="AV1155" s="12" t="s">
        <v>80</v>
      </c>
      <c r="AW1155" s="12" t="s">
        <v>34</v>
      </c>
      <c r="AX1155" s="12" t="s">
        <v>71</v>
      </c>
      <c r="AY1155" s="234" t="s">
        <v>419</v>
      </c>
    </row>
    <row r="1156" spans="2:65" s="12" customFormat="1" ht="13.5">
      <c r="B1156" s="224"/>
      <c r="C1156" s="225"/>
      <c r="D1156" s="221" t="s">
        <v>430</v>
      </c>
      <c r="E1156" s="226" t="s">
        <v>21</v>
      </c>
      <c r="F1156" s="227" t="s">
        <v>2097</v>
      </c>
      <c r="G1156" s="225"/>
      <c r="H1156" s="228">
        <v>1</v>
      </c>
      <c r="I1156" s="229"/>
      <c r="J1156" s="225"/>
      <c r="K1156" s="225"/>
      <c r="L1156" s="230"/>
      <c r="M1156" s="231"/>
      <c r="N1156" s="232"/>
      <c r="O1156" s="232"/>
      <c r="P1156" s="232"/>
      <c r="Q1156" s="232"/>
      <c r="R1156" s="232"/>
      <c r="S1156" s="232"/>
      <c r="T1156" s="233"/>
      <c r="AT1156" s="234" t="s">
        <v>430</v>
      </c>
      <c r="AU1156" s="234" t="s">
        <v>80</v>
      </c>
      <c r="AV1156" s="12" t="s">
        <v>80</v>
      </c>
      <c r="AW1156" s="12" t="s">
        <v>34</v>
      </c>
      <c r="AX1156" s="12" t="s">
        <v>71</v>
      </c>
      <c r="AY1156" s="234" t="s">
        <v>419</v>
      </c>
    </row>
    <row r="1157" spans="2:65" s="13" customFormat="1" ht="13.5">
      <c r="B1157" s="235"/>
      <c r="C1157" s="236"/>
      <c r="D1157" s="237" t="s">
        <v>430</v>
      </c>
      <c r="E1157" s="238" t="s">
        <v>21</v>
      </c>
      <c r="F1157" s="239" t="s">
        <v>434</v>
      </c>
      <c r="G1157" s="236"/>
      <c r="H1157" s="240">
        <v>4</v>
      </c>
      <c r="I1157" s="241"/>
      <c r="J1157" s="236"/>
      <c r="K1157" s="236"/>
      <c r="L1157" s="242"/>
      <c r="M1157" s="243"/>
      <c r="N1157" s="244"/>
      <c r="O1157" s="244"/>
      <c r="P1157" s="244"/>
      <c r="Q1157" s="244"/>
      <c r="R1157" s="244"/>
      <c r="S1157" s="244"/>
      <c r="T1157" s="245"/>
      <c r="AT1157" s="246" t="s">
        <v>430</v>
      </c>
      <c r="AU1157" s="246" t="s">
        <v>80</v>
      </c>
      <c r="AV1157" s="13" t="s">
        <v>426</v>
      </c>
      <c r="AW1157" s="13" t="s">
        <v>34</v>
      </c>
      <c r="AX1157" s="13" t="s">
        <v>78</v>
      </c>
      <c r="AY1157" s="246" t="s">
        <v>419</v>
      </c>
    </row>
    <row r="1158" spans="2:65" s="1" customFormat="1" ht="31.5" customHeight="1">
      <c r="B1158" s="42"/>
      <c r="C1158" s="209" t="s">
        <v>2098</v>
      </c>
      <c r="D1158" s="209" t="s">
        <v>421</v>
      </c>
      <c r="E1158" s="210" t="s">
        <v>2099</v>
      </c>
      <c r="F1158" s="211" t="s">
        <v>2100</v>
      </c>
      <c r="G1158" s="212" t="s">
        <v>504</v>
      </c>
      <c r="H1158" s="213">
        <v>25.5</v>
      </c>
      <c r="I1158" s="214"/>
      <c r="J1158" s="215">
        <f>ROUND(I1158*H1158,2)</f>
        <v>0</v>
      </c>
      <c r="K1158" s="211" t="s">
        <v>425</v>
      </c>
      <c r="L1158" s="62"/>
      <c r="M1158" s="216" t="s">
        <v>21</v>
      </c>
      <c r="N1158" s="217" t="s">
        <v>42</v>
      </c>
      <c r="O1158" s="43"/>
      <c r="P1158" s="218">
        <f>O1158*H1158</f>
        <v>0</v>
      </c>
      <c r="Q1158" s="218">
        <v>2.1199999999999999E-3</v>
      </c>
      <c r="R1158" s="218">
        <f>Q1158*H1158</f>
        <v>5.4059999999999997E-2</v>
      </c>
      <c r="S1158" s="218">
        <v>0</v>
      </c>
      <c r="T1158" s="219">
        <f>S1158*H1158</f>
        <v>0</v>
      </c>
      <c r="AR1158" s="25" t="s">
        <v>517</v>
      </c>
      <c r="AT1158" s="25" t="s">
        <v>421</v>
      </c>
      <c r="AU1158" s="25" t="s">
        <v>80</v>
      </c>
      <c r="AY1158" s="25" t="s">
        <v>419</v>
      </c>
      <c r="BE1158" s="220">
        <f>IF(N1158="základní",J1158,0)</f>
        <v>0</v>
      </c>
      <c r="BF1158" s="220">
        <f>IF(N1158="snížená",J1158,0)</f>
        <v>0</v>
      </c>
      <c r="BG1158" s="220">
        <f>IF(N1158="zákl. přenesená",J1158,0)</f>
        <v>0</v>
      </c>
      <c r="BH1158" s="220">
        <f>IF(N1158="sníž. přenesená",J1158,0)</f>
        <v>0</v>
      </c>
      <c r="BI1158" s="220">
        <f>IF(N1158="nulová",J1158,0)</f>
        <v>0</v>
      </c>
      <c r="BJ1158" s="25" t="s">
        <v>78</v>
      </c>
      <c r="BK1158" s="220">
        <f>ROUND(I1158*H1158,2)</f>
        <v>0</v>
      </c>
      <c r="BL1158" s="25" t="s">
        <v>517</v>
      </c>
      <c r="BM1158" s="25" t="s">
        <v>2101</v>
      </c>
    </row>
    <row r="1159" spans="2:65" s="1" customFormat="1" ht="27">
      <c r="B1159" s="42"/>
      <c r="C1159" s="64"/>
      <c r="D1159" s="221" t="s">
        <v>428</v>
      </c>
      <c r="E1159" s="64"/>
      <c r="F1159" s="222" t="s">
        <v>2102</v>
      </c>
      <c r="G1159" s="64"/>
      <c r="H1159" s="64"/>
      <c r="I1159" s="177"/>
      <c r="J1159" s="64"/>
      <c r="K1159" s="64"/>
      <c r="L1159" s="62"/>
      <c r="M1159" s="223"/>
      <c r="N1159" s="43"/>
      <c r="O1159" s="43"/>
      <c r="P1159" s="43"/>
      <c r="Q1159" s="43"/>
      <c r="R1159" s="43"/>
      <c r="S1159" s="43"/>
      <c r="T1159" s="79"/>
      <c r="AT1159" s="25" t="s">
        <v>428</v>
      </c>
      <c r="AU1159" s="25" t="s">
        <v>80</v>
      </c>
    </row>
    <row r="1160" spans="2:65" s="12" customFormat="1" ht="13.5">
      <c r="B1160" s="224"/>
      <c r="C1160" s="225"/>
      <c r="D1160" s="221" t="s">
        <v>430</v>
      </c>
      <c r="E1160" s="226" t="s">
        <v>21</v>
      </c>
      <c r="F1160" s="227" t="s">
        <v>2103</v>
      </c>
      <c r="G1160" s="225"/>
      <c r="H1160" s="228">
        <v>6</v>
      </c>
      <c r="I1160" s="229"/>
      <c r="J1160" s="225"/>
      <c r="K1160" s="225"/>
      <c r="L1160" s="230"/>
      <c r="M1160" s="231"/>
      <c r="N1160" s="232"/>
      <c r="O1160" s="232"/>
      <c r="P1160" s="232"/>
      <c r="Q1160" s="232"/>
      <c r="R1160" s="232"/>
      <c r="S1160" s="232"/>
      <c r="T1160" s="233"/>
      <c r="AT1160" s="234" t="s">
        <v>430</v>
      </c>
      <c r="AU1160" s="234" t="s">
        <v>80</v>
      </c>
      <c r="AV1160" s="12" t="s">
        <v>80</v>
      </c>
      <c r="AW1160" s="12" t="s">
        <v>34</v>
      </c>
      <c r="AX1160" s="12" t="s">
        <v>71</v>
      </c>
      <c r="AY1160" s="234" t="s">
        <v>419</v>
      </c>
    </row>
    <row r="1161" spans="2:65" s="12" customFormat="1" ht="13.5">
      <c r="B1161" s="224"/>
      <c r="C1161" s="225"/>
      <c r="D1161" s="221" t="s">
        <v>430</v>
      </c>
      <c r="E1161" s="226" t="s">
        <v>21</v>
      </c>
      <c r="F1161" s="227" t="s">
        <v>2104</v>
      </c>
      <c r="G1161" s="225"/>
      <c r="H1161" s="228">
        <v>3</v>
      </c>
      <c r="I1161" s="229"/>
      <c r="J1161" s="225"/>
      <c r="K1161" s="225"/>
      <c r="L1161" s="230"/>
      <c r="M1161" s="231"/>
      <c r="N1161" s="232"/>
      <c r="O1161" s="232"/>
      <c r="P1161" s="232"/>
      <c r="Q1161" s="232"/>
      <c r="R1161" s="232"/>
      <c r="S1161" s="232"/>
      <c r="T1161" s="233"/>
      <c r="AT1161" s="234" t="s">
        <v>430</v>
      </c>
      <c r="AU1161" s="234" t="s">
        <v>80</v>
      </c>
      <c r="AV1161" s="12" t="s">
        <v>80</v>
      </c>
      <c r="AW1161" s="12" t="s">
        <v>34</v>
      </c>
      <c r="AX1161" s="12" t="s">
        <v>71</v>
      </c>
      <c r="AY1161" s="234" t="s">
        <v>419</v>
      </c>
    </row>
    <row r="1162" spans="2:65" s="12" customFormat="1" ht="13.5">
      <c r="B1162" s="224"/>
      <c r="C1162" s="225"/>
      <c r="D1162" s="221" t="s">
        <v>430</v>
      </c>
      <c r="E1162" s="226" t="s">
        <v>21</v>
      </c>
      <c r="F1162" s="227" t="s">
        <v>2105</v>
      </c>
      <c r="G1162" s="225"/>
      <c r="H1162" s="228">
        <v>16.5</v>
      </c>
      <c r="I1162" s="229"/>
      <c r="J1162" s="225"/>
      <c r="K1162" s="225"/>
      <c r="L1162" s="230"/>
      <c r="M1162" s="231"/>
      <c r="N1162" s="232"/>
      <c r="O1162" s="232"/>
      <c r="P1162" s="232"/>
      <c r="Q1162" s="232"/>
      <c r="R1162" s="232"/>
      <c r="S1162" s="232"/>
      <c r="T1162" s="233"/>
      <c r="AT1162" s="234" t="s">
        <v>430</v>
      </c>
      <c r="AU1162" s="234" t="s">
        <v>80</v>
      </c>
      <c r="AV1162" s="12" t="s">
        <v>80</v>
      </c>
      <c r="AW1162" s="12" t="s">
        <v>34</v>
      </c>
      <c r="AX1162" s="12" t="s">
        <v>71</v>
      </c>
      <c r="AY1162" s="234" t="s">
        <v>419</v>
      </c>
    </row>
    <row r="1163" spans="2:65" s="13" customFormat="1" ht="13.5">
      <c r="B1163" s="235"/>
      <c r="C1163" s="236"/>
      <c r="D1163" s="237" t="s">
        <v>430</v>
      </c>
      <c r="E1163" s="238" t="s">
        <v>21</v>
      </c>
      <c r="F1163" s="239" t="s">
        <v>434</v>
      </c>
      <c r="G1163" s="236"/>
      <c r="H1163" s="240">
        <v>25.5</v>
      </c>
      <c r="I1163" s="241"/>
      <c r="J1163" s="236"/>
      <c r="K1163" s="236"/>
      <c r="L1163" s="242"/>
      <c r="M1163" s="243"/>
      <c r="N1163" s="244"/>
      <c r="O1163" s="244"/>
      <c r="P1163" s="244"/>
      <c r="Q1163" s="244"/>
      <c r="R1163" s="244"/>
      <c r="S1163" s="244"/>
      <c r="T1163" s="245"/>
      <c r="AT1163" s="246" t="s">
        <v>430</v>
      </c>
      <c r="AU1163" s="246" t="s">
        <v>80</v>
      </c>
      <c r="AV1163" s="13" t="s">
        <v>426</v>
      </c>
      <c r="AW1163" s="13" t="s">
        <v>34</v>
      </c>
      <c r="AX1163" s="13" t="s">
        <v>78</v>
      </c>
      <c r="AY1163" s="246" t="s">
        <v>419</v>
      </c>
    </row>
    <row r="1164" spans="2:65" s="1" customFormat="1" ht="22.5" customHeight="1">
      <c r="B1164" s="42"/>
      <c r="C1164" s="209" t="s">
        <v>2106</v>
      </c>
      <c r="D1164" s="209" t="s">
        <v>421</v>
      </c>
      <c r="E1164" s="210" t="s">
        <v>2107</v>
      </c>
      <c r="F1164" s="211" t="s">
        <v>2108</v>
      </c>
      <c r="G1164" s="212" t="s">
        <v>458</v>
      </c>
      <c r="H1164" s="213">
        <v>1.43</v>
      </c>
      <c r="I1164" s="214"/>
      <c r="J1164" s="215">
        <f>ROUND(I1164*H1164,2)</f>
        <v>0</v>
      </c>
      <c r="K1164" s="211" t="s">
        <v>425</v>
      </c>
      <c r="L1164" s="62"/>
      <c r="M1164" s="216" t="s">
        <v>21</v>
      </c>
      <c r="N1164" s="217" t="s">
        <v>42</v>
      </c>
      <c r="O1164" s="43"/>
      <c r="P1164" s="218">
        <f>O1164*H1164</f>
        <v>0</v>
      </c>
      <c r="Q1164" s="218">
        <v>0</v>
      </c>
      <c r="R1164" s="218">
        <f>Q1164*H1164</f>
        <v>0</v>
      </c>
      <c r="S1164" s="218">
        <v>0</v>
      </c>
      <c r="T1164" s="219">
        <f>S1164*H1164</f>
        <v>0</v>
      </c>
      <c r="AR1164" s="25" t="s">
        <v>517</v>
      </c>
      <c r="AT1164" s="25" t="s">
        <v>421</v>
      </c>
      <c r="AU1164" s="25" t="s">
        <v>80</v>
      </c>
      <c r="AY1164" s="25" t="s">
        <v>419</v>
      </c>
      <c r="BE1164" s="220">
        <f>IF(N1164="základní",J1164,0)</f>
        <v>0</v>
      </c>
      <c r="BF1164" s="220">
        <f>IF(N1164="snížená",J1164,0)</f>
        <v>0</v>
      </c>
      <c r="BG1164" s="220">
        <f>IF(N1164="zákl. přenesená",J1164,0)</f>
        <v>0</v>
      </c>
      <c r="BH1164" s="220">
        <f>IF(N1164="sníž. přenesená",J1164,0)</f>
        <v>0</v>
      </c>
      <c r="BI1164" s="220">
        <f>IF(N1164="nulová",J1164,0)</f>
        <v>0</v>
      </c>
      <c r="BJ1164" s="25" t="s">
        <v>78</v>
      </c>
      <c r="BK1164" s="220">
        <f>ROUND(I1164*H1164,2)</f>
        <v>0</v>
      </c>
      <c r="BL1164" s="25" t="s">
        <v>517</v>
      </c>
      <c r="BM1164" s="25" t="s">
        <v>2109</v>
      </c>
    </row>
    <row r="1165" spans="2:65" s="1" customFormat="1" ht="27">
      <c r="B1165" s="42"/>
      <c r="C1165" s="64"/>
      <c r="D1165" s="221" t="s">
        <v>428</v>
      </c>
      <c r="E1165" s="64"/>
      <c r="F1165" s="222" t="s">
        <v>2110</v>
      </c>
      <c r="G1165" s="64"/>
      <c r="H1165" s="64"/>
      <c r="I1165" s="177"/>
      <c r="J1165" s="64"/>
      <c r="K1165" s="64"/>
      <c r="L1165" s="62"/>
      <c r="M1165" s="223"/>
      <c r="N1165" s="43"/>
      <c r="O1165" s="43"/>
      <c r="P1165" s="43"/>
      <c r="Q1165" s="43"/>
      <c r="R1165" s="43"/>
      <c r="S1165" s="43"/>
      <c r="T1165" s="79"/>
      <c r="AT1165" s="25" t="s">
        <v>428</v>
      </c>
      <c r="AU1165" s="25" t="s">
        <v>80</v>
      </c>
    </row>
    <row r="1166" spans="2:65" s="11" customFormat="1" ht="29.85" customHeight="1">
      <c r="B1166" s="192"/>
      <c r="C1166" s="193"/>
      <c r="D1166" s="206" t="s">
        <v>70</v>
      </c>
      <c r="E1166" s="207" t="s">
        <v>2111</v>
      </c>
      <c r="F1166" s="207" t="s">
        <v>2112</v>
      </c>
      <c r="G1166" s="193"/>
      <c r="H1166" s="193"/>
      <c r="I1166" s="196"/>
      <c r="J1166" s="208">
        <f>BK1166</f>
        <v>0</v>
      </c>
      <c r="K1166" s="193"/>
      <c r="L1166" s="198"/>
      <c r="M1166" s="199"/>
      <c r="N1166" s="200"/>
      <c r="O1166" s="200"/>
      <c r="P1166" s="201">
        <f>SUM(P1167:P1260)</f>
        <v>0</v>
      </c>
      <c r="Q1166" s="200"/>
      <c r="R1166" s="201">
        <f>SUM(R1167:R1260)</f>
        <v>7.9121100000000011</v>
      </c>
      <c r="S1166" s="200"/>
      <c r="T1166" s="202">
        <f>SUM(T1167:T1260)</f>
        <v>2.4500000000000001E-2</v>
      </c>
      <c r="AR1166" s="203" t="s">
        <v>80</v>
      </c>
      <c r="AT1166" s="204" t="s">
        <v>70</v>
      </c>
      <c r="AU1166" s="204" t="s">
        <v>78</v>
      </c>
      <c r="AY1166" s="203" t="s">
        <v>419</v>
      </c>
      <c r="BK1166" s="205">
        <f>SUM(BK1167:BK1260)</f>
        <v>0</v>
      </c>
    </row>
    <row r="1167" spans="2:65" s="1" customFormat="1" ht="22.5" customHeight="1">
      <c r="B1167" s="42"/>
      <c r="C1167" s="209" t="s">
        <v>2113</v>
      </c>
      <c r="D1167" s="209" t="s">
        <v>421</v>
      </c>
      <c r="E1167" s="210" t="s">
        <v>2114</v>
      </c>
      <c r="F1167" s="211" t="s">
        <v>2115</v>
      </c>
      <c r="G1167" s="212" t="s">
        <v>465</v>
      </c>
      <c r="H1167" s="213">
        <v>4.3499999999999996</v>
      </c>
      <c r="I1167" s="214"/>
      <c r="J1167" s="215">
        <f>ROUND(I1167*H1167,2)</f>
        <v>0</v>
      </c>
      <c r="K1167" s="211" t="s">
        <v>425</v>
      </c>
      <c r="L1167" s="62"/>
      <c r="M1167" s="216" t="s">
        <v>21</v>
      </c>
      <c r="N1167" s="217" t="s">
        <v>42</v>
      </c>
      <c r="O1167" s="43"/>
      <c r="P1167" s="218">
        <f>O1167*H1167</f>
        <v>0</v>
      </c>
      <c r="Q1167" s="218">
        <v>2.5000000000000001E-4</v>
      </c>
      <c r="R1167" s="218">
        <f>Q1167*H1167</f>
        <v>1.0874999999999999E-3</v>
      </c>
      <c r="S1167" s="218">
        <v>0</v>
      </c>
      <c r="T1167" s="219">
        <f>S1167*H1167</f>
        <v>0</v>
      </c>
      <c r="AR1167" s="25" t="s">
        <v>517</v>
      </c>
      <c r="AT1167" s="25" t="s">
        <v>421</v>
      </c>
      <c r="AU1167" s="25" t="s">
        <v>80</v>
      </c>
      <c r="AY1167" s="25" t="s">
        <v>419</v>
      </c>
      <c r="BE1167" s="220">
        <f>IF(N1167="základní",J1167,0)</f>
        <v>0</v>
      </c>
      <c r="BF1167" s="220">
        <f>IF(N1167="snížená",J1167,0)</f>
        <v>0</v>
      </c>
      <c r="BG1167" s="220">
        <f>IF(N1167="zákl. přenesená",J1167,0)</f>
        <v>0</v>
      </c>
      <c r="BH1167" s="220">
        <f>IF(N1167="sníž. přenesená",J1167,0)</f>
        <v>0</v>
      </c>
      <c r="BI1167" s="220">
        <f>IF(N1167="nulová",J1167,0)</f>
        <v>0</v>
      </c>
      <c r="BJ1167" s="25" t="s">
        <v>78</v>
      </c>
      <c r="BK1167" s="220">
        <f>ROUND(I1167*H1167,2)</f>
        <v>0</v>
      </c>
      <c r="BL1167" s="25" t="s">
        <v>517</v>
      </c>
      <c r="BM1167" s="25" t="s">
        <v>2116</v>
      </c>
    </row>
    <row r="1168" spans="2:65" s="1" customFormat="1" ht="27">
      <c r="B1168" s="42"/>
      <c r="C1168" s="64"/>
      <c r="D1168" s="221" t="s">
        <v>428</v>
      </c>
      <c r="E1168" s="64"/>
      <c r="F1168" s="222" t="s">
        <v>2117</v>
      </c>
      <c r="G1168" s="64"/>
      <c r="H1168" s="64"/>
      <c r="I1168" s="177"/>
      <c r="J1168" s="64"/>
      <c r="K1168" s="64"/>
      <c r="L1168" s="62"/>
      <c r="M1168" s="223"/>
      <c r="N1168" s="43"/>
      <c r="O1168" s="43"/>
      <c r="P1168" s="43"/>
      <c r="Q1168" s="43"/>
      <c r="R1168" s="43"/>
      <c r="S1168" s="43"/>
      <c r="T1168" s="79"/>
      <c r="AT1168" s="25" t="s">
        <v>428</v>
      </c>
      <c r="AU1168" s="25" t="s">
        <v>80</v>
      </c>
    </row>
    <row r="1169" spans="2:65" s="12" customFormat="1" ht="13.5">
      <c r="B1169" s="224"/>
      <c r="C1169" s="225"/>
      <c r="D1169" s="221" t="s">
        <v>430</v>
      </c>
      <c r="E1169" s="226" t="s">
        <v>21</v>
      </c>
      <c r="F1169" s="227" t="s">
        <v>2118</v>
      </c>
      <c r="G1169" s="225"/>
      <c r="H1169" s="228">
        <v>2.25</v>
      </c>
      <c r="I1169" s="229"/>
      <c r="J1169" s="225"/>
      <c r="K1169" s="225"/>
      <c r="L1169" s="230"/>
      <c r="M1169" s="231"/>
      <c r="N1169" s="232"/>
      <c r="O1169" s="232"/>
      <c r="P1169" s="232"/>
      <c r="Q1169" s="232"/>
      <c r="R1169" s="232"/>
      <c r="S1169" s="232"/>
      <c r="T1169" s="233"/>
      <c r="AT1169" s="234" t="s">
        <v>430</v>
      </c>
      <c r="AU1169" s="234" t="s">
        <v>80</v>
      </c>
      <c r="AV1169" s="12" t="s">
        <v>80</v>
      </c>
      <c r="AW1169" s="12" t="s">
        <v>34</v>
      </c>
      <c r="AX1169" s="12" t="s">
        <v>71</v>
      </c>
      <c r="AY1169" s="234" t="s">
        <v>419</v>
      </c>
    </row>
    <row r="1170" spans="2:65" s="12" customFormat="1" ht="13.5">
      <c r="B1170" s="224"/>
      <c r="C1170" s="225"/>
      <c r="D1170" s="221" t="s">
        <v>430</v>
      </c>
      <c r="E1170" s="226" t="s">
        <v>21</v>
      </c>
      <c r="F1170" s="227" t="s">
        <v>2119</v>
      </c>
      <c r="G1170" s="225"/>
      <c r="H1170" s="228">
        <v>2.1</v>
      </c>
      <c r="I1170" s="229"/>
      <c r="J1170" s="225"/>
      <c r="K1170" s="225"/>
      <c r="L1170" s="230"/>
      <c r="M1170" s="231"/>
      <c r="N1170" s="232"/>
      <c r="O1170" s="232"/>
      <c r="P1170" s="232"/>
      <c r="Q1170" s="232"/>
      <c r="R1170" s="232"/>
      <c r="S1170" s="232"/>
      <c r="T1170" s="233"/>
      <c r="AT1170" s="234" t="s">
        <v>430</v>
      </c>
      <c r="AU1170" s="234" t="s">
        <v>80</v>
      </c>
      <c r="AV1170" s="12" t="s">
        <v>80</v>
      </c>
      <c r="AW1170" s="12" t="s">
        <v>34</v>
      </c>
      <c r="AX1170" s="12" t="s">
        <v>71</v>
      </c>
      <c r="AY1170" s="234" t="s">
        <v>419</v>
      </c>
    </row>
    <row r="1171" spans="2:65" s="13" customFormat="1" ht="13.5">
      <c r="B1171" s="235"/>
      <c r="C1171" s="236"/>
      <c r="D1171" s="237" t="s">
        <v>430</v>
      </c>
      <c r="E1171" s="238" t="s">
        <v>21</v>
      </c>
      <c r="F1171" s="239" t="s">
        <v>434</v>
      </c>
      <c r="G1171" s="236"/>
      <c r="H1171" s="240">
        <v>4.3499999999999996</v>
      </c>
      <c r="I1171" s="241"/>
      <c r="J1171" s="236"/>
      <c r="K1171" s="236"/>
      <c r="L1171" s="242"/>
      <c r="M1171" s="243"/>
      <c r="N1171" s="244"/>
      <c r="O1171" s="244"/>
      <c r="P1171" s="244"/>
      <c r="Q1171" s="244"/>
      <c r="R1171" s="244"/>
      <c r="S1171" s="244"/>
      <c r="T1171" s="245"/>
      <c r="AT1171" s="246" t="s">
        <v>430</v>
      </c>
      <c r="AU1171" s="246" t="s">
        <v>80</v>
      </c>
      <c r="AV1171" s="13" t="s">
        <v>426</v>
      </c>
      <c r="AW1171" s="13" t="s">
        <v>34</v>
      </c>
      <c r="AX1171" s="13" t="s">
        <v>78</v>
      </c>
      <c r="AY1171" s="246" t="s">
        <v>419</v>
      </c>
    </row>
    <row r="1172" spans="2:65" s="1" customFormat="1" ht="44.25" customHeight="1">
      <c r="B1172" s="42"/>
      <c r="C1172" s="250" t="s">
        <v>2120</v>
      </c>
      <c r="D1172" s="250" t="s">
        <v>469</v>
      </c>
      <c r="E1172" s="251" t="s">
        <v>2121</v>
      </c>
      <c r="F1172" s="252" t="s">
        <v>2122</v>
      </c>
      <c r="G1172" s="253" t="s">
        <v>608</v>
      </c>
      <c r="H1172" s="254">
        <v>1</v>
      </c>
      <c r="I1172" s="255"/>
      <c r="J1172" s="256">
        <f>ROUND(I1172*H1172,2)</f>
        <v>0</v>
      </c>
      <c r="K1172" s="252" t="s">
        <v>21</v>
      </c>
      <c r="L1172" s="257"/>
      <c r="M1172" s="258" t="s">
        <v>21</v>
      </c>
      <c r="N1172" s="259" t="s">
        <v>42</v>
      </c>
      <c r="O1172" s="43"/>
      <c r="P1172" s="218">
        <f>O1172*H1172</f>
        <v>0</v>
      </c>
      <c r="Q1172" s="218">
        <v>3.5999999999999997E-2</v>
      </c>
      <c r="R1172" s="218">
        <f>Q1172*H1172</f>
        <v>3.5999999999999997E-2</v>
      </c>
      <c r="S1172" s="218">
        <v>0</v>
      </c>
      <c r="T1172" s="219">
        <f>S1172*H1172</f>
        <v>0</v>
      </c>
      <c r="AR1172" s="25" t="s">
        <v>622</v>
      </c>
      <c r="AT1172" s="25" t="s">
        <v>469</v>
      </c>
      <c r="AU1172" s="25" t="s">
        <v>80</v>
      </c>
      <c r="AY1172" s="25" t="s">
        <v>419</v>
      </c>
      <c r="BE1172" s="220">
        <f>IF(N1172="základní",J1172,0)</f>
        <v>0</v>
      </c>
      <c r="BF1172" s="220">
        <f>IF(N1172="snížená",J1172,0)</f>
        <v>0</v>
      </c>
      <c r="BG1172" s="220">
        <f>IF(N1172="zákl. přenesená",J1172,0)</f>
        <v>0</v>
      </c>
      <c r="BH1172" s="220">
        <f>IF(N1172="sníž. přenesená",J1172,0)</f>
        <v>0</v>
      </c>
      <c r="BI1172" s="220">
        <f>IF(N1172="nulová",J1172,0)</f>
        <v>0</v>
      </c>
      <c r="BJ1172" s="25" t="s">
        <v>78</v>
      </c>
      <c r="BK1172" s="220">
        <f>ROUND(I1172*H1172,2)</f>
        <v>0</v>
      </c>
      <c r="BL1172" s="25" t="s">
        <v>517</v>
      </c>
      <c r="BM1172" s="25" t="s">
        <v>2123</v>
      </c>
    </row>
    <row r="1173" spans="2:65" s="1" customFormat="1" ht="40.5">
      <c r="B1173" s="42"/>
      <c r="C1173" s="64"/>
      <c r="D1173" s="237" t="s">
        <v>428</v>
      </c>
      <c r="E1173" s="64"/>
      <c r="F1173" s="271" t="s">
        <v>2122</v>
      </c>
      <c r="G1173" s="64"/>
      <c r="H1173" s="64"/>
      <c r="I1173" s="177"/>
      <c r="J1173" s="64"/>
      <c r="K1173" s="64"/>
      <c r="L1173" s="62"/>
      <c r="M1173" s="223"/>
      <c r="N1173" s="43"/>
      <c r="O1173" s="43"/>
      <c r="P1173" s="43"/>
      <c r="Q1173" s="43"/>
      <c r="R1173" s="43"/>
      <c r="S1173" s="43"/>
      <c r="T1173" s="79"/>
      <c r="AT1173" s="25" t="s">
        <v>428</v>
      </c>
      <c r="AU1173" s="25" t="s">
        <v>80</v>
      </c>
    </row>
    <row r="1174" spans="2:65" s="1" customFormat="1" ht="31.5" customHeight="1">
      <c r="B1174" s="42"/>
      <c r="C1174" s="250" t="s">
        <v>2124</v>
      </c>
      <c r="D1174" s="250" t="s">
        <v>469</v>
      </c>
      <c r="E1174" s="251" t="s">
        <v>2125</v>
      </c>
      <c r="F1174" s="252" t="s">
        <v>2126</v>
      </c>
      <c r="G1174" s="253" t="s">
        <v>608</v>
      </c>
      <c r="H1174" s="254">
        <v>2</v>
      </c>
      <c r="I1174" s="255"/>
      <c r="J1174" s="256">
        <f>ROUND(I1174*H1174,2)</f>
        <v>0</v>
      </c>
      <c r="K1174" s="252" t="s">
        <v>21</v>
      </c>
      <c r="L1174" s="257"/>
      <c r="M1174" s="258" t="s">
        <v>21</v>
      </c>
      <c r="N1174" s="259" t="s">
        <v>42</v>
      </c>
      <c r="O1174" s="43"/>
      <c r="P1174" s="218">
        <f>O1174*H1174</f>
        <v>0</v>
      </c>
      <c r="Q1174" s="218">
        <v>2.1000000000000001E-2</v>
      </c>
      <c r="R1174" s="218">
        <f>Q1174*H1174</f>
        <v>4.2000000000000003E-2</v>
      </c>
      <c r="S1174" s="218">
        <v>0</v>
      </c>
      <c r="T1174" s="219">
        <f>S1174*H1174</f>
        <v>0</v>
      </c>
      <c r="AR1174" s="25" t="s">
        <v>622</v>
      </c>
      <c r="AT1174" s="25" t="s">
        <v>469</v>
      </c>
      <c r="AU1174" s="25" t="s">
        <v>80</v>
      </c>
      <c r="AY1174" s="25" t="s">
        <v>419</v>
      </c>
      <c r="BE1174" s="220">
        <f>IF(N1174="základní",J1174,0)</f>
        <v>0</v>
      </c>
      <c r="BF1174" s="220">
        <f>IF(N1174="snížená",J1174,0)</f>
        <v>0</v>
      </c>
      <c r="BG1174" s="220">
        <f>IF(N1174="zákl. přenesená",J1174,0)</f>
        <v>0</v>
      </c>
      <c r="BH1174" s="220">
        <f>IF(N1174="sníž. přenesená",J1174,0)</f>
        <v>0</v>
      </c>
      <c r="BI1174" s="220">
        <f>IF(N1174="nulová",J1174,0)</f>
        <v>0</v>
      </c>
      <c r="BJ1174" s="25" t="s">
        <v>78</v>
      </c>
      <c r="BK1174" s="220">
        <f>ROUND(I1174*H1174,2)</f>
        <v>0</v>
      </c>
      <c r="BL1174" s="25" t="s">
        <v>517</v>
      </c>
      <c r="BM1174" s="25" t="s">
        <v>2127</v>
      </c>
    </row>
    <row r="1175" spans="2:65" s="1" customFormat="1" ht="27">
      <c r="B1175" s="42"/>
      <c r="C1175" s="64"/>
      <c r="D1175" s="237" t="s">
        <v>428</v>
      </c>
      <c r="E1175" s="64"/>
      <c r="F1175" s="271" t="s">
        <v>2126</v>
      </c>
      <c r="G1175" s="64"/>
      <c r="H1175" s="64"/>
      <c r="I1175" s="177"/>
      <c r="J1175" s="64"/>
      <c r="K1175" s="64"/>
      <c r="L1175" s="62"/>
      <c r="M1175" s="223"/>
      <c r="N1175" s="43"/>
      <c r="O1175" s="43"/>
      <c r="P1175" s="43"/>
      <c r="Q1175" s="43"/>
      <c r="R1175" s="43"/>
      <c r="S1175" s="43"/>
      <c r="T1175" s="79"/>
      <c r="AT1175" s="25" t="s">
        <v>428</v>
      </c>
      <c r="AU1175" s="25" t="s">
        <v>80</v>
      </c>
    </row>
    <row r="1176" spans="2:65" s="1" customFormat="1" ht="22.5" customHeight="1">
      <c r="B1176" s="42"/>
      <c r="C1176" s="209" t="s">
        <v>2128</v>
      </c>
      <c r="D1176" s="209" t="s">
        <v>421</v>
      </c>
      <c r="E1176" s="210" t="s">
        <v>2129</v>
      </c>
      <c r="F1176" s="211" t="s">
        <v>2130</v>
      </c>
      <c r="G1176" s="212" t="s">
        <v>465</v>
      </c>
      <c r="H1176" s="213">
        <v>2.2000000000000002</v>
      </c>
      <c r="I1176" s="214"/>
      <c r="J1176" s="215">
        <f>ROUND(I1176*H1176,2)</f>
        <v>0</v>
      </c>
      <c r="K1176" s="211" t="s">
        <v>425</v>
      </c>
      <c r="L1176" s="62"/>
      <c r="M1176" s="216" t="s">
        <v>21</v>
      </c>
      <c r="N1176" s="217" t="s">
        <v>42</v>
      </c>
      <c r="O1176" s="43"/>
      <c r="P1176" s="218">
        <f>O1176*H1176</f>
        <v>0</v>
      </c>
      <c r="Q1176" s="218">
        <v>2.5000000000000001E-4</v>
      </c>
      <c r="R1176" s="218">
        <f>Q1176*H1176</f>
        <v>5.5000000000000003E-4</v>
      </c>
      <c r="S1176" s="218">
        <v>0</v>
      </c>
      <c r="T1176" s="219">
        <f>S1176*H1176</f>
        <v>0</v>
      </c>
      <c r="AR1176" s="25" t="s">
        <v>517</v>
      </c>
      <c r="AT1176" s="25" t="s">
        <v>421</v>
      </c>
      <c r="AU1176" s="25" t="s">
        <v>80</v>
      </c>
      <c r="AY1176" s="25" t="s">
        <v>419</v>
      </c>
      <c r="BE1176" s="220">
        <f>IF(N1176="základní",J1176,0)</f>
        <v>0</v>
      </c>
      <c r="BF1176" s="220">
        <f>IF(N1176="snížená",J1176,0)</f>
        <v>0</v>
      </c>
      <c r="BG1176" s="220">
        <f>IF(N1176="zákl. přenesená",J1176,0)</f>
        <v>0</v>
      </c>
      <c r="BH1176" s="220">
        <f>IF(N1176="sníž. přenesená",J1176,0)</f>
        <v>0</v>
      </c>
      <c r="BI1176" s="220">
        <f>IF(N1176="nulová",J1176,0)</f>
        <v>0</v>
      </c>
      <c r="BJ1176" s="25" t="s">
        <v>78</v>
      </c>
      <c r="BK1176" s="220">
        <f>ROUND(I1176*H1176,2)</f>
        <v>0</v>
      </c>
      <c r="BL1176" s="25" t="s">
        <v>517</v>
      </c>
      <c r="BM1176" s="25" t="s">
        <v>2131</v>
      </c>
    </row>
    <row r="1177" spans="2:65" s="1" customFormat="1" ht="27">
      <c r="B1177" s="42"/>
      <c r="C1177" s="64"/>
      <c r="D1177" s="221" t="s">
        <v>428</v>
      </c>
      <c r="E1177" s="64"/>
      <c r="F1177" s="222" t="s">
        <v>2132</v>
      </c>
      <c r="G1177" s="64"/>
      <c r="H1177" s="64"/>
      <c r="I1177" s="177"/>
      <c r="J1177" s="64"/>
      <c r="K1177" s="64"/>
      <c r="L1177" s="62"/>
      <c r="M1177" s="223"/>
      <c r="N1177" s="43"/>
      <c r="O1177" s="43"/>
      <c r="P1177" s="43"/>
      <c r="Q1177" s="43"/>
      <c r="R1177" s="43"/>
      <c r="S1177" s="43"/>
      <c r="T1177" s="79"/>
      <c r="AT1177" s="25" t="s">
        <v>428</v>
      </c>
      <c r="AU1177" s="25" t="s">
        <v>80</v>
      </c>
    </row>
    <row r="1178" spans="2:65" s="12" customFormat="1" ht="13.5">
      <c r="B1178" s="224"/>
      <c r="C1178" s="225"/>
      <c r="D1178" s="237" t="s">
        <v>430</v>
      </c>
      <c r="E1178" s="247" t="s">
        <v>21</v>
      </c>
      <c r="F1178" s="248" t="s">
        <v>2133</v>
      </c>
      <c r="G1178" s="225"/>
      <c r="H1178" s="249">
        <v>2.2000000000000002</v>
      </c>
      <c r="I1178" s="229"/>
      <c r="J1178" s="225"/>
      <c r="K1178" s="225"/>
      <c r="L1178" s="230"/>
      <c r="M1178" s="231"/>
      <c r="N1178" s="232"/>
      <c r="O1178" s="232"/>
      <c r="P1178" s="232"/>
      <c r="Q1178" s="232"/>
      <c r="R1178" s="232"/>
      <c r="S1178" s="232"/>
      <c r="T1178" s="233"/>
      <c r="AT1178" s="234" t="s">
        <v>430</v>
      </c>
      <c r="AU1178" s="234" t="s">
        <v>80</v>
      </c>
      <c r="AV1178" s="12" t="s">
        <v>80</v>
      </c>
      <c r="AW1178" s="12" t="s">
        <v>34</v>
      </c>
      <c r="AX1178" s="12" t="s">
        <v>78</v>
      </c>
      <c r="AY1178" s="234" t="s">
        <v>419</v>
      </c>
    </row>
    <row r="1179" spans="2:65" s="1" customFormat="1" ht="44.25" customHeight="1">
      <c r="B1179" s="42"/>
      <c r="C1179" s="250" t="s">
        <v>2134</v>
      </c>
      <c r="D1179" s="250" t="s">
        <v>469</v>
      </c>
      <c r="E1179" s="251" t="s">
        <v>2135</v>
      </c>
      <c r="F1179" s="252" t="s">
        <v>2136</v>
      </c>
      <c r="G1179" s="253" t="s">
        <v>608</v>
      </c>
      <c r="H1179" s="254">
        <v>1</v>
      </c>
      <c r="I1179" s="255"/>
      <c r="J1179" s="256">
        <f>ROUND(I1179*H1179,2)</f>
        <v>0</v>
      </c>
      <c r="K1179" s="252" t="s">
        <v>21</v>
      </c>
      <c r="L1179" s="257"/>
      <c r="M1179" s="258" t="s">
        <v>21</v>
      </c>
      <c r="N1179" s="259" t="s">
        <v>42</v>
      </c>
      <c r="O1179" s="43"/>
      <c r="P1179" s="218">
        <f>O1179*H1179</f>
        <v>0</v>
      </c>
      <c r="Q1179" s="218">
        <v>4.2999999999999997E-2</v>
      </c>
      <c r="R1179" s="218">
        <f>Q1179*H1179</f>
        <v>4.2999999999999997E-2</v>
      </c>
      <c r="S1179" s="218">
        <v>0</v>
      </c>
      <c r="T1179" s="219">
        <f>S1179*H1179</f>
        <v>0</v>
      </c>
      <c r="AR1179" s="25" t="s">
        <v>622</v>
      </c>
      <c r="AT1179" s="25" t="s">
        <v>469</v>
      </c>
      <c r="AU1179" s="25" t="s">
        <v>80</v>
      </c>
      <c r="AY1179" s="25" t="s">
        <v>419</v>
      </c>
      <c r="BE1179" s="220">
        <f>IF(N1179="základní",J1179,0)</f>
        <v>0</v>
      </c>
      <c r="BF1179" s="220">
        <f>IF(N1179="snížená",J1179,0)</f>
        <v>0</v>
      </c>
      <c r="BG1179" s="220">
        <f>IF(N1179="zákl. přenesená",J1179,0)</f>
        <v>0</v>
      </c>
      <c r="BH1179" s="220">
        <f>IF(N1179="sníž. přenesená",J1179,0)</f>
        <v>0</v>
      </c>
      <c r="BI1179" s="220">
        <f>IF(N1179="nulová",J1179,0)</f>
        <v>0</v>
      </c>
      <c r="BJ1179" s="25" t="s">
        <v>78</v>
      </c>
      <c r="BK1179" s="220">
        <f>ROUND(I1179*H1179,2)</f>
        <v>0</v>
      </c>
      <c r="BL1179" s="25" t="s">
        <v>517</v>
      </c>
      <c r="BM1179" s="25" t="s">
        <v>2137</v>
      </c>
    </row>
    <row r="1180" spans="2:65" s="1" customFormat="1" ht="13.5">
      <c r="B1180" s="42"/>
      <c r="C1180" s="64"/>
      <c r="D1180" s="237" t="s">
        <v>428</v>
      </c>
      <c r="E1180" s="64"/>
      <c r="F1180" s="271" t="s">
        <v>2138</v>
      </c>
      <c r="G1180" s="64"/>
      <c r="H1180" s="64"/>
      <c r="I1180" s="177"/>
      <c r="J1180" s="64"/>
      <c r="K1180" s="64"/>
      <c r="L1180" s="62"/>
      <c r="M1180" s="223"/>
      <c r="N1180" s="43"/>
      <c r="O1180" s="43"/>
      <c r="P1180" s="43"/>
      <c r="Q1180" s="43"/>
      <c r="R1180" s="43"/>
      <c r="S1180" s="43"/>
      <c r="T1180" s="79"/>
      <c r="AT1180" s="25" t="s">
        <v>428</v>
      </c>
      <c r="AU1180" s="25" t="s">
        <v>80</v>
      </c>
    </row>
    <row r="1181" spans="2:65" s="1" customFormat="1" ht="22.5" customHeight="1">
      <c r="B1181" s="42"/>
      <c r="C1181" s="209" t="s">
        <v>2139</v>
      </c>
      <c r="D1181" s="209" t="s">
        <v>421</v>
      </c>
      <c r="E1181" s="210" t="s">
        <v>2140</v>
      </c>
      <c r="F1181" s="211" t="s">
        <v>2141</v>
      </c>
      <c r="G1181" s="212" t="s">
        <v>465</v>
      </c>
      <c r="H1181" s="213">
        <v>224.49</v>
      </c>
      <c r="I1181" s="214"/>
      <c r="J1181" s="215">
        <f>ROUND(I1181*H1181,2)</f>
        <v>0</v>
      </c>
      <c r="K1181" s="211" t="s">
        <v>425</v>
      </c>
      <c r="L1181" s="62"/>
      <c r="M1181" s="216" t="s">
        <v>21</v>
      </c>
      <c r="N1181" s="217" t="s">
        <v>42</v>
      </c>
      <c r="O1181" s="43"/>
      <c r="P1181" s="218">
        <f>O1181*H1181</f>
        <v>0</v>
      </c>
      <c r="Q1181" s="218">
        <v>2.5000000000000001E-4</v>
      </c>
      <c r="R1181" s="218">
        <f>Q1181*H1181</f>
        <v>5.6122500000000006E-2</v>
      </c>
      <c r="S1181" s="218">
        <v>0</v>
      </c>
      <c r="T1181" s="219">
        <f>S1181*H1181</f>
        <v>0</v>
      </c>
      <c r="AR1181" s="25" t="s">
        <v>517</v>
      </c>
      <c r="AT1181" s="25" t="s">
        <v>421</v>
      </c>
      <c r="AU1181" s="25" t="s">
        <v>80</v>
      </c>
      <c r="AY1181" s="25" t="s">
        <v>419</v>
      </c>
      <c r="BE1181" s="220">
        <f>IF(N1181="základní",J1181,0)</f>
        <v>0</v>
      </c>
      <c r="BF1181" s="220">
        <f>IF(N1181="snížená",J1181,0)</f>
        <v>0</v>
      </c>
      <c r="BG1181" s="220">
        <f>IF(N1181="zákl. přenesená",J1181,0)</f>
        <v>0</v>
      </c>
      <c r="BH1181" s="220">
        <f>IF(N1181="sníž. přenesená",J1181,0)</f>
        <v>0</v>
      </c>
      <c r="BI1181" s="220">
        <f>IF(N1181="nulová",J1181,0)</f>
        <v>0</v>
      </c>
      <c r="BJ1181" s="25" t="s">
        <v>78</v>
      </c>
      <c r="BK1181" s="220">
        <f>ROUND(I1181*H1181,2)</f>
        <v>0</v>
      </c>
      <c r="BL1181" s="25" t="s">
        <v>517</v>
      </c>
      <c r="BM1181" s="25" t="s">
        <v>2142</v>
      </c>
    </row>
    <row r="1182" spans="2:65" s="1" customFormat="1" ht="27">
      <c r="B1182" s="42"/>
      <c r="C1182" s="64"/>
      <c r="D1182" s="221" t="s">
        <v>428</v>
      </c>
      <c r="E1182" s="64"/>
      <c r="F1182" s="222" t="s">
        <v>2143</v>
      </c>
      <c r="G1182" s="64"/>
      <c r="H1182" s="64"/>
      <c r="I1182" s="177"/>
      <c r="J1182" s="64"/>
      <c r="K1182" s="64"/>
      <c r="L1182" s="62"/>
      <c r="M1182" s="223"/>
      <c r="N1182" s="43"/>
      <c r="O1182" s="43"/>
      <c r="P1182" s="43"/>
      <c r="Q1182" s="43"/>
      <c r="R1182" s="43"/>
      <c r="S1182" s="43"/>
      <c r="T1182" s="79"/>
      <c r="AT1182" s="25" t="s">
        <v>428</v>
      </c>
      <c r="AU1182" s="25" t="s">
        <v>80</v>
      </c>
    </row>
    <row r="1183" spans="2:65" s="12" customFormat="1" ht="13.5">
      <c r="B1183" s="224"/>
      <c r="C1183" s="225"/>
      <c r="D1183" s="221" t="s">
        <v>430</v>
      </c>
      <c r="E1183" s="226" t="s">
        <v>21</v>
      </c>
      <c r="F1183" s="227" t="s">
        <v>2144</v>
      </c>
      <c r="G1183" s="225"/>
      <c r="H1183" s="228">
        <v>211.5</v>
      </c>
      <c r="I1183" s="229"/>
      <c r="J1183" s="225"/>
      <c r="K1183" s="225"/>
      <c r="L1183" s="230"/>
      <c r="M1183" s="231"/>
      <c r="N1183" s="232"/>
      <c r="O1183" s="232"/>
      <c r="P1183" s="232"/>
      <c r="Q1183" s="232"/>
      <c r="R1183" s="232"/>
      <c r="S1183" s="232"/>
      <c r="T1183" s="233"/>
      <c r="AT1183" s="234" t="s">
        <v>430</v>
      </c>
      <c r="AU1183" s="234" t="s">
        <v>80</v>
      </c>
      <c r="AV1183" s="12" t="s">
        <v>80</v>
      </c>
      <c r="AW1183" s="12" t="s">
        <v>34</v>
      </c>
      <c r="AX1183" s="12" t="s">
        <v>71</v>
      </c>
      <c r="AY1183" s="234" t="s">
        <v>419</v>
      </c>
    </row>
    <row r="1184" spans="2:65" s="12" customFormat="1" ht="13.5">
      <c r="B1184" s="224"/>
      <c r="C1184" s="225"/>
      <c r="D1184" s="221" t="s">
        <v>430</v>
      </c>
      <c r="E1184" s="226" t="s">
        <v>21</v>
      </c>
      <c r="F1184" s="227" t="s">
        <v>2145</v>
      </c>
      <c r="G1184" s="225"/>
      <c r="H1184" s="228">
        <v>2.25</v>
      </c>
      <c r="I1184" s="229"/>
      <c r="J1184" s="225"/>
      <c r="K1184" s="225"/>
      <c r="L1184" s="230"/>
      <c r="M1184" s="231"/>
      <c r="N1184" s="232"/>
      <c r="O1184" s="232"/>
      <c r="P1184" s="232"/>
      <c r="Q1184" s="232"/>
      <c r="R1184" s="232"/>
      <c r="S1184" s="232"/>
      <c r="T1184" s="233"/>
      <c r="AT1184" s="234" t="s">
        <v>430</v>
      </c>
      <c r="AU1184" s="234" t="s">
        <v>80</v>
      </c>
      <c r="AV1184" s="12" t="s">
        <v>80</v>
      </c>
      <c r="AW1184" s="12" t="s">
        <v>34</v>
      </c>
      <c r="AX1184" s="12" t="s">
        <v>71</v>
      </c>
      <c r="AY1184" s="234" t="s">
        <v>419</v>
      </c>
    </row>
    <row r="1185" spans="2:65" s="12" customFormat="1" ht="13.5">
      <c r="B1185" s="224"/>
      <c r="C1185" s="225"/>
      <c r="D1185" s="221" t="s">
        <v>430</v>
      </c>
      <c r="E1185" s="226" t="s">
        <v>21</v>
      </c>
      <c r="F1185" s="227" t="s">
        <v>2146</v>
      </c>
      <c r="G1185" s="225"/>
      <c r="H1185" s="228">
        <v>1.1200000000000001</v>
      </c>
      <c r="I1185" s="229"/>
      <c r="J1185" s="225"/>
      <c r="K1185" s="225"/>
      <c r="L1185" s="230"/>
      <c r="M1185" s="231"/>
      <c r="N1185" s="232"/>
      <c r="O1185" s="232"/>
      <c r="P1185" s="232"/>
      <c r="Q1185" s="232"/>
      <c r="R1185" s="232"/>
      <c r="S1185" s="232"/>
      <c r="T1185" s="233"/>
      <c r="AT1185" s="234" t="s">
        <v>430</v>
      </c>
      <c r="AU1185" s="234" t="s">
        <v>80</v>
      </c>
      <c r="AV1185" s="12" t="s">
        <v>80</v>
      </c>
      <c r="AW1185" s="12" t="s">
        <v>34</v>
      </c>
      <c r="AX1185" s="12" t="s">
        <v>71</v>
      </c>
      <c r="AY1185" s="234" t="s">
        <v>419</v>
      </c>
    </row>
    <row r="1186" spans="2:65" s="12" customFormat="1" ht="13.5">
      <c r="B1186" s="224"/>
      <c r="C1186" s="225"/>
      <c r="D1186" s="221" t="s">
        <v>430</v>
      </c>
      <c r="E1186" s="226" t="s">
        <v>21</v>
      </c>
      <c r="F1186" s="227" t="s">
        <v>2147</v>
      </c>
      <c r="G1186" s="225"/>
      <c r="H1186" s="228">
        <v>1.1200000000000001</v>
      </c>
      <c r="I1186" s="229"/>
      <c r="J1186" s="225"/>
      <c r="K1186" s="225"/>
      <c r="L1186" s="230"/>
      <c r="M1186" s="231"/>
      <c r="N1186" s="232"/>
      <c r="O1186" s="232"/>
      <c r="P1186" s="232"/>
      <c r="Q1186" s="232"/>
      <c r="R1186" s="232"/>
      <c r="S1186" s="232"/>
      <c r="T1186" s="233"/>
      <c r="AT1186" s="234" t="s">
        <v>430</v>
      </c>
      <c r="AU1186" s="234" t="s">
        <v>80</v>
      </c>
      <c r="AV1186" s="12" t="s">
        <v>80</v>
      </c>
      <c r="AW1186" s="12" t="s">
        <v>34</v>
      </c>
      <c r="AX1186" s="12" t="s">
        <v>71</v>
      </c>
      <c r="AY1186" s="234" t="s">
        <v>419</v>
      </c>
    </row>
    <row r="1187" spans="2:65" s="12" customFormat="1" ht="13.5">
      <c r="B1187" s="224"/>
      <c r="C1187" s="225"/>
      <c r="D1187" s="221" t="s">
        <v>430</v>
      </c>
      <c r="E1187" s="226" t="s">
        <v>21</v>
      </c>
      <c r="F1187" s="227" t="s">
        <v>2148</v>
      </c>
      <c r="G1187" s="225"/>
      <c r="H1187" s="228">
        <v>2.25</v>
      </c>
      <c r="I1187" s="229"/>
      <c r="J1187" s="225"/>
      <c r="K1187" s="225"/>
      <c r="L1187" s="230"/>
      <c r="M1187" s="231"/>
      <c r="N1187" s="232"/>
      <c r="O1187" s="232"/>
      <c r="P1187" s="232"/>
      <c r="Q1187" s="232"/>
      <c r="R1187" s="232"/>
      <c r="S1187" s="232"/>
      <c r="T1187" s="233"/>
      <c r="AT1187" s="234" t="s">
        <v>430</v>
      </c>
      <c r="AU1187" s="234" t="s">
        <v>80</v>
      </c>
      <c r="AV1187" s="12" t="s">
        <v>80</v>
      </c>
      <c r="AW1187" s="12" t="s">
        <v>34</v>
      </c>
      <c r="AX1187" s="12" t="s">
        <v>71</v>
      </c>
      <c r="AY1187" s="234" t="s">
        <v>419</v>
      </c>
    </row>
    <row r="1188" spans="2:65" s="12" customFormat="1" ht="13.5">
      <c r="B1188" s="224"/>
      <c r="C1188" s="225"/>
      <c r="D1188" s="221" t="s">
        <v>430</v>
      </c>
      <c r="E1188" s="226" t="s">
        <v>21</v>
      </c>
      <c r="F1188" s="227" t="s">
        <v>2149</v>
      </c>
      <c r="G1188" s="225"/>
      <c r="H1188" s="228">
        <v>6.25</v>
      </c>
      <c r="I1188" s="229"/>
      <c r="J1188" s="225"/>
      <c r="K1188" s="225"/>
      <c r="L1188" s="230"/>
      <c r="M1188" s="231"/>
      <c r="N1188" s="232"/>
      <c r="O1188" s="232"/>
      <c r="P1188" s="232"/>
      <c r="Q1188" s="232"/>
      <c r="R1188" s="232"/>
      <c r="S1188" s="232"/>
      <c r="T1188" s="233"/>
      <c r="AT1188" s="234" t="s">
        <v>430</v>
      </c>
      <c r="AU1188" s="234" t="s">
        <v>80</v>
      </c>
      <c r="AV1188" s="12" t="s">
        <v>80</v>
      </c>
      <c r="AW1188" s="12" t="s">
        <v>34</v>
      </c>
      <c r="AX1188" s="12" t="s">
        <v>71</v>
      </c>
      <c r="AY1188" s="234" t="s">
        <v>419</v>
      </c>
    </row>
    <row r="1189" spans="2:65" s="13" customFormat="1" ht="13.5">
      <c r="B1189" s="235"/>
      <c r="C1189" s="236"/>
      <c r="D1189" s="237" t="s">
        <v>430</v>
      </c>
      <c r="E1189" s="238" t="s">
        <v>21</v>
      </c>
      <c r="F1189" s="239" t="s">
        <v>434</v>
      </c>
      <c r="G1189" s="236"/>
      <c r="H1189" s="240">
        <v>224.49</v>
      </c>
      <c r="I1189" s="241"/>
      <c r="J1189" s="236"/>
      <c r="K1189" s="236"/>
      <c r="L1189" s="242"/>
      <c r="M1189" s="243"/>
      <c r="N1189" s="244"/>
      <c r="O1189" s="244"/>
      <c r="P1189" s="244"/>
      <c r="Q1189" s="244"/>
      <c r="R1189" s="244"/>
      <c r="S1189" s="244"/>
      <c r="T1189" s="245"/>
      <c r="AT1189" s="246" t="s">
        <v>430</v>
      </c>
      <c r="AU1189" s="246" t="s">
        <v>80</v>
      </c>
      <c r="AV1189" s="13" t="s">
        <v>426</v>
      </c>
      <c r="AW1189" s="13" t="s">
        <v>34</v>
      </c>
      <c r="AX1189" s="13" t="s">
        <v>78</v>
      </c>
      <c r="AY1189" s="246" t="s">
        <v>419</v>
      </c>
    </row>
    <row r="1190" spans="2:65" s="1" customFormat="1" ht="44.25" customHeight="1">
      <c r="B1190" s="42"/>
      <c r="C1190" s="250" t="s">
        <v>2150</v>
      </c>
      <c r="D1190" s="250" t="s">
        <v>469</v>
      </c>
      <c r="E1190" s="251" t="s">
        <v>2151</v>
      </c>
      <c r="F1190" s="252" t="s">
        <v>2152</v>
      </c>
      <c r="G1190" s="253" t="s">
        <v>608</v>
      </c>
      <c r="H1190" s="254">
        <v>94</v>
      </c>
      <c r="I1190" s="255"/>
      <c r="J1190" s="256">
        <f>ROUND(I1190*H1190,2)</f>
        <v>0</v>
      </c>
      <c r="K1190" s="252" t="s">
        <v>21</v>
      </c>
      <c r="L1190" s="257"/>
      <c r="M1190" s="258" t="s">
        <v>21</v>
      </c>
      <c r="N1190" s="259" t="s">
        <v>42</v>
      </c>
      <c r="O1190" s="43"/>
      <c r="P1190" s="218">
        <f>O1190*H1190</f>
        <v>0</v>
      </c>
      <c r="Q1190" s="218">
        <v>3.5000000000000003E-2</v>
      </c>
      <c r="R1190" s="218">
        <f>Q1190*H1190</f>
        <v>3.2900000000000005</v>
      </c>
      <c r="S1190" s="218">
        <v>0</v>
      </c>
      <c r="T1190" s="219">
        <f>S1190*H1190</f>
        <v>0</v>
      </c>
      <c r="AR1190" s="25" t="s">
        <v>622</v>
      </c>
      <c r="AT1190" s="25" t="s">
        <v>469</v>
      </c>
      <c r="AU1190" s="25" t="s">
        <v>80</v>
      </c>
      <c r="AY1190" s="25" t="s">
        <v>419</v>
      </c>
      <c r="BE1190" s="220">
        <f>IF(N1190="základní",J1190,0)</f>
        <v>0</v>
      </c>
      <c r="BF1190" s="220">
        <f>IF(N1190="snížená",J1190,0)</f>
        <v>0</v>
      </c>
      <c r="BG1190" s="220">
        <f>IF(N1190="zákl. přenesená",J1190,0)</f>
        <v>0</v>
      </c>
      <c r="BH1190" s="220">
        <f>IF(N1190="sníž. přenesená",J1190,0)</f>
        <v>0</v>
      </c>
      <c r="BI1190" s="220">
        <f>IF(N1190="nulová",J1190,0)</f>
        <v>0</v>
      </c>
      <c r="BJ1190" s="25" t="s">
        <v>78</v>
      </c>
      <c r="BK1190" s="220">
        <f>ROUND(I1190*H1190,2)</f>
        <v>0</v>
      </c>
      <c r="BL1190" s="25" t="s">
        <v>517</v>
      </c>
      <c r="BM1190" s="25" t="s">
        <v>2153</v>
      </c>
    </row>
    <row r="1191" spans="2:65" s="1" customFormat="1" ht="40.5">
      <c r="B1191" s="42"/>
      <c r="C1191" s="64"/>
      <c r="D1191" s="237" t="s">
        <v>428</v>
      </c>
      <c r="E1191" s="64"/>
      <c r="F1191" s="271" t="s">
        <v>2152</v>
      </c>
      <c r="G1191" s="64"/>
      <c r="H1191" s="64"/>
      <c r="I1191" s="177"/>
      <c r="J1191" s="64"/>
      <c r="K1191" s="64"/>
      <c r="L1191" s="62"/>
      <c r="M1191" s="223"/>
      <c r="N1191" s="43"/>
      <c r="O1191" s="43"/>
      <c r="P1191" s="43"/>
      <c r="Q1191" s="43"/>
      <c r="R1191" s="43"/>
      <c r="S1191" s="43"/>
      <c r="T1191" s="79"/>
      <c r="AT1191" s="25" t="s">
        <v>428</v>
      </c>
      <c r="AU1191" s="25" t="s">
        <v>80</v>
      </c>
    </row>
    <row r="1192" spans="2:65" s="1" customFormat="1" ht="44.25" customHeight="1">
      <c r="B1192" s="42"/>
      <c r="C1192" s="250" t="s">
        <v>2154</v>
      </c>
      <c r="D1192" s="250" t="s">
        <v>469</v>
      </c>
      <c r="E1192" s="251" t="s">
        <v>2155</v>
      </c>
      <c r="F1192" s="252" t="s">
        <v>2156</v>
      </c>
      <c r="G1192" s="253" t="s">
        <v>608</v>
      </c>
      <c r="H1192" s="254">
        <v>1</v>
      </c>
      <c r="I1192" s="255"/>
      <c r="J1192" s="256">
        <f>ROUND(I1192*H1192,2)</f>
        <v>0</v>
      </c>
      <c r="K1192" s="252" t="s">
        <v>21</v>
      </c>
      <c r="L1192" s="257"/>
      <c r="M1192" s="258" t="s">
        <v>21</v>
      </c>
      <c r="N1192" s="259" t="s">
        <v>42</v>
      </c>
      <c r="O1192" s="43"/>
      <c r="P1192" s="218">
        <f>O1192*H1192</f>
        <v>0</v>
      </c>
      <c r="Q1192" s="218">
        <v>3.5000000000000003E-2</v>
      </c>
      <c r="R1192" s="218">
        <f>Q1192*H1192</f>
        <v>3.5000000000000003E-2</v>
      </c>
      <c r="S1192" s="218">
        <v>0</v>
      </c>
      <c r="T1192" s="219">
        <f>S1192*H1192</f>
        <v>0</v>
      </c>
      <c r="AR1192" s="25" t="s">
        <v>622</v>
      </c>
      <c r="AT1192" s="25" t="s">
        <v>469</v>
      </c>
      <c r="AU1192" s="25" t="s">
        <v>80</v>
      </c>
      <c r="AY1192" s="25" t="s">
        <v>419</v>
      </c>
      <c r="BE1192" s="220">
        <f>IF(N1192="základní",J1192,0)</f>
        <v>0</v>
      </c>
      <c r="BF1192" s="220">
        <f>IF(N1192="snížená",J1192,0)</f>
        <v>0</v>
      </c>
      <c r="BG1192" s="220">
        <f>IF(N1192="zákl. přenesená",J1192,0)</f>
        <v>0</v>
      </c>
      <c r="BH1192" s="220">
        <f>IF(N1192="sníž. přenesená",J1192,0)</f>
        <v>0</v>
      </c>
      <c r="BI1192" s="220">
        <f>IF(N1192="nulová",J1192,0)</f>
        <v>0</v>
      </c>
      <c r="BJ1192" s="25" t="s">
        <v>78</v>
      </c>
      <c r="BK1192" s="220">
        <f>ROUND(I1192*H1192,2)</f>
        <v>0</v>
      </c>
      <c r="BL1192" s="25" t="s">
        <v>517</v>
      </c>
      <c r="BM1192" s="25" t="s">
        <v>2157</v>
      </c>
    </row>
    <row r="1193" spans="2:65" s="1" customFormat="1" ht="44.25" customHeight="1">
      <c r="B1193" s="42"/>
      <c r="C1193" s="250" t="s">
        <v>2158</v>
      </c>
      <c r="D1193" s="250" t="s">
        <v>469</v>
      </c>
      <c r="E1193" s="251" t="s">
        <v>2159</v>
      </c>
      <c r="F1193" s="252" t="s">
        <v>2160</v>
      </c>
      <c r="G1193" s="253" t="s">
        <v>608</v>
      </c>
      <c r="H1193" s="254">
        <v>2</v>
      </c>
      <c r="I1193" s="255"/>
      <c r="J1193" s="256">
        <f>ROUND(I1193*H1193,2)</f>
        <v>0</v>
      </c>
      <c r="K1193" s="252" t="s">
        <v>21</v>
      </c>
      <c r="L1193" s="257"/>
      <c r="M1193" s="258" t="s">
        <v>21</v>
      </c>
      <c r="N1193" s="259" t="s">
        <v>42</v>
      </c>
      <c r="O1193" s="43"/>
      <c r="P1193" s="218">
        <f>O1193*H1193</f>
        <v>0</v>
      </c>
      <c r="Q1193" s="218">
        <v>6.6000000000000003E-2</v>
      </c>
      <c r="R1193" s="218">
        <f>Q1193*H1193</f>
        <v>0.13200000000000001</v>
      </c>
      <c r="S1193" s="218">
        <v>0</v>
      </c>
      <c r="T1193" s="219">
        <f>S1193*H1193</f>
        <v>0</v>
      </c>
      <c r="AR1193" s="25" t="s">
        <v>622</v>
      </c>
      <c r="AT1193" s="25" t="s">
        <v>469</v>
      </c>
      <c r="AU1193" s="25" t="s">
        <v>80</v>
      </c>
      <c r="AY1193" s="25" t="s">
        <v>419</v>
      </c>
      <c r="BE1193" s="220">
        <f>IF(N1193="základní",J1193,0)</f>
        <v>0</v>
      </c>
      <c r="BF1193" s="220">
        <f>IF(N1193="snížená",J1193,0)</f>
        <v>0</v>
      </c>
      <c r="BG1193" s="220">
        <f>IF(N1193="zákl. přenesená",J1193,0)</f>
        <v>0</v>
      </c>
      <c r="BH1193" s="220">
        <f>IF(N1193="sníž. přenesená",J1193,0)</f>
        <v>0</v>
      </c>
      <c r="BI1193" s="220">
        <f>IF(N1193="nulová",J1193,0)</f>
        <v>0</v>
      </c>
      <c r="BJ1193" s="25" t="s">
        <v>78</v>
      </c>
      <c r="BK1193" s="220">
        <f>ROUND(I1193*H1193,2)</f>
        <v>0</v>
      </c>
      <c r="BL1193" s="25" t="s">
        <v>517</v>
      </c>
      <c r="BM1193" s="25" t="s">
        <v>2161</v>
      </c>
    </row>
    <row r="1194" spans="2:65" s="1" customFormat="1" ht="40.5">
      <c r="B1194" s="42"/>
      <c r="C1194" s="64"/>
      <c r="D1194" s="237" t="s">
        <v>428</v>
      </c>
      <c r="E1194" s="64"/>
      <c r="F1194" s="271" t="s">
        <v>2160</v>
      </c>
      <c r="G1194" s="64"/>
      <c r="H1194" s="64"/>
      <c r="I1194" s="177"/>
      <c r="J1194" s="64"/>
      <c r="K1194" s="64"/>
      <c r="L1194" s="62"/>
      <c r="M1194" s="223"/>
      <c r="N1194" s="43"/>
      <c r="O1194" s="43"/>
      <c r="P1194" s="43"/>
      <c r="Q1194" s="43"/>
      <c r="R1194" s="43"/>
      <c r="S1194" s="43"/>
      <c r="T1194" s="79"/>
      <c r="AT1194" s="25" t="s">
        <v>428</v>
      </c>
      <c r="AU1194" s="25" t="s">
        <v>80</v>
      </c>
    </row>
    <row r="1195" spans="2:65" s="1" customFormat="1" ht="44.25" customHeight="1">
      <c r="B1195" s="42"/>
      <c r="C1195" s="250" t="s">
        <v>2162</v>
      </c>
      <c r="D1195" s="250" t="s">
        <v>469</v>
      </c>
      <c r="E1195" s="251" t="s">
        <v>2163</v>
      </c>
      <c r="F1195" s="252" t="s">
        <v>2164</v>
      </c>
      <c r="G1195" s="253" t="s">
        <v>608</v>
      </c>
      <c r="H1195" s="254">
        <v>2</v>
      </c>
      <c r="I1195" s="255"/>
      <c r="J1195" s="256">
        <f>ROUND(I1195*H1195,2)</f>
        <v>0</v>
      </c>
      <c r="K1195" s="252" t="s">
        <v>21</v>
      </c>
      <c r="L1195" s="257"/>
      <c r="M1195" s="258" t="s">
        <v>21</v>
      </c>
      <c r="N1195" s="259" t="s">
        <v>42</v>
      </c>
      <c r="O1195" s="43"/>
      <c r="P1195" s="218">
        <f>O1195*H1195</f>
        <v>0</v>
      </c>
      <c r="Q1195" s="218">
        <v>2.4E-2</v>
      </c>
      <c r="R1195" s="218">
        <f>Q1195*H1195</f>
        <v>4.8000000000000001E-2</v>
      </c>
      <c r="S1195" s="218">
        <v>0</v>
      </c>
      <c r="T1195" s="219">
        <f>S1195*H1195</f>
        <v>0</v>
      </c>
      <c r="AR1195" s="25" t="s">
        <v>622</v>
      </c>
      <c r="AT1195" s="25" t="s">
        <v>469</v>
      </c>
      <c r="AU1195" s="25" t="s">
        <v>80</v>
      </c>
      <c r="AY1195" s="25" t="s">
        <v>419</v>
      </c>
      <c r="BE1195" s="220">
        <f>IF(N1195="základní",J1195,0)</f>
        <v>0</v>
      </c>
      <c r="BF1195" s="220">
        <f>IF(N1195="snížená",J1195,0)</f>
        <v>0</v>
      </c>
      <c r="BG1195" s="220">
        <f>IF(N1195="zákl. přenesená",J1195,0)</f>
        <v>0</v>
      </c>
      <c r="BH1195" s="220">
        <f>IF(N1195="sníž. přenesená",J1195,0)</f>
        <v>0</v>
      </c>
      <c r="BI1195" s="220">
        <f>IF(N1195="nulová",J1195,0)</f>
        <v>0</v>
      </c>
      <c r="BJ1195" s="25" t="s">
        <v>78</v>
      </c>
      <c r="BK1195" s="220">
        <f>ROUND(I1195*H1195,2)</f>
        <v>0</v>
      </c>
      <c r="BL1195" s="25" t="s">
        <v>517</v>
      </c>
      <c r="BM1195" s="25" t="s">
        <v>2165</v>
      </c>
    </row>
    <row r="1196" spans="2:65" s="1" customFormat="1" ht="27">
      <c r="B1196" s="42"/>
      <c r="C1196" s="64"/>
      <c r="D1196" s="237" t="s">
        <v>428</v>
      </c>
      <c r="E1196" s="64"/>
      <c r="F1196" s="271" t="s">
        <v>2164</v>
      </c>
      <c r="G1196" s="64"/>
      <c r="H1196" s="64"/>
      <c r="I1196" s="177"/>
      <c r="J1196" s="64"/>
      <c r="K1196" s="64"/>
      <c r="L1196" s="62"/>
      <c r="M1196" s="223"/>
      <c r="N1196" s="43"/>
      <c r="O1196" s="43"/>
      <c r="P1196" s="43"/>
      <c r="Q1196" s="43"/>
      <c r="R1196" s="43"/>
      <c r="S1196" s="43"/>
      <c r="T1196" s="79"/>
      <c r="AT1196" s="25" t="s">
        <v>428</v>
      </c>
      <c r="AU1196" s="25" t="s">
        <v>80</v>
      </c>
    </row>
    <row r="1197" spans="2:65" s="1" customFormat="1" ht="44.25" customHeight="1">
      <c r="B1197" s="42"/>
      <c r="C1197" s="250" t="s">
        <v>2166</v>
      </c>
      <c r="D1197" s="250" t="s">
        <v>469</v>
      </c>
      <c r="E1197" s="251" t="s">
        <v>2167</v>
      </c>
      <c r="F1197" s="252" t="s">
        <v>2168</v>
      </c>
      <c r="G1197" s="253" t="s">
        <v>608</v>
      </c>
      <c r="H1197" s="254">
        <v>1</v>
      </c>
      <c r="I1197" s="255"/>
      <c r="J1197" s="256">
        <f>ROUND(I1197*H1197,2)</f>
        <v>0</v>
      </c>
      <c r="K1197" s="252" t="s">
        <v>21</v>
      </c>
      <c r="L1197" s="257"/>
      <c r="M1197" s="258" t="s">
        <v>21</v>
      </c>
      <c r="N1197" s="259" t="s">
        <v>42</v>
      </c>
      <c r="O1197" s="43"/>
      <c r="P1197" s="218">
        <f>O1197*H1197</f>
        <v>0</v>
      </c>
      <c r="Q1197" s="218">
        <v>2.1000000000000001E-2</v>
      </c>
      <c r="R1197" s="218">
        <f>Q1197*H1197</f>
        <v>2.1000000000000001E-2</v>
      </c>
      <c r="S1197" s="218">
        <v>0</v>
      </c>
      <c r="T1197" s="219">
        <f>S1197*H1197</f>
        <v>0</v>
      </c>
      <c r="AR1197" s="25" t="s">
        <v>622</v>
      </c>
      <c r="AT1197" s="25" t="s">
        <v>469</v>
      </c>
      <c r="AU1197" s="25" t="s">
        <v>80</v>
      </c>
      <c r="AY1197" s="25" t="s">
        <v>419</v>
      </c>
      <c r="BE1197" s="220">
        <f>IF(N1197="základní",J1197,0)</f>
        <v>0</v>
      </c>
      <c r="BF1197" s="220">
        <f>IF(N1197="snížená",J1197,0)</f>
        <v>0</v>
      </c>
      <c r="BG1197" s="220">
        <f>IF(N1197="zákl. přenesená",J1197,0)</f>
        <v>0</v>
      </c>
      <c r="BH1197" s="220">
        <f>IF(N1197="sníž. přenesená",J1197,0)</f>
        <v>0</v>
      </c>
      <c r="BI1197" s="220">
        <f>IF(N1197="nulová",J1197,0)</f>
        <v>0</v>
      </c>
      <c r="BJ1197" s="25" t="s">
        <v>78</v>
      </c>
      <c r="BK1197" s="220">
        <f>ROUND(I1197*H1197,2)</f>
        <v>0</v>
      </c>
      <c r="BL1197" s="25" t="s">
        <v>517</v>
      </c>
      <c r="BM1197" s="25" t="s">
        <v>2169</v>
      </c>
    </row>
    <row r="1198" spans="2:65" s="1" customFormat="1" ht="40.5">
      <c r="B1198" s="42"/>
      <c r="C1198" s="64"/>
      <c r="D1198" s="237" t="s">
        <v>428</v>
      </c>
      <c r="E1198" s="64"/>
      <c r="F1198" s="271" t="s">
        <v>2168</v>
      </c>
      <c r="G1198" s="64"/>
      <c r="H1198" s="64"/>
      <c r="I1198" s="177"/>
      <c r="J1198" s="64"/>
      <c r="K1198" s="64"/>
      <c r="L1198" s="62"/>
      <c r="M1198" s="223"/>
      <c r="N1198" s="43"/>
      <c r="O1198" s="43"/>
      <c r="P1198" s="43"/>
      <c r="Q1198" s="43"/>
      <c r="R1198" s="43"/>
      <c r="S1198" s="43"/>
      <c r="T1198" s="79"/>
      <c r="AT1198" s="25" t="s">
        <v>428</v>
      </c>
      <c r="AU1198" s="25" t="s">
        <v>80</v>
      </c>
    </row>
    <row r="1199" spans="2:65" s="1" customFormat="1" ht="44.25" customHeight="1">
      <c r="B1199" s="42"/>
      <c r="C1199" s="250" t="s">
        <v>2170</v>
      </c>
      <c r="D1199" s="250" t="s">
        <v>469</v>
      </c>
      <c r="E1199" s="251" t="s">
        <v>2171</v>
      </c>
      <c r="F1199" s="252" t="s">
        <v>2172</v>
      </c>
      <c r="G1199" s="253" t="s">
        <v>608</v>
      </c>
      <c r="H1199" s="254">
        <v>1</v>
      </c>
      <c r="I1199" s="255"/>
      <c r="J1199" s="256">
        <f>ROUND(I1199*H1199,2)</f>
        <v>0</v>
      </c>
      <c r="K1199" s="252" t="s">
        <v>21</v>
      </c>
      <c r="L1199" s="257"/>
      <c r="M1199" s="258" t="s">
        <v>21</v>
      </c>
      <c r="N1199" s="259" t="s">
        <v>42</v>
      </c>
      <c r="O1199" s="43"/>
      <c r="P1199" s="218">
        <f>O1199*H1199</f>
        <v>0</v>
      </c>
      <c r="Q1199" s="218">
        <v>2.1000000000000001E-2</v>
      </c>
      <c r="R1199" s="218">
        <f>Q1199*H1199</f>
        <v>2.1000000000000001E-2</v>
      </c>
      <c r="S1199" s="218">
        <v>0</v>
      </c>
      <c r="T1199" s="219">
        <f>S1199*H1199</f>
        <v>0</v>
      </c>
      <c r="AR1199" s="25" t="s">
        <v>622</v>
      </c>
      <c r="AT1199" s="25" t="s">
        <v>469</v>
      </c>
      <c r="AU1199" s="25" t="s">
        <v>80</v>
      </c>
      <c r="AY1199" s="25" t="s">
        <v>419</v>
      </c>
      <c r="BE1199" s="220">
        <f>IF(N1199="základní",J1199,0)</f>
        <v>0</v>
      </c>
      <c r="BF1199" s="220">
        <f>IF(N1199="snížená",J1199,0)</f>
        <v>0</v>
      </c>
      <c r="BG1199" s="220">
        <f>IF(N1199="zákl. přenesená",J1199,0)</f>
        <v>0</v>
      </c>
      <c r="BH1199" s="220">
        <f>IF(N1199="sníž. přenesená",J1199,0)</f>
        <v>0</v>
      </c>
      <c r="BI1199" s="220">
        <f>IF(N1199="nulová",J1199,0)</f>
        <v>0</v>
      </c>
      <c r="BJ1199" s="25" t="s">
        <v>78</v>
      </c>
      <c r="BK1199" s="220">
        <f>ROUND(I1199*H1199,2)</f>
        <v>0</v>
      </c>
      <c r="BL1199" s="25" t="s">
        <v>517</v>
      </c>
      <c r="BM1199" s="25" t="s">
        <v>2173</v>
      </c>
    </row>
    <row r="1200" spans="2:65" s="1" customFormat="1" ht="40.5">
      <c r="B1200" s="42"/>
      <c r="C1200" s="64"/>
      <c r="D1200" s="237" t="s">
        <v>428</v>
      </c>
      <c r="E1200" s="64"/>
      <c r="F1200" s="271" t="s">
        <v>2168</v>
      </c>
      <c r="G1200" s="64"/>
      <c r="H1200" s="64"/>
      <c r="I1200" s="177"/>
      <c r="J1200" s="64"/>
      <c r="K1200" s="64"/>
      <c r="L1200" s="62"/>
      <c r="M1200" s="223"/>
      <c r="N1200" s="43"/>
      <c r="O1200" s="43"/>
      <c r="P1200" s="43"/>
      <c r="Q1200" s="43"/>
      <c r="R1200" s="43"/>
      <c r="S1200" s="43"/>
      <c r="T1200" s="79"/>
      <c r="AT1200" s="25" t="s">
        <v>428</v>
      </c>
      <c r="AU1200" s="25" t="s">
        <v>80</v>
      </c>
    </row>
    <row r="1201" spans="2:65" s="1" customFormat="1" ht="22.5" customHeight="1">
      <c r="B1201" s="42"/>
      <c r="C1201" s="209" t="s">
        <v>2174</v>
      </c>
      <c r="D1201" s="209" t="s">
        <v>421</v>
      </c>
      <c r="E1201" s="210" t="s">
        <v>2175</v>
      </c>
      <c r="F1201" s="211" t="s">
        <v>2176</v>
      </c>
      <c r="G1201" s="212" t="s">
        <v>465</v>
      </c>
      <c r="H1201" s="213">
        <v>18.440000000000001</v>
      </c>
      <c r="I1201" s="214"/>
      <c r="J1201" s="215">
        <f>ROUND(I1201*H1201,2)</f>
        <v>0</v>
      </c>
      <c r="K1201" s="211" t="s">
        <v>425</v>
      </c>
      <c r="L1201" s="62"/>
      <c r="M1201" s="216" t="s">
        <v>21</v>
      </c>
      <c r="N1201" s="217" t="s">
        <v>42</v>
      </c>
      <c r="O1201" s="43"/>
      <c r="P1201" s="218">
        <f>O1201*H1201</f>
        <v>0</v>
      </c>
      <c r="Q1201" s="218">
        <v>2.5000000000000001E-4</v>
      </c>
      <c r="R1201" s="218">
        <f>Q1201*H1201</f>
        <v>4.6100000000000004E-3</v>
      </c>
      <c r="S1201" s="218">
        <v>0</v>
      </c>
      <c r="T1201" s="219">
        <f>S1201*H1201</f>
        <v>0</v>
      </c>
      <c r="AR1201" s="25" t="s">
        <v>517</v>
      </c>
      <c r="AT1201" s="25" t="s">
        <v>421</v>
      </c>
      <c r="AU1201" s="25" t="s">
        <v>80</v>
      </c>
      <c r="AY1201" s="25" t="s">
        <v>419</v>
      </c>
      <c r="BE1201" s="220">
        <f>IF(N1201="základní",J1201,0)</f>
        <v>0</v>
      </c>
      <c r="BF1201" s="220">
        <f>IF(N1201="snížená",J1201,0)</f>
        <v>0</v>
      </c>
      <c r="BG1201" s="220">
        <f>IF(N1201="zákl. přenesená",J1201,0)</f>
        <v>0</v>
      </c>
      <c r="BH1201" s="220">
        <f>IF(N1201="sníž. přenesená",J1201,0)</f>
        <v>0</v>
      </c>
      <c r="BI1201" s="220">
        <f>IF(N1201="nulová",J1201,0)</f>
        <v>0</v>
      </c>
      <c r="BJ1201" s="25" t="s">
        <v>78</v>
      </c>
      <c r="BK1201" s="220">
        <f>ROUND(I1201*H1201,2)</f>
        <v>0</v>
      </c>
      <c r="BL1201" s="25" t="s">
        <v>517</v>
      </c>
      <c r="BM1201" s="25" t="s">
        <v>2177</v>
      </c>
    </row>
    <row r="1202" spans="2:65" s="1" customFormat="1" ht="27">
      <c r="B1202" s="42"/>
      <c r="C1202" s="64"/>
      <c r="D1202" s="221" t="s">
        <v>428</v>
      </c>
      <c r="E1202" s="64"/>
      <c r="F1202" s="222" t="s">
        <v>2178</v>
      </c>
      <c r="G1202" s="64"/>
      <c r="H1202" s="64"/>
      <c r="I1202" s="177"/>
      <c r="J1202" s="64"/>
      <c r="K1202" s="64"/>
      <c r="L1202" s="62"/>
      <c r="M1202" s="223"/>
      <c r="N1202" s="43"/>
      <c r="O1202" s="43"/>
      <c r="P1202" s="43"/>
      <c r="Q1202" s="43"/>
      <c r="R1202" s="43"/>
      <c r="S1202" s="43"/>
      <c r="T1202" s="79"/>
      <c r="AT1202" s="25" t="s">
        <v>428</v>
      </c>
      <c r="AU1202" s="25" t="s">
        <v>80</v>
      </c>
    </row>
    <row r="1203" spans="2:65" s="12" customFormat="1" ht="13.5">
      <c r="B1203" s="224"/>
      <c r="C1203" s="225"/>
      <c r="D1203" s="221" t="s">
        <v>430</v>
      </c>
      <c r="E1203" s="226" t="s">
        <v>21</v>
      </c>
      <c r="F1203" s="227" t="s">
        <v>2179</v>
      </c>
      <c r="G1203" s="225"/>
      <c r="H1203" s="228">
        <v>5.94</v>
      </c>
      <c r="I1203" s="229"/>
      <c r="J1203" s="225"/>
      <c r="K1203" s="225"/>
      <c r="L1203" s="230"/>
      <c r="M1203" s="231"/>
      <c r="N1203" s="232"/>
      <c r="O1203" s="232"/>
      <c r="P1203" s="232"/>
      <c r="Q1203" s="232"/>
      <c r="R1203" s="232"/>
      <c r="S1203" s="232"/>
      <c r="T1203" s="233"/>
      <c r="AT1203" s="234" t="s">
        <v>430</v>
      </c>
      <c r="AU1203" s="234" t="s">
        <v>80</v>
      </c>
      <c r="AV1203" s="12" t="s">
        <v>80</v>
      </c>
      <c r="AW1203" s="12" t="s">
        <v>34</v>
      </c>
      <c r="AX1203" s="12" t="s">
        <v>71</v>
      </c>
      <c r="AY1203" s="234" t="s">
        <v>419</v>
      </c>
    </row>
    <row r="1204" spans="2:65" s="12" customFormat="1" ht="13.5">
      <c r="B1204" s="224"/>
      <c r="C1204" s="225"/>
      <c r="D1204" s="221" t="s">
        <v>430</v>
      </c>
      <c r="E1204" s="226" t="s">
        <v>21</v>
      </c>
      <c r="F1204" s="227" t="s">
        <v>2180</v>
      </c>
      <c r="G1204" s="225"/>
      <c r="H1204" s="228">
        <v>12.5</v>
      </c>
      <c r="I1204" s="229"/>
      <c r="J1204" s="225"/>
      <c r="K1204" s="225"/>
      <c r="L1204" s="230"/>
      <c r="M1204" s="231"/>
      <c r="N1204" s="232"/>
      <c r="O1204" s="232"/>
      <c r="P1204" s="232"/>
      <c r="Q1204" s="232"/>
      <c r="R1204" s="232"/>
      <c r="S1204" s="232"/>
      <c r="T1204" s="233"/>
      <c r="AT1204" s="234" t="s">
        <v>430</v>
      </c>
      <c r="AU1204" s="234" t="s">
        <v>80</v>
      </c>
      <c r="AV1204" s="12" t="s">
        <v>80</v>
      </c>
      <c r="AW1204" s="12" t="s">
        <v>34</v>
      </c>
      <c r="AX1204" s="12" t="s">
        <v>71</v>
      </c>
      <c r="AY1204" s="234" t="s">
        <v>419</v>
      </c>
    </row>
    <row r="1205" spans="2:65" s="13" customFormat="1" ht="13.5">
      <c r="B1205" s="235"/>
      <c r="C1205" s="236"/>
      <c r="D1205" s="237" t="s">
        <v>430</v>
      </c>
      <c r="E1205" s="238" t="s">
        <v>21</v>
      </c>
      <c r="F1205" s="239" t="s">
        <v>434</v>
      </c>
      <c r="G1205" s="236"/>
      <c r="H1205" s="240">
        <v>18.440000000000001</v>
      </c>
      <c r="I1205" s="241"/>
      <c r="J1205" s="236"/>
      <c r="K1205" s="236"/>
      <c r="L1205" s="242"/>
      <c r="M1205" s="243"/>
      <c r="N1205" s="244"/>
      <c r="O1205" s="244"/>
      <c r="P1205" s="244"/>
      <c r="Q1205" s="244"/>
      <c r="R1205" s="244"/>
      <c r="S1205" s="244"/>
      <c r="T1205" s="245"/>
      <c r="AT1205" s="246" t="s">
        <v>430</v>
      </c>
      <c r="AU1205" s="246" t="s">
        <v>80</v>
      </c>
      <c r="AV1205" s="13" t="s">
        <v>426</v>
      </c>
      <c r="AW1205" s="13" t="s">
        <v>34</v>
      </c>
      <c r="AX1205" s="13" t="s">
        <v>78</v>
      </c>
      <c r="AY1205" s="246" t="s">
        <v>419</v>
      </c>
    </row>
    <row r="1206" spans="2:65" s="1" customFormat="1" ht="44.25" customHeight="1">
      <c r="B1206" s="42"/>
      <c r="C1206" s="250" t="s">
        <v>2181</v>
      </c>
      <c r="D1206" s="250" t="s">
        <v>469</v>
      </c>
      <c r="E1206" s="251" t="s">
        <v>2182</v>
      </c>
      <c r="F1206" s="252" t="s">
        <v>2183</v>
      </c>
      <c r="G1206" s="253" t="s">
        <v>608</v>
      </c>
      <c r="H1206" s="254">
        <v>1</v>
      </c>
      <c r="I1206" s="255"/>
      <c r="J1206" s="256">
        <f>ROUND(I1206*H1206,2)</f>
        <v>0</v>
      </c>
      <c r="K1206" s="252" t="s">
        <v>21</v>
      </c>
      <c r="L1206" s="257"/>
      <c r="M1206" s="258" t="s">
        <v>21</v>
      </c>
      <c r="N1206" s="259" t="s">
        <v>42</v>
      </c>
      <c r="O1206" s="43"/>
      <c r="P1206" s="218">
        <f>O1206*H1206</f>
        <v>0</v>
      </c>
      <c r="Q1206" s="218">
        <v>7.9000000000000001E-2</v>
      </c>
      <c r="R1206" s="218">
        <f>Q1206*H1206</f>
        <v>7.9000000000000001E-2</v>
      </c>
      <c r="S1206" s="218">
        <v>0</v>
      </c>
      <c r="T1206" s="219">
        <f>S1206*H1206</f>
        <v>0</v>
      </c>
      <c r="AR1206" s="25" t="s">
        <v>622</v>
      </c>
      <c r="AT1206" s="25" t="s">
        <v>469</v>
      </c>
      <c r="AU1206" s="25" t="s">
        <v>80</v>
      </c>
      <c r="AY1206" s="25" t="s">
        <v>419</v>
      </c>
      <c r="BE1206" s="220">
        <f>IF(N1206="základní",J1206,0)</f>
        <v>0</v>
      </c>
      <c r="BF1206" s="220">
        <f>IF(N1206="snížená",J1206,0)</f>
        <v>0</v>
      </c>
      <c r="BG1206" s="220">
        <f>IF(N1206="zákl. přenesená",J1206,0)</f>
        <v>0</v>
      </c>
      <c r="BH1206" s="220">
        <f>IF(N1206="sníž. přenesená",J1206,0)</f>
        <v>0</v>
      </c>
      <c r="BI1206" s="220">
        <f>IF(N1206="nulová",J1206,0)</f>
        <v>0</v>
      </c>
      <c r="BJ1206" s="25" t="s">
        <v>78</v>
      </c>
      <c r="BK1206" s="220">
        <f>ROUND(I1206*H1206,2)</f>
        <v>0</v>
      </c>
      <c r="BL1206" s="25" t="s">
        <v>517</v>
      </c>
      <c r="BM1206" s="25" t="s">
        <v>2184</v>
      </c>
    </row>
    <row r="1207" spans="2:65" s="1" customFormat="1" ht="40.5">
      <c r="B1207" s="42"/>
      <c r="C1207" s="64"/>
      <c r="D1207" s="237" t="s">
        <v>428</v>
      </c>
      <c r="E1207" s="64"/>
      <c r="F1207" s="271" t="s">
        <v>2183</v>
      </c>
      <c r="G1207" s="64"/>
      <c r="H1207" s="64"/>
      <c r="I1207" s="177"/>
      <c r="J1207" s="64"/>
      <c r="K1207" s="64"/>
      <c r="L1207" s="62"/>
      <c r="M1207" s="223"/>
      <c r="N1207" s="43"/>
      <c r="O1207" s="43"/>
      <c r="P1207" s="43"/>
      <c r="Q1207" s="43"/>
      <c r="R1207" s="43"/>
      <c r="S1207" s="43"/>
      <c r="T1207" s="79"/>
      <c r="AT1207" s="25" t="s">
        <v>428</v>
      </c>
      <c r="AU1207" s="25" t="s">
        <v>80</v>
      </c>
    </row>
    <row r="1208" spans="2:65" s="1" customFormat="1" ht="44.25" customHeight="1">
      <c r="B1208" s="42"/>
      <c r="C1208" s="250" t="s">
        <v>2185</v>
      </c>
      <c r="D1208" s="250" t="s">
        <v>469</v>
      </c>
      <c r="E1208" s="251" t="s">
        <v>2186</v>
      </c>
      <c r="F1208" s="252" t="s">
        <v>2187</v>
      </c>
      <c r="G1208" s="253" t="s">
        <v>608</v>
      </c>
      <c r="H1208" s="254">
        <v>2</v>
      </c>
      <c r="I1208" s="255"/>
      <c r="J1208" s="256">
        <f>ROUND(I1208*H1208,2)</f>
        <v>0</v>
      </c>
      <c r="K1208" s="252" t="s">
        <v>21</v>
      </c>
      <c r="L1208" s="257"/>
      <c r="M1208" s="258" t="s">
        <v>21</v>
      </c>
      <c r="N1208" s="259" t="s">
        <v>42</v>
      </c>
      <c r="O1208" s="43"/>
      <c r="P1208" s="218">
        <f>O1208*H1208</f>
        <v>0</v>
      </c>
      <c r="Q1208" s="218">
        <v>7.9000000000000001E-2</v>
      </c>
      <c r="R1208" s="218">
        <f>Q1208*H1208</f>
        <v>0.158</v>
      </c>
      <c r="S1208" s="218">
        <v>0</v>
      </c>
      <c r="T1208" s="219">
        <f>S1208*H1208</f>
        <v>0</v>
      </c>
      <c r="AR1208" s="25" t="s">
        <v>622</v>
      </c>
      <c r="AT1208" s="25" t="s">
        <v>469</v>
      </c>
      <c r="AU1208" s="25" t="s">
        <v>80</v>
      </c>
      <c r="AY1208" s="25" t="s">
        <v>419</v>
      </c>
      <c r="BE1208" s="220">
        <f>IF(N1208="základní",J1208,0)</f>
        <v>0</v>
      </c>
      <c r="BF1208" s="220">
        <f>IF(N1208="snížená",J1208,0)</f>
        <v>0</v>
      </c>
      <c r="BG1208" s="220">
        <f>IF(N1208="zákl. přenesená",J1208,0)</f>
        <v>0</v>
      </c>
      <c r="BH1208" s="220">
        <f>IF(N1208="sníž. přenesená",J1208,0)</f>
        <v>0</v>
      </c>
      <c r="BI1208" s="220">
        <f>IF(N1208="nulová",J1208,0)</f>
        <v>0</v>
      </c>
      <c r="BJ1208" s="25" t="s">
        <v>78</v>
      </c>
      <c r="BK1208" s="220">
        <f>ROUND(I1208*H1208,2)</f>
        <v>0</v>
      </c>
      <c r="BL1208" s="25" t="s">
        <v>517</v>
      </c>
      <c r="BM1208" s="25" t="s">
        <v>2188</v>
      </c>
    </row>
    <row r="1209" spans="2:65" s="1" customFormat="1" ht="40.5">
      <c r="B1209" s="42"/>
      <c r="C1209" s="64"/>
      <c r="D1209" s="237" t="s">
        <v>428</v>
      </c>
      <c r="E1209" s="64"/>
      <c r="F1209" s="271" t="s">
        <v>2187</v>
      </c>
      <c r="G1209" s="64"/>
      <c r="H1209" s="64"/>
      <c r="I1209" s="177"/>
      <c r="J1209" s="64"/>
      <c r="K1209" s="64"/>
      <c r="L1209" s="62"/>
      <c r="M1209" s="223"/>
      <c r="N1209" s="43"/>
      <c r="O1209" s="43"/>
      <c r="P1209" s="43"/>
      <c r="Q1209" s="43"/>
      <c r="R1209" s="43"/>
      <c r="S1209" s="43"/>
      <c r="T1209" s="79"/>
      <c r="AT1209" s="25" t="s">
        <v>428</v>
      </c>
      <c r="AU1209" s="25" t="s">
        <v>80</v>
      </c>
    </row>
    <row r="1210" spans="2:65" s="1" customFormat="1" ht="22.5" customHeight="1">
      <c r="B1210" s="42"/>
      <c r="C1210" s="209" t="s">
        <v>2189</v>
      </c>
      <c r="D1210" s="209" t="s">
        <v>421</v>
      </c>
      <c r="E1210" s="210" t="s">
        <v>2190</v>
      </c>
      <c r="F1210" s="211" t="s">
        <v>2191</v>
      </c>
      <c r="G1210" s="212" t="s">
        <v>608</v>
      </c>
      <c r="H1210" s="213">
        <v>4</v>
      </c>
      <c r="I1210" s="214"/>
      <c r="J1210" s="215">
        <f>ROUND(I1210*H1210,2)</f>
        <v>0</v>
      </c>
      <c r="K1210" s="211" t="s">
        <v>425</v>
      </c>
      <c r="L1210" s="62"/>
      <c r="M1210" s="216" t="s">
        <v>21</v>
      </c>
      <c r="N1210" s="217" t="s">
        <v>42</v>
      </c>
      <c r="O1210" s="43"/>
      <c r="P1210" s="218">
        <f>O1210*H1210</f>
        <v>0</v>
      </c>
      <c r="Q1210" s="218">
        <v>2.5000000000000001E-4</v>
      </c>
      <c r="R1210" s="218">
        <f>Q1210*H1210</f>
        <v>1E-3</v>
      </c>
      <c r="S1210" s="218">
        <v>0</v>
      </c>
      <c r="T1210" s="219">
        <f>S1210*H1210</f>
        <v>0</v>
      </c>
      <c r="AR1210" s="25" t="s">
        <v>517</v>
      </c>
      <c r="AT1210" s="25" t="s">
        <v>421</v>
      </c>
      <c r="AU1210" s="25" t="s">
        <v>80</v>
      </c>
      <c r="AY1210" s="25" t="s">
        <v>419</v>
      </c>
      <c r="BE1210" s="220">
        <f>IF(N1210="základní",J1210,0)</f>
        <v>0</v>
      </c>
      <c r="BF1210" s="220">
        <f>IF(N1210="snížená",J1210,0)</f>
        <v>0</v>
      </c>
      <c r="BG1210" s="220">
        <f>IF(N1210="zákl. přenesená",J1210,0)</f>
        <v>0</v>
      </c>
      <c r="BH1210" s="220">
        <f>IF(N1210="sníž. přenesená",J1210,0)</f>
        <v>0</v>
      </c>
      <c r="BI1210" s="220">
        <f>IF(N1210="nulová",J1210,0)</f>
        <v>0</v>
      </c>
      <c r="BJ1210" s="25" t="s">
        <v>78</v>
      </c>
      <c r="BK1210" s="220">
        <f>ROUND(I1210*H1210,2)</f>
        <v>0</v>
      </c>
      <c r="BL1210" s="25" t="s">
        <v>517</v>
      </c>
      <c r="BM1210" s="25" t="s">
        <v>2192</v>
      </c>
    </row>
    <row r="1211" spans="2:65" s="1" customFormat="1" ht="27">
      <c r="B1211" s="42"/>
      <c r="C1211" s="64"/>
      <c r="D1211" s="221" t="s">
        <v>428</v>
      </c>
      <c r="E1211" s="64"/>
      <c r="F1211" s="222" t="s">
        <v>2193</v>
      </c>
      <c r="G1211" s="64"/>
      <c r="H1211" s="64"/>
      <c r="I1211" s="177"/>
      <c r="J1211" s="64"/>
      <c r="K1211" s="64"/>
      <c r="L1211" s="62"/>
      <c r="M1211" s="223"/>
      <c r="N1211" s="43"/>
      <c r="O1211" s="43"/>
      <c r="P1211" s="43"/>
      <c r="Q1211" s="43"/>
      <c r="R1211" s="43"/>
      <c r="S1211" s="43"/>
      <c r="T1211" s="79"/>
      <c r="AT1211" s="25" t="s">
        <v>428</v>
      </c>
      <c r="AU1211" s="25" t="s">
        <v>80</v>
      </c>
    </row>
    <row r="1212" spans="2:65" s="12" customFormat="1" ht="13.5">
      <c r="B1212" s="224"/>
      <c r="C1212" s="225"/>
      <c r="D1212" s="237" t="s">
        <v>430</v>
      </c>
      <c r="E1212" s="247" t="s">
        <v>21</v>
      </c>
      <c r="F1212" s="248" t="s">
        <v>2194</v>
      </c>
      <c r="G1212" s="225"/>
      <c r="H1212" s="249">
        <v>4</v>
      </c>
      <c r="I1212" s="229"/>
      <c r="J1212" s="225"/>
      <c r="K1212" s="225"/>
      <c r="L1212" s="230"/>
      <c r="M1212" s="231"/>
      <c r="N1212" s="232"/>
      <c r="O1212" s="232"/>
      <c r="P1212" s="232"/>
      <c r="Q1212" s="232"/>
      <c r="R1212" s="232"/>
      <c r="S1212" s="232"/>
      <c r="T1212" s="233"/>
      <c r="AT1212" s="234" t="s">
        <v>430</v>
      </c>
      <c r="AU1212" s="234" t="s">
        <v>80</v>
      </c>
      <c r="AV1212" s="12" t="s">
        <v>80</v>
      </c>
      <c r="AW1212" s="12" t="s">
        <v>34</v>
      </c>
      <c r="AX1212" s="12" t="s">
        <v>78</v>
      </c>
      <c r="AY1212" s="234" t="s">
        <v>419</v>
      </c>
    </row>
    <row r="1213" spans="2:65" s="1" customFormat="1" ht="44.25" customHeight="1">
      <c r="B1213" s="42"/>
      <c r="C1213" s="250" t="s">
        <v>2195</v>
      </c>
      <c r="D1213" s="250" t="s">
        <v>469</v>
      </c>
      <c r="E1213" s="251" t="s">
        <v>2196</v>
      </c>
      <c r="F1213" s="252" t="s">
        <v>2197</v>
      </c>
      <c r="G1213" s="253" t="s">
        <v>608</v>
      </c>
      <c r="H1213" s="254">
        <v>4</v>
      </c>
      <c r="I1213" s="255"/>
      <c r="J1213" s="256">
        <f>ROUND(I1213*H1213,2)</f>
        <v>0</v>
      </c>
      <c r="K1213" s="252" t="s">
        <v>21</v>
      </c>
      <c r="L1213" s="257"/>
      <c r="M1213" s="258" t="s">
        <v>21</v>
      </c>
      <c r="N1213" s="259" t="s">
        <v>42</v>
      </c>
      <c r="O1213" s="43"/>
      <c r="P1213" s="218">
        <f>O1213*H1213</f>
        <v>0</v>
      </c>
      <c r="Q1213" s="218">
        <v>0.01</v>
      </c>
      <c r="R1213" s="218">
        <f>Q1213*H1213</f>
        <v>0.04</v>
      </c>
      <c r="S1213" s="218">
        <v>0</v>
      </c>
      <c r="T1213" s="219">
        <f>S1213*H1213</f>
        <v>0</v>
      </c>
      <c r="AR1213" s="25" t="s">
        <v>622</v>
      </c>
      <c r="AT1213" s="25" t="s">
        <v>469</v>
      </c>
      <c r="AU1213" s="25" t="s">
        <v>80</v>
      </c>
      <c r="AY1213" s="25" t="s">
        <v>419</v>
      </c>
      <c r="BE1213" s="220">
        <f>IF(N1213="základní",J1213,0)</f>
        <v>0</v>
      </c>
      <c r="BF1213" s="220">
        <f>IF(N1213="snížená",J1213,0)</f>
        <v>0</v>
      </c>
      <c r="BG1213" s="220">
        <f>IF(N1213="zákl. přenesená",J1213,0)</f>
        <v>0</v>
      </c>
      <c r="BH1213" s="220">
        <f>IF(N1213="sníž. přenesená",J1213,0)</f>
        <v>0</v>
      </c>
      <c r="BI1213" s="220">
        <f>IF(N1213="nulová",J1213,0)</f>
        <v>0</v>
      </c>
      <c r="BJ1213" s="25" t="s">
        <v>78</v>
      </c>
      <c r="BK1213" s="220">
        <f>ROUND(I1213*H1213,2)</f>
        <v>0</v>
      </c>
      <c r="BL1213" s="25" t="s">
        <v>517</v>
      </c>
      <c r="BM1213" s="25" t="s">
        <v>2198</v>
      </c>
    </row>
    <row r="1214" spans="2:65" s="1" customFormat="1" ht="40.5">
      <c r="B1214" s="42"/>
      <c r="C1214" s="64"/>
      <c r="D1214" s="237" t="s">
        <v>428</v>
      </c>
      <c r="E1214" s="64"/>
      <c r="F1214" s="271" t="s">
        <v>2197</v>
      </c>
      <c r="G1214" s="64"/>
      <c r="H1214" s="64"/>
      <c r="I1214" s="177"/>
      <c r="J1214" s="64"/>
      <c r="K1214" s="64"/>
      <c r="L1214" s="62"/>
      <c r="M1214" s="223"/>
      <c r="N1214" s="43"/>
      <c r="O1214" s="43"/>
      <c r="P1214" s="43"/>
      <c r="Q1214" s="43"/>
      <c r="R1214" s="43"/>
      <c r="S1214" s="43"/>
      <c r="T1214" s="79"/>
      <c r="AT1214" s="25" t="s">
        <v>428</v>
      </c>
      <c r="AU1214" s="25" t="s">
        <v>80</v>
      </c>
    </row>
    <row r="1215" spans="2:65" s="1" customFormat="1" ht="22.5" customHeight="1">
      <c r="B1215" s="42"/>
      <c r="C1215" s="209" t="s">
        <v>2199</v>
      </c>
      <c r="D1215" s="209" t="s">
        <v>421</v>
      </c>
      <c r="E1215" s="210" t="s">
        <v>2200</v>
      </c>
      <c r="F1215" s="211" t="s">
        <v>2201</v>
      </c>
      <c r="G1215" s="212" t="s">
        <v>608</v>
      </c>
      <c r="H1215" s="213">
        <v>171</v>
      </c>
      <c r="I1215" s="214"/>
      <c r="J1215" s="215">
        <f>ROUND(I1215*H1215,2)</f>
        <v>0</v>
      </c>
      <c r="K1215" s="211" t="s">
        <v>425</v>
      </c>
      <c r="L1215" s="62"/>
      <c r="M1215" s="216" t="s">
        <v>21</v>
      </c>
      <c r="N1215" s="217" t="s">
        <v>42</v>
      </c>
      <c r="O1215" s="43"/>
      <c r="P1215" s="218">
        <f>O1215*H1215</f>
        <v>0</v>
      </c>
      <c r="Q1215" s="218">
        <v>0</v>
      </c>
      <c r="R1215" s="218">
        <f>Q1215*H1215</f>
        <v>0</v>
      </c>
      <c r="S1215" s="218">
        <v>0</v>
      </c>
      <c r="T1215" s="219">
        <f>S1215*H1215</f>
        <v>0</v>
      </c>
      <c r="AR1215" s="25" t="s">
        <v>517</v>
      </c>
      <c r="AT1215" s="25" t="s">
        <v>421</v>
      </c>
      <c r="AU1215" s="25" t="s">
        <v>80</v>
      </c>
      <c r="AY1215" s="25" t="s">
        <v>419</v>
      </c>
      <c r="BE1215" s="220">
        <f>IF(N1215="základní",J1215,0)</f>
        <v>0</v>
      </c>
      <c r="BF1215" s="220">
        <f>IF(N1215="snížená",J1215,0)</f>
        <v>0</v>
      </c>
      <c r="BG1215" s="220">
        <f>IF(N1215="zákl. přenesená",J1215,0)</f>
        <v>0</v>
      </c>
      <c r="BH1215" s="220">
        <f>IF(N1215="sníž. přenesená",J1215,0)</f>
        <v>0</v>
      </c>
      <c r="BI1215" s="220">
        <f>IF(N1215="nulová",J1215,0)</f>
        <v>0</v>
      </c>
      <c r="BJ1215" s="25" t="s">
        <v>78</v>
      </c>
      <c r="BK1215" s="220">
        <f>ROUND(I1215*H1215,2)</f>
        <v>0</v>
      </c>
      <c r="BL1215" s="25" t="s">
        <v>517</v>
      </c>
      <c r="BM1215" s="25" t="s">
        <v>2202</v>
      </c>
    </row>
    <row r="1216" spans="2:65" s="1" customFormat="1" ht="27">
      <c r="B1216" s="42"/>
      <c r="C1216" s="64"/>
      <c r="D1216" s="221" t="s">
        <v>428</v>
      </c>
      <c r="E1216" s="64"/>
      <c r="F1216" s="222" t="s">
        <v>2203</v>
      </c>
      <c r="G1216" s="64"/>
      <c r="H1216" s="64"/>
      <c r="I1216" s="177"/>
      <c r="J1216" s="64"/>
      <c r="K1216" s="64"/>
      <c r="L1216" s="62"/>
      <c r="M1216" s="223"/>
      <c r="N1216" s="43"/>
      <c r="O1216" s="43"/>
      <c r="P1216" s="43"/>
      <c r="Q1216" s="43"/>
      <c r="R1216" s="43"/>
      <c r="S1216" s="43"/>
      <c r="T1216" s="79"/>
      <c r="AT1216" s="25" t="s">
        <v>428</v>
      </c>
      <c r="AU1216" s="25" t="s">
        <v>80</v>
      </c>
    </row>
    <row r="1217" spans="2:65" s="12" customFormat="1" ht="13.5">
      <c r="B1217" s="224"/>
      <c r="C1217" s="225"/>
      <c r="D1217" s="221" t="s">
        <v>430</v>
      </c>
      <c r="E1217" s="226" t="s">
        <v>21</v>
      </c>
      <c r="F1217" s="227" t="s">
        <v>2204</v>
      </c>
      <c r="G1217" s="225"/>
      <c r="H1217" s="228">
        <v>18</v>
      </c>
      <c r="I1217" s="229"/>
      <c r="J1217" s="225"/>
      <c r="K1217" s="225"/>
      <c r="L1217" s="230"/>
      <c r="M1217" s="231"/>
      <c r="N1217" s="232"/>
      <c r="O1217" s="232"/>
      <c r="P1217" s="232"/>
      <c r="Q1217" s="232"/>
      <c r="R1217" s="232"/>
      <c r="S1217" s="232"/>
      <c r="T1217" s="233"/>
      <c r="AT1217" s="234" t="s">
        <v>430</v>
      </c>
      <c r="AU1217" s="234" t="s">
        <v>80</v>
      </c>
      <c r="AV1217" s="12" t="s">
        <v>80</v>
      </c>
      <c r="AW1217" s="12" t="s">
        <v>34</v>
      </c>
      <c r="AX1217" s="12" t="s">
        <v>71</v>
      </c>
      <c r="AY1217" s="234" t="s">
        <v>419</v>
      </c>
    </row>
    <row r="1218" spans="2:65" s="12" customFormat="1" ht="13.5">
      <c r="B1218" s="224"/>
      <c r="C1218" s="225"/>
      <c r="D1218" s="221" t="s">
        <v>430</v>
      </c>
      <c r="E1218" s="226" t="s">
        <v>21</v>
      </c>
      <c r="F1218" s="227" t="s">
        <v>2205</v>
      </c>
      <c r="G1218" s="225"/>
      <c r="H1218" s="228">
        <v>29</v>
      </c>
      <c r="I1218" s="229"/>
      <c r="J1218" s="225"/>
      <c r="K1218" s="225"/>
      <c r="L1218" s="230"/>
      <c r="M1218" s="231"/>
      <c r="N1218" s="232"/>
      <c r="O1218" s="232"/>
      <c r="P1218" s="232"/>
      <c r="Q1218" s="232"/>
      <c r="R1218" s="232"/>
      <c r="S1218" s="232"/>
      <c r="T1218" s="233"/>
      <c r="AT1218" s="234" t="s">
        <v>430</v>
      </c>
      <c r="AU1218" s="234" t="s">
        <v>80</v>
      </c>
      <c r="AV1218" s="12" t="s">
        <v>80</v>
      </c>
      <c r="AW1218" s="12" t="s">
        <v>34</v>
      </c>
      <c r="AX1218" s="12" t="s">
        <v>71</v>
      </c>
      <c r="AY1218" s="234" t="s">
        <v>419</v>
      </c>
    </row>
    <row r="1219" spans="2:65" s="12" customFormat="1" ht="13.5">
      <c r="B1219" s="224"/>
      <c r="C1219" s="225"/>
      <c r="D1219" s="221" t="s">
        <v>430</v>
      </c>
      <c r="E1219" s="226" t="s">
        <v>21</v>
      </c>
      <c r="F1219" s="227" t="s">
        <v>2206</v>
      </c>
      <c r="G1219" s="225"/>
      <c r="H1219" s="228">
        <v>24</v>
      </c>
      <c r="I1219" s="229"/>
      <c r="J1219" s="225"/>
      <c r="K1219" s="225"/>
      <c r="L1219" s="230"/>
      <c r="M1219" s="231"/>
      <c r="N1219" s="232"/>
      <c r="O1219" s="232"/>
      <c r="P1219" s="232"/>
      <c r="Q1219" s="232"/>
      <c r="R1219" s="232"/>
      <c r="S1219" s="232"/>
      <c r="T1219" s="233"/>
      <c r="AT1219" s="234" t="s">
        <v>430</v>
      </c>
      <c r="AU1219" s="234" t="s">
        <v>80</v>
      </c>
      <c r="AV1219" s="12" t="s">
        <v>80</v>
      </c>
      <c r="AW1219" s="12" t="s">
        <v>34</v>
      </c>
      <c r="AX1219" s="12" t="s">
        <v>71</v>
      </c>
      <c r="AY1219" s="234" t="s">
        <v>419</v>
      </c>
    </row>
    <row r="1220" spans="2:65" s="12" customFormat="1" ht="13.5">
      <c r="B1220" s="224"/>
      <c r="C1220" s="225"/>
      <c r="D1220" s="221" t="s">
        <v>430</v>
      </c>
      <c r="E1220" s="226" t="s">
        <v>21</v>
      </c>
      <c r="F1220" s="227" t="s">
        <v>2207</v>
      </c>
      <c r="G1220" s="225"/>
      <c r="H1220" s="228">
        <v>100</v>
      </c>
      <c r="I1220" s="229"/>
      <c r="J1220" s="225"/>
      <c r="K1220" s="225"/>
      <c r="L1220" s="230"/>
      <c r="M1220" s="231"/>
      <c r="N1220" s="232"/>
      <c r="O1220" s="232"/>
      <c r="P1220" s="232"/>
      <c r="Q1220" s="232"/>
      <c r="R1220" s="232"/>
      <c r="S1220" s="232"/>
      <c r="T1220" s="233"/>
      <c r="AT1220" s="234" t="s">
        <v>430</v>
      </c>
      <c r="AU1220" s="234" t="s">
        <v>80</v>
      </c>
      <c r="AV1220" s="12" t="s">
        <v>80</v>
      </c>
      <c r="AW1220" s="12" t="s">
        <v>34</v>
      </c>
      <c r="AX1220" s="12" t="s">
        <v>71</v>
      </c>
      <c r="AY1220" s="234" t="s">
        <v>419</v>
      </c>
    </row>
    <row r="1221" spans="2:65" s="13" customFormat="1" ht="13.5">
      <c r="B1221" s="235"/>
      <c r="C1221" s="236"/>
      <c r="D1221" s="237" t="s">
        <v>430</v>
      </c>
      <c r="E1221" s="238" t="s">
        <v>21</v>
      </c>
      <c r="F1221" s="239" t="s">
        <v>434</v>
      </c>
      <c r="G1221" s="236"/>
      <c r="H1221" s="240">
        <v>171</v>
      </c>
      <c r="I1221" s="241"/>
      <c r="J1221" s="236"/>
      <c r="K1221" s="236"/>
      <c r="L1221" s="242"/>
      <c r="M1221" s="243"/>
      <c r="N1221" s="244"/>
      <c r="O1221" s="244"/>
      <c r="P1221" s="244"/>
      <c r="Q1221" s="244"/>
      <c r="R1221" s="244"/>
      <c r="S1221" s="244"/>
      <c r="T1221" s="245"/>
      <c r="AT1221" s="246" t="s">
        <v>430</v>
      </c>
      <c r="AU1221" s="246" t="s">
        <v>80</v>
      </c>
      <c r="AV1221" s="13" t="s">
        <v>426</v>
      </c>
      <c r="AW1221" s="13" t="s">
        <v>34</v>
      </c>
      <c r="AX1221" s="13" t="s">
        <v>78</v>
      </c>
      <c r="AY1221" s="246" t="s">
        <v>419</v>
      </c>
    </row>
    <row r="1222" spans="2:65" s="1" customFormat="1" ht="31.5" customHeight="1">
      <c r="B1222" s="42"/>
      <c r="C1222" s="250" t="s">
        <v>2208</v>
      </c>
      <c r="D1222" s="250" t="s">
        <v>469</v>
      </c>
      <c r="E1222" s="251" t="s">
        <v>2209</v>
      </c>
      <c r="F1222" s="252" t="s">
        <v>2210</v>
      </c>
      <c r="G1222" s="253" t="s">
        <v>608</v>
      </c>
      <c r="H1222" s="254">
        <v>18</v>
      </c>
      <c r="I1222" s="255"/>
      <c r="J1222" s="256">
        <f>ROUND(I1222*H1222,2)</f>
        <v>0</v>
      </c>
      <c r="K1222" s="252" t="s">
        <v>21</v>
      </c>
      <c r="L1222" s="257"/>
      <c r="M1222" s="258" t="s">
        <v>21</v>
      </c>
      <c r="N1222" s="259" t="s">
        <v>42</v>
      </c>
      <c r="O1222" s="43"/>
      <c r="P1222" s="218">
        <f>O1222*H1222</f>
        <v>0</v>
      </c>
      <c r="Q1222" s="218">
        <v>1.6E-2</v>
      </c>
      <c r="R1222" s="218">
        <f>Q1222*H1222</f>
        <v>0.28800000000000003</v>
      </c>
      <c r="S1222" s="218">
        <v>0</v>
      </c>
      <c r="T1222" s="219">
        <f>S1222*H1222</f>
        <v>0</v>
      </c>
      <c r="AR1222" s="25" t="s">
        <v>622</v>
      </c>
      <c r="AT1222" s="25" t="s">
        <v>469</v>
      </c>
      <c r="AU1222" s="25" t="s">
        <v>80</v>
      </c>
      <c r="AY1222" s="25" t="s">
        <v>419</v>
      </c>
      <c r="BE1222" s="220">
        <f>IF(N1222="základní",J1222,0)</f>
        <v>0</v>
      </c>
      <c r="BF1222" s="220">
        <f>IF(N1222="snížená",J1222,0)</f>
        <v>0</v>
      </c>
      <c r="BG1222" s="220">
        <f>IF(N1222="zákl. přenesená",J1222,0)</f>
        <v>0</v>
      </c>
      <c r="BH1222" s="220">
        <f>IF(N1222="sníž. přenesená",J1222,0)</f>
        <v>0</v>
      </c>
      <c r="BI1222" s="220">
        <f>IF(N1222="nulová",J1222,0)</f>
        <v>0</v>
      </c>
      <c r="BJ1222" s="25" t="s">
        <v>78</v>
      </c>
      <c r="BK1222" s="220">
        <f>ROUND(I1222*H1222,2)</f>
        <v>0</v>
      </c>
      <c r="BL1222" s="25" t="s">
        <v>517</v>
      </c>
      <c r="BM1222" s="25" t="s">
        <v>2211</v>
      </c>
    </row>
    <row r="1223" spans="2:65" s="1" customFormat="1" ht="27">
      <c r="B1223" s="42"/>
      <c r="C1223" s="64"/>
      <c r="D1223" s="237" t="s">
        <v>428</v>
      </c>
      <c r="E1223" s="64"/>
      <c r="F1223" s="271" t="s">
        <v>2210</v>
      </c>
      <c r="G1223" s="64"/>
      <c r="H1223" s="64"/>
      <c r="I1223" s="177"/>
      <c r="J1223" s="64"/>
      <c r="K1223" s="64"/>
      <c r="L1223" s="62"/>
      <c r="M1223" s="223"/>
      <c r="N1223" s="43"/>
      <c r="O1223" s="43"/>
      <c r="P1223" s="43"/>
      <c r="Q1223" s="43"/>
      <c r="R1223" s="43"/>
      <c r="S1223" s="43"/>
      <c r="T1223" s="79"/>
      <c r="AT1223" s="25" t="s">
        <v>428</v>
      </c>
      <c r="AU1223" s="25" t="s">
        <v>80</v>
      </c>
    </row>
    <row r="1224" spans="2:65" s="1" customFormat="1" ht="31.5" customHeight="1">
      <c r="B1224" s="42"/>
      <c r="C1224" s="250" t="s">
        <v>2212</v>
      </c>
      <c r="D1224" s="250" t="s">
        <v>469</v>
      </c>
      <c r="E1224" s="251" t="s">
        <v>2213</v>
      </c>
      <c r="F1224" s="252" t="s">
        <v>2214</v>
      </c>
      <c r="G1224" s="253" t="s">
        <v>608</v>
      </c>
      <c r="H1224" s="254">
        <v>29</v>
      </c>
      <c r="I1224" s="255"/>
      <c r="J1224" s="256">
        <f>ROUND(I1224*H1224,2)</f>
        <v>0</v>
      </c>
      <c r="K1224" s="252" t="s">
        <v>21</v>
      </c>
      <c r="L1224" s="257"/>
      <c r="M1224" s="258" t="s">
        <v>21</v>
      </c>
      <c r="N1224" s="259" t="s">
        <v>42</v>
      </c>
      <c r="O1224" s="43"/>
      <c r="P1224" s="218">
        <f>O1224*H1224</f>
        <v>0</v>
      </c>
      <c r="Q1224" s="218">
        <v>1.6E-2</v>
      </c>
      <c r="R1224" s="218">
        <f>Q1224*H1224</f>
        <v>0.46400000000000002</v>
      </c>
      <c r="S1224" s="218">
        <v>0</v>
      </c>
      <c r="T1224" s="219">
        <f>S1224*H1224</f>
        <v>0</v>
      </c>
      <c r="AR1224" s="25" t="s">
        <v>622</v>
      </c>
      <c r="AT1224" s="25" t="s">
        <v>469</v>
      </c>
      <c r="AU1224" s="25" t="s">
        <v>80</v>
      </c>
      <c r="AY1224" s="25" t="s">
        <v>419</v>
      </c>
      <c r="BE1224" s="220">
        <f>IF(N1224="základní",J1224,0)</f>
        <v>0</v>
      </c>
      <c r="BF1224" s="220">
        <f>IF(N1224="snížená",J1224,0)</f>
        <v>0</v>
      </c>
      <c r="BG1224" s="220">
        <f>IF(N1224="zákl. přenesená",J1224,0)</f>
        <v>0</v>
      </c>
      <c r="BH1224" s="220">
        <f>IF(N1224="sníž. přenesená",J1224,0)</f>
        <v>0</v>
      </c>
      <c r="BI1224" s="220">
        <f>IF(N1224="nulová",J1224,0)</f>
        <v>0</v>
      </c>
      <c r="BJ1224" s="25" t="s">
        <v>78</v>
      </c>
      <c r="BK1224" s="220">
        <f>ROUND(I1224*H1224,2)</f>
        <v>0</v>
      </c>
      <c r="BL1224" s="25" t="s">
        <v>517</v>
      </c>
      <c r="BM1224" s="25" t="s">
        <v>2215</v>
      </c>
    </row>
    <row r="1225" spans="2:65" s="1" customFormat="1" ht="31.5" customHeight="1">
      <c r="B1225" s="42"/>
      <c r="C1225" s="250" t="s">
        <v>2216</v>
      </c>
      <c r="D1225" s="250" t="s">
        <v>469</v>
      </c>
      <c r="E1225" s="251" t="s">
        <v>2217</v>
      </c>
      <c r="F1225" s="252" t="s">
        <v>2218</v>
      </c>
      <c r="G1225" s="253" t="s">
        <v>608</v>
      </c>
      <c r="H1225" s="254">
        <v>24</v>
      </c>
      <c r="I1225" s="255"/>
      <c r="J1225" s="256">
        <f>ROUND(I1225*H1225,2)</f>
        <v>0</v>
      </c>
      <c r="K1225" s="252" t="s">
        <v>21</v>
      </c>
      <c r="L1225" s="257"/>
      <c r="M1225" s="258" t="s">
        <v>21</v>
      </c>
      <c r="N1225" s="259" t="s">
        <v>42</v>
      </c>
      <c r="O1225" s="43"/>
      <c r="P1225" s="218">
        <f>O1225*H1225</f>
        <v>0</v>
      </c>
      <c r="Q1225" s="218">
        <v>1.6E-2</v>
      </c>
      <c r="R1225" s="218">
        <f>Q1225*H1225</f>
        <v>0.38400000000000001</v>
      </c>
      <c r="S1225" s="218">
        <v>0</v>
      </c>
      <c r="T1225" s="219">
        <f>S1225*H1225</f>
        <v>0</v>
      </c>
      <c r="AR1225" s="25" t="s">
        <v>622</v>
      </c>
      <c r="AT1225" s="25" t="s">
        <v>469</v>
      </c>
      <c r="AU1225" s="25" t="s">
        <v>80</v>
      </c>
      <c r="AY1225" s="25" t="s">
        <v>419</v>
      </c>
      <c r="BE1225" s="220">
        <f>IF(N1225="základní",J1225,0)</f>
        <v>0</v>
      </c>
      <c r="BF1225" s="220">
        <f>IF(N1225="snížená",J1225,0)</f>
        <v>0</v>
      </c>
      <c r="BG1225" s="220">
        <f>IF(N1225="zákl. přenesená",J1225,0)</f>
        <v>0</v>
      </c>
      <c r="BH1225" s="220">
        <f>IF(N1225="sníž. přenesená",J1225,0)</f>
        <v>0</v>
      </c>
      <c r="BI1225" s="220">
        <f>IF(N1225="nulová",J1225,0)</f>
        <v>0</v>
      </c>
      <c r="BJ1225" s="25" t="s">
        <v>78</v>
      </c>
      <c r="BK1225" s="220">
        <f>ROUND(I1225*H1225,2)</f>
        <v>0</v>
      </c>
      <c r="BL1225" s="25" t="s">
        <v>517</v>
      </c>
      <c r="BM1225" s="25" t="s">
        <v>2219</v>
      </c>
    </row>
    <row r="1226" spans="2:65" s="1" customFormat="1" ht="31.5" customHeight="1">
      <c r="B1226" s="42"/>
      <c r="C1226" s="250" t="s">
        <v>2220</v>
      </c>
      <c r="D1226" s="250" t="s">
        <v>469</v>
      </c>
      <c r="E1226" s="251" t="s">
        <v>2221</v>
      </c>
      <c r="F1226" s="252" t="s">
        <v>2222</v>
      </c>
      <c r="G1226" s="253" t="s">
        <v>608</v>
      </c>
      <c r="H1226" s="254">
        <v>100</v>
      </c>
      <c r="I1226" s="255"/>
      <c r="J1226" s="256">
        <f>ROUND(I1226*H1226,2)</f>
        <v>0</v>
      </c>
      <c r="K1226" s="252" t="s">
        <v>21</v>
      </c>
      <c r="L1226" s="257"/>
      <c r="M1226" s="258" t="s">
        <v>21</v>
      </c>
      <c r="N1226" s="259" t="s">
        <v>42</v>
      </c>
      <c r="O1226" s="43"/>
      <c r="P1226" s="218">
        <f>O1226*H1226</f>
        <v>0</v>
      </c>
      <c r="Q1226" s="218">
        <v>1.6E-2</v>
      </c>
      <c r="R1226" s="218">
        <f>Q1226*H1226</f>
        <v>1.6</v>
      </c>
      <c r="S1226" s="218">
        <v>0</v>
      </c>
      <c r="T1226" s="219">
        <f>S1226*H1226</f>
        <v>0</v>
      </c>
      <c r="AR1226" s="25" t="s">
        <v>622</v>
      </c>
      <c r="AT1226" s="25" t="s">
        <v>469</v>
      </c>
      <c r="AU1226" s="25" t="s">
        <v>80</v>
      </c>
      <c r="AY1226" s="25" t="s">
        <v>419</v>
      </c>
      <c r="BE1226" s="220">
        <f>IF(N1226="základní",J1226,0)</f>
        <v>0</v>
      </c>
      <c r="BF1226" s="220">
        <f>IF(N1226="snížená",J1226,0)</f>
        <v>0</v>
      </c>
      <c r="BG1226" s="220">
        <f>IF(N1226="zákl. přenesená",J1226,0)</f>
        <v>0</v>
      </c>
      <c r="BH1226" s="220">
        <f>IF(N1226="sníž. přenesená",J1226,0)</f>
        <v>0</v>
      </c>
      <c r="BI1226" s="220">
        <f>IF(N1226="nulová",J1226,0)</f>
        <v>0</v>
      </c>
      <c r="BJ1226" s="25" t="s">
        <v>78</v>
      </c>
      <c r="BK1226" s="220">
        <f>ROUND(I1226*H1226,2)</f>
        <v>0</v>
      </c>
      <c r="BL1226" s="25" t="s">
        <v>517</v>
      </c>
      <c r="BM1226" s="25" t="s">
        <v>2223</v>
      </c>
    </row>
    <row r="1227" spans="2:65" s="1" customFormat="1" ht="22.5" customHeight="1">
      <c r="B1227" s="42"/>
      <c r="C1227" s="209" t="s">
        <v>2224</v>
      </c>
      <c r="D1227" s="209" t="s">
        <v>421</v>
      </c>
      <c r="E1227" s="210" t="s">
        <v>2225</v>
      </c>
      <c r="F1227" s="211" t="s">
        <v>2226</v>
      </c>
      <c r="G1227" s="212" t="s">
        <v>608</v>
      </c>
      <c r="H1227" s="213">
        <v>12</v>
      </c>
      <c r="I1227" s="214"/>
      <c r="J1227" s="215">
        <f>ROUND(I1227*H1227,2)</f>
        <v>0</v>
      </c>
      <c r="K1227" s="211" t="s">
        <v>425</v>
      </c>
      <c r="L1227" s="62"/>
      <c r="M1227" s="216" t="s">
        <v>21</v>
      </c>
      <c r="N1227" s="217" t="s">
        <v>42</v>
      </c>
      <c r="O1227" s="43"/>
      <c r="P1227" s="218">
        <f>O1227*H1227</f>
        <v>0</v>
      </c>
      <c r="Q1227" s="218">
        <v>0</v>
      </c>
      <c r="R1227" s="218">
        <f>Q1227*H1227</f>
        <v>0</v>
      </c>
      <c r="S1227" s="218">
        <v>0</v>
      </c>
      <c r="T1227" s="219">
        <f>S1227*H1227</f>
        <v>0</v>
      </c>
      <c r="AR1227" s="25" t="s">
        <v>517</v>
      </c>
      <c r="AT1227" s="25" t="s">
        <v>421</v>
      </c>
      <c r="AU1227" s="25" t="s">
        <v>80</v>
      </c>
      <c r="AY1227" s="25" t="s">
        <v>419</v>
      </c>
      <c r="BE1227" s="220">
        <f>IF(N1227="základní",J1227,0)</f>
        <v>0</v>
      </c>
      <c r="BF1227" s="220">
        <f>IF(N1227="snížená",J1227,0)</f>
        <v>0</v>
      </c>
      <c r="BG1227" s="220">
        <f>IF(N1227="zákl. přenesená",J1227,0)</f>
        <v>0</v>
      </c>
      <c r="BH1227" s="220">
        <f>IF(N1227="sníž. přenesená",J1227,0)</f>
        <v>0</v>
      </c>
      <c r="BI1227" s="220">
        <f>IF(N1227="nulová",J1227,0)</f>
        <v>0</v>
      </c>
      <c r="BJ1227" s="25" t="s">
        <v>78</v>
      </c>
      <c r="BK1227" s="220">
        <f>ROUND(I1227*H1227,2)</f>
        <v>0</v>
      </c>
      <c r="BL1227" s="25" t="s">
        <v>517</v>
      </c>
      <c r="BM1227" s="25" t="s">
        <v>2227</v>
      </c>
    </row>
    <row r="1228" spans="2:65" s="1" customFormat="1" ht="27">
      <c r="B1228" s="42"/>
      <c r="C1228" s="64"/>
      <c r="D1228" s="221" t="s">
        <v>428</v>
      </c>
      <c r="E1228" s="64"/>
      <c r="F1228" s="222" t="s">
        <v>2228</v>
      </c>
      <c r="G1228" s="64"/>
      <c r="H1228" s="64"/>
      <c r="I1228" s="177"/>
      <c r="J1228" s="64"/>
      <c r="K1228" s="64"/>
      <c r="L1228" s="62"/>
      <c r="M1228" s="223"/>
      <c r="N1228" s="43"/>
      <c r="O1228" s="43"/>
      <c r="P1228" s="43"/>
      <c r="Q1228" s="43"/>
      <c r="R1228" s="43"/>
      <c r="S1228" s="43"/>
      <c r="T1228" s="79"/>
      <c r="AT1228" s="25" t="s">
        <v>428</v>
      </c>
      <c r="AU1228" s="25" t="s">
        <v>80</v>
      </c>
    </row>
    <row r="1229" spans="2:65" s="12" customFormat="1" ht="13.5">
      <c r="B1229" s="224"/>
      <c r="C1229" s="225"/>
      <c r="D1229" s="221" t="s">
        <v>430</v>
      </c>
      <c r="E1229" s="226" t="s">
        <v>21</v>
      </c>
      <c r="F1229" s="227" t="s">
        <v>2229</v>
      </c>
      <c r="G1229" s="225"/>
      <c r="H1229" s="228">
        <v>5</v>
      </c>
      <c r="I1229" s="229"/>
      <c r="J1229" s="225"/>
      <c r="K1229" s="225"/>
      <c r="L1229" s="230"/>
      <c r="M1229" s="231"/>
      <c r="N1229" s="232"/>
      <c r="O1229" s="232"/>
      <c r="P1229" s="232"/>
      <c r="Q1229" s="232"/>
      <c r="R1229" s="232"/>
      <c r="S1229" s="232"/>
      <c r="T1229" s="233"/>
      <c r="AT1229" s="234" t="s">
        <v>430</v>
      </c>
      <c r="AU1229" s="234" t="s">
        <v>80</v>
      </c>
      <c r="AV1229" s="12" t="s">
        <v>80</v>
      </c>
      <c r="AW1229" s="12" t="s">
        <v>34</v>
      </c>
      <c r="AX1229" s="12" t="s">
        <v>71</v>
      </c>
      <c r="AY1229" s="234" t="s">
        <v>419</v>
      </c>
    </row>
    <row r="1230" spans="2:65" s="12" customFormat="1" ht="13.5">
      <c r="B1230" s="224"/>
      <c r="C1230" s="225"/>
      <c r="D1230" s="221" t="s">
        <v>430</v>
      </c>
      <c r="E1230" s="226" t="s">
        <v>21</v>
      </c>
      <c r="F1230" s="227" t="s">
        <v>2230</v>
      </c>
      <c r="G1230" s="225"/>
      <c r="H1230" s="228">
        <v>7</v>
      </c>
      <c r="I1230" s="229"/>
      <c r="J1230" s="225"/>
      <c r="K1230" s="225"/>
      <c r="L1230" s="230"/>
      <c r="M1230" s="231"/>
      <c r="N1230" s="232"/>
      <c r="O1230" s="232"/>
      <c r="P1230" s="232"/>
      <c r="Q1230" s="232"/>
      <c r="R1230" s="232"/>
      <c r="S1230" s="232"/>
      <c r="T1230" s="233"/>
      <c r="AT1230" s="234" t="s">
        <v>430</v>
      </c>
      <c r="AU1230" s="234" t="s">
        <v>80</v>
      </c>
      <c r="AV1230" s="12" t="s">
        <v>80</v>
      </c>
      <c r="AW1230" s="12" t="s">
        <v>34</v>
      </c>
      <c r="AX1230" s="12" t="s">
        <v>71</v>
      </c>
      <c r="AY1230" s="234" t="s">
        <v>419</v>
      </c>
    </row>
    <row r="1231" spans="2:65" s="13" customFormat="1" ht="13.5">
      <c r="B1231" s="235"/>
      <c r="C1231" s="236"/>
      <c r="D1231" s="237" t="s">
        <v>430</v>
      </c>
      <c r="E1231" s="238" t="s">
        <v>21</v>
      </c>
      <c r="F1231" s="239" t="s">
        <v>434</v>
      </c>
      <c r="G1231" s="236"/>
      <c r="H1231" s="240">
        <v>12</v>
      </c>
      <c r="I1231" s="241"/>
      <c r="J1231" s="236"/>
      <c r="K1231" s="236"/>
      <c r="L1231" s="242"/>
      <c r="M1231" s="243"/>
      <c r="N1231" s="244"/>
      <c r="O1231" s="244"/>
      <c r="P1231" s="244"/>
      <c r="Q1231" s="244"/>
      <c r="R1231" s="244"/>
      <c r="S1231" s="244"/>
      <c r="T1231" s="245"/>
      <c r="AT1231" s="246" t="s">
        <v>430</v>
      </c>
      <c r="AU1231" s="246" t="s">
        <v>80</v>
      </c>
      <c r="AV1231" s="13" t="s">
        <v>426</v>
      </c>
      <c r="AW1231" s="13" t="s">
        <v>34</v>
      </c>
      <c r="AX1231" s="13" t="s">
        <v>78</v>
      </c>
      <c r="AY1231" s="246" t="s">
        <v>419</v>
      </c>
    </row>
    <row r="1232" spans="2:65" s="1" customFormat="1" ht="31.5" customHeight="1">
      <c r="B1232" s="42"/>
      <c r="C1232" s="250" t="s">
        <v>2231</v>
      </c>
      <c r="D1232" s="250" t="s">
        <v>469</v>
      </c>
      <c r="E1232" s="251" t="s">
        <v>2232</v>
      </c>
      <c r="F1232" s="252" t="s">
        <v>2233</v>
      </c>
      <c r="G1232" s="253" t="s">
        <v>608</v>
      </c>
      <c r="H1232" s="254">
        <v>5</v>
      </c>
      <c r="I1232" s="255"/>
      <c r="J1232" s="256">
        <f>ROUND(I1232*H1232,2)</f>
        <v>0</v>
      </c>
      <c r="K1232" s="252" t="s">
        <v>21</v>
      </c>
      <c r="L1232" s="257"/>
      <c r="M1232" s="258" t="s">
        <v>21</v>
      </c>
      <c r="N1232" s="259" t="s">
        <v>42</v>
      </c>
      <c r="O1232" s="43"/>
      <c r="P1232" s="218">
        <f>O1232*H1232</f>
        <v>0</v>
      </c>
      <c r="Q1232" s="218">
        <v>1.7000000000000001E-2</v>
      </c>
      <c r="R1232" s="218">
        <f>Q1232*H1232</f>
        <v>8.5000000000000006E-2</v>
      </c>
      <c r="S1232" s="218">
        <v>0</v>
      </c>
      <c r="T1232" s="219">
        <f>S1232*H1232</f>
        <v>0</v>
      </c>
      <c r="AR1232" s="25" t="s">
        <v>622</v>
      </c>
      <c r="AT1232" s="25" t="s">
        <v>469</v>
      </c>
      <c r="AU1232" s="25" t="s">
        <v>80</v>
      </c>
      <c r="AY1232" s="25" t="s">
        <v>419</v>
      </c>
      <c r="BE1232" s="220">
        <f>IF(N1232="základní",J1232,0)</f>
        <v>0</v>
      </c>
      <c r="BF1232" s="220">
        <f>IF(N1232="snížená",J1232,0)</f>
        <v>0</v>
      </c>
      <c r="BG1232" s="220">
        <f>IF(N1232="zákl. přenesená",J1232,0)</f>
        <v>0</v>
      </c>
      <c r="BH1232" s="220">
        <f>IF(N1232="sníž. přenesená",J1232,0)</f>
        <v>0</v>
      </c>
      <c r="BI1232" s="220">
        <f>IF(N1232="nulová",J1232,0)</f>
        <v>0</v>
      </c>
      <c r="BJ1232" s="25" t="s">
        <v>78</v>
      </c>
      <c r="BK1232" s="220">
        <f>ROUND(I1232*H1232,2)</f>
        <v>0</v>
      </c>
      <c r="BL1232" s="25" t="s">
        <v>517</v>
      </c>
      <c r="BM1232" s="25" t="s">
        <v>2234</v>
      </c>
    </row>
    <row r="1233" spans="2:65" s="1" customFormat="1" ht="27">
      <c r="B1233" s="42"/>
      <c r="C1233" s="64"/>
      <c r="D1233" s="237" t="s">
        <v>428</v>
      </c>
      <c r="E1233" s="64"/>
      <c r="F1233" s="271" t="s">
        <v>2233</v>
      </c>
      <c r="G1233" s="64"/>
      <c r="H1233" s="64"/>
      <c r="I1233" s="177"/>
      <c r="J1233" s="64"/>
      <c r="K1233" s="64"/>
      <c r="L1233" s="62"/>
      <c r="M1233" s="223"/>
      <c r="N1233" s="43"/>
      <c r="O1233" s="43"/>
      <c r="P1233" s="43"/>
      <c r="Q1233" s="43"/>
      <c r="R1233" s="43"/>
      <c r="S1233" s="43"/>
      <c r="T1233" s="79"/>
      <c r="AT1233" s="25" t="s">
        <v>428</v>
      </c>
      <c r="AU1233" s="25" t="s">
        <v>80</v>
      </c>
    </row>
    <row r="1234" spans="2:65" s="1" customFormat="1" ht="31.5" customHeight="1">
      <c r="B1234" s="42"/>
      <c r="C1234" s="250" t="s">
        <v>2235</v>
      </c>
      <c r="D1234" s="250" t="s">
        <v>469</v>
      </c>
      <c r="E1234" s="251" t="s">
        <v>2236</v>
      </c>
      <c r="F1234" s="252" t="s">
        <v>2237</v>
      </c>
      <c r="G1234" s="253" t="s">
        <v>608</v>
      </c>
      <c r="H1234" s="254">
        <v>7</v>
      </c>
      <c r="I1234" s="255"/>
      <c r="J1234" s="256">
        <f>ROUND(I1234*H1234,2)</f>
        <v>0</v>
      </c>
      <c r="K1234" s="252" t="s">
        <v>21</v>
      </c>
      <c r="L1234" s="257"/>
      <c r="M1234" s="258" t="s">
        <v>21</v>
      </c>
      <c r="N1234" s="259" t="s">
        <v>42</v>
      </c>
      <c r="O1234" s="43"/>
      <c r="P1234" s="218">
        <f>O1234*H1234</f>
        <v>0</v>
      </c>
      <c r="Q1234" s="218">
        <v>1.7000000000000001E-2</v>
      </c>
      <c r="R1234" s="218">
        <f>Q1234*H1234</f>
        <v>0.11900000000000001</v>
      </c>
      <c r="S1234" s="218">
        <v>0</v>
      </c>
      <c r="T1234" s="219">
        <f>S1234*H1234</f>
        <v>0</v>
      </c>
      <c r="AR1234" s="25" t="s">
        <v>622</v>
      </c>
      <c r="AT1234" s="25" t="s">
        <v>469</v>
      </c>
      <c r="AU1234" s="25" t="s">
        <v>80</v>
      </c>
      <c r="AY1234" s="25" t="s">
        <v>419</v>
      </c>
      <c r="BE1234" s="220">
        <f>IF(N1234="základní",J1234,0)</f>
        <v>0</v>
      </c>
      <c r="BF1234" s="220">
        <f>IF(N1234="snížená",J1234,0)</f>
        <v>0</v>
      </c>
      <c r="BG1234" s="220">
        <f>IF(N1234="zákl. přenesená",J1234,0)</f>
        <v>0</v>
      </c>
      <c r="BH1234" s="220">
        <f>IF(N1234="sníž. přenesená",J1234,0)</f>
        <v>0</v>
      </c>
      <c r="BI1234" s="220">
        <f>IF(N1234="nulová",J1234,0)</f>
        <v>0</v>
      </c>
      <c r="BJ1234" s="25" t="s">
        <v>78</v>
      </c>
      <c r="BK1234" s="220">
        <f>ROUND(I1234*H1234,2)</f>
        <v>0</v>
      </c>
      <c r="BL1234" s="25" t="s">
        <v>517</v>
      </c>
      <c r="BM1234" s="25" t="s">
        <v>2238</v>
      </c>
    </row>
    <row r="1235" spans="2:65" s="1" customFormat="1" ht="27">
      <c r="B1235" s="42"/>
      <c r="C1235" s="64"/>
      <c r="D1235" s="237" t="s">
        <v>428</v>
      </c>
      <c r="E1235" s="64"/>
      <c r="F1235" s="271" t="s">
        <v>2233</v>
      </c>
      <c r="G1235" s="64"/>
      <c r="H1235" s="64"/>
      <c r="I1235" s="177"/>
      <c r="J1235" s="64"/>
      <c r="K1235" s="64"/>
      <c r="L1235" s="62"/>
      <c r="M1235" s="223"/>
      <c r="N1235" s="43"/>
      <c r="O1235" s="43"/>
      <c r="P1235" s="43"/>
      <c r="Q1235" s="43"/>
      <c r="R1235" s="43"/>
      <c r="S1235" s="43"/>
      <c r="T1235" s="79"/>
      <c r="AT1235" s="25" t="s">
        <v>428</v>
      </c>
      <c r="AU1235" s="25" t="s">
        <v>80</v>
      </c>
    </row>
    <row r="1236" spans="2:65" s="1" customFormat="1" ht="22.5" customHeight="1">
      <c r="B1236" s="42"/>
      <c r="C1236" s="209" t="s">
        <v>2239</v>
      </c>
      <c r="D1236" s="209" t="s">
        <v>421</v>
      </c>
      <c r="E1236" s="210" t="s">
        <v>2240</v>
      </c>
      <c r="F1236" s="211" t="s">
        <v>2241</v>
      </c>
      <c r="G1236" s="212" t="s">
        <v>608</v>
      </c>
      <c r="H1236" s="213">
        <v>37</v>
      </c>
      <c r="I1236" s="214"/>
      <c r="J1236" s="215">
        <f>ROUND(I1236*H1236,2)</f>
        <v>0</v>
      </c>
      <c r="K1236" s="211" t="s">
        <v>425</v>
      </c>
      <c r="L1236" s="62"/>
      <c r="M1236" s="216" t="s">
        <v>21</v>
      </c>
      <c r="N1236" s="217" t="s">
        <v>42</v>
      </c>
      <c r="O1236" s="43"/>
      <c r="P1236" s="218">
        <f>O1236*H1236</f>
        <v>0</v>
      </c>
      <c r="Q1236" s="218">
        <v>0</v>
      </c>
      <c r="R1236" s="218">
        <f>Q1236*H1236</f>
        <v>0</v>
      </c>
      <c r="S1236" s="218">
        <v>0</v>
      </c>
      <c r="T1236" s="219">
        <f>S1236*H1236</f>
        <v>0</v>
      </c>
      <c r="AR1236" s="25" t="s">
        <v>517</v>
      </c>
      <c r="AT1236" s="25" t="s">
        <v>421</v>
      </c>
      <c r="AU1236" s="25" t="s">
        <v>80</v>
      </c>
      <c r="AY1236" s="25" t="s">
        <v>419</v>
      </c>
      <c r="BE1236" s="220">
        <f>IF(N1236="základní",J1236,0)</f>
        <v>0</v>
      </c>
      <c r="BF1236" s="220">
        <f>IF(N1236="snížená",J1236,0)</f>
        <v>0</v>
      </c>
      <c r="BG1236" s="220">
        <f>IF(N1236="zákl. přenesená",J1236,0)</f>
        <v>0</v>
      </c>
      <c r="BH1236" s="220">
        <f>IF(N1236="sníž. přenesená",J1236,0)</f>
        <v>0</v>
      </c>
      <c r="BI1236" s="220">
        <f>IF(N1236="nulová",J1236,0)</f>
        <v>0</v>
      </c>
      <c r="BJ1236" s="25" t="s">
        <v>78</v>
      </c>
      <c r="BK1236" s="220">
        <f>ROUND(I1236*H1236,2)</f>
        <v>0</v>
      </c>
      <c r="BL1236" s="25" t="s">
        <v>517</v>
      </c>
      <c r="BM1236" s="25" t="s">
        <v>2242</v>
      </c>
    </row>
    <row r="1237" spans="2:65" s="1" customFormat="1" ht="27">
      <c r="B1237" s="42"/>
      <c r="C1237" s="64"/>
      <c r="D1237" s="221" t="s">
        <v>428</v>
      </c>
      <c r="E1237" s="64"/>
      <c r="F1237" s="222" t="s">
        <v>2243</v>
      </c>
      <c r="G1237" s="64"/>
      <c r="H1237" s="64"/>
      <c r="I1237" s="177"/>
      <c r="J1237" s="64"/>
      <c r="K1237" s="64"/>
      <c r="L1237" s="62"/>
      <c r="M1237" s="223"/>
      <c r="N1237" s="43"/>
      <c r="O1237" s="43"/>
      <c r="P1237" s="43"/>
      <c r="Q1237" s="43"/>
      <c r="R1237" s="43"/>
      <c r="S1237" s="43"/>
      <c r="T1237" s="79"/>
      <c r="AT1237" s="25" t="s">
        <v>428</v>
      </c>
      <c r="AU1237" s="25" t="s">
        <v>80</v>
      </c>
    </row>
    <row r="1238" spans="2:65" s="12" customFormat="1" ht="13.5">
      <c r="B1238" s="224"/>
      <c r="C1238" s="225"/>
      <c r="D1238" s="237" t="s">
        <v>430</v>
      </c>
      <c r="E1238" s="247" t="s">
        <v>21</v>
      </c>
      <c r="F1238" s="248" t="s">
        <v>2244</v>
      </c>
      <c r="G1238" s="225"/>
      <c r="H1238" s="249">
        <v>37</v>
      </c>
      <c r="I1238" s="229"/>
      <c r="J1238" s="225"/>
      <c r="K1238" s="225"/>
      <c r="L1238" s="230"/>
      <c r="M1238" s="231"/>
      <c r="N1238" s="232"/>
      <c r="O1238" s="232"/>
      <c r="P1238" s="232"/>
      <c r="Q1238" s="232"/>
      <c r="R1238" s="232"/>
      <c r="S1238" s="232"/>
      <c r="T1238" s="233"/>
      <c r="AT1238" s="234" t="s">
        <v>430</v>
      </c>
      <c r="AU1238" s="234" t="s">
        <v>80</v>
      </c>
      <c r="AV1238" s="12" t="s">
        <v>80</v>
      </c>
      <c r="AW1238" s="12" t="s">
        <v>34</v>
      </c>
      <c r="AX1238" s="12" t="s">
        <v>78</v>
      </c>
      <c r="AY1238" s="234" t="s">
        <v>419</v>
      </c>
    </row>
    <row r="1239" spans="2:65" s="1" customFormat="1" ht="31.5" customHeight="1">
      <c r="B1239" s="42"/>
      <c r="C1239" s="250" t="s">
        <v>2245</v>
      </c>
      <c r="D1239" s="250" t="s">
        <v>469</v>
      </c>
      <c r="E1239" s="251" t="s">
        <v>2246</v>
      </c>
      <c r="F1239" s="252" t="s">
        <v>2247</v>
      </c>
      <c r="G1239" s="253" t="s">
        <v>608</v>
      </c>
      <c r="H1239" s="254">
        <v>37</v>
      </c>
      <c r="I1239" s="255"/>
      <c r="J1239" s="256">
        <f>ROUND(I1239*H1239,2)</f>
        <v>0</v>
      </c>
      <c r="K1239" s="252" t="s">
        <v>21</v>
      </c>
      <c r="L1239" s="257"/>
      <c r="M1239" s="258" t="s">
        <v>21</v>
      </c>
      <c r="N1239" s="259" t="s">
        <v>42</v>
      </c>
      <c r="O1239" s="43"/>
      <c r="P1239" s="218">
        <f>O1239*H1239</f>
        <v>0</v>
      </c>
      <c r="Q1239" s="218">
        <v>2.1000000000000001E-2</v>
      </c>
      <c r="R1239" s="218">
        <f>Q1239*H1239</f>
        <v>0.77700000000000002</v>
      </c>
      <c r="S1239" s="218">
        <v>0</v>
      </c>
      <c r="T1239" s="219">
        <f>S1239*H1239</f>
        <v>0</v>
      </c>
      <c r="AR1239" s="25" t="s">
        <v>622</v>
      </c>
      <c r="AT1239" s="25" t="s">
        <v>469</v>
      </c>
      <c r="AU1239" s="25" t="s">
        <v>80</v>
      </c>
      <c r="AY1239" s="25" t="s">
        <v>419</v>
      </c>
      <c r="BE1239" s="220">
        <f>IF(N1239="základní",J1239,0)</f>
        <v>0</v>
      </c>
      <c r="BF1239" s="220">
        <f>IF(N1239="snížená",J1239,0)</f>
        <v>0</v>
      </c>
      <c r="BG1239" s="220">
        <f>IF(N1239="zákl. přenesená",J1239,0)</f>
        <v>0</v>
      </c>
      <c r="BH1239" s="220">
        <f>IF(N1239="sníž. přenesená",J1239,0)</f>
        <v>0</v>
      </c>
      <c r="BI1239" s="220">
        <f>IF(N1239="nulová",J1239,0)</f>
        <v>0</v>
      </c>
      <c r="BJ1239" s="25" t="s">
        <v>78</v>
      </c>
      <c r="BK1239" s="220">
        <f>ROUND(I1239*H1239,2)</f>
        <v>0</v>
      </c>
      <c r="BL1239" s="25" t="s">
        <v>517</v>
      </c>
      <c r="BM1239" s="25" t="s">
        <v>2248</v>
      </c>
    </row>
    <row r="1240" spans="2:65" s="1" customFormat="1" ht="13.5">
      <c r="B1240" s="42"/>
      <c r="C1240" s="64"/>
      <c r="D1240" s="237" t="s">
        <v>428</v>
      </c>
      <c r="E1240" s="64"/>
      <c r="F1240" s="271" t="s">
        <v>2249</v>
      </c>
      <c r="G1240" s="64"/>
      <c r="H1240" s="64"/>
      <c r="I1240" s="177"/>
      <c r="J1240" s="64"/>
      <c r="K1240" s="64"/>
      <c r="L1240" s="62"/>
      <c r="M1240" s="223"/>
      <c r="N1240" s="43"/>
      <c r="O1240" s="43"/>
      <c r="P1240" s="43"/>
      <c r="Q1240" s="43"/>
      <c r="R1240" s="43"/>
      <c r="S1240" s="43"/>
      <c r="T1240" s="79"/>
      <c r="AT1240" s="25" t="s">
        <v>428</v>
      </c>
      <c r="AU1240" s="25" t="s">
        <v>80</v>
      </c>
    </row>
    <row r="1241" spans="2:65" s="1" customFormat="1" ht="31.5" customHeight="1">
      <c r="B1241" s="42"/>
      <c r="C1241" s="209" t="s">
        <v>2250</v>
      </c>
      <c r="D1241" s="209" t="s">
        <v>421</v>
      </c>
      <c r="E1241" s="210" t="s">
        <v>2251</v>
      </c>
      <c r="F1241" s="211" t="s">
        <v>2252</v>
      </c>
      <c r="G1241" s="212" t="s">
        <v>608</v>
      </c>
      <c r="H1241" s="213">
        <v>1</v>
      </c>
      <c r="I1241" s="214"/>
      <c r="J1241" s="215">
        <f>ROUND(I1241*H1241,2)</f>
        <v>0</v>
      </c>
      <c r="K1241" s="211" t="s">
        <v>425</v>
      </c>
      <c r="L1241" s="62"/>
      <c r="M1241" s="216" t="s">
        <v>21</v>
      </c>
      <c r="N1241" s="217" t="s">
        <v>42</v>
      </c>
      <c r="O1241" s="43"/>
      <c r="P1241" s="218">
        <f>O1241*H1241</f>
        <v>0</v>
      </c>
      <c r="Q1241" s="218">
        <v>0</v>
      </c>
      <c r="R1241" s="218">
        <f>Q1241*H1241</f>
        <v>0</v>
      </c>
      <c r="S1241" s="218">
        <v>0</v>
      </c>
      <c r="T1241" s="219">
        <f>S1241*H1241</f>
        <v>0</v>
      </c>
      <c r="AR1241" s="25" t="s">
        <v>517</v>
      </c>
      <c r="AT1241" s="25" t="s">
        <v>421</v>
      </c>
      <c r="AU1241" s="25" t="s">
        <v>80</v>
      </c>
      <c r="AY1241" s="25" t="s">
        <v>419</v>
      </c>
      <c r="BE1241" s="220">
        <f>IF(N1241="základní",J1241,0)</f>
        <v>0</v>
      </c>
      <c r="BF1241" s="220">
        <f>IF(N1241="snížená",J1241,0)</f>
        <v>0</v>
      </c>
      <c r="BG1241" s="220">
        <f>IF(N1241="zákl. přenesená",J1241,0)</f>
        <v>0</v>
      </c>
      <c r="BH1241" s="220">
        <f>IF(N1241="sníž. přenesená",J1241,0)</f>
        <v>0</v>
      </c>
      <c r="BI1241" s="220">
        <f>IF(N1241="nulová",J1241,0)</f>
        <v>0</v>
      </c>
      <c r="BJ1241" s="25" t="s">
        <v>78</v>
      </c>
      <c r="BK1241" s="220">
        <f>ROUND(I1241*H1241,2)</f>
        <v>0</v>
      </c>
      <c r="BL1241" s="25" t="s">
        <v>517</v>
      </c>
      <c r="BM1241" s="25" t="s">
        <v>2253</v>
      </c>
    </row>
    <row r="1242" spans="2:65" s="1" customFormat="1" ht="27">
      <c r="B1242" s="42"/>
      <c r="C1242" s="64"/>
      <c r="D1242" s="221" t="s">
        <v>428</v>
      </c>
      <c r="E1242" s="64"/>
      <c r="F1242" s="222" t="s">
        <v>2254</v>
      </c>
      <c r="G1242" s="64"/>
      <c r="H1242" s="64"/>
      <c r="I1242" s="177"/>
      <c r="J1242" s="64"/>
      <c r="K1242" s="64"/>
      <c r="L1242" s="62"/>
      <c r="M1242" s="223"/>
      <c r="N1242" s="43"/>
      <c r="O1242" s="43"/>
      <c r="P1242" s="43"/>
      <c r="Q1242" s="43"/>
      <c r="R1242" s="43"/>
      <c r="S1242" s="43"/>
      <c r="T1242" s="79"/>
      <c r="AT1242" s="25" t="s">
        <v>428</v>
      </c>
      <c r="AU1242" s="25" t="s">
        <v>80</v>
      </c>
    </row>
    <row r="1243" spans="2:65" s="12" customFormat="1" ht="13.5">
      <c r="B1243" s="224"/>
      <c r="C1243" s="225"/>
      <c r="D1243" s="237" t="s">
        <v>430</v>
      </c>
      <c r="E1243" s="247" t="s">
        <v>21</v>
      </c>
      <c r="F1243" s="248" t="s">
        <v>2255</v>
      </c>
      <c r="G1243" s="225"/>
      <c r="H1243" s="249">
        <v>1</v>
      </c>
      <c r="I1243" s="229"/>
      <c r="J1243" s="225"/>
      <c r="K1243" s="225"/>
      <c r="L1243" s="230"/>
      <c r="M1243" s="231"/>
      <c r="N1243" s="232"/>
      <c r="O1243" s="232"/>
      <c r="P1243" s="232"/>
      <c r="Q1243" s="232"/>
      <c r="R1243" s="232"/>
      <c r="S1243" s="232"/>
      <c r="T1243" s="233"/>
      <c r="AT1243" s="234" t="s">
        <v>430</v>
      </c>
      <c r="AU1243" s="234" t="s">
        <v>80</v>
      </c>
      <c r="AV1243" s="12" t="s">
        <v>80</v>
      </c>
      <c r="AW1243" s="12" t="s">
        <v>34</v>
      </c>
      <c r="AX1243" s="12" t="s">
        <v>78</v>
      </c>
      <c r="AY1243" s="234" t="s">
        <v>419</v>
      </c>
    </row>
    <row r="1244" spans="2:65" s="1" customFormat="1" ht="31.5" customHeight="1">
      <c r="B1244" s="42"/>
      <c r="C1244" s="250" t="s">
        <v>2256</v>
      </c>
      <c r="D1244" s="250" t="s">
        <v>469</v>
      </c>
      <c r="E1244" s="251" t="s">
        <v>2257</v>
      </c>
      <c r="F1244" s="252" t="s">
        <v>2258</v>
      </c>
      <c r="G1244" s="253" t="s">
        <v>608</v>
      </c>
      <c r="H1244" s="254">
        <v>1</v>
      </c>
      <c r="I1244" s="255"/>
      <c r="J1244" s="256">
        <f>ROUND(I1244*H1244,2)</f>
        <v>0</v>
      </c>
      <c r="K1244" s="252" t="s">
        <v>21</v>
      </c>
      <c r="L1244" s="257"/>
      <c r="M1244" s="258" t="s">
        <v>21</v>
      </c>
      <c r="N1244" s="259" t="s">
        <v>42</v>
      </c>
      <c r="O1244" s="43"/>
      <c r="P1244" s="218">
        <f>O1244*H1244</f>
        <v>0</v>
      </c>
      <c r="Q1244" s="218">
        <v>2.7E-2</v>
      </c>
      <c r="R1244" s="218">
        <f>Q1244*H1244</f>
        <v>2.7E-2</v>
      </c>
      <c r="S1244" s="218">
        <v>0</v>
      </c>
      <c r="T1244" s="219">
        <f>S1244*H1244</f>
        <v>0</v>
      </c>
      <c r="AR1244" s="25" t="s">
        <v>622</v>
      </c>
      <c r="AT1244" s="25" t="s">
        <v>469</v>
      </c>
      <c r="AU1244" s="25" t="s">
        <v>80</v>
      </c>
      <c r="AY1244" s="25" t="s">
        <v>419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25" t="s">
        <v>78</v>
      </c>
      <c r="BK1244" s="220">
        <f>ROUND(I1244*H1244,2)</f>
        <v>0</v>
      </c>
      <c r="BL1244" s="25" t="s">
        <v>517</v>
      </c>
      <c r="BM1244" s="25" t="s">
        <v>2259</v>
      </c>
    </row>
    <row r="1245" spans="2:65" s="1" customFormat="1" ht="27">
      <c r="B1245" s="42"/>
      <c r="C1245" s="64"/>
      <c r="D1245" s="237" t="s">
        <v>428</v>
      </c>
      <c r="E1245" s="64"/>
      <c r="F1245" s="271" t="s">
        <v>2258</v>
      </c>
      <c r="G1245" s="64"/>
      <c r="H1245" s="64"/>
      <c r="I1245" s="177"/>
      <c r="J1245" s="64"/>
      <c r="K1245" s="64"/>
      <c r="L1245" s="62"/>
      <c r="M1245" s="223"/>
      <c r="N1245" s="43"/>
      <c r="O1245" s="43"/>
      <c r="P1245" s="43"/>
      <c r="Q1245" s="43"/>
      <c r="R1245" s="43"/>
      <c r="S1245" s="43"/>
      <c r="T1245" s="79"/>
      <c r="AT1245" s="25" t="s">
        <v>428</v>
      </c>
      <c r="AU1245" s="25" t="s">
        <v>80</v>
      </c>
    </row>
    <row r="1246" spans="2:65" s="1" customFormat="1" ht="22.5" customHeight="1">
      <c r="B1246" s="42"/>
      <c r="C1246" s="209" t="s">
        <v>2260</v>
      </c>
      <c r="D1246" s="209" t="s">
        <v>421</v>
      </c>
      <c r="E1246" s="210" t="s">
        <v>2261</v>
      </c>
      <c r="F1246" s="211" t="s">
        <v>2262</v>
      </c>
      <c r="G1246" s="212" t="s">
        <v>608</v>
      </c>
      <c r="H1246" s="213">
        <v>2</v>
      </c>
      <c r="I1246" s="214"/>
      <c r="J1246" s="215">
        <f>ROUND(I1246*H1246,2)</f>
        <v>0</v>
      </c>
      <c r="K1246" s="211" t="s">
        <v>425</v>
      </c>
      <c r="L1246" s="62"/>
      <c r="M1246" s="216" t="s">
        <v>21</v>
      </c>
      <c r="N1246" s="217" t="s">
        <v>42</v>
      </c>
      <c r="O1246" s="43"/>
      <c r="P1246" s="218">
        <f>O1246*H1246</f>
        <v>0</v>
      </c>
      <c r="Q1246" s="218">
        <v>8.7000000000000001E-4</v>
      </c>
      <c r="R1246" s="218">
        <f>Q1246*H1246</f>
        <v>1.74E-3</v>
      </c>
      <c r="S1246" s="218">
        <v>0</v>
      </c>
      <c r="T1246" s="219">
        <f>S1246*H1246</f>
        <v>0</v>
      </c>
      <c r="AR1246" s="25" t="s">
        <v>517</v>
      </c>
      <c r="AT1246" s="25" t="s">
        <v>421</v>
      </c>
      <c r="AU1246" s="25" t="s">
        <v>80</v>
      </c>
      <c r="AY1246" s="25" t="s">
        <v>419</v>
      </c>
      <c r="BE1246" s="220">
        <f>IF(N1246="základní",J1246,0)</f>
        <v>0</v>
      </c>
      <c r="BF1246" s="220">
        <f>IF(N1246="snížená",J1246,0)</f>
        <v>0</v>
      </c>
      <c r="BG1246" s="220">
        <f>IF(N1246="zákl. přenesená",J1246,0)</f>
        <v>0</v>
      </c>
      <c r="BH1246" s="220">
        <f>IF(N1246="sníž. přenesená",J1246,0)</f>
        <v>0</v>
      </c>
      <c r="BI1246" s="220">
        <f>IF(N1246="nulová",J1246,0)</f>
        <v>0</v>
      </c>
      <c r="BJ1246" s="25" t="s">
        <v>78</v>
      </c>
      <c r="BK1246" s="220">
        <f>ROUND(I1246*H1246,2)</f>
        <v>0</v>
      </c>
      <c r="BL1246" s="25" t="s">
        <v>517</v>
      </c>
      <c r="BM1246" s="25" t="s">
        <v>2263</v>
      </c>
    </row>
    <row r="1247" spans="2:65" s="1" customFormat="1" ht="27">
      <c r="B1247" s="42"/>
      <c r="C1247" s="64"/>
      <c r="D1247" s="221" t="s">
        <v>428</v>
      </c>
      <c r="E1247" s="64"/>
      <c r="F1247" s="222" t="s">
        <v>2264</v>
      </c>
      <c r="G1247" s="64"/>
      <c r="H1247" s="64"/>
      <c r="I1247" s="177"/>
      <c r="J1247" s="64"/>
      <c r="K1247" s="64"/>
      <c r="L1247" s="62"/>
      <c r="M1247" s="223"/>
      <c r="N1247" s="43"/>
      <c r="O1247" s="43"/>
      <c r="P1247" s="43"/>
      <c r="Q1247" s="43"/>
      <c r="R1247" s="43"/>
      <c r="S1247" s="43"/>
      <c r="T1247" s="79"/>
      <c r="AT1247" s="25" t="s">
        <v>428</v>
      </c>
      <c r="AU1247" s="25" t="s">
        <v>80</v>
      </c>
    </row>
    <row r="1248" spans="2:65" s="12" customFormat="1" ht="13.5">
      <c r="B1248" s="224"/>
      <c r="C1248" s="225"/>
      <c r="D1248" s="221" t="s">
        <v>430</v>
      </c>
      <c r="E1248" s="226" t="s">
        <v>21</v>
      </c>
      <c r="F1248" s="227" t="s">
        <v>1224</v>
      </c>
      <c r="G1248" s="225"/>
      <c r="H1248" s="228">
        <v>1</v>
      </c>
      <c r="I1248" s="229"/>
      <c r="J1248" s="225"/>
      <c r="K1248" s="225"/>
      <c r="L1248" s="230"/>
      <c r="M1248" s="231"/>
      <c r="N1248" s="232"/>
      <c r="O1248" s="232"/>
      <c r="P1248" s="232"/>
      <c r="Q1248" s="232"/>
      <c r="R1248" s="232"/>
      <c r="S1248" s="232"/>
      <c r="T1248" s="233"/>
      <c r="AT1248" s="234" t="s">
        <v>430</v>
      </c>
      <c r="AU1248" s="234" t="s">
        <v>80</v>
      </c>
      <c r="AV1248" s="12" t="s">
        <v>80</v>
      </c>
      <c r="AW1248" s="12" t="s">
        <v>34</v>
      </c>
      <c r="AX1248" s="12" t="s">
        <v>71</v>
      </c>
      <c r="AY1248" s="234" t="s">
        <v>419</v>
      </c>
    </row>
    <row r="1249" spans="2:65" s="12" customFormat="1" ht="13.5">
      <c r="B1249" s="224"/>
      <c r="C1249" s="225"/>
      <c r="D1249" s="221" t="s">
        <v>430</v>
      </c>
      <c r="E1249" s="226" t="s">
        <v>21</v>
      </c>
      <c r="F1249" s="227" t="s">
        <v>1225</v>
      </c>
      <c r="G1249" s="225"/>
      <c r="H1249" s="228">
        <v>1</v>
      </c>
      <c r="I1249" s="229"/>
      <c r="J1249" s="225"/>
      <c r="K1249" s="225"/>
      <c r="L1249" s="230"/>
      <c r="M1249" s="231"/>
      <c r="N1249" s="232"/>
      <c r="O1249" s="232"/>
      <c r="P1249" s="232"/>
      <c r="Q1249" s="232"/>
      <c r="R1249" s="232"/>
      <c r="S1249" s="232"/>
      <c r="T1249" s="233"/>
      <c r="AT1249" s="234" t="s">
        <v>430</v>
      </c>
      <c r="AU1249" s="234" t="s">
        <v>80</v>
      </c>
      <c r="AV1249" s="12" t="s">
        <v>80</v>
      </c>
      <c r="AW1249" s="12" t="s">
        <v>34</v>
      </c>
      <c r="AX1249" s="12" t="s">
        <v>71</v>
      </c>
      <c r="AY1249" s="234" t="s">
        <v>419</v>
      </c>
    </row>
    <row r="1250" spans="2:65" s="13" customFormat="1" ht="13.5">
      <c r="B1250" s="235"/>
      <c r="C1250" s="236"/>
      <c r="D1250" s="237" t="s">
        <v>430</v>
      </c>
      <c r="E1250" s="238" t="s">
        <v>21</v>
      </c>
      <c r="F1250" s="239" t="s">
        <v>434</v>
      </c>
      <c r="G1250" s="236"/>
      <c r="H1250" s="240">
        <v>2</v>
      </c>
      <c r="I1250" s="241"/>
      <c r="J1250" s="236"/>
      <c r="K1250" s="236"/>
      <c r="L1250" s="242"/>
      <c r="M1250" s="243"/>
      <c r="N1250" s="244"/>
      <c r="O1250" s="244"/>
      <c r="P1250" s="244"/>
      <c r="Q1250" s="244"/>
      <c r="R1250" s="244"/>
      <c r="S1250" s="244"/>
      <c r="T1250" s="245"/>
      <c r="AT1250" s="246" t="s">
        <v>430</v>
      </c>
      <c r="AU1250" s="246" t="s">
        <v>80</v>
      </c>
      <c r="AV1250" s="13" t="s">
        <v>426</v>
      </c>
      <c r="AW1250" s="13" t="s">
        <v>34</v>
      </c>
      <c r="AX1250" s="13" t="s">
        <v>78</v>
      </c>
      <c r="AY1250" s="246" t="s">
        <v>419</v>
      </c>
    </row>
    <row r="1251" spans="2:65" s="1" customFormat="1" ht="44.25" customHeight="1">
      <c r="B1251" s="42"/>
      <c r="C1251" s="250" t="s">
        <v>2265</v>
      </c>
      <c r="D1251" s="250" t="s">
        <v>469</v>
      </c>
      <c r="E1251" s="251" t="s">
        <v>2266</v>
      </c>
      <c r="F1251" s="252" t="s">
        <v>2267</v>
      </c>
      <c r="G1251" s="253" t="s">
        <v>608</v>
      </c>
      <c r="H1251" s="254">
        <v>1</v>
      </c>
      <c r="I1251" s="255"/>
      <c r="J1251" s="256">
        <f>ROUND(I1251*H1251,2)</f>
        <v>0</v>
      </c>
      <c r="K1251" s="252" t="s">
        <v>21</v>
      </c>
      <c r="L1251" s="257"/>
      <c r="M1251" s="258" t="s">
        <v>21</v>
      </c>
      <c r="N1251" s="259" t="s">
        <v>42</v>
      </c>
      <c r="O1251" s="43"/>
      <c r="P1251" s="218">
        <f>O1251*H1251</f>
        <v>0</v>
      </c>
      <c r="Q1251" s="218">
        <v>7.9000000000000001E-2</v>
      </c>
      <c r="R1251" s="218">
        <f>Q1251*H1251</f>
        <v>7.9000000000000001E-2</v>
      </c>
      <c r="S1251" s="218">
        <v>0</v>
      </c>
      <c r="T1251" s="219">
        <f>S1251*H1251</f>
        <v>0</v>
      </c>
      <c r="AR1251" s="25" t="s">
        <v>622</v>
      </c>
      <c r="AT1251" s="25" t="s">
        <v>469</v>
      </c>
      <c r="AU1251" s="25" t="s">
        <v>80</v>
      </c>
      <c r="AY1251" s="25" t="s">
        <v>419</v>
      </c>
      <c r="BE1251" s="220">
        <f>IF(N1251="základní",J1251,0)</f>
        <v>0</v>
      </c>
      <c r="BF1251" s="220">
        <f>IF(N1251="snížená",J1251,0)</f>
        <v>0</v>
      </c>
      <c r="BG1251" s="220">
        <f>IF(N1251="zákl. přenesená",J1251,0)</f>
        <v>0</v>
      </c>
      <c r="BH1251" s="220">
        <f>IF(N1251="sníž. přenesená",J1251,0)</f>
        <v>0</v>
      </c>
      <c r="BI1251" s="220">
        <f>IF(N1251="nulová",J1251,0)</f>
        <v>0</v>
      </c>
      <c r="BJ1251" s="25" t="s">
        <v>78</v>
      </c>
      <c r="BK1251" s="220">
        <f>ROUND(I1251*H1251,2)</f>
        <v>0</v>
      </c>
      <c r="BL1251" s="25" t="s">
        <v>517</v>
      </c>
      <c r="BM1251" s="25" t="s">
        <v>2268</v>
      </c>
    </row>
    <row r="1252" spans="2:65" s="1" customFormat="1" ht="27">
      <c r="B1252" s="42"/>
      <c r="C1252" s="64"/>
      <c r="D1252" s="237" t="s">
        <v>428</v>
      </c>
      <c r="E1252" s="64"/>
      <c r="F1252" s="271" t="s">
        <v>2267</v>
      </c>
      <c r="G1252" s="64"/>
      <c r="H1252" s="64"/>
      <c r="I1252" s="177"/>
      <c r="J1252" s="64"/>
      <c r="K1252" s="64"/>
      <c r="L1252" s="62"/>
      <c r="M1252" s="223"/>
      <c r="N1252" s="43"/>
      <c r="O1252" s="43"/>
      <c r="P1252" s="43"/>
      <c r="Q1252" s="43"/>
      <c r="R1252" s="43"/>
      <c r="S1252" s="43"/>
      <c r="T1252" s="79"/>
      <c r="AT1252" s="25" t="s">
        <v>428</v>
      </c>
      <c r="AU1252" s="25" t="s">
        <v>80</v>
      </c>
    </row>
    <row r="1253" spans="2:65" s="1" customFormat="1" ht="31.5" customHeight="1">
      <c r="B1253" s="42"/>
      <c r="C1253" s="250" t="s">
        <v>2269</v>
      </c>
      <c r="D1253" s="250" t="s">
        <v>469</v>
      </c>
      <c r="E1253" s="251" t="s">
        <v>2270</v>
      </c>
      <c r="F1253" s="252" t="s">
        <v>2271</v>
      </c>
      <c r="G1253" s="253" t="s">
        <v>608</v>
      </c>
      <c r="H1253" s="254">
        <v>1</v>
      </c>
      <c r="I1253" s="255"/>
      <c r="J1253" s="256">
        <f>ROUND(I1253*H1253,2)</f>
        <v>0</v>
      </c>
      <c r="K1253" s="252" t="s">
        <v>21</v>
      </c>
      <c r="L1253" s="257"/>
      <c r="M1253" s="258" t="s">
        <v>21</v>
      </c>
      <c r="N1253" s="259" t="s">
        <v>42</v>
      </c>
      <c r="O1253" s="43"/>
      <c r="P1253" s="218">
        <f>O1253*H1253</f>
        <v>0</v>
      </c>
      <c r="Q1253" s="218">
        <v>7.9000000000000001E-2</v>
      </c>
      <c r="R1253" s="218">
        <f>Q1253*H1253</f>
        <v>7.9000000000000001E-2</v>
      </c>
      <c r="S1253" s="218">
        <v>0</v>
      </c>
      <c r="T1253" s="219">
        <f>S1253*H1253</f>
        <v>0</v>
      </c>
      <c r="AR1253" s="25" t="s">
        <v>622</v>
      </c>
      <c r="AT1253" s="25" t="s">
        <v>469</v>
      </c>
      <c r="AU1253" s="25" t="s">
        <v>80</v>
      </c>
      <c r="AY1253" s="25" t="s">
        <v>419</v>
      </c>
      <c r="BE1253" s="220">
        <f>IF(N1253="základní",J1253,0)</f>
        <v>0</v>
      </c>
      <c r="BF1253" s="220">
        <f>IF(N1253="snížená",J1253,0)</f>
        <v>0</v>
      </c>
      <c r="BG1253" s="220">
        <f>IF(N1253="zákl. přenesená",J1253,0)</f>
        <v>0</v>
      </c>
      <c r="BH1253" s="220">
        <f>IF(N1253="sníž. přenesená",J1253,0)</f>
        <v>0</v>
      </c>
      <c r="BI1253" s="220">
        <f>IF(N1253="nulová",J1253,0)</f>
        <v>0</v>
      </c>
      <c r="BJ1253" s="25" t="s">
        <v>78</v>
      </c>
      <c r="BK1253" s="220">
        <f>ROUND(I1253*H1253,2)</f>
        <v>0</v>
      </c>
      <c r="BL1253" s="25" t="s">
        <v>517</v>
      </c>
      <c r="BM1253" s="25" t="s">
        <v>2272</v>
      </c>
    </row>
    <row r="1254" spans="2:65" s="1" customFormat="1" ht="22.5" customHeight="1">
      <c r="B1254" s="42"/>
      <c r="C1254" s="209" t="s">
        <v>2273</v>
      </c>
      <c r="D1254" s="209" t="s">
        <v>421</v>
      </c>
      <c r="E1254" s="210" t="s">
        <v>2274</v>
      </c>
      <c r="F1254" s="211" t="s">
        <v>2275</v>
      </c>
      <c r="G1254" s="212" t="s">
        <v>608</v>
      </c>
      <c r="H1254" s="213">
        <v>7</v>
      </c>
      <c r="I1254" s="214"/>
      <c r="J1254" s="215">
        <f>ROUND(I1254*H1254,2)</f>
        <v>0</v>
      </c>
      <c r="K1254" s="211" t="s">
        <v>425</v>
      </c>
      <c r="L1254" s="62"/>
      <c r="M1254" s="216" t="s">
        <v>21</v>
      </c>
      <c r="N1254" s="217" t="s">
        <v>42</v>
      </c>
      <c r="O1254" s="43"/>
      <c r="P1254" s="218">
        <f>O1254*H1254</f>
        <v>0</v>
      </c>
      <c r="Q1254" s="218">
        <v>0</v>
      </c>
      <c r="R1254" s="218">
        <f>Q1254*H1254</f>
        <v>0</v>
      </c>
      <c r="S1254" s="218">
        <v>3.5000000000000001E-3</v>
      </c>
      <c r="T1254" s="219">
        <f>S1254*H1254</f>
        <v>2.4500000000000001E-2</v>
      </c>
      <c r="AR1254" s="25" t="s">
        <v>517</v>
      </c>
      <c r="AT1254" s="25" t="s">
        <v>421</v>
      </c>
      <c r="AU1254" s="25" t="s">
        <v>80</v>
      </c>
      <c r="AY1254" s="25" t="s">
        <v>419</v>
      </c>
      <c r="BE1254" s="220">
        <f>IF(N1254="základní",J1254,0)</f>
        <v>0</v>
      </c>
      <c r="BF1254" s="220">
        <f>IF(N1254="snížená",J1254,0)</f>
        <v>0</v>
      </c>
      <c r="BG1254" s="220">
        <f>IF(N1254="zákl. přenesená",J1254,0)</f>
        <v>0</v>
      </c>
      <c r="BH1254" s="220">
        <f>IF(N1254="sníž. přenesená",J1254,0)</f>
        <v>0</v>
      </c>
      <c r="BI1254" s="220">
        <f>IF(N1254="nulová",J1254,0)</f>
        <v>0</v>
      </c>
      <c r="BJ1254" s="25" t="s">
        <v>78</v>
      </c>
      <c r="BK1254" s="220">
        <f>ROUND(I1254*H1254,2)</f>
        <v>0</v>
      </c>
      <c r="BL1254" s="25" t="s">
        <v>517</v>
      </c>
      <c r="BM1254" s="25" t="s">
        <v>2276</v>
      </c>
    </row>
    <row r="1255" spans="2:65" s="1" customFormat="1" ht="27">
      <c r="B1255" s="42"/>
      <c r="C1255" s="64"/>
      <c r="D1255" s="221" t="s">
        <v>428</v>
      </c>
      <c r="E1255" s="64"/>
      <c r="F1255" s="222" t="s">
        <v>2277</v>
      </c>
      <c r="G1255" s="64"/>
      <c r="H1255" s="64"/>
      <c r="I1255" s="177"/>
      <c r="J1255" s="64"/>
      <c r="K1255" s="64"/>
      <c r="L1255" s="62"/>
      <c r="M1255" s="223"/>
      <c r="N1255" s="43"/>
      <c r="O1255" s="43"/>
      <c r="P1255" s="43"/>
      <c r="Q1255" s="43"/>
      <c r="R1255" s="43"/>
      <c r="S1255" s="43"/>
      <c r="T1255" s="79"/>
      <c r="AT1255" s="25" t="s">
        <v>428</v>
      </c>
      <c r="AU1255" s="25" t="s">
        <v>80</v>
      </c>
    </row>
    <row r="1256" spans="2:65" s="12" customFormat="1" ht="13.5">
      <c r="B1256" s="224"/>
      <c r="C1256" s="225"/>
      <c r="D1256" s="237" t="s">
        <v>430</v>
      </c>
      <c r="E1256" s="247" t="s">
        <v>21</v>
      </c>
      <c r="F1256" s="248" t="s">
        <v>2278</v>
      </c>
      <c r="G1256" s="225"/>
      <c r="H1256" s="249">
        <v>7</v>
      </c>
      <c r="I1256" s="229"/>
      <c r="J1256" s="225"/>
      <c r="K1256" s="225"/>
      <c r="L1256" s="230"/>
      <c r="M1256" s="231"/>
      <c r="N1256" s="232"/>
      <c r="O1256" s="232"/>
      <c r="P1256" s="232"/>
      <c r="Q1256" s="232"/>
      <c r="R1256" s="232"/>
      <c r="S1256" s="232"/>
      <c r="T1256" s="233"/>
      <c r="AT1256" s="234" t="s">
        <v>430</v>
      </c>
      <c r="AU1256" s="234" t="s">
        <v>80</v>
      </c>
      <c r="AV1256" s="12" t="s">
        <v>80</v>
      </c>
      <c r="AW1256" s="12" t="s">
        <v>34</v>
      </c>
      <c r="AX1256" s="12" t="s">
        <v>78</v>
      </c>
      <c r="AY1256" s="234" t="s">
        <v>419</v>
      </c>
    </row>
    <row r="1257" spans="2:65" s="1" customFormat="1" ht="22.5" customHeight="1">
      <c r="B1257" s="42"/>
      <c r="C1257" s="250" t="s">
        <v>2279</v>
      </c>
      <c r="D1257" s="250" t="s">
        <v>469</v>
      </c>
      <c r="E1257" s="251" t="s">
        <v>2280</v>
      </c>
      <c r="F1257" s="252" t="s">
        <v>2281</v>
      </c>
      <c r="G1257" s="253" t="s">
        <v>608</v>
      </c>
      <c r="H1257" s="254">
        <v>7</v>
      </c>
      <c r="I1257" s="255"/>
      <c r="J1257" s="256">
        <f>ROUND(I1257*H1257,2)</f>
        <v>0</v>
      </c>
      <c r="K1257" s="252" t="s">
        <v>21</v>
      </c>
      <c r="L1257" s="257"/>
      <c r="M1257" s="258" t="s">
        <v>21</v>
      </c>
      <c r="N1257" s="259" t="s">
        <v>42</v>
      </c>
      <c r="O1257" s="43"/>
      <c r="P1257" s="218">
        <f>O1257*H1257</f>
        <v>0</v>
      </c>
      <c r="Q1257" s="218">
        <v>0</v>
      </c>
      <c r="R1257" s="218">
        <f>Q1257*H1257</f>
        <v>0</v>
      </c>
      <c r="S1257" s="218">
        <v>0</v>
      </c>
      <c r="T1257" s="219">
        <f>S1257*H1257</f>
        <v>0</v>
      </c>
      <c r="AR1257" s="25" t="s">
        <v>622</v>
      </c>
      <c r="AT1257" s="25" t="s">
        <v>469</v>
      </c>
      <c r="AU1257" s="25" t="s">
        <v>80</v>
      </c>
      <c r="AY1257" s="25" t="s">
        <v>419</v>
      </c>
      <c r="BE1257" s="220">
        <f>IF(N1257="základní",J1257,0)</f>
        <v>0</v>
      </c>
      <c r="BF1257" s="220">
        <f>IF(N1257="snížená",J1257,0)</f>
        <v>0</v>
      </c>
      <c r="BG1257" s="220">
        <f>IF(N1257="zákl. přenesená",J1257,0)</f>
        <v>0</v>
      </c>
      <c r="BH1257" s="220">
        <f>IF(N1257="sníž. přenesená",J1257,0)</f>
        <v>0</v>
      </c>
      <c r="BI1257" s="220">
        <f>IF(N1257="nulová",J1257,0)</f>
        <v>0</v>
      </c>
      <c r="BJ1257" s="25" t="s">
        <v>78</v>
      </c>
      <c r="BK1257" s="220">
        <f>ROUND(I1257*H1257,2)</f>
        <v>0</v>
      </c>
      <c r="BL1257" s="25" t="s">
        <v>517</v>
      </c>
      <c r="BM1257" s="25" t="s">
        <v>2282</v>
      </c>
    </row>
    <row r="1258" spans="2:65" s="1" customFormat="1" ht="13.5">
      <c r="B1258" s="42"/>
      <c r="C1258" s="64"/>
      <c r="D1258" s="237" t="s">
        <v>428</v>
      </c>
      <c r="E1258" s="64"/>
      <c r="F1258" s="271" t="s">
        <v>2281</v>
      </c>
      <c r="G1258" s="64"/>
      <c r="H1258" s="64"/>
      <c r="I1258" s="177"/>
      <c r="J1258" s="64"/>
      <c r="K1258" s="64"/>
      <c r="L1258" s="62"/>
      <c r="M1258" s="223"/>
      <c r="N1258" s="43"/>
      <c r="O1258" s="43"/>
      <c r="P1258" s="43"/>
      <c r="Q1258" s="43"/>
      <c r="R1258" s="43"/>
      <c r="S1258" s="43"/>
      <c r="T1258" s="79"/>
      <c r="AT1258" s="25" t="s">
        <v>428</v>
      </c>
      <c r="AU1258" s="25" t="s">
        <v>80</v>
      </c>
    </row>
    <row r="1259" spans="2:65" s="1" customFormat="1" ht="22.5" customHeight="1">
      <c r="B1259" s="42"/>
      <c r="C1259" s="209" t="s">
        <v>2283</v>
      </c>
      <c r="D1259" s="209" t="s">
        <v>421</v>
      </c>
      <c r="E1259" s="210" t="s">
        <v>2284</v>
      </c>
      <c r="F1259" s="211" t="s">
        <v>2285</v>
      </c>
      <c r="G1259" s="212" t="s">
        <v>458</v>
      </c>
      <c r="H1259" s="213">
        <v>7.9119999999999999</v>
      </c>
      <c r="I1259" s="214"/>
      <c r="J1259" s="215">
        <f>ROUND(I1259*H1259,2)</f>
        <v>0</v>
      </c>
      <c r="K1259" s="211" t="s">
        <v>425</v>
      </c>
      <c r="L1259" s="62"/>
      <c r="M1259" s="216" t="s">
        <v>21</v>
      </c>
      <c r="N1259" s="217" t="s">
        <v>42</v>
      </c>
      <c r="O1259" s="43"/>
      <c r="P1259" s="218">
        <f>O1259*H1259</f>
        <v>0</v>
      </c>
      <c r="Q1259" s="218">
        <v>0</v>
      </c>
      <c r="R1259" s="218">
        <f>Q1259*H1259</f>
        <v>0</v>
      </c>
      <c r="S1259" s="218">
        <v>0</v>
      </c>
      <c r="T1259" s="219">
        <f>S1259*H1259</f>
        <v>0</v>
      </c>
      <c r="AR1259" s="25" t="s">
        <v>517</v>
      </c>
      <c r="AT1259" s="25" t="s">
        <v>421</v>
      </c>
      <c r="AU1259" s="25" t="s">
        <v>80</v>
      </c>
      <c r="AY1259" s="25" t="s">
        <v>419</v>
      </c>
      <c r="BE1259" s="220">
        <f>IF(N1259="základní",J1259,0)</f>
        <v>0</v>
      </c>
      <c r="BF1259" s="220">
        <f>IF(N1259="snížená",J1259,0)</f>
        <v>0</v>
      </c>
      <c r="BG1259" s="220">
        <f>IF(N1259="zákl. přenesená",J1259,0)</f>
        <v>0</v>
      </c>
      <c r="BH1259" s="220">
        <f>IF(N1259="sníž. přenesená",J1259,0)</f>
        <v>0</v>
      </c>
      <c r="BI1259" s="220">
        <f>IF(N1259="nulová",J1259,0)</f>
        <v>0</v>
      </c>
      <c r="BJ1259" s="25" t="s">
        <v>78</v>
      </c>
      <c r="BK1259" s="220">
        <f>ROUND(I1259*H1259,2)</f>
        <v>0</v>
      </c>
      <c r="BL1259" s="25" t="s">
        <v>517</v>
      </c>
      <c r="BM1259" s="25" t="s">
        <v>2286</v>
      </c>
    </row>
    <row r="1260" spans="2:65" s="1" customFormat="1" ht="27">
      <c r="B1260" s="42"/>
      <c r="C1260" s="64"/>
      <c r="D1260" s="221" t="s">
        <v>428</v>
      </c>
      <c r="E1260" s="64"/>
      <c r="F1260" s="222" t="s">
        <v>2287</v>
      </c>
      <c r="G1260" s="64"/>
      <c r="H1260" s="64"/>
      <c r="I1260" s="177"/>
      <c r="J1260" s="64"/>
      <c r="K1260" s="64"/>
      <c r="L1260" s="62"/>
      <c r="M1260" s="223"/>
      <c r="N1260" s="43"/>
      <c r="O1260" s="43"/>
      <c r="P1260" s="43"/>
      <c r="Q1260" s="43"/>
      <c r="R1260" s="43"/>
      <c r="S1260" s="43"/>
      <c r="T1260" s="79"/>
      <c r="AT1260" s="25" t="s">
        <v>428</v>
      </c>
      <c r="AU1260" s="25" t="s">
        <v>80</v>
      </c>
    </row>
    <row r="1261" spans="2:65" s="11" customFormat="1" ht="29.85" customHeight="1">
      <c r="B1261" s="192"/>
      <c r="C1261" s="193"/>
      <c r="D1261" s="206" t="s">
        <v>70</v>
      </c>
      <c r="E1261" s="207" t="s">
        <v>2288</v>
      </c>
      <c r="F1261" s="207" t="s">
        <v>2289</v>
      </c>
      <c r="G1261" s="193"/>
      <c r="H1261" s="193"/>
      <c r="I1261" s="196"/>
      <c r="J1261" s="208">
        <f>BK1261</f>
        <v>0</v>
      </c>
      <c r="K1261" s="193"/>
      <c r="L1261" s="198"/>
      <c r="M1261" s="199"/>
      <c r="N1261" s="200"/>
      <c r="O1261" s="200"/>
      <c r="P1261" s="201">
        <f>SUM(P1262:P1404)</f>
        <v>0</v>
      </c>
      <c r="Q1261" s="200"/>
      <c r="R1261" s="201">
        <f>SUM(R1262:R1404)</f>
        <v>28.628411499999999</v>
      </c>
      <c r="S1261" s="200"/>
      <c r="T1261" s="202">
        <f>SUM(T1262:T1404)</f>
        <v>0.6915</v>
      </c>
      <c r="AR1261" s="203" t="s">
        <v>80</v>
      </c>
      <c r="AT1261" s="204" t="s">
        <v>70</v>
      </c>
      <c r="AU1261" s="204" t="s">
        <v>78</v>
      </c>
      <c r="AY1261" s="203" t="s">
        <v>419</v>
      </c>
      <c r="BK1261" s="205">
        <f>SUM(BK1262:BK1404)</f>
        <v>0</v>
      </c>
    </row>
    <row r="1262" spans="2:65" s="1" customFormat="1" ht="22.5" customHeight="1">
      <c r="B1262" s="42"/>
      <c r="C1262" s="209" t="s">
        <v>2290</v>
      </c>
      <c r="D1262" s="209" t="s">
        <v>421</v>
      </c>
      <c r="E1262" s="210" t="s">
        <v>2291</v>
      </c>
      <c r="F1262" s="211" t="s">
        <v>2292</v>
      </c>
      <c r="G1262" s="212" t="s">
        <v>465</v>
      </c>
      <c r="H1262" s="213">
        <v>17.797999999999998</v>
      </c>
      <c r="I1262" s="214"/>
      <c r="J1262" s="215">
        <f>ROUND(I1262*H1262,2)</f>
        <v>0</v>
      </c>
      <c r="K1262" s="211" t="s">
        <v>425</v>
      </c>
      <c r="L1262" s="62"/>
      <c r="M1262" s="216" t="s">
        <v>21</v>
      </c>
      <c r="N1262" s="217" t="s">
        <v>42</v>
      </c>
      <c r="O1262" s="43"/>
      <c r="P1262" s="218">
        <f>O1262*H1262</f>
        <v>0</v>
      </c>
      <c r="Q1262" s="218">
        <v>5.0000000000000002E-5</v>
      </c>
      <c r="R1262" s="218">
        <f>Q1262*H1262</f>
        <v>8.899E-4</v>
      </c>
      <c r="S1262" s="218">
        <v>0</v>
      </c>
      <c r="T1262" s="219">
        <f>S1262*H1262</f>
        <v>0</v>
      </c>
      <c r="AR1262" s="25" t="s">
        <v>517</v>
      </c>
      <c r="AT1262" s="25" t="s">
        <v>421</v>
      </c>
      <c r="AU1262" s="25" t="s">
        <v>80</v>
      </c>
      <c r="AY1262" s="25" t="s">
        <v>419</v>
      </c>
      <c r="BE1262" s="220">
        <f>IF(N1262="základní",J1262,0)</f>
        <v>0</v>
      </c>
      <c r="BF1262" s="220">
        <f>IF(N1262="snížená",J1262,0)</f>
        <v>0</v>
      </c>
      <c r="BG1262" s="220">
        <f>IF(N1262="zákl. přenesená",J1262,0)</f>
        <v>0</v>
      </c>
      <c r="BH1262" s="220">
        <f>IF(N1262="sníž. přenesená",J1262,0)</f>
        <v>0</v>
      </c>
      <c r="BI1262" s="220">
        <f>IF(N1262="nulová",J1262,0)</f>
        <v>0</v>
      </c>
      <c r="BJ1262" s="25" t="s">
        <v>78</v>
      </c>
      <c r="BK1262" s="220">
        <f>ROUND(I1262*H1262,2)</f>
        <v>0</v>
      </c>
      <c r="BL1262" s="25" t="s">
        <v>517</v>
      </c>
      <c r="BM1262" s="25" t="s">
        <v>2293</v>
      </c>
    </row>
    <row r="1263" spans="2:65" s="1" customFormat="1" ht="13.5">
      <c r="B1263" s="42"/>
      <c r="C1263" s="64"/>
      <c r="D1263" s="221" t="s">
        <v>428</v>
      </c>
      <c r="E1263" s="64"/>
      <c r="F1263" s="222" t="s">
        <v>2294</v>
      </c>
      <c r="G1263" s="64"/>
      <c r="H1263" s="64"/>
      <c r="I1263" s="177"/>
      <c r="J1263" s="64"/>
      <c r="K1263" s="64"/>
      <c r="L1263" s="62"/>
      <c r="M1263" s="223"/>
      <c r="N1263" s="43"/>
      <c r="O1263" s="43"/>
      <c r="P1263" s="43"/>
      <c r="Q1263" s="43"/>
      <c r="R1263" s="43"/>
      <c r="S1263" s="43"/>
      <c r="T1263" s="79"/>
      <c r="AT1263" s="25" t="s">
        <v>428</v>
      </c>
      <c r="AU1263" s="25" t="s">
        <v>80</v>
      </c>
    </row>
    <row r="1264" spans="2:65" s="12" customFormat="1" ht="13.5">
      <c r="B1264" s="224"/>
      <c r="C1264" s="225"/>
      <c r="D1264" s="237" t="s">
        <v>430</v>
      </c>
      <c r="E1264" s="247" t="s">
        <v>182</v>
      </c>
      <c r="F1264" s="248" t="s">
        <v>2295</v>
      </c>
      <c r="G1264" s="225"/>
      <c r="H1264" s="249">
        <v>17.797999999999998</v>
      </c>
      <c r="I1264" s="229"/>
      <c r="J1264" s="225"/>
      <c r="K1264" s="225"/>
      <c r="L1264" s="230"/>
      <c r="M1264" s="231"/>
      <c r="N1264" s="232"/>
      <c r="O1264" s="232"/>
      <c r="P1264" s="232"/>
      <c r="Q1264" s="232"/>
      <c r="R1264" s="232"/>
      <c r="S1264" s="232"/>
      <c r="T1264" s="233"/>
      <c r="AT1264" s="234" t="s">
        <v>430</v>
      </c>
      <c r="AU1264" s="234" t="s">
        <v>80</v>
      </c>
      <c r="AV1264" s="12" t="s">
        <v>80</v>
      </c>
      <c r="AW1264" s="12" t="s">
        <v>34</v>
      </c>
      <c r="AX1264" s="12" t="s">
        <v>78</v>
      </c>
      <c r="AY1264" s="234" t="s">
        <v>419</v>
      </c>
    </row>
    <row r="1265" spans="2:65" s="1" customFormat="1" ht="31.5" customHeight="1">
      <c r="B1265" s="42"/>
      <c r="C1265" s="250" t="s">
        <v>2296</v>
      </c>
      <c r="D1265" s="250" t="s">
        <v>469</v>
      </c>
      <c r="E1265" s="251" t="s">
        <v>2297</v>
      </c>
      <c r="F1265" s="252" t="s">
        <v>2298</v>
      </c>
      <c r="G1265" s="253" t="s">
        <v>465</v>
      </c>
      <c r="H1265" s="254">
        <v>17.797999999999998</v>
      </c>
      <c r="I1265" s="255"/>
      <c r="J1265" s="256">
        <f>ROUND(I1265*H1265,2)</f>
        <v>0</v>
      </c>
      <c r="K1265" s="252" t="s">
        <v>21</v>
      </c>
      <c r="L1265" s="257"/>
      <c r="M1265" s="258" t="s">
        <v>21</v>
      </c>
      <c r="N1265" s="259" t="s">
        <v>42</v>
      </c>
      <c r="O1265" s="43"/>
      <c r="P1265" s="218">
        <f>O1265*H1265</f>
        <v>0</v>
      </c>
      <c r="Q1265" s="218">
        <v>2.5000000000000001E-2</v>
      </c>
      <c r="R1265" s="218">
        <f>Q1265*H1265</f>
        <v>0.44494999999999996</v>
      </c>
      <c r="S1265" s="218">
        <v>0</v>
      </c>
      <c r="T1265" s="219">
        <f>S1265*H1265</f>
        <v>0</v>
      </c>
      <c r="AR1265" s="25" t="s">
        <v>622</v>
      </c>
      <c r="AT1265" s="25" t="s">
        <v>469</v>
      </c>
      <c r="AU1265" s="25" t="s">
        <v>80</v>
      </c>
      <c r="AY1265" s="25" t="s">
        <v>419</v>
      </c>
      <c r="BE1265" s="220">
        <f>IF(N1265="základní",J1265,0)</f>
        <v>0</v>
      </c>
      <c r="BF1265" s="220">
        <f>IF(N1265="snížená",J1265,0)</f>
        <v>0</v>
      </c>
      <c r="BG1265" s="220">
        <f>IF(N1265="zákl. přenesená",J1265,0)</f>
        <v>0</v>
      </c>
      <c r="BH1265" s="220">
        <f>IF(N1265="sníž. přenesená",J1265,0)</f>
        <v>0</v>
      </c>
      <c r="BI1265" s="220">
        <f>IF(N1265="nulová",J1265,0)</f>
        <v>0</v>
      </c>
      <c r="BJ1265" s="25" t="s">
        <v>78</v>
      </c>
      <c r="BK1265" s="220">
        <f>ROUND(I1265*H1265,2)</f>
        <v>0</v>
      </c>
      <c r="BL1265" s="25" t="s">
        <v>517</v>
      </c>
      <c r="BM1265" s="25" t="s">
        <v>2299</v>
      </c>
    </row>
    <row r="1266" spans="2:65" s="1" customFormat="1" ht="27">
      <c r="B1266" s="42"/>
      <c r="C1266" s="64"/>
      <c r="D1266" s="221" t="s">
        <v>428</v>
      </c>
      <c r="E1266" s="64"/>
      <c r="F1266" s="222" t="s">
        <v>2298</v>
      </c>
      <c r="G1266" s="64"/>
      <c r="H1266" s="64"/>
      <c r="I1266" s="177"/>
      <c r="J1266" s="64"/>
      <c r="K1266" s="64"/>
      <c r="L1266" s="62"/>
      <c r="M1266" s="223"/>
      <c r="N1266" s="43"/>
      <c r="O1266" s="43"/>
      <c r="P1266" s="43"/>
      <c r="Q1266" s="43"/>
      <c r="R1266" s="43"/>
      <c r="S1266" s="43"/>
      <c r="T1266" s="79"/>
      <c r="AT1266" s="25" t="s">
        <v>428</v>
      </c>
      <c r="AU1266" s="25" t="s">
        <v>80</v>
      </c>
    </row>
    <row r="1267" spans="2:65" s="12" customFormat="1" ht="13.5">
      <c r="B1267" s="224"/>
      <c r="C1267" s="225"/>
      <c r="D1267" s="237" t="s">
        <v>430</v>
      </c>
      <c r="E1267" s="247" t="s">
        <v>21</v>
      </c>
      <c r="F1267" s="248" t="s">
        <v>182</v>
      </c>
      <c r="G1267" s="225"/>
      <c r="H1267" s="249">
        <v>17.797999999999998</v>
      </c>
      <c r="I1267" s="229"/>
      <c r="J1267" s="225"/>
      <c r="K1267" s="225"/>
      <c r="L1267" s="230"/>
      <c r="M1267" s="231"/>
      <c r="N1267" s="232"/>
      <c r="O1267" s="232"/>
      <c r="P1267" s="232"/>
      <c r="Q1267" s="232"/>
      <c r="R1267" s="232"/>
      <c r="S1267" s="232"/>
      <c r="T1267" s="233"/>
      <c r="AT1267" s="234" t="s">
        <v>430</v>
      </c>
      <c r="AU1267" s="234" t="s">
        <v>80</v>
      </c>
      <c r="AV1267" s="12" t="s">
        <v>80</v>
      </c>
      <c r="AW1267" s="12" t="s">
        <v>34</v>
      </c>
      <c r="AX1267" s="12" t="s">
        <v>78</v>
      </c>
      <c r="AY1267" s="234" t="s">
        <v>419</v>
      </c>
    </row>
    <row r="1268" spans="2:65" s="1" customFormat="1" ht="22.5" customHeight="1">
      <c r="B1268" s="42"/>
      <c r="C1268" s="209" t="s">
        <v>2300</v>
      </c>
      <c r="D1268" s="209" t="s">
        <v>421</v>
      </c>
      <c r="E1268" s="210" t="s">
        <v>2301</v>
      </c>
      <c r="F1268" s="211" t="s">
        <v>2302</v>
      </c>
      <c r="G1268" s="212" t="s">
        <v>504</v>
      </c>
      <c r="H1268" s="213">
        <v>33.5</v>
      </c>
      <c r="I1268" s="214"/>
      <c r="J1268" s="215">
        <f>ROUND(I1268*H1268,2)</f>
        <v>0</v>
      </c>
      <c r="K1268" s="211" t="s">
        <v>425</v>
      </c>
      <c r="L1268" s="62"/>
      <c r="M1268" s="216" t="s">
        <v>21</v>
      </c>
      <c r="N1268" s="217" t="s">
        <v>42</v>
      </c>
      <c r="O1268" s="43"/>
      <c r="P1268" s="218">
        <f>O1268*H1268</f>
        <v>0</v>
      </c>
      <c r="Q1268" s="218">
        <v>0</v>
      </c>
      <c r="R1268" s="218">
        <f>Q1268*H1268</f>
        <v>0</v>
      </c>
      <c r="S1268" s="218">
        <v>0</v>
      </c>
      <c r="T1268" s="219">
        <f>S1268*H1268</f>
        <v>0</v>
      </c>
      <c r="AR1268" s="25" t="s">
        <v>517</v>
      </c>
      <c r="AT1268" s="25" t="s">
        <v>421</v>
      </c>
      <c r="AU1268" s="25" t="s">
        <v>80</v>
      </c>
      <c r="AY1268" s="25" t="s">
        <v>419</v>
      </c>
      <c r="BE1268" s="220">
        <f>IF(N1268="základní",J1268,0)</f>
        <v>0</v>
      </c>
      <c r="BF1268" s="220">
        <f>IF(N1268="snížená",J1268,0)</f>
        <v>0</v>
      </c>
      <c r="BG1268" s="220">
        <f>IF(N1268="zákl. přenesená",J1268,0)</f>
        <v>0</v>
      </c>
      <c r="BH1268" s="220">
        <f>IF(N1268="sníž. přenesená",J1268,0)</f>
        <v>0</v>
      </c>
      <c r="BI1268" s="220">
        <f>IF(N1268="nulová",J1268,0)</f>
        <v>0</v>
      </c>
      <c r="BJ1268" s="25" t="s">
        <v>78</v>
      </c>
      <c r="BK1268" s="220">
        <f>ROUND(I1268*H1268,2)</f>
        <v>0</v>
      </c>
      <c r="BL1268" s="25" t="s">
        <v>517</v>
      </c>
      <c r="BM1268" s="25" t="s">
        <v>2303</v>
      </c>
    </row>
    <row r="1269" spans="2:65" s="1" customFormat="1" ht="13.5">
      <c r="B1269" s="42"/>
      <c r="C1269" s="64"/>
      <c r="D1269" s="221" t="s">
        <v>428</v>
      </c>
      <c r="E1269" s="64"/>
      <c r="F1269" s="222" t="s">
        <v>2304</v>
      </c>
      <c r="G1269" s="64"/>
      <c r="H1269" s="64"/>
      <c r="I1269" s="177"/>
      <c r="J1269" s="64"/>
      <c r="K1269" s="64"/>
      <c r="L1269" s="62"/>
      <c r="M1269" s="223"/>
      <c r="N1269" s="43"/>
      <c r="O1269" s="43"/>
      <c r="P1269" s="43"/>
      <c r="Q1269" s="43"/>
      <c r="R1269" s="43"/>
      <c r="S1269" s="43"/>
      <c r="T1269" s="79"/>
      <c r="AT1269" s="25" t="s">
        <v>428</v>
      </c>
      <c r="AU1269" s="25" t="s">
        <v>80</v>
      </c>
    </row>
    <row r="1270" spans="2:65" s="12" customFormat="1" ht="13.5">
      <c r="B1270" s="224"/>
      <c r="C1270" s="225"/>
      <c r="D1270" s="237" t="s">
        <v>430</v>
      </c>
      <c r="E1270" s="247" t="s">
        <v>21</v>
      </c>
      <c r="F1270" s="248" t="s">
        <v>2305</v>
      </c>
      <c r="G1270" s="225"/>
      <c r="H1270" s="249">
        <v>33.5</v>
      </c>
      <c r="I1270" s="229"/>
      <c r="J1270" s="225"/>
      <c r="K1270" s="225"/>
      <c r="L1270" s="230"/>
      <c r="M1270" s="231"/>
      <c r="N1270" s="232"/>
      <c r="O1270" s="232"/>
      <c r="P1270" s="232"/>
      <c r="Q1270" s="232"/>
      <c r="R1270" s="232"/>
      <c r="S1270" s="232"/>
      <c r="T1270" s="233"/>
      <c r="AT1270" s="234" t="s">
        <v>430</v>
      </c>
      <c r="AU1270" s="234" t="s">
        <v>80</v>
      </c>
      <c r="AV1270" s="12" t="s">
        <v>80</v>
      </c>
      <c r="AW1270" s="12" t="s">
        <v>34</v>
      </c>
      <c r="AX1270" s="12" t="s">
        <v>78</v>
      </c>
      <c r="AY1270" s="234" t="s">
        <v>419</v>
      </c>
    </row>
    <row r="1271" spans="2:65" s="1" customFormat="1" ht="22.5" customHeight="1">
      <c r="B1271" s="42"/>
      <c r="C1271" s="250" t="s">
        <v>2306</v>
      </c>
      <c r="D1271" s="250" t="s">
        <v>469</v>
      </c>
      <c r="E1271" s="251" t="s">
        <v>2307</v>
      </c>
      <c r="F1271" s="252" t="s">
        <v>2308</v>
      </c>
      <c r="G1271" s="253" t="s">
        <v>504</v>
      </c>
      <c r="H1271" s="254">
        <v>33.5</v>
      </c>
      <c r="I1271" s="255"/>
      <c r="J1271" s="256">
        <f>ROUND(I1271*H1271,2)</f>
        <v>0</v>
      </c>
      <c r="K1271" s="252" t="s">
        <v>21</v>
      </c>
      <c r="L1271" s="257"/>
      <c r="M1271" s="258" t="s">
        <v>21</v>
      </c>
      <c r="N1271" s="259" t="s">
        <v>42</v>
      </c>
      <c r="O1271" s="43"/>
      <c r="P1271" s="218">
        <f>O1271*H1271</f>
        <v>0</v>
      </c>
      <c r="Q1271" s="218">
        <v>5.0000000000000001E-3</v>
      </c>
      <c r="R1271" s="218">
        <f>Q1271*H1271</f>
        <v>0.16750000000000001</v>
      </c>
      <c r="S1271" s="218">
        <v>0</v>
      </c>
      <c r="T1271" s="219">
        <f>S1271*H1271</f>
        <v>0</v>
      </c>
      <c r="AR1271" s="25" t="s">
        <v>622</v>
      </c>
      <c r="AT1271" s="25" t="s">
        <v>469</v>
      </c>
      <c r="AU1271" s="25" t="s">
        <v>80</v>
      </c>
      <c r="AY1271" s="25" t="s">
        <v>419</v>
      </c>
      <c r="BE1271" s="220">
        <f>IF(N1271="základní",J1271,0)</f>
        <v>0</v>
      </c>
      <c r="BF1271" s="220">
        <f>IF(N1271="snížená",J1271,0)</f>
        <v>0</v>
      </c>
      <c r="BG1271" s="220">
        <f>IF(N1271="zákl. přenesená",J1271,0)</f>
        <v>0</v>
      </c>
      <c r="BH1271" s="220">
        <f>IF(N1271="sníž. přenesená",J1271,0)</f>
        <v>0</v>
      </c>
      <c r="BI1271" s="220">
        <f>IF(N1271="nulová",J1271,0)</f>
        <v>0</v>
      </c>
      <c r="BJ1271" s="25" t="s">
        <v>78</v>
      </c>
      <c r="BK1271" s="220">
        <f>ROUND(I1271*H1271,2)</f>
        <v>0</v>
      </c>
      <c r="BL1271" s="25" t="s">
        <v>517</v>
      </c>
      <c r="BM1271" s="25" t="s">
        <v>2309</v>
      </c>
    </row>
    <row r="1272" spans="2:65" s="1" customFormat="1" ht="13.5">
      <c r="B1272" s="42"/>
      <c r="C1272" s="64"/>
      <c r="D1272" s="237" t="s">
        <v>428</v>
      </c>
      <c r="E1272" s="64"/>
      <c r="F1272" s="271" t="s">
        <v>2308</v>
      </c>
      <c r="G1272" s="64"/>
      <c r="H1272" s="64"/>
      <c r="I1272" s="177"/>
      <c r="J1272" s="64"/>
      <c r="K1272" s="64"/>
      <c r="L1272" s="62"/>
      <c r="M1272" s="223"/>
      <c r="N1272" s="43"/>
      <c r="O1272" s="43"/>
      <c r="P1272" s="43"/>
      <c r="Q1272" s="43"/>
      <c r="R1272" s="43"/>
      <c r="S1272" s="43"/>
      <c r="T1272" s="79"/>
      <c r="AT1272" s="25" t="s">
        <v>428</v>
      </c>
      <c r="AU1272" s="25" t="s">
        <v>80</v>
      </c>
    </row>
    <row r="1273" spans="2:65" s="1" customFormat="1" ht="22.5" customHeight="1">
      <c r="B1273" s="42"/>
      <c r="C1273" s="209" t="s">
        <v>2310</v>
      </c>
      <c r="D1273" s="209" t="s">
        <v>421</v>
      </c>
      <c r="E1273" s="210" t="s">
        <v>2311</v>
      </c>
      <c r="F1273" s="211" t="s">
        <v>2312</v>
      </c>
      <c r="G1273" s="212" t="s">
        <v>504</v>
      </c>
      <c r="H1273" s="213">
        <v>44.1</v>
      </c>
      <c r="I1273" s="214"/>
      <c r="J1273" s="215">
        <f>ROUND(I1273*H1273,2)</f>
        <v>0</v>
      </c>
      <c r="K1273" s="211" t="s">
        <v>425</v>
      </c>
      <c r="L1273" s="62"/>
      <c r="M1273" s="216" t="s">
        <v>21</v>
      </c>
      <c r="N1273" s="217" t="s">
        <v>42</v>
      </c>
      <c r="O1273" s="43"/>
      <c r="P1273" s="218">
        <f>O1273*H1273</f>
        <v>0</v>
      </c>
      <c r="Q1273" s="218">
        <v>0</v>
      </c>
      <c r="R1273" s="218">
        <f>Q1273*H1273</f>
        <v>0</v>
      </c>
      <c r="S1273" s="218">
        <v>0</v>
      </c>
      <c r="T1273" s="219">
        <f>S1273*H1273</f>
        <v>0</v>
      </c>
      <c r="AR1273" s="25" t="s">
        <v>517</v>
      </c>
      <c r="AT1273" s="25" t="s">
        <v>421</v>
      </c>
      <c r="AU1273" s="25" t="s">
        <v>80</v>
      </c>
      <c r="AY1273" s="25" t="s">
        <v>419</v>
      </c>
      <c r="BE1273" s="220">
        <f>IF(N1273="základní",J1273,0)</f>
        <v>0</v>
      </c>
      <c r="BF1273" s="220">
        <f>IF(N1273="snížená",J1273,0)</f>
        <v>0</v>
      </c>
      <c r="BG1273" s="220">
        <f>IF(N1273="zákl. přenesená",J1273,0)</f>
        <v>0</v>
      </c>
      <c r="BH1273" s="220">
        <f>IF(N1273="sníž. přenesená",J1273,0)</f>
        <v>0</v>
      </c>
      <c r="BI1273" s="220">
        <f>IF(N1273="nulová",J1273,0)</f>
        <v>0</v>
      </c>
      <c r="BJ1273" s="25" t="s">
        <v>78</v>
      </c>
      <c r="BK1273" s="220">
        <f>ROUND(I1273*H1273,2)</f>
        <v>0</v>
      </c>
      <c r="BL1273" s="25" t="s">
        <v>517</v>
      </c>
      <c r="BM1273" s="25" t="s">
        <v>2313</v>
      </c>
    </row>
    <row r="1274" spans="2:65" s="1" customFormat="1" ht="13.5">
      <c r="B1274" s="42"/>
      <c r="C1274" s="64"/>
      <c r="D1274" s="221" t="s">
        <v>428</v>
      </c>
      <c r="E1274" s="64"/>
      <c r="F1274" s="222" t="s">
        <v>2314</v>
      </c>
      <c r="G1274" s="64"/>
      <c r="H1274" s="64"/>
      <c r="I1274" s="177"/>
      <c r="J1274" s="64"/>
      <c r="K1274" s="64"/>
      <c r="L1274" s="62"/>
      <c r="M1274" s="223"/>
      <c r="N1274" s="43"/>
      <c r="O1274" s="43"/>
      <c r="P1274" s="43"/>
      <c r="Q1274" s="43"/>
      <c r="R1274" s="43"/>
      <c r="S1274" s="43"/>
      <c r="T1274" s="79"/>
      <c r="AT1274" s="25" t="s">
        <v>428</v>
      </c>
      <c r="AU1274" s="25" t="s">
        <v>80</v>
      </c>
    </row>
    <row r="1275" spans="2:65" s="12" customFormat="1" ht="13.5">
      <c r="B1275" s="224"/>
      <c r="C1275" s="225"/>
      <c r="D1275" s="221" t="s">
        <v>430</v>
      </c>
      <c r="E1275" s="226" t="s">
        <v>21</v>
      </c>
      <c r="F1275" s="227" t="s">
        <v>2315</v>
      </c>
      <c r="G1275" s="225"/>
      <c r="H1275" s="228">
        <v>35.4</v>
      </c>
      <c r="I1275" s="229"/>
      <c r="J1275" s="225"/>
      <c r="K1275" s="225"/>
      <c r="L1275" s="230"/>
      <c r="M1275" s="231"/>
      <c r="N1275" s="232"/>
      <c r="O1275" s="232"/>
      <c r="P1275" s="232"/>
      <c r="Q1275" s="232"/>
      <c r="R1275" s="232"/>
      <c r="S1275" s="232"/>
      <c r="T1275" s="233"/>
      <c r="AT1275" s="234" t="s">
        <v>430</v>
      </c>
      <c r="AU1275" s="234" t="s">
        <v>80</v>
      </c>
      <c r="AV1275" s="12" t="s">
        <v>80</v>
      </c>
      <c r="AW1275" s="12" t="s">
        <v>34</v>
      </c>
      <c r="AX1275" s="12" t="s">
        <v>71</v>
      </c>
      <c r="AY1275" s="234" t="s">
        <v>419</v>
      </c>
    </row>
    <row r="1276" spans="2:65" s="12" customFormat="1" ht="13.5">
      <c r="B1276" s="224"/>
      <c r="C1276" s="225"/>
      <c r="D1276" s="221" t="s">
        <v>430</v>
      </c>
      <c r="E1276" s="226" t="s">
        <v>21</v>
      </c>
      <c r="F1276" s="227" t="s">
        <v>2316</v>
      </c>
      <c r="G1276" s="225"/>
      <c r="H1276" s="228">
        <v>8.6999999999999993</v>
      </c>
      <c r="I1276" s="229"/>
      <c r="J1276" s="225"/>
      <c r="K1276" s="225"/>
      <c r="L1276" s="230"/>
      <c r="M1276" s="231"/>
      <c r="N1276" s="232"/>
      <c r="O1276" s="232"/>
      <c r="P1276" s="232"/>
      <c r="Q1276" s="232"/>
      <c r="R1276" s="232"/>
      <c r="S1276" s="232"/>
      <c r="T1276" s="233"/>
      <c r="AT1276" s="234" t="s">
        <v>430</v>
      </c>
      <c r="AU1276" s="234" t="s">
        <v>80</v>
      </c>
      <c r="AV1276" s="12" t="s">
        <v>80</v>
      </c>
      <c r="AW1276" s="12" t="s">
        <v>34</v>
      </c>
      <c r="AX1276" s="12" t="s">
        <v>71</v>
      </c>
      <c r="AY1276" s="234" t="s">
        <v>419</v>
      </c>
    </row>
    <row r="1277" spans="2:65" s="13" customFormat="1" ht="13.5">
      <c r="B1277" s="235"/>
      <c r="C1277" s="236"/>
      <c r="D1277" s="237" t="s">
        <v>430</v>
      </c>
      <c r="E1277" s="238" t="s">
        <v>21</v>
      </c>
      <c r="F1277" s="239" t="s">
        <v>434</v>
      </c>
      <c r="G1277" s="236"/>
      <c r="H1277" s="240">
        <v>44.1</v>
      </c>
      <c r="I1277" s="241"/>
      <c r="J1277" s="236"/>
      <c r="K1277" s="236"/>
      <c r="L1277" s="242"/>
      <c r="M1277" s="243"/>
      <c r="N1277" s="244"/>
      <c r="O1277" s="244"/>
      <c r="P1277" s="244"/>
      <c r="Q1277" s="244"/>
      <c r="R1277" s="244"/>
      <c r="S1277" s="244"/>
      <c r="T1277" s="245"/>
      <c r="AT1277" s="246" t="s">
        <v>430</v>
      </c>
      <c r="AU1277" s="246" t="s">
        <v>80</v>
      </c>
      <c r="AV1277" s="13" t="s">
        <v>426</v>
      </c>
      <c r="AW1277" s="13" t="s">
        <v>34</v>
      </c>
      <c r="AX1277" s="13" t="s">
        <v>78</v>
      </c>
      <c r="AY1277" s="246" t="s">
        <v>419</v>
      </c>
    </row>
    <row r="1278" spans="2:65" s="1" customFormat="1" ht="31.5" customHeight="1">
      <c r="B1278" s="42"/>
      <c r="C1278" s="250" t="s">
        <v>2317</v>
      </c>
      <c r="D1278" s="250" t="s">
        <v>469</v>
      </c>
      <c r="E1278" s="251" t="s">
        <v>2318</v>
      </c>
      <c r="F1278" s="252" t="s">
        <v>2319</v>
      </c>
      <c r="G1278" s="253" t="s">
        <v>504</v>
      </c>
      <c r="H1278" s="254">
        <v>35.4</v>
      </c>
      <c r="I1278" s="255"/>
      <c r="J1278" s="256">
        <f>ROUND(I1278*H1278,2)</f>
        <v>0</v>
      </c>
      <c r="K1278" s="252" t="s">
        <v>21</v>
      </c>
      <c r="L1278" s="257"/>
      <c r="M1278" s="258" t="s">
        <v>21</v>
      </c>
      <c r="N1278" s="259" t="s">
        <v>42</v>
      </c>
      <c r="O1278" s="43"/>
      <c r="P1278" s="218">
        <f>O1278*H1278</f>
        <v>0</v>
      </c>
      <c r="Q1278" s="218">
        <v>0.02</v>
      </c>
      <c r="R1278" s="218">
        <f>Q1278*H1278</f>
        <v>0.70799999999999996</v>
      </c>
      <c r="S1278" s="218">
        <v>0</v>
      </c>
      <c r="T1278" s="219">
        <f>S1278*H1278</f>
        <v>0</v>
      </c>
      <c r="AR1278" s="25" t="s">
        <v>622</v>
      </c>
      <c r="AT1278" s="25" t="s">
        <v>469</v>
      </c>
      <c r="AU1278" s="25" t="s">
        <v>80</v>
      </c>
      <c r="AY1278" s="25" t="s">
        <v>419</v>
      </c>
      <c r="BE1278" s="220">
        <f>IF(N1278="základní",J1278,0)</f>
        <v>0</v>
      </c>
      <c r="BF1278" s="220">
        <f>IF(N1278="snížená",J1278,0)</f>
        <v>0</v>
      </c>
      <c r="BG1278" s="220">
        <f>IF(N1278="zákl. přenesená",J1278,0)</f>
        <v>0</v>
      </c>
      <c r="BH1278" s="220">
        <f>IF(N1278="sníž. přenesená",J1278,0)</f>
        <v>0</v>
      </c>
      <c r="BI1278" s="220">
        <f>IF(N1278="nulová",J1278,0)</f>
        <v>0</v>
      </c>
      <c r="BJ1278" s="25" t="s">
        <v>78</v>
      </c>
      <c r="BK1278" s="220">
        <f>ROUND(I1278*H1278,2)</f>
        <v>0</v>
      </c>
      <c r="BL1278" s="25" t="s">
        <v>517</v>
      </c>
      <c r="BM1278" s="25" t="s">
        <v>2320</v>
      </c>
    </row>
    <row r="1279" spans="2:65" s="1" customFormat="1" ht="27">
      <c r="B1279" s="42"/>
      <c r="C1279" s="64"/>
      <c r="D1279" s="237" t="s">
        <v>428</v>
      </c>
      <c r="E1279" s="64"/>
      <c r="F1279" s="271" t="s">
        <v>2319</v>
      </c>
      <c r="G1279" s="64"/>
      <c r="H1279" s="64"/>
      <c r="I1279" s="177"/>
      <c r="J1279" s="64"/>
      <c r="K1279" s="64"/>
      <c r="L1279" s="62"/>
      <c r="M1279" s="223"/>
      <c r="N1279" s="43"/>
      <c r="O1279" s="43"/>
      <c r="P1279" s="43"/>
      <c r="Q1279" s="43"/>
      <c r="R1279" s="43"/>
      <c r="S1279" s="43"/>
      <c r="T1279" s="79"/>
      <c r="AT1279" s="25" t="s">
        <v>428</v>
      </c>
      <c r="AU1279" s="25" t="s">
        <v>80</v>
      </c>
    </row>
    <row r="1280" spans="2:65" s="1" customFormat="1" ht="31.5" customHeight="1">
      <c r="B1280" s="42"/>
      <c r="C1280" s="250" t="s">
        <v>2321</v>
      </c>
      <c r="D1280" s="250" t="s">
        <v>469</v>
      </c>
      <c r="E1280" s="251" t="s">
        <v>2322</v>
      </c>
      <c r="F1280" s="252" t="s">
        <v>2323</v>
      </c>
      <c r="G1280" s="253" t="s">
        <v>504</v>
      </c>
      <c r="H1280" s="254">
        <v>8.6999999999999993</v>
      </c>
      <c r="I1280" s="255"/>
      <c r="J1280" s="256">
        <f>ROUND(I1280*H1280,2)</f>
        <v>0</v>
      </c>
      <c r="K1280" s="252" t="s">
        <v>21</v>
      </c>
      <c r="L1280" s="257"/>
      <c r="M1280" s="258" t="s">
        <v>21</v>
      </c>
      <c r="N1280" s="259" t="s">
        <v>42</v>
      </c>
      <c r="O1280" s="43"/>
      <c r="P1280" s="218">
        <f>O1280*H1280</f>
        <v>0</v>
      </c>
      <c r="Q1280" s="218">
        <v>0.02</v>
      </c>
      <c r="R1280" s="218">
        <f>Q1280*H1280</f>
        <v>0.17399999999999999</v>
      </c>
      <c r="S1280" s="218">
        <v>0</v>
      </c>
      <c r="T1280" s="219">
        <f>S1280*H1280</f>
        <v>0</v>
      </c>
      <c r="AR1280" s="25" t="s">
        <v>622</v>
      </c>
      <c r="AT1280" s="25" t="s">
        <v>469</v>
      </c>
      <c r="AU1280" s="25" t="s">
        <v>80</v>
      </c>
      <c r="AY1280" s="25" t="s">
        <v>419</v>
      </c>
      <c r="BE1280" s="220">
        <f>IF(N1280="základní",J1280,0)</f>
        <v>0</v>
      </c>
      <c r="BF1280" s="220">
        <f>IF(N1280="snížená",J1280,0)</f>
        <v>0</v>
      </c>
      <c r="BG1280" s="220">
        <f>IF(N1280="zákl. přenesená",J1280,0)</f>
        <v>0</v>
      </c>
      <c r="BH1280" s="220">
        <f>IF(N1280="sníž. přenesená",J1280,0)</f>
        <v>0</v>
      </c>
      <c r="BI1280" s="220">
        <f>IF(N1280="nulová",J1280,0)</f>
        <v>0</v>
      </c>
      <c r="BJ1280" s="25" t="s">
        <v>78</v>
      </c>
      <c r="BK1280" s="220">
        <f>ROUND(I1280*H1280,2)</f>
        <v>0</v>
      </c>
      <c r="BL1280" s="25" t="s">
        <v>517</v>
      </c>
      <c r="BM1280" s="25" t="s">
        <v>2324</v>
      </c>
    </row>
    <row r="1281" spans="2:65" s="1" customFormat="1" ht="31.5" customHeight="1">
      <c r="B1281" s="42"/>
      <c r="C1281" s="209" t="s">
        <v>2325</v>
      </c>
      <c r="D1281" s="209" t="s">
        <v>421</v>
      </c>
      <c r="E1281" s="210" t="s">
        <v>2326</v>
      </c>
      <c r="F1281" s="211" t="s">
        <v>2327</v>
      </c>
      <c r="G1281" s="212" t="s">
        <v>608</v>
      </c>
      <c r="H1281" s="213">
        <v>1</v>
      </c>
      <c r="I1281" s="214"/>
      <c r="J1281" s="215">
        <f>ROUND(I1281*H1281,2)</f>
        <v>0</v>
      </c>
      <c r="K1281" s="211" t="s">
        <v>21</v>
      </c>
      <c r="L1281" s="62"/>
      <c r="M1281" s="216" t="s">
        <v>21</v>
      </c>
      <c r="N1281" s="217" t="s">
        <v>42</v>
      </c>
      <c r="O1281" s="43"/>
      <c r="P1281" s="218">
        <f>O1281*H1281</f>
        <v>0</v>
      </c>
      <c r="Q1281" s="218">
        <v>0</v>
      </c>
      <c r="R1281" s="218">
        <f>Q1281*H1281</f>
        <v>0</v>
      </c>
      <c r="S1281" s="218">
        <v>0</v>
      </c>
      <c r="T1281" s="219">
        <f>S1281*H1281</f>
        <v>0</v>
      </c>
      <c r="AR1281" s="25" t="s">
        <v>517</v>
      </c>
      <c r="AT1281" s="25" t="s">
        <v>421</v>
      </c>
      <c r="AU1281" s="25" t="s">
        <v>80</v>
      </c>
      <c r="AY1281" s="25" t="s">
        <v>419</v>
      </c>
      <c r="BE1281" s="220">
        <f>IF(N1281="základní",J1281,0)</f>
        <v>0</v>
      </c>
      <c r="BF1281" s="220">
        <f>IF(N1281="snížená",J1281,0)</f>
        <v>0</v>
      </c>
      <c r="BG1281" s="220">
        <f>IF(N1281="zákl. přenesená",J1281,0)</f>
        <v>0</v>
      </c>
      <c r="BH1281" s="220">
        <f>IF(N1281="sníž. přenesená",J1281,0)</f>
        <v>0</v>
      </c>
      <c r="BI1281" s="220">
        <f>IF(N1281="nulová",J1281,0)</f>
        <v>0</v>
      </c>
      <c r="BJ1281" s="25" t="s">
        <v>78</v>
      </c>
      <c r="BK1281" s="220">
        <f>ROUND(I1281*H1281,2)</f>
        <v>0</v>
      </c>
      <c r="BL1281" s="25" t="s">
        <v>517</v>
      </c>
      <c r="BM1281" s="25" t="s">
        <v>2328</v>
      </c>
    </row>
    <row r="1282" spans="2:65" s="1" customFormat="1" ht="27">
      <c r="B1282" s="42"/>
      <c r="C1282" s="64"/>
      <c r="D1282" s="237" t="s">
        <v>428</v>
      </c>
      <c r="E1282" s="64"/>
      <c r="F1282" s="271" t="s">
        <v>2327</v>
      </c>
      <c r="G1282" s="64"/>
      <c r="H1282" s="64"/>
      <c r="I1282" s="177"/>
      <c r="J1282" s="64"/>
      <c r="K1282" s="64"/>
      <c r="L1282" s="62"/>
      <c r="M1282" s="223"/>
      <c r="N1282" s="43"/>
      <c r="O1282" s="43"/>
      <c r="P1282" s="43"/>
      <c r="Q1282" s="43"/>
      <c r="R1282" s="43"/>
      <c r="S1282" s="43"/>
      <c r="T1282" s="79"/>
      <c r="AT1282" s="25" t="s">
        <v>428</v>
      </c>
      <c r="AU1282" s="25" t="s">
        <v>80</v>
      </c>
    </row>
    <row r="1283" spans="2:65" s="1" customFormat="1" ht="22.5" customHeight="1">
      <c r="B1283" s="42"/>
      <c r="C1283" s="209" t="s">
        <v>2329</v>
      </c>
      <c r="D1283" s="209" t="s">
        <v>421</v>
      </c>
      <c r="E1283" s="210" t="s">
        <v>2330</v>
      </c>
      <c r="F1283" s="211" t="s">
        <v>2331</v>
      </c>
      <c r="G1283" s="212" t="s">
        <v>608</v>
      </c>
      <c r="H1283" s="213">
        <v>2</v>
      </c>
      <c r="I1283" s="214"/>
      <c r="J1283" s="215">
        <f>ROUND(I1283*H1283,2)</f>
        <v>0</v>
      </c>
      <c r="K1283" s="211" t="s">
        <v>425</v>
      </c>
      <c r="L1283" s="62"/>
      <c r="M1283" s="216" t="s">
        <v>21</v>
      </c>
      <c r="N1283" s="217" t="s">
        <v>42</v>
      </c>
      <c r="O1283" s="43"/>
      <c r="P1283" s="218">
        <f>O1283*H1283</f>
        <v>0</v>
      </c>
      <c r="Q1283" s="218">
        <v>0</v>
      </c>
      <c r="R1283" s="218">
        <f>Q1283*H1283</f>
        <v>0</v>
      </c>
      <c r="S1283" s="218">
        <v>0</v>
      </c>
      <c r="T1283" s="219">
        <f>S1283*H1283</f>
        <v>0</v>
      </c>
      <c r="AR1283" s="25" t="s">
        <v>517</v>
      </c>
      <c r="AT1283" s="25" t="s">
        <v>421</v>
      </c>
      <c r="AU1283" s="25" t="s">
        <v>80</v>
      </c>
      <c r="AY1283" s="25" t="s">
        <v>419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25" t="s">
        <v>78</v>
      </c>
      <c r="BK1283" s="220">
        <f>ROUND(I1283*H1283,2)</f>
        <v>0</v>
      </c>
      <c r="BL1283" s="25" t="s">
        <v>517</v>
      </c>
      <c r="BM1283" s="25" t="s">
        <v>2332</v>
      </c>
    </row>
    <row r="1284" spans="2:65" s="1" customFormat="1" ht="13.5">
      <c r="B1284" s="42"/>
      <c r="C1284" s="64"/>
      <c r="D1284" s="221" t="s">
        <v>428</v>
      </c>
      <c r="E1284" s="64"/>
      <c r="F1284" s="222" t="s">
        <v>2333</v>
      </c>
      <c r="G1284" s="64"/>
      <c r="H1284" s="64"/>
      <c r="I1284" s="177"/>
      <c r="J1284" s="64"/>
      <c r="K1284" s="64"/>
      <c r="L1284" s="62"/>
      <c r="M1284" s="223"/>
      <c r="N1284" s="43"/>
      <c r="O1284" s="43"/>
      <c r="P1284" s="43"/>
      <c r="Q1284" s="43"/>
      <c r="R1284" s="43"/>
      <c r="S1284" s="43"/>
      <c r="T1284" s="79"/>
      <c r="AT1284" s="25" t="s">
        <v>428</v>
      </c>
      <c r="AU1284" s="25" t="s">
        <v>80</v>
      </c>
    </row>
    <row r="1285" spans="2:65" s="12" customFormat="1" ht="13.5">
      <c r="B1285" s="224"/>
      <c r="C1285" s="225"/>
      <c r="D1285" s="237" t="s">
        <v>430</v>
      </c>
      <c r="E1285" s="247" t="s">
        <v>21</v>
      </c>
      <c r="F1285" s="248" t="s">
        <v>1223</v>
      </c>
      <c r="G1285" s="225"/>
      <c r="H1285" s="249">
        <v>2</v>
      </c>
      <c r="I1285" s="229"/>
      <c r="J1285" s="225"/>
      <c r="K1285" s="225"/>
      <c r="L1285" s="230"/>
      <c r="M1285" s="231"/>
      <c r="N1285" s="232"/>
      <c r="O1285" s="232"/>
      <c r="P1285" s="232"/>
      <c r="Q1285" s="232"/>
      <c r="R1285" s="232"/>
      <c r="S1285" s="232"/>
      <c r="T1285" s="233"/>
      <c r="AT1285" s="234" t="s">
        <v>430</v>
      </c>
      <c r="AU1285" s="234" t="s">
        <v>80</v>
      </c>
      <c r="AV1285" s="12" t="s">
        <v>80</v>
      </c>
      <c r="AW1285" s="12" t="s">
        <v>34</v>
      </c>
      <c r="AX1285" s="12" t="s">
        <v>78</v>
      </c>
      <c r="AY1285" s="234" t="s">
        <v>419</v>
      </c>
    </row>
    <row r="1286" spans="2:65" s="1" customFormat="1" ht="44.25" customHeight="1">
      <c r="B1286" s="42"/>
      <c r="C1286" s="250" t="s">
        <v>2334</v>
      </c>
      <c r="D1286" s="250" t="s">
        <v>469</v>
      </c>
      <c r="E1286" s="251" t="s">
        <v>2335</v>
      </c>
      <c r="F1286" s="252" t="s">
        <v>2336</v>
      </c>
      <c r="G1286" s="253" t="s">
        <v>608</v>
      </c>
      <c r="H1286" s="254">
        <v>2</v>
      </c>
      <c r="I1286" s="255"/>
      <c r="J1286" s="256">
        <f>ROUND(I1286*H1286,2)</f>
        <v>0</v>
      </c>
      <c r="K1286" s="252" t="s">
        <v>21</v>
      </c>
      <c r="L1286" s="257"/>
      <c r="M1286" s="258" t="s">
        <v>21</v>
      </c>
      <c r="N1286" s="259" t="s">
        <v>42</v>
      </c>
      <c r="O1286" s="43"/>
      <c r="P1286" s="218">
        <f>O1286*H1286</f>
        <v>0</v>
      </c>
      <c r="Q1286" s="218">
        <v>4.4999999999999998E-2</v>
      </c>
      <c r="R1286" s="218">
        <f>Q1286*H1286</f>
        <v>0.09</v>
      </c>
      <c r="S1286" s="218">
        <v>0</v>
      </c>
      <c r="T1286" s="219">
        <f>S1286*H1286</f>
        <v>0</v>
      </c>
      <c r="AR1286" s="25" t="s">
        <v>622</v>
      </c>
      <c r="AT1286" s="25" t="s">
        <v>469</v>
      </c>
      <c r="AU1286" s="25" t="s">
        <v>80</v>
      </c>
      <c r="AY1286" s="25" t="s">
        <v>419</v>
      </c>
      <c r="BE1286" s="220">
        <f>IF(N1286="základní",J1286,0)</f>
        <v>0</v>
      </c>
      <c r="BF1286" s="220">
        <f>IF(N1286="snížená",J1286,0)</f>
        <v>0</v>
      </c>
      <c r="BG1286" s="220">
        <f>IF(N1286="zákl. přenesená",J1286,0)</f>
        <v>0</v>
      </c>
      <c r="BH1286" s="220">
        <f>IF(N1286="sníž. přenesená",J1286,0)</f>
        <v>0</v>
      </c>
      <c r="BI1286" s="220">
        <f>IF(N1286="nulová",J1286,0)</f>
        <v>0</v>
      </c>
      <c r="BJ1286" s="25" t="s">
        <v>78</v>
      </c>
      <c r="BK1286" s="220">
        <f>ROUND(I1286*H1286,2)</f>
        <v>0</v>
      </c>
      <c r="BL1286" s="25" t="s">
        <v>517</v>
      </c>
      <c r="BM1286" s="25" t="s">
        <v>2337</v>
      </c>
    </row>
    <row r="1287" spans="2:65" s="1" customFormat="1" ht="40.5">
      <c r="B1287" s="42"/>
      <c r="C1287" s="64"/>
      <c r="D1287" s="237" t="s">
        <v>428</v>
      </c>
      <c r="E1287" s="64"/>
      <c r="F1287" s="271" t="s">
        <v>2336</v>
      </c>
      <c r="G1287" s="64"/>
      <c r="H1287" s="64"/>
      <c r="I1287" s="177"/>
      <c r="J1287" s="64"/>
      <c r="K1287" s="64"/>
      <c r="L1287" s="62"/>
      <c r="M1287" s="223"/>
      <c r="N1287" s="43"/>
      <c r="O1287" s="43"/>
      <c r="P1287" s="43"/>
      <c r="Q1287" s="43"/>
      <c r="R1287" s="43"/>
      <c r="S1287" s="43"/>
      <c r="T1287" s="79"/>
      <c r="AT1287" s="25" t="s">
        <v>428</v>
      </c>
      <c r="AU1287" s="25" t="s">
        <v>80</v>
      </c>
    </row>
    <row r="1288" spans="2:65" s="1" customFormat="1" ht="22.5" customHeight="1">
      <c r="B1288" s="42"/>
      <c r="C1288" s="209" t="s">
        <v>2338</v>
      </c>
      <c r="D1288" s="209" t="s">
        <v>421</v>
      </c>
      <c r="E1288" s="210" t="s">
        <v>2339</v>
      </c>
      <c r="F1288" s="211" t="s">
        <v>2340</v>
      </c>
      <c r="G1288" s="212" t="s">
        <v>608</v>
      </c>
      <c r="H1288" s="213">
        <v>1</v>
      </c>
      <c r="I1288" s="214"/>
      <c r="J1288" s="215">
        <f>ROUND(I1288*H1288,2)</f>
        <v>0</v>
      </c>
      <c r="K1288" s="211" t="s">
        <v>425</v>
      </c>
      <c r="L1288" s="62"/>
      <c r="M1288" s="216" t="s">
        <v>21</v>
      </c>
      <c r="N1288" s="217" t="s">
        <v>42</v>
      </c>
      <c r="O1288" s="43"/>
      <c r="P1288" s="218">
        <f>O1288*H1288</f>
        <v>0</v>
      </c>
      <c r="Q1288" s="218">
        <v>0</v>
      </c>
      <c r="R1288" s="218">
        <f>Q1288*H1288</f>
        <v>0</v>
      </c>
      <c r="S1288" s="218">
        <v>0</v>
      </c>
      <c r="T1288" s="219">
        <f>S1288*H1288</f>
        <v>0</v>
      </c>
      <c r="AR1288" s="25" t="s">
        <v>517</v>
      </c>
      <c r="AT1288" s="25" t="s">
        <v>421</v>
      </c>
      <c r="AU1288" s="25" t="s">
        <v>80</v>
      </c>
      <c r="AY1288" s="25" t="s">
        <v>419</v>
      </c>
      <c r="BE1288" s="220">
        <f>IF(N1288="základní",J1288,0)</f>
        <v>0</v>
      </c>
      <c r="BF1288" s="220">
        <f>IF(N1288="snížená",J1288,0)</f>
        <v>0</v>
      </c>
      <c r="BG1288" s="220">
        <f>IF(N1288="zákl. přenesená",J1288,0)</f>
        <v>0</v>
      </c>
      <c r="BH1288" s="220">
        <f>IF(N1288="sníž. přenesená",J1288,0)</f>
        <v>0</v>
      </c>
      <c r="BI1288" s="220">
        <f>IF(N1288="nulová",J1288,0)</f>
        <v>0</v>
      </c>
      <c r="BJ1288" s="25" t="s">
        <v>78</v>
      </c>
      <c r="BK1288" s="220">
        <f>ROUND(I1288*H1288,2)</f>
        <v>0</v>
      </c>
      <c r="BL1288" s="25" t="s">
        <v>517</v>
      </c>
      <c r="BM1288" s="25" t="s">
        <v>2341</v>
      </c>
    </row>
    <row r="1289" spans="2:65" s="1" customFormat="1" ht="13.5">
      <c r="B1289" s="42"/>
      <c r="C1289" s="64"/>
      <c r="D1289" s="221" t="s">
        <v>428</v>
      </c>
      <c r="E1289" s="64"/>
      <c r="F1289" s="222" t="s">
        <v>2342</v>
      </c>
      <c r="G1289" s="64"/>
      <c r="H1289" s="64"/>
      <c r="I1289" s="177"/>
      <c r="J1289" s="64"/>
      <c r="K1289" s="64"/>
      <c r="L1289" s="62"/>
      <c r="M1289" s="223"/>
      <c r="N1289" s="43"/>
      <c r="O1289" s="43"/>
      <c r="P1289" s="43"/>
      <c r="Q1289" s="43"/>
      <c r="R1289" s="43"/>
      <c r="S1289" s="43"/>
      <c r="T1289" s="79"/>
      <c r="AT1289" s="25" t="s">
        <v>428</v>
      </c>
      <c r="AU1289" s="25" t="s">
        <v>80</v>
      </c>
    </row>
    <row r="1290" spans="2:65" s="12" customFormat="1" ht="13.5">
      <c r="B1290" s="224"/>
      <c r="C1290" s="225"/>
      <c r="D1290" s="237" t="s">
        <v>430</v>
      </c>
      <c r="E1290" s="247" t="s">
        <v>21</v>
      </c>
      <c r="F1290" s="248" t="s">
        <v>1260</v>
      </c>
      <c r="G1290" s="225"/>
      <c r="H1290" s="249">
        <v>1</v>
      </c>
      <c r="I1290" s="229"/>
      <c r="J1290" s="225"/>
      <c r="K1290" s="225"/>
      <c r="L1290" s="230"/>
      <c r="M1290" s="231"/>
      <c r="N1290" s="232"/>
      <c r="O1290" s="232"/>
      <c r="P1290" s="232"/>
      <c r="Q1290" s="232"/>
      <c r="R1290" s="232"/>
      <c r="S1290" s="232"/>
      <c r="T1290" s="233"/>
      <c r="AT1290" s="234" t="s">
        <v>430</v>
      </c>
      <c r="AU1290" s="234" t="s">
        <v>80</v>
      </c>
      <c r="AV1290" s="12" t="s">
        <v>80</v>
      </c>
      <c r="AW1290" s="12" t="s">
        <v>34</v>
      </c>
      <c r="AX1290" s="12" t="s">
        <v>78</v>
      </c>
      <c r="AY1290" s="234" t="s">
        <v>419</v>
      </c>
    </row>
    <row r="1291" spans="2:65" s="1" customFormat="1" ht="44.25" customHeight="1">
      <c r="B1291" s="42"/>
      <c r="C1291" s="250" t="s">
        <v>2343</v>
      </c>
      <c r="D1291" s="250" t="s">
        <v>469</v>
      </c>
      <c r="E1291" s="251" t="s">
        <v>2344</v>
      </c>
      <c r="F1291" s="252" t="s">
        <v>2345</v>
      </c>
      <c r="G1291" s="253" t="s">
        <v>608</v>
      </c>
      <c r="H1291" s="254">
        <v>1</v>
      </c>
      <c r="I1291" s="255"/>
      <c r="J1291" s="256">
        <f>ROUND(I1291*H1291,2)</f>
        <v>0</v>
      </c>
      <c r="K1291" s="252" t="s">
        <v>21</v>
      </c>
      <c r="L1291" s="257"/>
      <c r="M1291" s="258" t="s">
        <v>21</v>
      </c>
      <c r="N1291" s="259" t="s">
        <v>42</v>
      </c>
      <c r="O1291" s="43"/>
      <c r="P1291" s="218">
        <f>O1291*H1291</f>
        <v>0</v>
      </c>
      <c r="Q1291" s="218">
        <v>0.08</v>
      </c>
      <c r="R1291" s="218">
        <f>Q1291*H1291</f>
        <v>0.08</v>
      </c>
      <c r="S1291" s="218">
        <v>0</v>
      </c>
      <c r="T1291" s="219">
        <f>S1291*H1291</f>
        <v>0</v>
      </c>
      <c r="AR1291" s="25" t="s">
        <v>622</v>
      </c>
      <c r="AT1291" s="25" t="s">
        <v>469</v>
      </c>
      <c r="AU1291" s="25" t="s">
        <v>80</v>
      </c>
      <c r="AY1291" s="25" t="s">
        <v>419</v>
      </c>
      <c r="BE1291" s="220">
        <f>IF(N1291="základní",J1291,0)</f>
        <v>0</v>
      </c>
      <c r="BF1291" s="220">
        <f>IF(N1291="snížená",J1291,0)</f>
        <v>0</v>
      </c>
      <c r="BG1291" s="220">
        <f>IF(N1291="zákl. přenesená",J1291,0)</f>
        <v>0</v>
      </c>
      <c r="BH1291" s="220">
        <f>IF(N1291="sníž. přenesená",J1291,0)</f>
        <v>0</v>
      </c>
      <c r="BI1291" s="220">
        <f>IF(N1291="nulová",J1291,0)</f>
        <v>0</v>
      </c>
      <c r="BJ1291" s="25" t="s">
        <v>78</v>
      </c>
      <c r="BK1291" s="220">
        <f>ROUND(I1291*H1291,2)</f>
        <v>0</v>
      </c>
      <c r="BL1291" s="25" t="s">
        <v>517</v>
      </c>
      <c r="BM1291" s="25" t="s">
        <v>2346</v>
      </c>
    </row>
    <row r="1292" spans="2:65" s="1" customFormat="1" ht="40.5">
      <c r="B1292" s="42"/>
      <c r="C1292" s="64"/>
      <c r="D1292" s="237" t="s">
        <v>428</v>
      </c>
      <c r="E1292" s="64"/>
      <c r="F1292" s="271" t="s">
        <v>2345</v>
      </c>
      <c r="G1292" s="64"/>
      <c r="H1292" s="64"/>
      <c r="I1292" s="177"/>
      <c r="J1292" s="64"/>
      <c r="K1292" s="64"/>
      <c r="L1292" s="62"/>
      <c r="M1292" s="223"/>
      <c r="N1292" s="43"/>
      <c r="O1292" s="43"/>
      <c r="P1292" s="43"/>
      <c r="Q1292" s="43"/>
      <c r="R1292" s="43"/>
      <c r="S1292" s="43"/>
      <c r="T1292" s="79"/>
      <c r="AT1292" s="25" t="s">
        <v>428</v>
      </c>
      <c r="AU1292" s="25" t="s">
        <v>80</v>
      </c>
    </row>
    <row r="1293" spans="2:65" s="1" customFormat="1" ht="22.5" customHeight="1">
      <c r="B1293" s="42"/>
      <c r="C1293" s="209" t="s">
        <v>2347</v>
      </c>
      <c r="D1293" s="209" t="s">
        <v>421</v>
      </c>
      <c r="E1293" s="210" t="s">
        <v>2348</v>
      </c>
      <c r="F1293" s="211" t="s">
        <v>2349</v>
      </c>
      <c r="G1293" s="212" t="s">
        <v>608</v>
      </c>
      <c r="H1293" s="213">
        <v>2</v>
      </c>
      <c r="I1293" s="214"/>
      <c r="J1293" s="215">
        <f>ROUND(I1293*H1293,2)</f>
        <v>0</v>
      </c>
      <c r="K1293" s="211" t="s">
        <v>425</v>
      </c>
      <c r="L1293" s="62"/>
      <c r="M1293" s="216" t="s">
        <v>21</v>
      </c>
      <c r="N1293" s="217" t="s">
        <v>42</v>
      </c>
      <c r="O1293" s="43"/>
      <c r="P1293" s="218">
        <f>O1293*H1293</f>
        <v>0</v>
      </c>
      <c r="Q1293" s="218">
        <v>0</v>
      </c>
      <c r="R1293" s="218">
        <f>Q1293*H1293</f>
        <v>0</v>
      </c>
      <c r="S1293" s="218">
        <v>0</v>
      </c>
      <c r="T1293" s="219">
        <f>S1293*H1293</f>
        <v>0</v>
      </c>
      <c r="AR1293" s="25" t="s">
        <v>517</v>
      </c>
      <c r="AT1293" s="25" t="s">
        <v>421</v>
      </c>
      <c r="AU1293" s="25" t="s">
        <v>80</v>
      </c>
      <c r="AY1293" s="25" t="s">
        <v>419</v>
      </c>
      <c r="BE1293" s="220">
        <f>IF(N1293="základní",J1293,0)</f>
        <v>0</v>
      </c>
      <c r="BF1293" s="220">
        <f>IF(N1293="snížená",J1293,0)</f>
        <v>0</v>
      </c>
      <c r="BG1293" s="220">
        <f>IF(N1293="zákl. přenesená",J1293,0)</f>
        <v>0</v>
      </c>
      <c r="BH1293" s="220">
        <f>IF(N1293="sníž. přenesená",J1293,0)</f>
        <v>0</v>
      </c>
      <c r="BI1293" s="220">
        <f>IF(N1293="nulová",J1293,0)</f>
        <v>0</v>
      </c>
      <c r="BJ1293" s="25" t="s">
        <v>78</v>
      </c>
      <c r="BK1293" s="220">
        <f>ROUND(I1293*H1293,2)</f>
        <v>0</v>
      </c>
      <c r="BL1293" s="25" t="s">
        <v>517</v>
      </c>
      <c r="BM1293" s="25" t="s">
        <v>2350</v>
      </c>
    </row>
    <row r="1294" spans="2:65" s="1" customFormat="1" ht="13.5">
      <c r="B1294" s="42"/>
      <c r="C1294" s="64"/>
      <c r="D1294" s="221" t="s">
        <v>428</v>
      </c>
      <c r="E1294" s="64"/>
      <c r="F1294" s="222" t="s">
        <v>2349</v>
      </c>
      <c r="G1294" s="64"/>
      <c r="H1294" s="64"/>
      <c r="I1294" s="177"/>
      <c r="J1294" s="64"/>
      <c r="K1294" s="64"/>
      <c r="L1294" s="62"/>
      <c r="M1294" s="223"/>
      <c r="N1294" s="43"/>
      <c r="O1294" s="43"/>
      <c r="P1294" s="43"/>
      <c r="Q1294" s="43"/>
      <c r="R1294" s="43"/>
      <c r="S1294" s="43"/>
      <c r="T1294" s="79"/>
      <c r="AT1294" s="25" t="s">
        <v>428</v>
      </c>
      <c r="AU1294" s="25" t="s">
        <v>80</v>
      </c>
    </row>
    <row r="1295" spans="2:65" s="12" customFormat="1" ht="13.5">
      <c r="B1295" s="224"/>
      <c r="C1295" s="225"/>
      <c r="D1295" s="237" t="s">
        <v>430</v>
      </c>
      <c r="E1295" s="247" t="s">
        <v>21</v>
      </c>
      <c r="F1295" s="248" t="s">
        <v>1263</v>
      </c>
      <c r="G1295" s="225"/>
      <c r="H1295" s="249">
        <v>2</v>
      </c>
      <c r="I1295" s="229"/>
      <c r="J1295" s="225"/>
      <c r="K1295" s="225"/>
      <c r="L1295" s="230"/>
      <c r="M1295" s="231"/>
      <c r="N1295" s="232"/>
      <c r="O1295" s="232"/>
      <c r="P1295" s="232"/>
      <c r="Q1295" s="232"/>
      <c r="R1295" s="232"/>
      <c r="S1295" s="232"/>
      <c r="T1295" s="233"/>
      <c r="AT1295" s="234" t="s">
        <v>430</v>
      </c>
      <c r="AU1295" s="234" t="s">
        <v>80</v>
      </c>
      <c r="AV1295" s="12" t="s">
        <v>80</v>
      </c>
      <c r="AW1295" s="12" t="s">
        <v>34</v>
      </c>
      <c r="AX1295" s="12" t="s">
        <v>78</v>
      </c>
      <c r="AY1295" s="234" t="s">
        <v>419</v>
      </c>
    </row>
    <row r="1296" spans="2:65" s="1" customFormat="1" ht="31.5" customHeight="1">
      <c r="B1296" s="42"/>
      <c r="C1296" s="250" t="s">
        <v>2351</v>
      </c>
      <c r="D1296" s="250" t="s">
        <v>469</v>
      </c>
      <c r="E1296" s="251" t="s">
        <v>2352</v>
      </c>
      <c r="F1296" s="252" t="s">
        <v>2353</v>
      </c>
      <c r="G1296" s="253" t="s">
        <v>608</v>
      </c>
      <c r="H1296" s="254">
        <v>2</v>
      </c>
      <c r="I1296" s="255"/>
      <c r="J1296" s="256">
        <f>ROUND(I1296*H1296,2)</f>
        <v>0</v>
      </c>
      <c r="K1296" s="252" t="s">
        <v>21</v>
      </c>
      <c r="L1296" s="257"/>
      <c r="M1296" s="258" t="s">
        <v>21</v>
      </c>
      <c r="N1296" s="259" t="s">
        <v>42</v>
      </c>
      <c r="O1296" s="43"/>
      <c r="P1296" s="218">
        <f>O1296*H1296</f>
        <v>0</v>
      </c>
      <c r="Q1296" s="218">
        <v>0.08</v>
      </c>
      <c r="R1296" s="218">
        <f>Q1296*H1296</f>
        <v>0.16</v>
      </c>
      <c r="S1296" s="218">
        <v>0</v>
      </c>
      <c r="T1296" s="219">
        <f>S1296*H1296</f>
        <v>0</v>
      </c>
      <c r="AR1296" s="25" t="s">
        <v>622</v>
      </c>
      <c r="AT1296" s="25" t="s">
        <v>469</v>
      </c>
      <c r="AU1296" s="25" t="s">
        <v>80</v>
      </c>
      <c r="AY1296" s="25" t="s">
        <v>419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5" t="s">
        <v>78</v>
      </c>
      <c r="BK1296" s="220">
        <f>ROUND(I1296*H1296,2)</f>
        <v>0</v>
      </c>
      <c r="BL1296" s="25" t="s">
        <v>517</v>
      </c>
      <c r="BM1296" s="25" t="s">
        <v>2354</v>
      </c>
    </row>
    <row r="1297" spans="2:65" s="1" customFormat="1" ht="27">
      <c r="B1297" s="42"/>
      <c r="C1297" s="64"/>
      <c r="D1297" s="237" t="s">
        <v>428</v>
      </c>
      <c r="E1297" s="64"/>
      <c r="F1297" s="271" t="s">
        <v>2353</v>
      </c>
      <c r="G1297" s="64"/>
      <c r="H1297" s="64"/>
      <c r="I1297" s="177"/>
      <c r="J1297" s="64"/>
      <c r="K1297" s="64"/>
      <c r="L1297" s="62"/>
      <c r="M1297" s="223"/>
      <c r="N1297" s="43"/>
      <c r="O1297" s="43"/>
      <c r="P1297" s="43"/>
      <c r="Q1297" s="43"/>
      <c r="R1297" s="43"/>
      <c r="S1297" s="43"/>
      <c r="T1297" s="79"/>
      <c r="AT1297" s="25" t="s">
        <v>428</v>
      </c>
      <c r="AU1297" s="25" t="s">
        <v>80</v>
      </c>
    </row>
    <row r="1298" spans="2:65" s="1" customFormat="1" ht="22.5" customHeight="1">
      <c r="B1298" s="42"/>
      <c r="C1298" s="209" t="s">
        <v>2355</v>
      </c>
      <c r="D1298" s="209" t="s">
        <v>421</v>
      </c>
      <c r="E1298" s="210" t="s">
        <v>2356</v>
      </c>
      <c r="F1298" s="211" t="s">
        <v>2357</v>
      </c>
      <c r="G1298" s="212" t="s">
        <v>608</v>
      </c>
      <c r="H1298" s="213">
        <v>6</v>
      </c>
      <c r="I1298" s="214"/>
      <c r="J1298" s="215">
        <f>ROUND(I1298*H1298,2)</f>
        <v>0</v>
      </c>
      <c r="K1298" s="211" t="s">
        <v>425</v>
      </c>
      <c r="L1298" s="62"/>
      <c r="M1298" s="216" t="s">
        <v>21</v>
      </c>
      <c r="N1298" s="217" t="s">
        <v>42</v>
      </c>
      <c r="O1298" s="43"/>
      <c r="P1298" s="218">
        <f>O1298*H1298</f>
        <v>0</v>
      </c>
      <c r="Q1298" s="218">
        <v>0</v>
      </c>
      <c r="R1298" s="218">
        <f>Q1298*H1298</f>
        <v>0</v>
      </c>
      <c r="S1298" s="218">
        <v>0</v>
      </c>
      <c r="T1298" s="219">
        <f>S1298*H1298</f>
        <v>0</v>
      </c>
      <c r="AR1298" s="25" t="s">
        <v>517</v>
      </c>
      <c r="AT1298" s="25" t="s">
        <v>421</v>
      </c>
      <c r="AU1298" s="25" t="s">
        <v>80</v>
      </c>
      <c r="AY1298" s="25" t="s">
        <v>419</v>
      </c>
      <c r="BE1298" s="220">
        <f>IF(N1298="základní",J1298,0)</f>
        <v>0</v>
      </c>
      <c r="BF1298" s="220">
        <f>IF(N1298="snížená",J1298,0)</f>
        <v>0</v>
      </c>
      <c r="BG1298" s="220">
        <f>IF(N1298="zákl. přenesená",J1298,0)</f>
        <v>0</v>
      </c>
      <c r="BH1298" s="220">
        <f>IF(N1298="sníž. přenesená",J1298,0)</f>
        <v>0</v>
      </c>
      <c r="BI1298" s="220">
        <f>IF(N1298="nulová",J1298,0)</f>
        <v>0</v>
      </c>
      <c r="BJ1298" s="25" t="s">
        <v>78</v>
      </c>
      <c r="BK1298" s="220">
        <f>ROUND(I1298*H1298,2)</f>
        <v>0</v>
      </c>
      <c r="BL1298" s="25" t="s">
        <v>517</v>
      </c>
      <c r="BM1298" s="25" t="s">
        <v>2358</v>
      </c>
    </row>
    <row r="1299" spans="2:65" s="1" customFormat="1" ht="13.5">
      <c r="B1299" s="42"/>
      <c r="C1299" s="64"/>
      <c r="D1299" s="221" t="s">
        <v>428</v>
      </c>
      <c r="E1299" s="64"/>
      <c r="F1299" s="222" t="s">
        <v>2359</v>
      </c>
      <c r="G1299" s="64"/>
      <c r="H1299" s="64"/>
      <c r="I1299" s="177"/>
      <c r="J1299" s="64"/>
      <c r="K1299" s="64"/>
      <c r="L1299" s="62"/>
      <c r="M1299" s="223"/>
      <c r="N1299" s="43"/>
      <c r="O1299" s="43"/>
      <c r="P1299" s="43"/>
      <c r="Q1299" s="43"/>
      <c r="R1299" s="43"/>
      <c r="S1299" s="43"/>
      <c r="T1299" s="79"/>
      <c r="AT1299" s="25" t="s">
        <v>428</v>
      </c>
      <c r="AU1299" s="25" t="s">
        <v>80</v>
      </c>
    </row>
    <row r="1300" spans="2:65" s="12" customFormat="1" ht="13.5">
      <c r="B1300" s="224"/>
      <c r="C1300" s="225"/>
      <c r="D1300" s="237" t="s">
        <v>430</v>
      </c>
      <c r="E1300" s="247" t="s">
        <v>21</v>
      </c>
      <c r="F1300" s="248" t="s">
        <v>2360</v>
      </c>
      <c r="G1300" s="225"/>
      <c r="H1300" s="249">
        <v>6</v>
      </c>
      <c r="I1300" s="229"/>
      <c r="J1300" s="225"/>
      <c r="K1300" s="225"/>
      <c r="L1300" s="230"/>
      <c r="M1300" s="231"/>
      <c r="N1300" s="232"/>
      <c r="O1300" s="232"/>
      <c r="P1300" s="232"/>
      <c r="Q1300" s="232"/>
      <c r="R1300" s="232"/>
      <c r="S1300" s="232"/>
      <c r="T1300" s="233"/>
      <c r="AT1300" s="234" t="s">
        <v>430</v>
      </c>
      <c r="AU1300" s="234" t="s">
        <v>80</v>
      </c>
      <c r="AV1300" s="12" t="s">
        <v>80</v>
      </c>
      <c r="AW1300" s="12" t="s">
        <v>34</v>
      </c>
      <c r="AX1300" s="12" t="s">
        <v>78</v>
      </c>
      <c r="AY1300" s="234" t="s">
        <v>419</v>
      </c>
    </row>
    <row r="1301" spans="2:65" s="1" customFormat="1" ht="22.5" customHeight="1">
      <c r="B1301" s="42"/>
      <c r="C1301" s="250" t="s">
        <v>2361</v>
      </c>
      <c r="D1301" s="250" t="s">
        <v>469</v>
      </c>
      <c r="E1301" s="251" t="s">
        <v>2362</v>
      </c>
      <c r="F1301" s="252" t="s">
        <v>2363</v>
      </c>
      <c r="G1301" s="253" t="s">
        <v>608</v>
      </c>
      <c r="H1301" s="254">
        <v>6</v>
      </c>
      <c r="I1301" s="255"/>
      <c r="J1301" s="256">
        <f>ROUND(I1301*H1301,2)</f>
        <v>0</v>
      </c>
      <c r="K1301" s="252" t="s">
        <v>21</v>
      </c>
      <c r="L1301" s="257"/>
      <c r="M1301" s="258" t="s">
        <v>21</v>
      </c>
      <c r="N1301" s="259" t="s">
        <v>42</v>
      </c>
      <c r="O1301" s="43"/>
      <c r="P1301" s="218">
        <f>O1301*H1301</f>
        <v>0</v>
      </c>
      <c r="Q1301" s="218">
        <v>2.3999999999999998E-3</v>
      </c>
      <c r="R1301" s="218">
        <f>Q1301*H1301</f>
        <v>1.44E-2</v>
      </c>
      <c r="S1301" s="218">
        <v>0</v>
      </c>
      <c r="T1301" s="219">
        <f>S1301*H1301</f>
        <v>0</v>
      </c>
      <c r="AR1301" s="25" t="s">
        <v>622</v>
      </c>
      <c r="AT1301" s="25" t="s">
        <v>469</v>
      </c>
      <c r="AU1301" s="25" t="s">
        <v>80</v>
      </c>
      <c r="AY1301" s="25" t="s">
        <v>419</v>
      </c>
      <c r="BE1301" s="220">
        <f>IF(N1301="základní",J1301,0)</f>
        <v>0</v>
      </c>
      <c r="BF1301" s="220">
        <f>IF(N1301="snížená",J1301,0)</f>
        <v>0</v>
      </c>
      <c r="BG1301" s="220">
        <f>IF(N1301="zákl. přenesená",J1301,0)</f>
        <v>0</v>
      </c>
      <c r="BH1301" s="220">
        <f>IF(N1301="sníž. přenesená",J1301,0)</f>
        <v>0</v>
      </c>
      <c r="BI1301" s="220">
        <f>IF(N1301="nulová",J1301,0)</f>
        <v>0</v>
      </c>
      <c r="BJ1301" s="25" t="s">
        <v>78</v>
      </c>
      <c r="BK1301" s="220">
        <f>ROUND(I1301*H1301,2)</f>
        <v>0</v>
      </c>
      <c r="BL1301" s="25" t="s">
        <v>517</v>
      </c>
      <c r="BM1301" s="25" t="s">
        <v>2364</v>
      </c>
    </row>
    <row r="1302" spans="2:65" s="1" customFormat="1" ht="13.5">
      <c r="B1302" s="42"/>
      <c r="C1302" s="64"/>
      <c r="D1302" s="237" t="s">
        <v>428</v>
      </c>
      <c r="E1302" s="64"/>
      <c r="F1302" s="271" t="s">
        <v>2363</v>
      </c>
      <c r="G1302" s="64"/>
      <c r="H1302" s="64"/>
      <c r="I1302" s="177"/>
      <c r="J1302" s="64"/>
      <c r="K1302" s="64"/>
      <c r="L1302" s="62"/>
      <c r="M1302" s="223"/>
      <c r="N1302" s="43"/>
      <c r="O1302" s="43"/>
      <c r="P1302" s="43"/>
      <c r="Q1302" s="43"/>
      <c r="R1302" s="43"/>
      <c r="S1302" s="43"/>
      <c r="T1302" s="79"/>
      <c r="AT1302" s="25" t="s">
        <v>428</v>
      </c>
      <c r="AU1302" s="25" t="s">
        <v>80</v>
      </c>
    </row>
    <row r="1303" spans="2:65" s="1" customFormat="1" ht="22.5" customHeight="1">
      <c r="B1303" s="42"/>
      <c r="C1303" s="209" t="s">
        <v>2365</v>
      </c>
      <c r="D1303" s="209" t="s">
        <v>421</v>
      </c>
      <c r="E1303" s="210" t="s">
        <v>2366</v>
      </c>
      <c r="F1303" s="211" t="s">
        <v>2367</v>
      </c>
      <c r="G1303" s="212" t="s">
        <v>608</v>
      </c>
      <c r="H1303" s="213">
        <v>12</v>
      </c>
      <c r="I1303" s="214"/>
      <c r="J1303" s="215">
        <f>ROUND(I1303*H1303,2)</f>
        <v>0</v>
      </c>
      <c r="K1303" s="211" t="s">
        <v>425</v>
      </c>
      <c r="L1303" s="62"/>
      <c r="M1303" s="216" t="s">
        <v>21</v>
      </c>
      <c r="N1303" s="217" t="s">
        <v>42</v>
      </c>
      <c r="O1303" s="43"/>
      <c r="P1303" s="218">
        <f>O1303*H1303</f>
        <v>0</v>
      </c>
      <c r="Q1303" s="218">
        <v>6.0999999999999997E-4</v>
      </c>
      <c r="R1303" s="218">
        <f>Q1303*H1303</f>
        <v>7.3200000000000001E-3</v>
      </c>
      <c r="S1303" s="218">
        <v>0</v>
      </c>
      <c r="T1303" s="219">
        <f>S1303*H1303</f>
        <v>0</v>
      </c>
      <c r="AR1303" s="25" t="s">
        <v>517</v>
      </c>
      <c r="AT1303" s="25" t="s">
        <v>421</v>
      </c>
      <c r="AU1303" s="25" t="s">
        <v>80</v>
      </c>
      <c r="AY1303" s="25" t="s">
        <v>419</v>
      </c>
      <c r="BE1303" s="220">
        <f>IF(N1303="základní",J1303,0)</f>
        <v>0</v>
      </c>
      <c r="BF1303" s="220">
        <f>IF(N1303="snížená",J1303,0)</f>
        <v>0</v>
      </c>
      <c r="BG1303" s="220">
        <f>IF(N1303="zákl. přenesená",J1303,0)</f>
        <v>0</v>
      </c>
      <c r="BH1303" s="220">
        <f>IF(N1303="sníž. přenesená",J1303,0)</f>
        <v>0</v>
      </c>
      <c r="BI1303" s="220">
        <f>IF(N1303="nulová",J1303,0)</f>
        <v>0</v>
      </c>
      <c r="BJ1303" s="25" t="s">
        <v>78</v>
      </c>
      <c r="BK1303" s="220">
        <f>ROUND(I1303*H1303,2)</f>
        <v>0</v>
      </c>
      <c r="BL1303" s="25" t="s">
        <v>517</v>
      </c>
      <c r="BM1303" s="25" t="s">
        <v>2368</v>
      </c>
    </row>
    <row r="1304" spans="2:65" s="1" customFormat="1" ht="13.5">
      <c r="B1304" s="42"/>
      <c r="C1304" s="64"/>
      <c r="D1304" s="221" t="s">
        <v>428</v>
      </c>
      <c r="E1304" s="64"/>
      <c r="F1304" s="222" t="s">
        <v>2369</v>
      </c>
      <c r="G1304" s="64"/>
      <c r="H1304" s="64"/>
      <c r="I1304" s="177"/>
      <c r="J1304" s="64"/>
      <c r="K1304" s="64"/>
      <c r="L1304" s="62"/>
      <c r="M1304" s="223"/>
      <c r="N1304" s="43"/>
      <c r="O1304" s="43"/>
      <c r="P1304" s="43"/>
      <c r="Q1304" s="43"/>
      <c r="R1304" s="43"/>
      <c r="S1304" s="43"/>
      <c r="T1304" s="79"/>
      <c r="AT1304" s="25" t="s">
        <v>428</v>
      </c>
      <c r="AU1304" s="25" t="s">
        <v>80</v>
      </c>
    </row>
    <row r="1305" spans="2:65" s="12" customFormat="1" ht="13.5">
      <c r="B1305" s="224"/>
      <c r="C1305" s="225"/>
      <c r="D1305" s="221" t="s">
        <v>430</v>
      </c>
      <c r="E1305" s="226" t="s">
        <v>21</v>
      </c>
      <c r="F1305" s="227" t="s">
        <v>1261</v>
      </c>
      <c r="G1305" s="225"/>
      <c r="H1305" s="228">
        <v>4</v>
      </c>
      <c r="I1305" s="229"/>
      <c r="J1305" s="225"/>
      <c r="K1305" s="225"/>
      <c r="L1305" s="230"/>
      <c r="M1305" s="231"/>
      <c r="N1305" s="232"/>
      <c r="O1305" s="232"/>
      <c r="P1305" s="232"/>
      <c r="Q1305" s="232"/>
      <c r="R1305" s="232"/>
      <c r="S1305" s="232"/>
      <c r="T1305" s="233"/>
      <c r="AT1305" s="234" t="s">
        <v>430</v>
      </c>
      <c r="AU1305" s="234" t="s">
        <v>80</v>
      </c>
      <c r="AV1305" s="12" t="s">
        <v>80</v>
      </c>
      <c r="AW1305" s="12" t="s">
        <v>34</v>
      </c>
      <c r="AX1305" s="12" t="s">
        <v>71</v>
      </c>
      <c r="AY1305" s="234" t="s">
        <v>419</v>
      </c>
    </row>
    <row r="1306" spans="2:65" s="12" customFormat="1" ht="13.5">
      <c r="B1306" s="224"/>
      <c r="C1306" s="225"/>
      <c r="D1306" s="221" t="s">
        <v>430</v>
      </c>
      <c r="E1306" s="226" t="s">
        <v>21</v>
      </c>
      <c r="F1306" s="227" t="s">
        <v>1262</v>
      </c>
      <c r="G1306" s="225"/>
      <c r="H1306" s="228">
        <v>7</v>
      </c>
      <c r="I1306" s="229"/>
      <c r="J1306" s="225"/>
      <c r="K1306" s="225"/>
      <c r="L1306" s="230"/>
      <c r="M1306" s="231"/>
      <c r="N1306" s="232"/>
      <c r="O1306" s="232"/>
      <c r="P1306" s="232"/>
      <c r="Q1306" s="232"/>
      <c r="R1306" s="232"/>
      <c r="S1306" s="232"/>
      <c r="T1306" s="233"/>
      <c r="AT1306" s="234" t="s">
        <v>430</v>
      </c>
      <c r="AU1306" s="234" t="s">
        <v>80</v>
      </c>
      <c r="AV1306" s="12" t="s">
        <v>80</v>
      </c>
      <c r="AW1306" s="12" t="s">
        <v>34</v>
      </c>
      <c r="AX1306" s="12" t="s">
        <v>71</v>
      </c>
      <c r="AY1306" s="234" t="s">
        <v>419</v>
      </c>
    </row>
    <row r="1307" spans="2:65" s="12" customFormat="1" ht="13.5">
      <c r="B1307" s="224"/>
      <c r="C1307" s="225"/>
      <c r="D1307" s="221" t="s">
        <v>430</v>
      </c>
      <c r="E1307" s="226" t="s">
        <v>21</v>
      </c>
      <c r="F1307" s="227" t="s">
        <v>1264</v>
      </c>
      <c r="G1307" s="225"/>
      <c r="H1307" s="228">
        <v>1</v>
      </c>
      <c r="I1307" s="229"/>
      <c r="J1307" s="225"/>
      <c r="K1307" s="225"/>
      <c r="L1307" s="230"/>
      <c r="M1307" s="231"/>
      <c r="N1307" s="232"/>
      <c r="O1307" s="232"/>
      <c r="P1307" s="232"/>
      <c r="Q1307" s="232"/>
      <c r="R1307" s="232"/>
      <c r="S1307" s="232"/>
      <c r="T1307" s="233"/>
      <c r="AT1307" s="234" t="s">
        <v>430</v>
      </c>
      <c r="AU1307" s="234" t="s">
        <v>80</v>
      </c>
      <c r="AV1307" s="12" t="s">
        <v>80</v>
      </c>
      <c r="AW1307" s="12" t="s">
        <v>34</v>
      </c>
      <c r="AX1307" s="12" t="s">
        <v>71</v>
      </c>
      <c r="AY1307" s="234" t="s">
        <v>419</v>
      </c>
    </row>
    <row r="1308" spans="2:65" s="13" customFormat="1" ht="13.5">
      <c r="B1308" s="235"/>
      <c r="C1308" s="236"/>
      <c r="D1308" s="237" t="s">
        <v>430</v>
      </c>
      <c r="E1308" s="238" t="s">
        <v>21</v>
      </c>
      <c r="F1308" s="239" t="s">
        <v>434</v>
      </c>
      <c r="G1308" s="236"/>
      <c r="H1308" s="240">
        <v>12</v>
      </c>
      <c r="I1308" s="241"/>
      <c r="J1308" s="236"/>
      <c r="K1308" s="236"/>
      <c r="L1308" s="242"/>
      <c r="M1308" s="243"/>
      <c r="N1308" s="244"/>
      <c r="O1308" s="244"/>
      <c r="P1308" s="244"/>
      <c r="Q1308" s="244"/>
      <c r="R1308" s="244"/>
      <c r="S1308" s="244"/>
      <c r="T1308" s="245"/>
      <c r="AT1308" s="246" t="s">
        <v>430</v>
      </c>
      <c r="AU1308" s="246" t="s">
        <v>80</v>
      </c>
      <c r="AV1308" s="13" t="s">
        <v>426</v>
      </c>
      <c r="AW1308" s="13" t="s">
        <v>34</v>
      </c>
      <c r="AX1308" s="13" t="s">
        <v>78</v>
      </c>
      <c r="AY1308" s="246" t="s">
        <v>419</v>
      </c>
    </row>
    <row r="1309" spans="2:65" s="1" customFormat="1" ht="44.25" customHeight="1">
      <c r="B1309" s="42"/>
      <c r="C1309" s="250" t="s">
        <v>2370</v>
      </c>
      <c r="D1309" s="250" t="s">
        <v>469</v>
      </c>
      <c r="E1309" s="251" t="s">
        <v>2371</v>
      </c>
      <c r="F1309" s="252" t="s">
        <v>2372</v>
      </c>
      <c r="G1309" s="253" t="s">
        <v>608</v>
      </c>
      <c r="H1309" s="254">
        <v>4</v>
      </c>
      <c r="I1309" s="255"/>
      <c r="J1309" s="256">
        <f>ROUND(I1309*H1309,2)</f>
        <v>0</v>
      </c>
      <c r="K1309" s="252" t="s">
        <v>21</v>
      </c>
      <c r="L1309" s="257"/>
      <c r="M1309" s="258" t="s">
        <v>21</v>
      </c>
      <c r="N1309" s="259" t="s">
        <v>42</v>
      </c>
      <c r="O1309" s="43"/>
      <c r="P1309" s="218">
        <f>O1309*H1309</f>
        <v>0</v>
      </c>
      <c r="Q1309" s="218">
        <v>6.5000000000000002E-2</v>
      </c>
      <c r="R1309" s="218">
        <f>Q1309*H1309</f>
        <v>0.26</v>
      </c>
      <c r="S1309" s="218">
        <v>0</v>
      </c>
      <c r="T1309" s="219">
        <f>S1309*H1309</f>
        <v>0</v>
      </c>
      <c r="AR1309" s="25" t="s">
        <v>622</v>
      </c>
      <c r="AT1309" s="25" t="s">
        <v>469</v>
      </c>
      <c r="AU1309" s="25" t="s">
        <v>80</v>
      </c>
      <c r="AY1309" s="25" t="s">
        <v>419</v>
      </c>
      <c r="BE1309" s="220">
        <f>IF(N1309="základní",J1309,0)</f>
        <v>0</v>
      </c>
      <c r="BF1309" s="220">
        <f>IF(N1309="snížená",J1309,0)</f>
        <v>0</v>
      </c>
      <c r="BG1309" s="220">
        <f>IF(N1309="zákl. přenesená",J1309,0)</f>
        <v>0</v>
      </c>
      <c r="BH1309" s="220">
        <f>IF(N1309="sníž. přenesená",J1309,0)</f>
        <v>0</v>
      </c>
      <c r="BI1309" s="220">
        <f>IF(N1309="nulová",J1309,0)</f>
        <v>0</v>
      </c>
      <c r="BJ1309" s="25" t="s">
        <v>78</v>
      </c>
      <c r="BK1309" s="220">
        <f>ROUND(I1309*H1309,2)</f>
        <v>0</v>
      </c>
      <c r="BL1309" s="25" t="s">
        <v>517</v>
      </c>
      <c r="BM1309" s="25" t="s">
        <v>2373</v>
      </c>
    </row>
    <row r="1310" spans="2:65" s="1" customFormat="1" ht="40.5">
      <c r="B1310" s="42"/>
      <c r="C1310" s="64"/>
      <c r="D1310" s="237" t="s">
        <v>428</v>
      </c>
      <c r="E1310" s="64"/>
      <c r="F1310" s="271" t="s">
        <v>2345</v>
      </c>
      <c r="G1310" s="64"/>
      <c r="H1310" s="64"/>
      <c r="I1310" s="177"/>
      <c r="J1310" s="64"/>
      <c r="K1310" s="64"/>
      <c r="L1310" s="62"/>
      <c r="M1310" s="223"/>
      <c r="N1310" s="43"/>
      <c r="O1310" s="43"/>
      <c r="P1310" s="43"/>
      <c r="Q1310" s="43"/>
      <c r="R1310" s="43"/>
      <c r="S1310" s="43"/>
      <c r="T1310" s="79"/>
      <c r="AT1310" s="25" t="s">
        <v>428</v>
      </c>
      <c r="AU1310" s="25" t="s">
        <v>80</v>
      </c>
    </row>
    <row r="1311" spans="2:65" s="1" customFormat="1" ht="44.25" customHeight="1">
      <c r="B1311" s="42"/>
      <c r="C1311" s="250" t="s">
        <v>2374</v>
      </c>
      <c r="D1311" s="250" t="s">
        <v>469</v>
      </c>
      <c r="E1311" s="251" t="s">
        <v>2375</v>
      </c>
      <c r="F1311" s="252" t="s">
        <v>2376</v>
      </c>
      <c r="G1311" s="253" t="s">
        <v>608</v>
      </c>
      <c r="H1311" s="254">
        <v>7</v>
      </c>
      <c r="I1311" s="255"/>
      <c r="J1311" s="256">
        <f>ROUND(I1311*H1311,2)</f>
        <v>0</v>
      </c>
      <c r="K1311" s="252" t="s">
        <v>21</v>
      </c>
      <c r="L1311" s="257"/>
      <c r="M1311" s="258" t="s">
        <v>21</v>
      </c>
      <c r="N1311" s="259" t="s">
        <v>42</v>
      </c>
      <c r="O1311" s="43"/>
      <c r="P1311" s="218">
        <f>O1311*H1311</f>
        <v>0</v>
      </c>
      <c r="Q1311" s="218">
        <v>6.5000000000000002E-2</v>
      </c>
      <c r="R1311" s="218">
        <f>Q1311*H1311</f>
        <v>0.45500000000000002</v>
      </c>
      <c r="S1311" s="218">
        <v>0</v>
      </c>
      <c r="T1311" s="219">
        <f>S1311*H1311</f>
        <v>0</v>
      </c>
      <c r="AR1311" s="25" t="s">
        <v>622</v>
      </c>
      <c r="AT1311" s="25" t="s">
        <v>469</v>
      </c>
      <c r="AU1311" s="25" t="s">
        <v>80</v>
      </c>
      <c r="AY1311" s="25" t="s">
        <v>419</v>
      </c>
      <c r="BE1311" s="220">
        <f>IF(N1311="základní",J1311,0)</f>
        <v>0</v>
      </c>
      <c r="BF1311" s="220">
        <f>IF(N1311="snížená",J1311,0)</f>
        <v>0</v>
      </c>
      <c r="BG1311" s="220">
        <f>IF(N1311="zákl. přenesená",J1311,0)</f>
        <v>0</v>
      </c>
      <c r="BH1311" s="220">
        <f>IF(N1311="sníž. přenesená",J1311,0)</f>
        <v>0</v>
      </c>
      <c r="BI1311" s="220">
        <f>IF(N1311="nulová",J1311,0)</f>
        <v>0</v>
      </c>
      <c r="BJ1311" s="25" t="s">
        <v>78</v>
      </c>
      <c r="BK1311" s="220">
        <f>ROUND(I1311*H1311,2)</f>
        <v>0</v>
      </c>
      <c r="BL1311" s="25" t="s">
        <v>517</v>
      </c>
      <c r="BM1311" s="25" t="s">
        <v>2377</v>
      </c>
    </row>
    <row r="1312" spans="2:65" s="1" customFormat="1" ht="44.25" customHeight="1">
      <c r="B1312" s="42"/>
      <c r="C1312" s="250" t="s">
        <v>2378</v>
      </c>
      <c r="D1312" s="250" t="s">
        <v>469</v>
      </c>
      <c r="E1312" s="251" t="s">
        <v>2379</v>
      </c>
      <c r="F1312" s="252" t="s">
        <v>2380</v>
      </c>
      <c r="G1312" s="253" t="s">
        <v>608</v>
      </c>
      <c r="H1312" s="254">
        <v>1</v>
      </c>
      <c r="I1312" s="255"/>
      <c r="J1312" s="256">
        <f>ROUND(I1312*H1312,2)</f>
        <v>0</v>
      </c>
      <c r="K1312" s="252" t="s">
        <v>21</v>
      </c>
      <c r="L1312" s="257"/>
      <c r="M1312" s="258" t="s">
        <v>21</v>
      </c>
      <c r="N1312" s="259" t="s">
        <v>42</v>
      </c>
      <c r="O1312" s="43"/>
      <c r="P1312" s="218">
        <f>O1312*H1312</f>
        <v>0</v>
      </c>
      <c r="Q1312" s="218">
        <v>6.5000000000000002E-2</v>
      </c>
      <c r="R1312" s="218">
        <f>Q1312*H1312</f>
        <v>6.5000000000000002E-2</v>
      </c>
      <c r="S1312" s="218">
        <v>0</v>
      </c>
      <c r="T1312" s="219">
        <f>S1312*H1312</f>
        <v>0</v>
      </c>
      <c r="AR1312" s="25" t="s">
        <v>622</v>
      </c>
      <c r="AT1312" s="25" t="s">
        <v>469</v>
      </c>
      <c r="AU1312" s="25" t="s">
        <v>80</v>
      </c>
      <c r="AY1312" s="25" t="s">
        <v>419</v>
      </c>
      <c r="BE1312" s="220">
        <f>IF(N1312="základní",J1312,0)</f>
        <v>0</v>
      </c>
      <c r="BF1312" s="220">
        <f>IF(N1312="snížená",J1312,0)</f>
        <v>0</v>
      </c>
      <c r="BG1312" s="220">
        <f>IF(N1312="zákl. přenesená",J1312,0)</f>
        <v>0</v>
      </c>
      <c r="BH1312" s="220">
        <f>IF(N1312="sníž. přenesená",J1312,0)</f>
        <v>0</v>
      </c>
      <c r="BI1312" s="220">
        <f>IF(N1312="nulová",J1312,0)</f>
        <v>0</v>
      </c>
      <c r="BJ1312" s="25" t="s">
        <v>78</v>
      </c>
      <c r="BK1312" s="220">
        <f>ROUND(I1312*H1312,2)</f>
        <v>0</v>
      </c>
      <c r="BL1312" s="25" t="s">
        <v>517</v>
      </c>
      <c r="BM1312" s="25" t="s">
        <v>2381</v>
      </c>
    </row>
    <row r="1313" spans="2:65" s="1" customFormat="1" ht="22.5" customHeight="1">
      <c r="B1313" s="42"/>
      <c r="C1313" s="209" t="s">
        <v>2382</v>
      </c>
      <c r="D1313" s="209" t="s">
        <v>421</v>
      </c>
      <c r="E1313" s="210" t="s">
        <v>2383</v>
      </c>
      <c r="F1313" s="211" t="s">
        <v>2384</v>
      </c>
      <c r="G1313" s="212" t="s">
        <v>608</v>
      </c>
      <c r="H1313" s="213">
        <v>1</v>
      </c>
      <c r="I1313" s="214"/>
      <c r="J1313" s="215">
        <f>ROUND(I1313*H1313,2)</f>
        <v>0</v>
      </c>
      <c r="K1313" s="211" t="s">
        <v>425</v>
      </c>
      <c r="L1313" s="62"/>
      <c r="M1313" s="216" t="s">
        <v>21</v>
      </c>
      <c r="N1313" s="217" t="s">
        <v>42</v>
      </c>
      <c r="O1313" s="43"/>
      <c r="P1313" s="218">
        <f>O1313*H1313</f>
        <v>0</v>
      </c>
      <c r="Q1313" s="218">
        <v>0</v>
      </c>
      <c r="R1313" s="218">
        <f>Q1313*H1313</f>
        <v>0</v>
      </c>
      <c r="S1313" s="218">
        <v>0</v>
      </c>
      <c r="T1313" s="219">
        <f>S1313*H1313</f>
        <v>0</v>
      </c>
      <c r="AR1313" s="25" t="s">
        <v>517</v>
      </c>
      <c r="AT1313" s="25" t="s">
        <v>421</v>
      </c>
      <c r="AU1313" s="25" t="s">
        <v>80</v>
      </c>
      <c r="AY1313" s="25" t="s">
        <v>419</v>
      </c>
      <c r="BE1313" s="220">
        <f>IF(N1313="základní",J1313,0)</f>
        <v>0</v>
      </c>
      <c r="BF1313" s="220">
        <f>IF(N1313="snížená",J1313,0)</f>
        <v>0</v>
      </c>
      <c r="BG1313" s="220">
        <f>IF(N1313="zákl. přenesená",J1313,0)</f>
        <v>0</v>
      </c>
      <c r="BH1313" s="220">
        <f>IF(N1313="sníž. přenesená",J1313,0)</f>
        <v>0</v>
      </c>
      <c r="BI1313" s="220">
        <f>IF(N1313="nulová",J1313,0)</f>
        <v>0</v>
      </c>
      <c r="BJ1313" s="25" t="s">
        <v>78</v>
      </c>
      <c r="BK1313" s="220">
        <f>ROUND(I1313*H1313,2)</f>
        <v>0</v>
      </c>
      <c r="BL1313" s="25" t="s">
        <v>517</v>
      </c>
      <c r="BM1313" s="25" t="s">
        <v>2385</v>
      </c>
    </row>
    <row r="1314" spans="2:65" s="1" customFormat="1" ht="13.5">
      <c r="B1314" s="42"/>
      <c r="C1314" s="64"/>
      <c r="D1314" s="221" t="s">
        <v>428</v>
      </c>
      <c r="E1314" s="64"/>
      <c r="F1314" s="222" t="s">
        <v>2386</v>
      </c>
      <c r="G1314" s="64"/>
      <c r="H1314" s="64"/>
      <c r="I1314" s="177"/>
      <c r="J1314" s="64"/>
      <c r="K1314" s="64"/>
      <c r="L1314" s="62"/>
      <c r="M1314" s="223"/>
      <c r="N1314" s="43"/>
      <c r="O1314" s="43"/>
      <c r="P1314" s="43"/>
      <c r="Q1314" s="43"/>
      <c r="R1314" s="43"/>
      <c r="S1314" s="43"/>
      <c r="T1314" s="79"/>
      <c r="AT1314" s="25" t="s">
        <v>428</v>
      </c>
      <c r="AU1314" s="25" t="s">
        <v>80</v>
      </c>
    </row>
    <row r="1315" spans="2:65" s="12" customFormat="1" ht="13.5">
      <c r="B1315" s="224"/>
      <c r="C1315" s="225"/>
      <c r="D1315" s="237" t="s">
        <v>430</v>
      </c>
      <c r="E1315" s="247" t="s">
        <v>21</v>
      </c>
      <c r="F1315" s="248" t="s">
        <v>1270</v>
      </c>
      <c r="G1315" s="225"/>
      <c r="H1315" s="249">
        <v>1</v>
      </c>
      <c r="I1315" s="229"/>
      <c r="J1315" s="225"/>
      <c r="K1315" s="225"/>
      <c r="L1315" s="230"/>
      <c r="M1315" s="231"/>
      <c r="N1315" s="232"/>
      <c r="O1315" s="232"/>
      <c r="P1315" s="232"/>
      <c r="Q1315" s="232"/>
      <c r="R1315" s="232"/>
      <c r="S1315" s="232"/>
      <c r="T1315" s="233"/>
      <c r="AT1315" s="234" t="s">
        <v>430</v>
      </c>
      <c r="AU1315" s="234" t="s">
        <v>80</v>
      </c>
      <c r="AV1315" s="12" t="s">
        <v>80</v>
      </c>
      <c r="AW1315" s="12" t="s">
        <v>34</v>
      </c>
      <c r="AX1315" s="12" t="s">
        <v>78</v>
      </c>
      <c r="AY1315" s="234" t="s">
        <v>419</v>
      </c>
    </row>
    <row r="1316" spans="2:65" s="1" customFormat="1" ht="31.5" customHeight="1">
      <c r="B1316" s="42"/>
      <c r="C1316" s="250" t="s">
        <v>2387</v>
      </c>
      <c r="D1316" s="250" t="s">
        <v>469</v>
      </c>
      <c r="E1316" s="251" t="s">
        <v>2388</v>
      </c>
      <c r="F1316" s="252" t="s">
        <v>2389</v>
      </c>
      <c r="G1316" s="253" t="s">
        <v>608</v>
      </c>
      <c r="H1316" s="254">
        <v>1</v>
      </c>
      <c r="I1316" s="255"/>
      <c r="J1316" s="256">
        <f>ROUND(I1316*H1316,2)</f>
        <v>0</v>
      </c>
      <c r="K1316" s="252" t="s">
        <v>21</v>
      </c>
      <c r="L1316" s="257"/>
      <c r="M1316" s="258" t="s">
        <v>21</v>
      </c>
      <c r="N1316" s="259" t="s">
        <v>42</v>
      </c>
      <c r="O1316" s="43"/>
      <c r="P1316" s="218">
        <f>O1316*H1316</f>
        <v>0</v>
      </c>
      <c r="Q1316" s="218">
        <v>9.1200000000000003E-2</v>
      </c>
      <c r="R1316" s="218">
        <f>Q1316*H1316</f>
        <v>9.1200000000000003E-2</v>
      </c>
      <c r="S1316" s="218">
        <v>0</v>
      </c>
      <c r="T1316" s="219">
        <f>S1316*H1316</f>
        <v>0</v>
      </c>
      <c r="AR1316" s="25" t="s">
        <v>622</v>
      </c>
      <c r="AT1316" s="25" t="s">
        <v>469</v>
      </c>
      <c r="AU1316" s="25" t="s">
        <v>80</v>
      </c>
      <c r="AY1316" s="25" t="s">
        <v>419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5" t="s">
        <v>78</v>
      </c>
      <c r="BK1316" s="220">
        <f>ROUND(I1316*H1316,2)</f>
        <v>0</v>
      </c>
      <c r="BL1316" s="25" t="s">
        <v>517</v>
      </c>
      <c r="BM1316" s="25" t="s">
        <v>2390</v>
      </c>
    </row>
    <row r="1317" spans="2:65" s="1" customFormat="1" ht="27">
      <c r="B1317" s="42"/>
      <c r="C1317" s="64"/>
      <c r="D1317" s="237" t="s">
        <v>428</v>
      </c>
      <c r="E1317" s="64"/>
      <c r="F1317" s="271" t="s">
        <v>2389</v>
      </c>
      <c r="G1317" s="64"/>
      <c r="H1317" s="64"/>
      <c r="I1317" s="177"/>
      <c r="J1317" s="64"/>
      <c r="K1317" s="64"/>
      <c r="L1317" s="62"/>
      <c r="M1317" s="223"/>
      <c r="N1317" s="43"/>
      <c r="O1317" s="43"/>
      <c r="P1317" s="43"/>
      <c r="Q1317" s="43"/>
      <c r="R1317" s="43"/>
      <c r="S1317" s="43"/>
      <c r="T1317" s="79"/>
      <c r="AT1317" s="25" t="s">
        <v>428</v>
      </c>
      <c r="AU1317" s="25" t="s">
        <v>80</v>
      </c>
    </row>
    <row r="1318" spans="2:65" s="1" customFormat="1" ht="22.5" customHeight="1">
      <c r="B1318" s="42"/>
      <c r="C1318" s="209" t="s">
        <v>2391</v>
      </c>
      <c r="D1318" s="209" t="s">
        <v>421</v>
      </c>
      <c r="E1318" s="210" t="s">
        <v>2392</v>
      </c>
      <c r="F1318" s="211" t="s">
        <v>2393</v>
      </c>
      <c r="G1318" s="212" t="s">
        <v>608</v>
      </c>
      <c r="H1318" s="213">
        <v>1</v>
      </c>
      <c r="I1318" s="214"/>
      <c r="J1318" s="215">
        <f>ROUND(I1318*H1318,2)</f>
        <v>0</v>
      </c>
      <c r="K1318" s="211" t="s">
        <v>425</v>
      </c>
      <c r="L1318" s="62"/>
      <c r="M1318" s="216" t="s">
        <v>21</v>
      </c>
      <c r="N1318" s="217" t="s">
        <v>42</v>
      </c>
      <c r="O1318" s="43"/>
      <c r="P1318" s="218">
        <f>O1318*H1318</f>
        <v>0</v>
      </c>
      <c r="Q1318" s="218">
        <v>3.3E-4</v>
      </c>
      <c r="R1318" s="218">
        <f>Q1318*H1318</f>
        <v>3.3E-4</v>
      </c>
      <c r="S1318" s="218">
        <v>0</v>
      </c>
      <c r="T1318" s="219">
        <f>S1318*H1318</f>
        <v>0</v>
      </c>
      <c r="AR1318" s="25" t="s">
        <v>517</v>
      </c>
      <c r="AT1318" s="25" t="s">
        <v>421</v>
      </c>
      <c r="AU1318" s="25" t="s">
        <v>80</v>
      </c>
      <c r="AY1318" s="25" t="s">
        <v>419</v>
      </c>
      <c r="BE1318" s="220">
        <f>IF(N1318="základní",J1318,0)</f>
        <v>0</v>
      </c>
      <c r="BF1318" s="220">
        <f>IF(N1318="snížená",J1318,0)</f>
        <v>0</v>
      </c>
      <c r="BG1318" s="220">
        <f>IF(N1318="zákl. přenesená",J1318,0)</f>
        <v>0</v>
      </c>
      <c r="BH1318" s="220">
        <f>IF(N1318="sníž. přenesená",J1318,0)</f>
        <v>0</v>
      </c>
      <c r="BI1318" s="220">
        <f>IF(N1318="nulová",J1318,0)</f>
        <v>0</v>
      </c>
      <c r="BJ1318" s="25" t="s">
        <v>78</v>
      </c>
      <c r="BK1318" s="220">
        <f>ROUND(I1318*H1318,2)</f>
        <v>0</v>
      </c>
      <c r="BL1318" s="25" t="s">
        <v>517</v>
      </c>
      <c r="BM1318" s="25" t="s">
        <v>2394</v>
      </c>
    </row>
    <row r="1319" spans="2:65" s="1" customFormat="1" ht="27">
      <c r="B1319" s="42"/>
      <c r="C1319" s="64"/>
      <c r="D1319" s="221" t="s">
        <v>428</v>
      </c>
      <c r="E1319" s="64"/>
      <c r="F1319" s="222" t="s">
        <v>2395</v>
      </c>
      <c r="G1319" s="64"/>
      <c r="H1319" s="64"/>
      <c r="I1319" s="177"/>
      <c r="J1319" s="64"/>
      <c r="K1319" s="64"/>
      <c r="L1319" s="62"/>
      <c r="M1319" s="223"/>
      <c r="N1319" s="43"/>
      <c r="O1319" s="43"/>
      <c r="P1319" s="43"/>
      <c r="Q1319" s="43"/>
      <c r="R1319" s="43"/>
      <c r="S1319" s="43"/>
      <c r="T1319" s="79"/>
      <c r="AT1319" s="25" t="s">
        <v>428</v>
      </c>
      <c r="AU1319" s="25" t="s">
        <v>80</v>
      </c>
    </row>
    <row r="1320" spans="2:65" s="12" customFormat="1" ht="13.5">
      <c r="B1320" s="224"/>
      <c r="C1320" s="225"/>
      <c r="D1320" s="237" t="s">
        <v>430</v>
      </c>
      <c r="E1320" s="247" t="s">
        <v>21</v>
      </c>
      <c r="F1320" s="248" t="s">
        <v>2396</v>
      </c>
      <c r="G1320" s="225"/>
      <c r="H1320" s="249">
        <v>1</v>
      </c>
      <c r="I1320" s="229"/>
      <c r="J1320" s="225"/>
      <c r="K1320" s="225"/>
      <c r="L1320" s="230"/>
      <c r="M1320" s="231"/>
      <c r="N1320" s="232"/>
      <c r="O1320" s="232"/>
      <c r="P1320" s="232"/>
      <c r="Q1320" s="232"/>
      <c r="R1320" s="232"/>
      <c r="S1320" s="232"/>
      <c r="T1320" s="233"/>
      <c r="AT1320" s="234" t="s">
        <v>430</v>
      </c>
      <c r="AU1320" s="234" t="s">
        <v>80</v>
      </c>
      <c r="AV1320" s="12" t="s">
        <v>80</v>
      </c>
      <c r="AW1320" s="12" t="s">
        <v>34</v>
      </c>
      <c r="AX1320" s="12" t="s">
        <v>78</v>
      </c>
      <c r="AY1320" s="234" t="s">
        <v>419</v>
      </c>
    </row>
    <row r="1321" spans="2:65" s="1" customFormat="1" ht="44.25" customHeight="1">
      <c r="B1321" s="42"/>
      <c r="C1321" s="250" t="s">
        <v>2397</v>
      </c>
      <c r="D1321" s="250" t="s">
        <v>469</v>
      </c>
      <c r="E1321" s="251" t="s">
        <v>2398</v>
      </c>
      <c r="F1321" s="252" t="s">
        <v>2399</v>
      </c>
      <c r="G1321" s="253" t="s">
        <v>608</v>
      </c>
      <c r="H1321" s="254">
        <v>1</v>
      </c>
      <c r="I1321" s="255"/>
      <c r="J1321" s="256">
        <f>ROUND(I1321*H1321,2)</f>
        <v>0</v>
      </c>
      <c r="K1321" s="252" t="s">
        <v>21</v>
      </c>
      <c r="L1321" s="257"/>
      <c r="M1321" s="258" t="s">
        <v>21</v>
      </c>
      <c r="N1321" s="259" t="s">
        <v>42</v>
      </c>
      <c r="O1321" s="43"/>
      <c r="P1321" s="218">
        <f>O1321*H1321</f>
        <v>0</v>
      </c>
      <c r="Q1321" s="218">
        <v>0.15</v>
      </c>
      <c r="R1321" s="218">
        <f>Q1321*H1321</f>
        <v>0.15</v>
      </c>
      <c r="S1321" s="218">
        <v>0</v>
      </c>
      <c r="T1321" s="219">
        <f>S1321*H1321</f>
        <v>0</v>
      </c>
      <c r="AR1321" s="25" t="s">
        <v>622</v>
      </c>
      <c r="AT1321" s="25" t="s">
        <v>469</v>
      </c>
      <c r="AU1321" s="25" t="s">
        <v>80</v>
      </c>
      <c r="AY1321" s="25" t="s">
        <v>419</v>
      </c>
      <c r="BE1321" s="220">
        <f>IF(N1321="základní",J1321,0)</f>
        <v>0</v>
      </c>
      <c r="BF1321" s="220">
        <f>IF(N1321="snížená",J1321,0)</f>
        <v>0</v>
      </c>
      <c r="BG1321" s="220">
        <f>IF(N1321="zákl. přenesená",J1321,0)</f>
        <v>0</v>
      </c>
      <c r="BH1321" s="220">
        <f>IF(N1321="sníž. přenesená",J1321,0)</f>
        <v>0</v>
      </c>
      <c r="BI1321" s="220">
        <f>IF(N1321="nulová",J1321,0)</f>
        <v>0</v>
      </c>
      <c r="BJ1321" s="25" t="s">
        <v>78</v>
      </c>
      <c r="BK1321" s="220">
        <f>ROUND(I1321*H1321,2)</f>
        <v>0</v>
      </c>
      <c r="BL1321" s="25" t="s">
        <v>517</v>
      </c>
      <c r="BM1321" s="25" t="s">
        <v>2400</v>
      </c>
    </row>
    <row r="1322" spans="2:65" s="1" customFormat="1" ht="27">
      <c r="B1322" s="42"/>
      <c r="C1322" s="64"/>
      <c r="D1322" s="237" t="s">
        <v>428</v>
      </c>
      <c r="E1322" s="64"/>
      <c r="F1322" s="271" t="s">
        <v>2401</v>
      </c>
      <c r="G1322" s="64"/>
      <c r="H1322" s="64"/>
      <c r="I1322" s="177"/>
      <c r="J1322" s="64"/>
      <c r="K1322" s="64"/>
      <c r="L1322" s="62"/>
      <c r="M1322" s="223"/>
      <c r="N1322" s="43"/>
      <c r="O1322" s="43"/>
      <c r="P1322" s="43"/>
      <c r="Q1322" s="43"/>
      <c r="R1322" s="43"/>
      <c r="S1322" s="43"/>
      <c r="T1322" s="79"/>
      <c r="AT1322" s="25" t="s">
        <v>428</v>
      </c>
      <c r="AU1322" s="25" t="s">
        <v>80</v>
      </c>
    </row>
    <row r="1323" spans="2:65" s="1" customFormat="1" ht="22.5" customHeight="1">
      <c r="B1323" s="42"/>
      <c r="C1323" s="209" t="s">
        <v>2402</v>
      </c>
      <c r="D1323" s="209" t="s">
        <v>421</v>
      </c>
      <c r="E1323" s="210" t="s">
        <v>2403</v>
      </c>
      <c r="F1323" s="211" t="s">
        <v>2404</v>
      </c>
      <c r="G1323" s="212" t="s">
        <v>465</v>
      </c>
      <c r="H1323" s="213">
        <v>237.66</v>
      </c>
      <c r="I1323" s="214"/>
      <c r="J1323" s="215">
        <f>ROUND(I1323*H1323,2)</f>
        <v>0</v>
      </c>
      <c r="K1323" s="211" t="s">
        <v>425</v>
      </c>
      <c r="L1323" s="62"/>
      <c r="M1323" s="216" t="s">
        <v>21</v>
      </c>
      <c r="N1323" s="217" t="s">
        <v>42</v>
      </c>
      <c r="O1323" s="43"/>
      <c r="P1323" s="218">
        <f>O1323*H1323</f>
        <v>0</v>
      </c>
      <c r="Q1323" s="218">
        <v>1.0000000000000001E-5</v>
      </c>
      <c r="R1323" s="218">
        <f>Q1323*H1323</f>
        <v>2.3766E-3</v>
      </c>
      <c r="S1323" s="218">
        <v>0</v>
      </c>
      <c r="T1323" s="219">
        <f>S1323*H1323</f>
        <v>0</v>
      </c>
      <c r="AR1323" s="25" t="s">
        <v>517</v>
      </c>
      <c r="AT1323" s="25" t="s">
        <v>421</v>
      </c>
      <c r="AU1323" s="25" t="s">
        <v>80</v>
      </c>
      <c r="AY1323" s="25" t="s">
        <v>419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5" t="s">
        <v>78</v>
      </c>
      <c r="BK1323" s="220">
        <f>ROUND(I1323*H1323,2)</f>
        <v>0</v>
      </c>
      <c r="BL1323" s="25" t="s">
        <v>517</v>
      </c>
      <c r="BM1323" s="25" t="s">
        <v>2405</v>
      </c>
    </row>
    <row r="1324" spans="2:65" s="1" customFormat="1" ht="13.5">
      <c r="B1324" s="42"/>
      <c r="C1324" s="64"/>
      <c r="D1324" s="221" t="s">
        <v>428</v>
      </c>
      <c r="E1324" s="64"/>
      <c r="F1324" s="222" t="s">
        <v>2406</v>
      </c>
      <c r="G1324" s="64"/>
      <c r="H1324" s="64"/>
      <c r="I1324" s="177"/>
      <c r="J1324" s="64"/>
      <c r="K1324" s="64"/>
      <c r="L1324" s="62"/>
      <c r="M1324" s="223"/>
      <c r="N1324" s="43"/>
      <c r="O1324" s="43"/>
      <c r="P1324" s="43"/>
      <c r="Q1324" s="43"/>
      <c r="R1324" s="43"/>
      <c r="S1324" s="43"/>
      <c r="T1324" s="79"/>
      <c r="AT1324" s="25" t="s">
        <v>428</v>
      </c>
      <c r="AU1324" s="25" t="s">
        <v>80</v>
      </c>
    </row>
    <row r="1325" spans="2:65" s="12" customFormat="1" ht="13.5">
      <c r="B1325" s="224"/>
      <c r="C1325" s="225"/>
      <c r="D1325" s="221" t="s">
        <v>430</v>
      </c>
      <c r="E1325" s="226" t="s">
        <v>21</v>
      </c>
      <c r="F1325" s="227" t="s">
        <v>2407</v>
      </c>
      <c r="G1325" s="225"/>
      <c r="H1325" s="228">
        <v>211.5</v>
      </c>
      <c r="I1325" s="229"/>
      <c r="J1325" s="225"/>
      <c r="K1325" s="225"/>
      <c r="L1325" s="230"/>
      <c r="M1325" s="231"/>
      <c r="N1325" s="232"/>
      <c r="O1325" s="232"/>
      <c r="P1325" s="232"/>
      <c r="Q1325" s="232"/>
      <c r="R1325" s="232"/>
      <c r="S1325" s="232"/>
      <c r="T1325" s="233"/>
      <c r="AT1325" s="234" t="s">
        <v>430</v>
      </c>
      <c r="AU1325" s="234" t="s">
        <v>80</v>
      </c>
      <c r="AV1325" s="12" t="s">
        <v>80</v>
      </c>
      <c r="AW1325" s="12" t="s">
        <v>34</v>
      </c>
      <c r="AX1325" s="12" t="s">
        <v>71</v>
      </c>
      <c r="AY1325" s="234" t="s">
        <v>419</v>
      </c>
    </row>
    <row r="1326" spans="2:65" s="12" customFormat="1" ht="13.5">
      <c r="B1326" s="224"/>
      <c r="C1326" s="225"/>
      <c r="D1326" s="221" t="s">
        <v>430</v>
      </c>
      <c r="E1326" s="226" t="s">
        <v>21</v>
      </c>
      <c r="F1326" s="227" t="s">
        <v>2408</v>
      </c>
      <c r="G1326" s="225"/>
      <c r="H1326" s="228">
        <v>2.25</v>
      </c>
      <c r="I1326" s="229"/>
      <c r="J1326" s="225"/>
      <c r="K1326" s="225"/>
      <c r="L1326" s="230"/>
      <c r="M1326" s="231"/>
      <c r="N1326" s="232"/>
      <c r="O1326" s="232"/>
      <c r="P1326" s="232"/>
      <c r="Q1326" s="232"/>
      <c r="R1326" s="232"/>
      <c r="S1326" s="232"/>
      <c r="T1326" s="233"/>
      <c r="AT1326" s="234" t="s">
        <v>430</v>
      </c>
      <c r="AU1326" s="234" t="s">
        <v>80</v>
      </c>
      <c r="AV1326" s="12" t="s">
        <v>80</v>
      </c>
      <c r="AW1326" s="12" t="s">
        <v>34</v>
      </c>
      <c r="AX1326" s="12" t="s">
        <v>71</v>
      </c>
      <c r="AY1326" s="234" t="s">
        <v>419</v>
      </c>
    </row>
    <row r="1327" spans="2:65" s="12" customFormat="1" ht="13.5">
      <c r="B1327" s="224"/>
      <c r="C1327" s="225"/>
      <c r="D1327" s="221" t="s">
        <v>430</v>
      </c>
      <c r="E1327" s="226" t="s">
        <v>21</v>
      </c>
      <c r="F1327" s="227" t="s">
        <v>2409</v>
      </c>
      <c r="G1327" s="225"/>
      <c r="H1327" s="228">
        <v>1.8</v>
      </c>
      <c r="I1327" s="229"/>
      <c r="J1327" s="225"/>
      <c r="K1327" s="225"/>
      <c r="L1327" s="230"/>
      <c r="M1327" s="231"/>
      <c r="N1327" s="232"/>
      <c r="O1327" s="232"/>
      <c r="P1327" s="232"/>
      <c r="Q1327" s="232"/>
      <c r="R1327" s="232"/>
      <c r="S1327" s="232"/>
      <c r="T1327" s="233"/>
      <c r="AT1327" s="234" t="s">
        <v>430</v>
      </c>
      <c r="AU1327" s="234" t="s">
        <v>80</v>
      </c>
      <c r="AV1327" s="12" t="s">
        <v>80</v>
      </c>
      <c r="AW1327" s="12" t="s">
        <v>34</v>
      </c>
      <c r="AX1327" s="12" t="s">
        <v>71</v>
      </c>
      <c r="AY1327" s="234" t="s">
        <v>419</v>
      </c>
    </row>
    <row r="1328" spans="2:65" s="12" customFormat="1" ht="13.5">
      <c r="B1328" s="224"/>
      <c r="C1328" s="225"/>
      <c r="D1328" s="221" t="s">
        <v>430</v>
      </c>
      <c r="E1328" s="226" t="s">
        <v>21</v>
      </c>
      <c r="F1328" s="227" t="s">
        <v>2410</v>
      </c>
      <c r="G1328" s="225"/>
      <c r="H1328" s="228">
        <v>6.25</v>
      </c>
      <c r="I1328" s="229"/>
      <c r="J1328" s="225"/>
      <c r="K1328" s="225"/>
      <c r="L1328" s="230"/>
      <c r="M1328" s="231"/>
      <c r="N1328" s="232"/>
      <c r="O1328" s="232"/>
      <c r="P1328" s="232"/>
      <c r="Q1328" s="232"/>
      <c r="R1328" s="232"/>
      <c r="S1328" s="232"/>
      <c r="T1328" s="233"/>
      <c r="AT1328" s="234" t="s">
        <v>430</v>
      </c>
      <c r="AU1328" s="234" t="s">
        <v>80</v>
      </c>
      <c r="AV1328" s="12" t="s">
        <v>80</v>
      </c>
      <c r="AW1328" s="12" t="s">
        <v>34</v>
      </c>
      <c r="AX1328" s="12" t="s">
        <v>71</v>
      </c>
      <c r="AY1328" s="234" t="s">
        <v>419</v>
      </c>
    </row>
    <row r="1329" spans="2:65" s="12" customFormat="1" ht="13.5">
      <c r="B1329" s="224"/>
      <c r="C1329" s="225"/>
      <c r="D1329" s="221" t="s">
        <v>430</v>
      </c>
      <c r="E1329" s="226" t="s">
        <v>21</v>
      </c>
      <c r="F1329" s="227" t="s">
        <v>2411</v>
      </c>
      <c r="G1329" s="225"/>
      <c r="H1329" s="228">
        <v>12.5</v>
      </c>
      <c r="I1329" s="229"/>
      <c r="J1329" s="225"/>
      <c r="K1329" s="225"/>
      <c r="L1329" s="230"/>
      <c r="M1329" s="231"/>
      <c r="N1329" s="232"/>
      <c r="O1329" s="232"/>
      <c r="P1329" s="232"/>
      <c r="Q1329" s="232"/>
      <c r="R1329" s="232"/>
      <c r="S1329" s="232"/>
      <c r="T1329" s="233"/>
      <c r="AT1329" s="234" t="s">
        <v>430</v>
      </c>
      <c r="AU1329" s="234" t="s">
        <v>80</v>
      </c>
      <c r="AV1329" s="12" t="s">
        <v>80</v>
      </c>
      <c r="AW1329" s="12" t="s">
        <v>34</v>
      </c>
      <c r="AX1329" s="12" t="s">
        <v>71</v>
      </c>
      <c r="AY1329" s="234" t="s">
        <v>419</v>
      </c>
    </row>
    <row r="1330" spans="2:65" s="12" customFormat="1" ht="13.5">
      <c r="B1330" s="224"/>
      <c r="C1330" s="225"/>
      <c r="D1330" s="221" t="s">
        <v>430</v>
      </c>
      <c r="E1330" s="226" t="s">
        <v>21</v>
      </c>
      <c r="F1330" s="227" t="s">
        <v>2412</v>
      </c>
      <c r="G1330" s="225"/>
      <c r="H1330" s="228">
        <v>2.2400000000000002</v>
      </c>
      <c r="I1330" s="229"/>
      <c r="J1330" s="225"/>
      <c r="K1330" s="225"/>
      <c r="L1330" s="230"/>
      <c r="M1330" s="231"/>
      <c r="N1330" s="232"/>
      <c r="O1330" s="232"/>
      <c r="P1330" s="232"/>
      <c r="Q1330" s="232"/>
      <c r="R1330" s="232"/>
      <c r="S1330" s="232"/>
      <c r="T1330" s="233"/>
      <c r="AT1330" s="234" t="s">
        <v>430</v>
      </c>
      <c r="AU1330" s="234" t="s">
        <v>80</v>
      </c>
      <c r="AV1330" s="12" t="s">
        <v>80</v>
      </c>
      <c r="AW1330" s="12" t="s">
        <v>34</v>
      </c>
      <c r="AX1330" s="12" t="s">
        <v>71</v>
      </c>
      <c r="AY1330" s="234" t="s">
        <v>419</v>
      </c>
    </row>
    <row r="1331" spans="2:65" s="12" customFormat="1" ht="13.5">
      <c r="B1331" s="224"/>
      <c r="C1331" s="225"/>
      <c r="D1331" s="221" t="s">
        <v>430</v>
      </c>
      <c r="E1331" s="226" t="s">
        <v>21</v>
      </c>
      <c r="F1331" s="227" t="s">
        <v>2413</v>
      </c>
      <c r="G1331" s="225"/>
      <c r="H1331" s="228">
        <v>1.1200000000000001</v>
      </c>
      <c r="I1331" s="229"/>
      <c r="J1331" s="225"/>
      <c r="K1331" s="225"/>
      <c r="L1331" s="230"/>
      <c r="M1331" s="231"/>
      <c r="N1331" s="232"/>
      <c r="O1331" s="232"/>
      <c r="P1331" s="232"/>
      <c r="Q1331" s="232"/>
      <c r="R1331" s="232"/>
      <c r="S1331" s="232"/>
      <c r="T1331" s="233"/>
      <c r="AT1331" s="234" t="s">
        <v>430</v>
      </c>
      <c r="AU1331" s="234" t="s">
        <v>80</v>
      </c>
      <c r="AV1331" s="12" t="s">
        <v>80</v>
      </c>
      <c r="AW1331" s="12" t="s">
        <v>34</v>
      </c>
      <c r="AX1331" s="12" t="s">
        <v>71</v>
      </c>
      <c r="AY1331" s="234" t="s">
        <v>419</v>
      </c>
    </row>
    <row r="1332" spans="2:65" s="13" customFormat="1" ht="13.5">
      <c r="B1332" s="235"/>
      <c r="C1332" s="236"/>
      <c r="D1332" s="237" t="s">
        <v>430</v>
      </c>
      <c r="E1332" s="238" t="s">
        <v>177</v>
      </c>
      <c r="F1332" s="239" t="s">
        <v>434</v>
      </c>
      <c r="G1332" s="236"/>
      <c r="H1332" s="240">
        <v>237.66</v>
      </c>
      <c r="I1332" s="241"/>
      <c r="J1332" s="236"/>
      <c r="K1332" s="236"/>
      <c r="L1332" s="242"/>
      <c r="M1332" s="243"/>
      <c r="N1332" s="244"/>
      <c r="O1332" s="244"/>
      <c r="P1332" s="244"/>
      <c r="Q1332" s="244"/>
      <c r="R1332" s="244"/>
      <c r="S1332" s="244"/>
      <c r="T1332" s="245"/>
      <c r="AT1332" s="246" t="s">
        <v>430</v>
      </c>
      <c r="AU1332" s="246" t="s">
        <v>80</v>
      </c>
      <c r="AV1332" s="13" t="s">
        <v>426</v>
      </c>
      <c r="AW1332" s="13" t="s">
        <v>34</v>
      </c>
      <c r="AX1332" s="13" t="s">
        <v>78</v>
      </c>
      <c r="AY1332" s="246" t="s">
        <v>419</v>
      </c>
    </row>
    <row r="1333" spans="2:65" s="1" customFormat="1" ht="31.5" customHeight="1">
      <c r="B1333" s="42"/>
      <c r="C1333" s="250" t="s">
        <v>2414</v>
      </c>
      <c r="D1333" s="250" t="s">
        <v>469</v>
      </c>
      <c r="E1333" s="251" t="s">
        <v>2415</v>
      </c>
      <c r="F1333" s="252" t="s">
        <v>2416</v>
      </c>
      <c r="G1333" s="253" t="s">
        <v>465</v>
      </c>
      <c r="H1333" s="254">
        <v>237.66</v>
      </c>
      <c r="I1333" s="255"/>
      <c r="J1333" s="256">
        <f>ROUND(I1333*H1333,2)</f>
        <v>0</v>
      </c>
      <c r="K1333" s="252" t="s">
        <v>21</v>
      </c>
      <c r="L1333" s="257"/>
      <c r="M1333" s="258" t="s">
        <v>21</v>
      </c>
      <c r="N1333" s="259" t="s">
        <v>42</v>
      </c>
      <c r="O1333" s="43"/>
      <c r="P1333" s="218">
        <f>O1333*H1333</f>
        <v>0</v>
      </c>
      <c r="Q1333" s="218">
        <v>0.02</v>
      </c>
      <c r="R1333" s="218">
        <f>Q1333*H1333</f>
        <v>4.7531999999999996</v>
      </c>
      <c r="S1333" s="218">
        <v>0</v>
      </c>
      <c r="T1333" s="219">
        <f>S1333*H1333</f>
        <v>0</v>
      </c>
      <c r="AR1333" s="25" t="s">
        <v>622</v>
      </c>
      <c r="AT1333" s="25" t="s">
        <v>469</v>
      </c>
      <c r="AU1333" s="25" t="s">
        <v>80</v>
      </c>
      <c r="AY1333" s="25" t="s">
        <v>419</v>
      </c>
      <c r="BE1333" s="220">
        <f>IF(N1333="základní",J1333,0)</f>
        <v>0</v>
      </c>
      <c r="BF1333" s="220">
        <f>IF(N1333="snížená",J1333,0)</f>
        <v>0</v>
      </c>
      <c r="BG1333" s="220">
        <f>IF(N1333="zákl. přenesená",J1333,0)</f>
        <v>0</v>
      </c>
      <c r="BH1333" s="220">
        <f>IF(N1333="sníž. přenesená",J1333,0)</f>
        <v>0</v>
      </c>
      <c r="BI1333" s="220">
        <f>IF(N1333="nulová",J1333,0)</f>
        <v>0</v>
      </c>
      <c r="BJ1333" s="25" t="s">
        <v>78</v>
      </c>
      <c r="BK1333" s="220">
        <f>ROUND(I1333*H1333,2)</f>
        <v>0</v>
      </c>
      <c r="BL1333" s="25" t="s">
        <v>517</v>
      </c>
      <c r="BM1333" s="25" t="s">
        <v>2417</v>
      </c>
    </row>
    <row r="1334" spans="2:65" s="1" customFormat="1" ht="13.5">
      <c r="B1334" s="42"/>
      <c r="C1334" s="64"/>
      <c r="D1334" s="221" t="s">
        <v>428</v>
      </c>
      <c r="E1334" s="64"/>
      <c r="F1334" s="222" t="s">
        <v>2416</v>
      </c>
      <c r="G1334" s="64"/>
      <c r="H1334" s="64"/>
      <c r="I1334" s="177"/>
      <c r="J1334" s="64"/>
      <c r="K1334" s="64"/>
      <c r="L1334" s="62"/>
      <c r="M1334" s="223"/>
      <c r="N1334" s="43"/>
      <c r="O1334" s="43"/>
      <c r="P1334" s="43"/>
      <c r="Q1334" s="43"/>
      <c r="R1334" s="43"/>
      <c r="S1334" s="43"/>
      <c r="T1334" s="79"/>
      <c r="AT1334" s="25" t="s">
        <v>428</v>
      </c>
      <c r="AU1334" s="25" t="s">
        <v>80</v>
      </c>
    </row>
    <row r="1335" spans="2:65" s="12" customFormat="1" ht="13.5">
      <c r="B1335" s="224"/>
      <c r="C1335" s="225"/>
      <c r="D1335" s="237" t="s">
        <v>430</v>
      </c>
      <c r="E1335" s="247" t="s">
        <v>21</v>
      </c>
      <c r="F1335" s="248" t="s">
        <v>177</v>
      </c>
      <c r="G1335" s="225"/>
      <c r="H1335" s="249">
        <v>237.66</v>
      </c>
      <c r="I1335" s="229"/>
      <c r="J1335" s="225"/>
      <c r="K1335" s="225"/>
      <c r="L1335" s="230"/>
      <c r="M1335" s="231"/>
      <c r="N1335" s="232"/>
      <c r="O1335" s="232"/>
      <c r="P1335" s="232"/>
      <c r="Q1335" s="232"/>
      <c r="R1335" s="232"/>
      <c r="S1335" s="232"/>
      <c r="T1335" s="233"/>
      <c r="AT1335" s="234" t="s">
        <v>430</v>
      </c>
      <c r="AU1335" s="234" t="s">
        <v>80</v>
      </c>
      <c r="AV1335" s="12" t="s">
        <v>80</v>
      </c>
      <c r="AW1335" s="12" t="s">
        <v>34</v>
      </c>
      <c r="AX1335" s="12" t="s">
        <v>78</v>
      </c>
      <c r="AY1335" s="234" t="s">
        <v>419</v>
      </c>
    </row>
    <row r="1336" spans="2:65" s="1" customFormat="1" ht="22.5" customHeight="1">
      <c r="B1336" s="42"/>
      <c r="C1336" s="209" t="s">
        <v>2418</v>
      </c>
      <c r="D1336" s="209" t="s">
        <v>421</v>
      </c>
      <c r="E1336" s="210" t="s">
        <v>2419</v>
      </c>
      <c r="F1336" s="211" t="s">
        <v>2420</v>
      </c>
      <c r="G1336" s="212" t="s">
        <v>465</v>
      </c>
      <c r="H1336" s="213">
        <v>184.5</v>
      </c>
      <c r="I1336" s="214"/>
      <c r="J1336" s="215">
        <f>ROUND(I1336*H1336,2)</f>
        <v>0</v>
      </c>
      <c r="K1336" s="211" t="s">
        <v>425</v>
      </c>
      <c r="L1336" s="62"/>
      <c r="M1336" s="216" t="s">
        <v>21</v>
      </c>
      <c r="N1336" s="217" t="s">
        <v>42</v>
      </c>
      <c r="O1336" s="43"/>
      <c r="P1336" s="218">
        <f>O1336*H1336</f>
        <v>0</v>
      </c>
      <c r="Q1336" s="218">
        <v>9.0000000000000006E-5</v>
      </c>
      <c r="R1336" s="218">
        <f>Q1336*H1336</f>
        <v>1.6605000000000002E-2</v>
      </c>
      <c r="S1336" s="218">
        <v>0</v>
      </c>
      <c r="T1336" s="219">
        <f>S1336*H1336</f>
        <v>0</v>
      </c>
      <c r="AR1336" s="25" t="s">
        <v>517</v>
      </c>
      <c r="AT1336" s="25" t="s">
        <v>421</v>
      </c>
      <c r="AU1336" s="25" t="s">
        <v>80</v>
      </c>
      <c r="AY1336" s="25" t="s">
        <v>419</v>
      </c>
      <c r="BE1336" s="220">
        <f>IF(N1336="základní",J1336,0)</f>
        <v>0</v>
      </c>
      <c r="BF1336" s="220">
        <f>IF(N1336="snížená",J1336,0)</f>
        <v>0</v>
      </c>
      <c r="BG1336" s="220">
        <f>IF(N1336="zákl. přenesená",J1336,0)</f>
        <v>0</v>
      </c>
      <c r="BH1336" s="220">
        <f>IF(N1336="sníž. přenesená",J1336,0)</f>
        <v>0</v>
      </c>
      <c r="BI1336" s="220">
        <f>IF(N1336="nulová",J1336,0)</f>
        <v>0</v>
      </c>
      <c r="BJ1336" s="25" t="s">
        <v>78</v>
      </c>
      <c r="BK1336" s="220">
        <f>ROUND(I1336*H1336,2)</f>
        <v>0</v>
      </c>
      <c r="BL1336" s="25" t="s">
        <v>517</v>
      </c>
      <c r="BM1336" s="25" t="s">
        <v>2421</v>
      </c>
    </row>
    <row r="1337" spans="2:65" s="1" customFormat="1" ht="13.5">
      <c r="B1337" s="42"/>
      <c r="C1337" s="64"/>
      <c r="D1337" s="221" t="s">
        <v>428</v>
      </c>
      <c r="E1337" s="64"/>
      <c r="F1337" s="222" t="s">
        <v>2420</v>
      </c>
      <c r="G1337" s="64"/>
      <c r="H1337" s="64"/>
      <c r="I1337" s="177"/>
      <c r="J1337" s="64"/>
      <c r="K1337" s="64"/>
      <c r="L1337" s="62"/>
      <c r="M1337" s="223"/>
      <c r="N1337" s="43"/>
      <c r="O1337" s="43"/>
      <c r="P1337" s="43"/>
      <c r="Q1337" s="43"/>
      <c r="R1337" s="43"/>
      <c r="S1337" s="43"/>
      <c r="T1337" s="79"/>
      <c r="AT1337" s="25" t="s">
        <v>428</v>
      </c>
      <c r="AU1337" s="25" t="s">
        <v>80</v>
      </c>
    </row>
    <row r="1338" spans="2:65" s="12" customFormat="1" ht="13.5">
      <c r="B1338" s="224"/>
      <c r="C1338" s="225"/>
      <c r="D1338" s="237" t="s">
        <v>430</v>
      </c>
      <c r="E1338" s="247" t="s">
        <v>180</v>
      </c>
      <c r="F1338" s="248" t="s">
        <v>2422</v>
      </c>
      <c r="G1338" s="225"/>
      <c r="H1338" s="249">
        <v>184.5</v>
      </c>
      <c r="I1338" s="229"/>
      <c r="J1338" s="225"/>
      <c r="K1338" s="225"/>
      <c r="L1338" s="230"/>
      <c r="M1338" s="231"/>
      <c r="N1338" s="232"/>
      <c r="O1338" s="232"/>
      <c r="P1338" s="232"/>
      <c r="Q1338" s="232"/>
      <c r="R1338" s="232"/>
      <c r="S1338" s="232"/>
      <c r="T1338" s="233"/>
      <c r="AT1338" s="234" t="s">
        <v>430</v>
      </c>
      <c r="AU1338" s="234" t="s">
        <v>80</v>
      </c>
      <c r="AV1338" s="12" t="s">
        <v>80</v>
      </c>
      <c r="AW1338" s="12" t="s">
        <v>34</v>
      </c>
      <c r="AX1338" s="12" t="s">
        <v>78</v>
      </c>
      <c r="AY1338" s="234" t="s">
        <v>419</v>
      </c>
    </row>
    <row r="1339" spans="2:65" s="1" customFormat="1" ht="31.5" customHeight="1">
      <c r="B1339" s="42"/>
      <c r="C1339" s="250" t="s">
        <v>2423</v>
      </c>
      <c r="D1339" s="250" t="s">
        <v>469</v>
      </c>
      <c r="E1339" s="251" t="s">
        <v>2424</v>
      </c>
      <c r="F1339" s="252" t="s">
        <v>2425</v>
      </c>
      <c r="G1339" s="253" t="s">
        <v>465</v>
      </c>
      <c r="H1339" s="254">
        <v>184.5</v>
      </c>
      <c r="I1339" s="255"/>
      <c r="J1339" s="256">
        <f>ROUND(I1339*H1339,2)</f>
        <v>0</v>
      </c>
      <c r="K1339" s="252" t="s">
        <v>21</v>
      </c>
      <c r="L1339" s="257"/>
      <c r="M1339" s="258" t="s">
        <v>21</v>
      </c>
      <c r="N1339" s="259" t="s">
        <v>42</v>
      </c>
      <c r="O1339" s="43"/>
      <c r="P1339" s="218">
        <f>O1339*H1339</f>
        <v>0</v>
      </c>
      <c r="Q1339" s="218">
        <v>1.4999999999999999E-2</v>
      </c>
      <c r="R1339" s="218">
        <f>Q1339*H1339</f>
        <v>2.7675000000000001</v>
      </c>
      <c r="S1339" s="218">
        <v>0</v>
      </c>
      <c r="T1339" s="219">
        <f>S1339*H1339</f>
        <v>0</v>
      </c>
      <c r="AR1339" s="25" t="s">
        <v>622</v>
      </c>
      <c r="AT1339" s="25" t="s">
        <v>469</v>
      </c>
      <c r="AU1339" s="25" t="s">
        <v>80</v>
      </c>
      <c r="AY1339" s="25" t="s">
        <v>419</v>
      </c>
      <c r="BE1339" s="220">
        <f>IF(N1339="základní",J1339,0)</f>
        <v>0</v>
      </c>
      <c r="BF1339" s="220">
        <f>IF(N1339="snížená",J1339,0)</f>
        <v>0</v>
      </c>
      <c r="BG1339" s="220">
        <f>IF(N1339="zákl. přenesená",J1339,0)</f>
        <v>0</v>
      </c>
      <c r="BH1339" s="220">
        <f>IF(N1339="sníž. přenesená",J1339,0)</f>
        <v>0</v>
      </c>
      <c r="BI1339" s="220">
        <f>IF(N1339="nulová",J1339,0)</f>
        <v>0</v>
      </c>
      <c r="BJ1339" s="25" t="s">
        <v>78</v>
      </c>
      <c r="BK1339" s="220">
        <f>ROUND(I1339*H1339,2)</f>
        <v>0</v>
      </c>
      <c r="BL1339" s="25" t="s">
        <v>517</v>
      </c>
      <c r="BM1339" s="25" t="s">
        <v>2426</v>
      </c>
    </row>
    <row r="1340" spans="2:65" s="1" customFormat="1" ht="27">
      <c r="B1340" s="42"/>
      <c r="C1340" s="64"/>
      <c r="D1340" s="221" t="s">
        <v>428</v>
      </c>
      <c r="E1340" s="64"/>
      <c r="F1340" s="222" t="s">
        <v>2425</v>
      </c>
      <c r="G1340" s="64"/>
      <c r="H1340" s="64"/>
      <c r="I1340" s="177"/>
      <c r="J1340" s="64"/>
      <c r="K1340" s="64"/>
      <c r="L1340" s="62"/>
      <c r="M1340" s="223"/>
      <c r="N1340" s="43"/>
      <c r="O1340" s="43"/>
      <c r="P1340" s="43"/>
      <c r="Q1340" s="43"/>
      <c r="R1340" s="43"/>
      <c r="S1340" s="43"/>
      <c r="T1340" s="79"/>
      <c r="AT1340" s="25" t="s">
        <v>428</v>
      </c>
      <c r="AU1340" s="25" t="s">
        <v>80</v>
      </c>
    </row>
    <row r="1341" spans="2:65" s="12" customFormat="1" ht="13.5">
      <c r="B1341" s="224"/>
      <c r="C1341" s="225"/>
      <c r="D1341" s="237" t="s">
        <v>430</v>
      </c>
      <c r="E1341" s="247" t="s">
        <v>21</v>
      </c>
      <c r="F1341" s="248" t="s">
        <v>180</v>
      </c>
      <c r="G1341" s="225"/>
      <c r="H1341" s="249">
        <v>184.5</v>
      </c>
      <c r="I1341" s="229"/>
      <c r="J1341" s="225"/>
      <c r="K1341" s="225"/>
      <c r="L1341" s="230"/>
      <c r="M1341" s="231"/>
      <c r="N1341" s="232"/>
      <c r="O1341" s="232"/>
      <c r="P1341" s="232"/>
      <c r="Q1341" s="232"/>
      <c r="R1341" s="232"/>
      <c r="S1341" s="232"/>
      <c r="T1341" s="233"/>
      <c r="AT1341" s="234" t="s">
        <v>430</v>
      </c>
      <c r="AU1341" s="234" t="s">
        <v>80</v>
      </c>
      <c r="AV1341" s="12" t="s">
        <v>80</v>
      </c>
      <c r="AW1341" s="12" t="s">
        <v>34</v>
      </c>
      <c r="AX1341" s="12" t="s">
        <v>78</v>
      </c>
      <c r="AY1341" s="234" t="s">
        <v>419</v>
      </c>
    </row>
    <row r="1342" spans="2:65" s="1" customFormat="1" ht="22.5" customHeight="1">
      <c r="B1342" s="42"/>
      <c r="C1342" s="209" t="s">
        <v>2427</v>
      </c>
      <c r="D1342" s="209" t="s">
        <v>421</v>
      </c>
      <c r="E1342" s="210" t="s">
        <v>2428</v>
      </c>
      <c r="F1342" s="211" t="s">
        <v>2429</v>
      </c>
      <c r="G1342" s="212" t="s">
        <v>608</v>
      </c>
      <c r="H1342" s="213">
        <v>256</v>
      </c>
      <c r="I1342" s="214"/>
      <c r="J1342" s="215">
        <f>ROUND(I1342*H1342,2)</f>
        <v>0</v>
      </c>
      <c r="K1342" s="211" t="s">
        <v>425</v>
      </c>
      <c r="L1342" s="62"/>
      <c r="M1342" s="216" t="s">
        <v>21</v>
      </c>
      <c r="N1342" s="217" t="s">
        <v>42</v>
      </c>
      <c r="O1342" s="43"/>
      <c r="P1342" s="218">
        <f>O1342*H1342</f>
        <v>0</v>
      </c>
      <c r="Q1342" s="218">
        <v>0</v>
      </c>
      <c r="R1342" s="218">
        <f>Q1342*H1342</f>
        <v>0</v>
      </c>
      <c r="S1342" s="218">
        <v>0</v>
      </c>
      <c r="T1342" s="219">
        <f>S1342*H1342</f>
        <v>0</v>
      </c>
      <c r="AR1342" s="25" t="s">
        <v>517</v>
      </c>
      <c r="AT1342" s="25" t="s">
        <v>421</v>
      </c>
      <c r="AU1342" s="25" t="s">
        <v>80</v>
      </c>
      <c r="AY1342" s="25" t="s">
        <v>419</v>
      </c>
      <c r="BE1342" s="220">
        <f>IF(N1342="základní",J1342,0)</f>
        <v>0</v>
      </c>
      <c r="BF1342" s="220">
        <f>IF(N1342="snížená",J1342,0)</f>
        <v>0</v>
      </c>
      <c r="BG1342" s="220">
        <f>IF(N1342="zákl. přenesená",J1342,0)</f>
        <v>0</v>
      </c>
      <c r="BH1342" s="220">
        <f>IF(N1342="sníž. přenesená",J1342,0)</f>
        <v>0</v>
      </c>
      <c r="BI1342" s="220">
        <f>IF(N1342="nulová",J1342,0)</f>
        <v>0</v>
      </c>
      <c r="BJ1342" s="25" t="s">
        <v>78</v>
      </c>
      <c r="BK1342" s="220">
        <f>ROUND(I1342*H1342,2)</f>
        <v>0</v>
      </c>
      <c r="BL1342" s="25" t="s">
        <v>517</v>
      </c>
      <c r="BM1342" s="25" t="s">
        <v>2430</v>
      </c>
    </row>
    <row r="1343" spans="2:65" s="1" customFormat="1" ht="27">
      <c r="B1343" s="42"/>
      <c r="C1343" s="64"/>
      <c r="D1343" s="221" t="s">
        <v>428</v>
      </c>
      <c r="E1343" s="64"/>
      <c r="F1343" s="222" t="s">
        <v>2431</v>
      </c>
      <c r="G1343" s="64"/>
      <c r="H1343" s="64"/>
      <c r="I1343" s="177"/>
      <c r="J1343" s="64"/>
      <c r="K1343" s="64"/>
      <c r="L1343" s="62"/>
      <c r="M1343" s="223"/>
      <c r="N1343" s="43"/>
      <c r="O1343" s="43"/>
      <c r="P1343" s="43"/>
      <c r="Q1343" s="43"/>
      <c r="R1343" s="43"/>
      <c r="S1343" s="43"/>
      <c r="T1343" s="79"/>
      <c r="AT1343" s="25" t="s">
        <v>428</v>
      </c>
      <c r="AU1343" s="25" t="s">
        <v>80</v>
      </c>
    </row>
    <row r="1344" spans="2:65" s="12" customFormat="1" ht="13.5">
      <c r="B1344" s="224"/>
      <c r="C1344" s="225"/>
      <c r="D1344" s="237" t="s">
        <v>430</v>
      </c>
      <c r="E1344" s="247" t="s">
        <v>21</v>
      </c>
      <c r="F1344" s="248" t="s">
        <v>2432</v>
      </c>
      <c r="G1344" s="225"/>
      <c r="H1344" s="249">
        <v>256</v>
      </c>
      <c r="I1344" s="229"/>
      <c r="J1344" s="225"/>
      <c r="K1344" s="225"/>
      <c r="L1344" s="230"/>
      <c r="M1344" s="231"/>
      <c r="N1344" s="232"/>
      <c r="O1344" s="232"/>
      <c r="P1344" s="232"/>
      <c r="Q1344" s="232"/>
      <c r="R1344" s="232"/>
      <c r="S1344" s="232"/>
      <c r="T1344" s="233"/>
      <c r="AT1344" s="234" t="s">
        <v>430</v>
      </c>
      <c r="AU1344" s="234" t="s">
        <v>80</v>
      </c>
      <c r="AV1344" s="12" t="s">
        <v>80</v>
      </c>
      <c r="AW1344" s="12" t="s">
        <v>34</v>
      </c>
      <c r="AX1344" s="12" t="s">
        <v>78</v>
      </c>
      <c r="AY1344" s="234" t="s">
        <v>419</v>
      </c>
    </row>
    <row r="1345" spans="2:65" s="1" customFormat="1" ht="22.5" customHeight="1">
      <c r="B1345" s="42"/>
      <c r="C1345" s="209" t="s">
        <v>2433</v>
      </c>
      <c r="D1345" s="209" t="s">
        <v>421</v>
      </c>
      <c r="E1345" s="210" t="s">
        <v>2434</v>
      </c>
      <c r="F1345" s="211" t="s">
        <v>2435</v>
      </c>
      <c r="G1345" s="212" t="s">
        <v>608</v>
      </c>
      <c r="H1345" s="213">
        <v>224</v>
      </c>
      <c r="I1345" s="214"/>
      <c r="J1345" s="215">
        <f>ROUND(I1345*H1345,2)</f>
        <v>0</v>
      </c>
      <c r="K1345" s="211" t="s">
        <v>425</v>
      </c>
      <c r="L1345" s="62"/>
      <c r="M1345" s="216" t="s">
        <v>21</v>
      </c>
      <c r="N1345" s="217" t="s">
        <v>42</v>
      </c>
      <c r="O1345" s="43"/>
      <c r="P1345" s="218">
        <f>O1345*H1345</f>
        <v>0</v>
      </c>
      <c r="Q1345" s="218">
        <v>0</v>
      </c>
      <c r="R1345" s="218">
        <f>Q1345*H1345</f>
        <v>0</v>
      </c>
      <c r="S1345" s="218">
        <v>0</v>
      </c>
      <c r="T1345" s="219">
        <f>S1345*H1345</f>
        <v>0</v>
      </c>
      <c r="AR1345" s="25" t="s">
        <v>517</v>
      </c>
      <c r="AT1345" s="25" t="s">
        <v>421</v>
      </c>
      <c r="AU1345" s="25" t="s">
        <v>80</v>
      </c>
      <c r="AY1345" s="25" t="s">
        <v>419</v>
      </c>
      <c r="BE1345" s="220">
        <f>IF(N1345="základní",J1345,0)</f>
        <v>0</v>
      </c>
      <c r="BF1345" s="220">
        <f>IF(N1345="snížená",J1345,0)</f>
        <v>0</v>
      </c>
      <c r="BG1345" s="220">
        <f>IF(N1345="zákl. přenesená",J1345,0)</f>
        <v>0</v>
      </c>
      <c r="BH1345" s="220">
        <f>IF(N1345="sníž. přenesená",J1345,0)</f>
        <v>0</v>
      </c>
      <c r="BI1345" s="220">
        <f>IF(N1345="nulová",J1345,0)</f>
        <v>0</v>
      </c>
      <c r="BJ1345" s="25" t="s">
        <v>78</v>
      </c>
      <c r="BK1345" s="220">
        <f>ROUND(I1345*H1345,2)</f>
        <v>0</v>
      </c>
      <c r="BL1345" s="25" t="s">
        <v>517</v>
      </c>
      <c r="BM1345" s="25" t="s">
        <v>2436</v>
      </c>
    </row>
    <row r="1346" spans="2:65" s="1" customFormat="1" ht="27">
      <c r="B1346" s="42"/>
      <c r="C1346" s="64"/>
      <c r="D1346" s="221" t="s">
        <v>428</v>
      </c>
      <c r="E1346" s="64"/>
      <c r="F1346" s="222" t="s">
        <v>2437</v>
      </c>
      <c r="G1346" s="64"/>
      <c r="H1346" s="64"/>
      <c r="I1346" s="177"/>
      <c r="J1346" s="64"/>
      <c r="K1346" s="64"/>
      <c r="L1346" s="62"/>
      <c r="M1346" s="223"/>
      <c r="N1346" s="43"/>
      <c r="O1346" s="43"/>
      <c r="P1346" s="43"/>
      <c r="Q1346" s="43"/>
      <c r="R1346" s="43"/>
      <c r="S1346" s="43"/>
      <c r="T1346" s="79"/>
      <c r="AT1346" s="25" t="s">
        <v>428</v>
      </c>
      <c r="AU1346" s="25" t="s">
        <v>80</v>
      </c>
    </row>
    <row r="1347" spans="2:65" s="12" customFormat="1" ht="13.5">
      <c r="B1347" s="224"/>
      <c r="C1347" s="225"/>
      <c r="D1347" s="237" t="s">
        <v>430</v>
      </c>
      <c r="E1347" s="247" t="s">
        <v>21</v>
      </c>
      <c r="F1347" s="248" t="s">
        <v>2438</v>
      </c>
      <c r="G1347" s="225"/>
      <c r="H1347" s="249">
        <v>224</v>
      </c>
      <c r="I1347" s="229"/>
      <c r="J1347" s="225"/>
      <c r="K1347" s="225"/>
      <c r="L1347" s="230"/>
      <c r="M1347" s="231"/>
      <c r="N1347" s="232"/>
      <c r="O1347" s="232"/>
      <c r="P1347" s="232"/>
      <c r="Q1347" s="232"/>
      <c r="R1347" s="232"/>
      <c r="S1347" s="232"/>
      <c r="T1347" s="233"/>
      <c r="AT1347" s="234" t="s">
        <v>430</v>
      </c>
      <c r="AU1347" s="234" t="s">
        <v>80</v>
      </c>
      <c r="AV1347" s="12" t="s">
        <v>80</v>
      </c>
      <c r="AW1347" s="12" t="s">
        <v>34</v>
      </c>
      <c r="AX1347" s="12" t="s">
        <v>78</v>
      </c>
      <c r="AY1347" s="234" t="s">
        <v>419</v>
      </c>
    </row>
    <row r="1348" spans="2:65" s="1" customFormat="1" ht="22.5" customHeight="1">
      <c r="B1348" s="42"/>
      <c r="C1348" s="209" t="s">
        <v>2439</v>
      </c>
      <c r="D1348" s="209" t="s">
        <v>421</v>
      </c>
      <c r="E1348" s="210" t="s">
        <v>2440</v>
      </c>
      <c r="F1348" s="211" t="s">
        <v>2441</v>
      </c>
      <c r="G1348" s="212" t="s">
        <v>608</v>
      </c>
      <c r="H1348" s="213">
        <v>35</v>
      </c>
      <c r="I1348" s="214"/>
      <c r="J1348" s="215">
        <f>ROUND(I1348*H1348,2)</f>
        <v>0</v>
      </c>
      <c r="K1348" s="211" t="s">
        <v>425</v>
      </c>
      <c r="L1348" s="62"/>
      <c r="M1348" s="216" t="s">
        <v>21</v>
      </c>
      <c r="N1348" s="217" t="s">
        <v>42</v>
      </c>
      <c r="O1348" s="43"/>
      <c r="P1348" s="218">
        <f>O1348*H1348</f>
        <v>0</v>
      </c>
      <c r="Q1348" s="218">
        <v>0</v>
      </c>
      <c r="R1348" s="218">
        <f>Q1348*H1348</f>
        <v>0</v>
      </c>
      <c r="S1348" s="218">
        <v>0</v>
      </c>
      <c r="T1348" s="219">
        <f>S1348*H1348</f>
        <v>0</v>
      </c>
      <c r="AR1348" s="25" t="s">
        <v>517</v>
      </c>
      <c r="AT1348" s="25" t="s">
        <v>421</v>
      </c>
      <c r="AU1348" s="25" t="s">
        <v>80</v>
      </c>
      <c r="AY1348" s="25" t="s">
        <v>419</v>
      </c>
      <c r="BE1348" s="220">
        <f>IF(N1348="základní",J1348,0)</f>
        <v>0</v>
      </c>
      <c r="BF1348" s="220">
        <f>IF(N1348="snížená",J1348,0)</f>
        <v>0</v>
      </c>
      <c r="BG1348" s="220">
        <f>IF(N1348="zákl. přenesená",J1348,0)</f>
        <v>0</v>
      </c>
      <c r="BH1348" s="220">
        <f>IF(N1348="sníž. přenesená",J1348,0)</f>
        <v>0</v>
      </c>
      <c r="BI1348" s="220">
        <f>IF(N1348="nulová",J1348,0)</f>
        <v>0</v>
      </c>
      <c r="BJ1348" s="25" t="s">
        <v>78</v>
      </c>
      <c r="BK1348" s="220">
        <f>ROUND(I1348*H1348,2)</f>
        <v>0</v>
      </c>
      <c r="BL1348" s="25" t="s">
        <v>517</v>
      </c>
      <c r="BM1348" s="25" t="s">
        <v>2442</v>
      </c>
    </row>
    <row r="1349" spans="2:65" s="1" customFormat="1" ht="27">
      <c r="B1349" s="42"/>
      <c r="C1349" s="64"/>
      <c r="D1349" s="221" t="s">
        <v>428</v>
      </c>
      <c r="E1349" s="64"/>
      <c r="F1349" s="222" t="s">
        <v>2443</v>
      </c>
      <c r="G1349" s="64"/>
      <c r="H1349" s="64"/>
      <c r="I1349" s="177"/>
      <c r="J1349" s="64"/>
      <c r="K1349" s="64"/>
      <c r="L1349" s="62"/>
      <c r="M1349" s="223"/>
      <c r="N1349" s="43"/>
      <c r="O1349" s="43"/>
      <c r="P1349" s="43"/>
      <c r="Q1349" s="43"/>
      <c r="R1349" s="43"/>
      <c r="S1349" s="43"/>
      <c r="T1349" s="79"/>
      <c r="AT1349" s="25" t="s">
        <v>428</v>
      </c>
      <c r="AU1349" s="25" t="s">
        <v>80</v>
      </c>
    </row>
    <row r="1350" spans="2:65" s="12" customFormat="1" ht="13.5">
      <c r="B1350" s="224"/>
      <c r="C1350" s="225"/>
      <c r="D1350" s="237" t="s">
        <v>430</v>
      </c>
      <c r="E1350" s="247" t="s">
        <v>21</v>
      </c>
      <c r="F1350" s="248" t="s">
        <v>2444</v>
      </c>
      <c r="G1350" s="225"/>
      <c r="H1350" s="249">
        <v>35</v>
      </c>
      <c r="I1350" s="229"/>
      <c r="J1350" s="225"/>
      <c r="K1350" s="225"/>
      <c r="L1350" s="230"/>
      <c r="M1350" s="231"/>
      <c r="N1350" s="232"/>
      <c r="O1350" s="232"/>
      <c r="P1350" s="232"/>
      <c r="Q1350" s="232"/>
      <c r="R1350" s="232"/>
      <c r="S1350" s="232"/>
      <c r="T1350" s="233"/>
      <c r="AT1350" s="234" t="s">
        <v>430</v>
      </c>
      <c r="AU1350" s="234" t="s">
        <v>80</v>
      </c>
      <c r="AV1350" s="12" t="s">
        <v>80</v>
      </c>
      <c r="AW1350" s="12" t="s">
        <v>34</v>
      </c>
      <c r="AX1350" s="12" t="s">
        <v>78</v>
      </c>
      <c r="AY1350" s="234" t="s">
        <v>419</v>
      </c>
    </row>
    <row r="1351" spans="2:65" s="1" customFormat="1" ht="22.5" customHeight="1">
      <c r="B1351" s="42"/>
      <c r="C1351" s="209" t="s">
        <v>2445</v>
      </c>
      <c r="D1351" s="209" t="s">
        <v>421</v>
      </c>
      <c r="E1351" s="210" t="s">
        <v>2446</v>
      </c>
      <c r="F1351" s="211" t="s">
        <v>2447</v>
      </c>
      <c r="G1351" s="212" t="s">
        <v>608</v>
      </c>
      <c r="H1351" s="213">
        <v>12</v>
      </c>
      <c r="I1351" s="214"/>
      <c r="J1351" s="215">
        <f>ROUND(I1351*H1351,2)</f>
        <v>0</v>
      </c>
      <c r="K1351" s="211" t="s">
        <v>425</v>
      </c>
      <c r="L1351" s="62"/>
      <c r="M1351" s="216" t="s">
        <v>21</v>
      </c>
      <c r="N1351" s="217" t="s">
        <v>42</v>
      </c>
      <c r="O1351" s="43"/>
      <c r="P1351" s="218">
        <f>O1351*H1351</f>
        <v>0</v>
      </c>
      <c r="Q1351" s="218">
        <v>0</v>
      </c>
      <c r="R1351" s="218">
        <f>Q1351*H1351</f>
        <v>0</v>
      </c>
      <c r="S1351" s="218">
        <v>0</v>
      </c>
      <c r="T1351" s="219">
        <f>S1351*H1351</f>
        <v>0</v>
      </c>
      <c r="AR1351" s="25" t="s">
        <v>517</v>
      </c>
      <c r="AT1351" s="25" t="s">
        <v>421</v>
      </c>
      <c r="AU1351" s="25" t="s">
        <v>80</v>
      </c>
      <c r="AY1351" s="25" t="s">
        <v>419</v>
      </c>
      <c r="BE1351" s="220">
        <f>IF(N1351="základní",J1351,0)</f>
        <v>0</v>
      </c>
      <c r="BF1351" s="220">
        <f>IF(N1351="snížená",J1351,0)</f>
        <v>0</v>
      </c>
      <c r="BG1351" s="220">
        <f>IF(N1351="zákl. přenesená",J1351,0)</f>
        <v>0</v>
      </c>
      <c r="BH1351" s="220">
        <f>IF(N1351="sníž. přenesená",J1351,0)</f>
        <v>0</v>
      </c>
      <c r="BI1351" s="220">
        <f>IF(N1351="nulová",J1351,0)</f>
        <v>0</v>
      </c>
      <c r="BJ1351" s="25" t="s">
        <v>78</v>
      </c>
      <c r="BK1351" s="220">
        <f>ROUND(I1351*H1351,2)</f>
        <v>0</v>
      </c>
      <c r="BL1351" s="25" t="s">
        <v>517</v>
      </c>
      <c r="BM1351" s="25" t="s">
        <v>2448</v>
      </c>
    </row>
    <row r="1352" spans="2:65" s="1" customFormat="1" ht="27">
      <c r="B1352" s="42"/>
      <c r="C1352" s="64"/>
      <c r="D1352" s="237" t="s">
        <v>428</v>
      </c>
      <c r="E1352" s="64"/>
      <c r="F1352" s="271" t="s">
        <v>2449</v>
      </c>
      <c r="G1352" s="64"/>
      <c r="H1352" s="64"/>
      <c r="I1352" s="177"/>
      <c r="J1352" s="64"/>
      <c r="K1352" s="64"/>
      <c r="L1352" s="62"/>
      <c r="M1352" s="223"/>
      <c r="N1352" s="43"/>
      <c r="O1352" s="43"/>
      <c r="P1352" s="43"/>
      <c r="Q1352" s="43"/>
      <c r="R1352" s="43"/>
      <c r="S1352" s="43"/>
      <c r="T1352" s="79"/>
      <c r="AT1352" s="25" t="s">
        <v>428</v>
      </c>
      <c r="AU1352" s="25" t="s">
        <v>80</v>
      </c>
    </row>
    <row r="1353" spans="2:65" s="1" customFormat="1" ht="22.5" customHeight="1">
      <c r="B1353" s="42"/>
      <c r="C1353" s="209" t="s">
        <v>2450</v>
      </c>
      <c r="D1353" s="209" t="s">
        <v>421</v>
      </c>
      <c r="E1353" s="210" t="s">
        <v>2451</v>
      </c>
      <c r="F1353" s="211" t="s">
        <v>2452</v>
      </c>
      <c r="G1353" s="212" t="s">
        <v>504</v>
      </c>
      <c r="H1353" s="213">
        <v>4.0999999999999996</v>
      </c>
      <c r="I1353" s="214"/>
      <c r="J1353" s="215">
        <f>ROUND(I1353*H1353,2)</f>
        <v>0</v>
      </c>
      <c r="K1353" s="211" t="s">
        <v>425</v>
      </c>
      <c r="L1353" s="62"/>
      <c r="M1353" s="216" t="s">
        <v>21</v>
      </c>
      <c r="N1353" s="217" t="s">
        <v>42</v>
      </c>
      <c r="O1353" s="43"/>
      <c r="P1353" s="218">
        <f>O1353*H1353</f>
        <v>0</v>
      </c>
      <c r="Q1353" s="218">
        <v>5.0000000000000002E-5</v>
      </c>
      <c r="R1353" s="218">
        <f>Q1353*H1353</f>
        <v>2.05E-4</v>
      </c>
      <c r="S1353" s="218">
        <v>0</v>
      </c>
      <c r="T1353" s="219">
        <f>S1353*H1353</f>
        <v>0</v>
      </c>
      <c r="AR1353" s="25" t="s">
        <v>517</v>
      </c>
      <c r="AT1353" s="25" t="s">
        <v>421</v>
      </c>
      <c r="AU1353" s="25" t="s">
        <v>80</v>
      </c>
      <c r="AY1353" s="25" t="s">
        <v>419</v>
      </c>
      <c r="BE1353" s="220">
        <f>IF(N1353="základní",J1353,0)</f>
        <v>0</v>
      </c>
      <c r="BF1353" s="220">
        <f>IF(N1353="snížená",J1353,0)</f>
        <v>0</v>
      </c>
      <c r="BG1353" s="220">
        <f>IF(N1353="zákl. přenesená",J1353,0)</f>
        <v>0</v>
      </c>
      <c r="BH1353" s="220">
        <f>IF(N1353="sníž. přenesená",J1353,0)</f>
        <v>0</v>
      </c>
      <c r="BI1353" s="220">
        <f>IF(N1353="nulová",J1353,0)</f>
        <v>0</v>
      </c>
      <c r="BJ1353" s="25" t="s">
        <v>78</v>
      </c>
      <c r="BK1353" s="220">
        <f>ROUND(I1353*H1353,2)</f>
        <v>0</v>
      </c>
      <c r="BL1353" s="25" t="s">
        <v>517</v>
      </c>
      <c r="BM1353" s="25" t="s">
        <v>2453</v>
      </c>
    </row>
    <row r="1354" spans="2:65" s="1" customFormat="1" ht="13.5">
      <c r="B1354" s="42"/>
      <c r="C1354" s="64"/>
      <c r="D1354" s="221" t="s">
        <v>428</v>
      </c>
      <c r="E1354" s="64"/>
      <c r="F1354" s="222" t="s">
        <v>2454</v>
      </c>
      <c r="G1354" s="64"/>
      <c r="H1354" s="64"/>
      <c r="I1354" s="177"/>
      <c r="J1354" s="64"/>
      <c r="K1354" s="64"/>
      <c r="L1354" s="62"/>
      <c r="M1354" s="223"/>
      <c r="N1354" s="43"/>
      <c r="O1354" s="43"/>
      <c r="P1354" s="43"/>
      <c r="Q1354" s="43"/>
      <c r="R1354" s="43"/>
      <c r="S1354" s="43"/>
      <c r="T1354" s="79"/>
      <c r="AT1354" s="25" t="s">
        <v>428</v>
      </c>
      <c r="AU1354" s="25" t="s">
        <v>80</v>
      </c>
    </row>
    <row r="1355" spans="2:65" s="12" customFormat="1" ht="13.5">
      <c r="B1355" s="224"/>
      <c r="C1355" s="225"/>
      <c r="D1355" s="237" t="s">
        <v>430</v>
      </c>
      <c r="E1355" s="247" t="s">
        <v>21</v>
      </c>
      <c r="F1355" s="248" t="s">
        <v>2455</v>
      </c>
      <c r="G1355" s="225"/>
      <c r="H1355" s="249">
        <v>4.0999999999999996</v>
      </c>
      <c r="I1355" s="229"/>
      <c r="J1355" s="225"/>
      <c r="K1355" s="225"/>
      <c r="L1355" s="230"/>
      <c r="M1355" s="231"/>
      <c r="N1355" s="232"/>
      <c r="O1355" s="232"/>
      <c r="P1355" s="232"/>
      <c r="Q1355" s="232"/>
      <c r="R1355" s="232"/>
      <c r="S1355" s="232"/>
      <c r="T1355" s="233"/>
      <c r="AT1355" s="234" t="s">
        <v>430</v>
      </c>
      <c r="AU1355" s="234" t="s">
        <v>80</v>
      </c>
      <c r="AV1355" s="12" t="s">
        <v>80</v>
      </c>
      <c r="AW1355" s="12" t="s">
        <v>34</v>
      </c>
      <c r="AX1355" s="12" t="s">
        <v>78</v>
      </c>
      <c r="AY1355" s="234" t="s">
        <v>419</v>
      </c>
    </row>
    <row r="1356" spans="2:65" s="1" customFormat="1" ht="31.5" customHeight="1">
      <c r="B1356" s="42"/>
      <c r="C1356" s="250" t="s">
        <v>2456</v>
      </c>
      <c r="D1356" s="250" t="s">
        <v>469</v>
      </c>
      <c r="E1356" s="251" t="s">
        <v>2457</v>
      </c>
      <c r="F1356" s="252" t="s">
        <v>2458</v>
      </c>
      <c r="G1356" s="253" t="s">
        <v>608</v>
      </c>
      <c r="H1356" s="254">
        <v>1</v>
      </c>
      <c r="I1356" s="255"/>
      <c r="J1356" s="256">
        <f>ROUND(I1356*H1356,2)</f>
        <v>0</v>
      </c>
      <c r="K1356" s="252" t="s">
        <v>21</v>
      </c>
      <c r="L1356" s="257"/>
      <c r="M1356" s="258" t="s">
        <v>21</v>
      </c>
      <c r="N1356" s="259" t="s">
        <v>42</v>
      </c>
      <c r="O1356" s="43"/>
      <c r="P1356" s="218">
        <f>O1356*H1356</f>
        <v>0</v>
      </c>
      <c r="Q1356" s="218">
        <v>0</v>
      </c>
      <c r="R1356" s="218">
        <f>Q1356*H1356</f>
        <v>0</v>
      </c>
      <c r="S1356" s="218">
        <v>0</v>
      </c>
      <c r="T1356" s="219">
        <f>S1356*H1356</f>
        <v>0</v>
      </c>
      <c r="AR1356" s="25" t="s">
        <v>622</v>
      </c>
      <c r="AT1356" s="25" t="s">
        <v>469</v>
      </c>
      <c r="AU1356" s="25" t="s">
        <v>80</v>
      </c>
      <c r="AY1356" s="25" t="s">
        <v>419</v>
      </c>
      <c r="BE1356" s="220">
        <f>IF(N1356="základní",J1356,0)</f>
        <v>0</v>
      </c>
      <c r="BF1356" s="220">
        <f>IF(N1356="snížená",J1356,0)</f>
        <v>0</v>
      </c>
      <c r="BG1356" s="220">
        <f>IF(N1356="zákl. přenesená",J1356,0)</f>
        <v>0</v>
      </c>
      <c r="BH1356" s="220">
        <f>IF(N1356="sníž. přenesená",J1356,0)</f>
        <v>0</v>
      </c>
      <c r="BI1356" s="220">
        <f>IF(N1356="nulová",J1356,0)</f>
        <v>0</v>
      </c>
      <c r="BJ1356" s="25" t="s">
        <v>78</v>
      </c>
      <c r="BK1356" s="220">
        <f>ROUND(I1356*H1356,2)</f>
        <v>0</v>
      </c>
      <c r="BL1356" s="25" t="s">
        <v>517</v>
      </c>
      <c r="BM1356" s="25" t="s">
        <v>2459</v>
      </c>
    </row>
    <row r="1357" spans="2:65" s="1" customFormat="1" ht="27">
      <c r="B1357" s="42"/>
      <c r="C1357" s="64"/>
      <c r="D1357" s="237" t="s">
        <v>428</v>
      </c>
      <c r="E1357" s="64"/>
      <c r="F1357" s="271" t="s">
        <v>2458</v>
      </c>
      <c r="G1357" s="64"/>
      <c r="H1357" s="64"/>
      <c r="I1357" s="177"/>
      <c r="J1357" s="64"/>
      <c r="K1357" s="64"/>
      <c r="L1357" s="62"/>
      <c r="M1357" s="223"/>
      <c r="N1357" s="43"/>
      <c r="O1357" s="43"/>
      <c r="P1357" s="43"/>
      <c r="Q1357" s="43"/>
      <c r="R1357" s="43"/>
      <c r="S1357" s="43"/>
      <c r="T1357" s="79"/>
      <c r="AT1357" s="25" t="s">
        <v>428</v>
      </c>
      <c r="AU1357" s="25" t="s">
        <v>80</v>
      </c>
    </row>
    <row r="1358" spans="2:65" s="1" customFormat="1" ht="31.5" customHeight="1">
      <c r="B1358" s="42"/>
      <c r="C1358" s="209" t="s">
        <v>2460</v>
      </c>
      <c r="D1358" s="209" t="s">
        <v>421</v>
      </c>
      <c r="E1358" s="210" t="s">
        <v>2461</v>
      </c>
      <c r="F1358" s="211" t="s">
        <v>2462</v>
      </c>
      <c r="G1358" s="212" t="s">
        <v>608</v>
      </c>
      <c r="H1358" s="213">
        <v>1</v>
      </c>
      <c r="I1358" s="214"/>
      <c r="J1358" s="215">
        <f>ROUND(I1358*H1358,2)</f>
        <v>0</v>
      </c>
      <c r="K1358" s="211" t="s">
        <v>21</v>
      </c>
      <c r="L1358" s="62"/>
      <c r="M1358" s="216" t="s">
        <v>21</v>
      </c>
      <c r="N1358" s="217" t="s">
        <v>42</v>
      </c>
      <c r="O1358" s="43"/>
      <c r="P1358" s="218">
        <f>O1358*H1358</f>
        <v>0</v>
      </c>
      <c r="Q1358" s="218">
        <v>0.3</v>
      </c>
      <c r="R1358" s="218">
        <f>Q1358*H1358</f>
        <v>0.3</v>
      </c>
      <c r="S1358" s="218">
        <v>0</v>
      </c>
      <c r="T1358" s="219">
        <f>S1358*H1358</f>
        <v>0</v>
      </c>
      <c r="AR1358" s="25" t="s">
        <v>517</v>
      </c>
      <c r="AT1358" s="25" t="s">
        <v>421</v>
      </c>
      <c r="AU1358" s="25" t="s">
        <v>80</v>
      </c>
      <c r="AY1358" s="25" t="s">
        <v>419</v>
      </c>
      <c r="BE1358" s="220">
        <f>IF(N1358="základní",J1358,0)</f>
        <v>0</v>
      </c>
      <c r="BF1358" s="220">
        <f>IF(N1358="snížená",J1358,0)</f>
        <v>0</v>
      </c>
      <c r="BG1358" s="220">
        <f>IF(N1358="zákl. přenesená",J1358,0)</f>
        <v>0</v>
      </c>
      <c r="BH1358" s="220">
        <f>IF(N1358="sníž. přenesená",J1358,0)</f>
        <v>0</v>
      </c>
      <c r="BI1358" s="220">
        <f>IF(N1358="nulová",J1358,0)</f>
        <v>0</v>
      </c>
      <c r="BJ1358" s="25" t="s">
        <v>78</v>
      </c>
      <c r="BK1358" s="220">
        <f>ROUND(I1358*H1358,2)</f>
        <v>0</v>
      </c>
      <c r="BL1358" s="25" t="s">
        <v>517</v>
      </c>
      <c r="BM1358" s="25" t="s">
        <v>2463</v>
      </c>
    </row>
    <row r="1359" spans="2:65" s="1" customFormat="1" ht="13.5">
      <c r="B1359" s="42"/>
      <c r="C1359" s="64"/>
      <c r="D1359" s="237" t="s">
        <v>428</v>
      </c>
      <c r="E1359" s="64"/>
      <c r="F1359" s="271" t="s">
        <v>2462</v>
      </c>
      <c r="G1359" s="64"/>
      <c r="H1359" s="64"/>
      <c r="I1359" s="177"/>
      <c r="J1359" s="64"/>
      <c r="K1359" s="64"/>
      <c r="L1359" s="62"/>
      <c r="M1359" s="223"/>
      <c r="N1359" s="43"/>
      <c r="O1359" s="43"/>
      <c r="P1359" s="43"/>
      <c r="Q1359" s="43"/>
      <c r="R1359" s="43"/>
      <c r="S1359" s="43"/>
      <c r="T1359" s="79"/>
      <c r="AT1359" s="25" t="s">
        <v>428</v>
      </c>
      <c r="AU1359" s="25" t="s">
        <v>80</v>
      </c>
    </row>
    <row r="1360" spans="2:65" s="1" customFormat="1" ht="44.25" customHeight="1">
      <c r="B1360" s="42"/>
      <c r="C1360" s="209" t="s">
        <v>2464</v>
      </c>
      <c r="D1360" s="209" t="s">
        <v>421</v>
      </c>
      <c r="E1360" s="210" t="s">
        <v>2465</v>
      </c>
      <c r="F1360" s="211" t="s">
        <v>2466</v>
      </c>
      <c r="G1360" s="212" t="s">
        <v>465</v>
      </c>
      <c r="H1360" s="213">
        <v>418.18099999999998</v>
      </c>
      <c r="I1360" s="214"/>
      <c r="J1360" s="215">
        <f>ROUND(I1360*H1360,2)</f>
        <v>0</v>
      </c>
      <c r="K1360" s="211" t="s">
        <v>21</v>
      </c>
      <c r="L1360" s="62"/>
      <c r="M1360" s="216" t="s">
        <v>21</v>
      </c>
      <c r="N1360" s="217" t="s">
        <v>42</v>
      </c>
      <c r="O1360" s="43"/>
      <c r="P1360" s="218">
        <f>O1360*H1360</f>
        <v>0</v>
      </c>
      <c r="Q1360" s="218">
        <v>3.5000000000000003E-2</v>
      </c>
      <c r="R1360" s="218">
        <f>Q1360*H1360</f>
        <v>14.636335000000001</v>
      </c>
      <c r="S1360" s="218">
        <v>0</v>
      </c>
      <c r="T1360" s="219">
        <f>S1360*H1360</f>
        <v>0</v>
      </c>
      <c r="AR1360" s="25" t="s">
        <v>517</v>
      </c>
      <c r="AT1360" s="25" t="s">
        <v>421</v>
      </c>
      <c r="AU1360" s="25" t="s">
        <v>80</v>
      </c>
      <c r="AY1360" s="25" t="s">
        <v>419</v>
      </c>
      <c r="BE1360" s="220">
        <f>IF(N1360="základní",J1360,0)</f>
        <v>0</v>
      </c>
      <c r="BF1360" s="220">
        <f>IF(N1360="snížená",J1360,0)</f>
        <v>0</v>
      </c>
      <c r="BG1360" s="220">
        <f>IF(N1360="zákl. přenesená",J1360,0)</f>
        <v>0</v>
      </c>
      <c r="BH1360" s="220">
        <f>IF(N1360="sníž. přenesená",J1360,0)</f>
        <v>0</v>
      </c>
      <c r="BI1360" s="220">
        <f>IF(N1360="nulová",J1360,0)</f>
        <v>0</v>
      </c>
      <c r="BJ1360" s="25" t="s">
        <v>78</v>
      </c>
      <c r="BK1360" s="220">
        <f>ROUND(I1360*H1360,2)</f>
        <v>0</v>
      </c>
      <c r="BL1360" s="25" t="s">
        <v>517</v>
      </c>
      <c r="BM1360" s="25" t="s">
        <v>2467</v>
      </c>
    </row>
    <row r="1361" spans="2:65" s="1" customFormat="1" ht="40.5">
      <c r="B1361" s="42"/>
      <c r="C1361" s="64"/>
      <c r="D1361" s="221" t="s">
        <v>428</v>
      </c>
      <c r="E1361" s="64"/>
      <c r="F1361" s="222" t="s">
        <v>2466</v>
      </c>
      <c r="G1361" s="64"/>
      <c r="H1361" s="64"/>
      <c r="I1361" s="177"/>
      <c r="J1361" s="64"/>
      <c r="K1361" s="64"/>
      <c r="L1361" s="62"/>
      <c r="M1361" s="223"/>
      <c r="N1361" s="43"/>
      <c r="O1361" s="43"/>
      <c r="P1361" s="43"/>
      <c r="Q1361" s="43"/>
      <c r="R1361" s="43"/>
      <c r="S1361" s="43"/>
      <c r="T1361" s="79"/>
      <c r="AT1361" s="25" t="s">
        <v>428</v>
      </c>
      <c r="AU1361" s="25" t="s">
        <v>80</v>
      </c>
    </row>
    <row r="1362" spans="2:65" s="1" customFormat="1" ht="27">
      <c r="B1362" s="42"/>
      <c r="C1362" s="64"/>
      <c r="D1362" s="221" t="s">
        <v>1527</v>
      </c>
      <c r="E1362" s="64"/>
      <c r="F1362" s="283" t="s">
        <v>2468</v>
      </c>
      <c r="G1362" s="64"/>
      <c r="H1362" s="64"/>
      <c r="I1362" s="177"/>
      <c r="J1362" s="64"/>
      <c r="K1362" s="64"/>
      <c r="L1362" s="62"/>
      <c r="M1362" s="223"/>
      <c r="N1362" s="43"/>
      <c r="O1362" s="43"/>
      <c r="P1362" s="43"/>
      <c r="Q1362" s="43"/>
      <c r="R1362" s="43"/>
      <c r="S1362" s="43"/>
      <c r="T1362" s="79"/>
      <c r="AT1362" s="25" t="s">
        <v>1527</v>
      </c>
      <c r="AU1362" s="25" t="s">
        <v>80</v>
      </c>
    </row>
    <row r="1363" spans="2:65" s="12" customFormat="1" ht="13.5">
      <c r="B1363" s="224"/>
      <c r="C1363" s="225"/>
      <c r="D1363" s="221" t="s">
        <v>430</v>
      </c>
      <c r="E1363" s="226" t="s">
        <v>21</v>
      </c>
      <c r="F1363" s="227" t="s">
        <v>2469</v>
      </c>
      <c r="G1363" s="225"/>
      <c r="H1363" s="228">
        <v>15.204000000000001</v>
      </c>
      <c r="I1363" s="229"/>
      <c r="J1363" s="225"/>
      <c r="K1363" s="225"/>
      <c r="L1363" s="230"/>
      <c r="M1363" s="231"/>
      <c r="N1363" s="232"/>
      <c r="O1363" s="232"/>
      <c r="P1363" s="232"/>
      <c r="Q1363" s="232"/>
      <c r="R1363" s="232"/>
      <c r="S1363" s="232"/>
      <c r="T1363" s="233"/>
      <c r="AT1363" s="234" t="s">
        <v>430</v>
      </c>
      <c r="AU1363" s="234" t="s">
        <v>80</v>
      </c>
      <c r="AV1363" s="12" t="s">
        <v>80</v>
      </c>
      <c r="AW1363" s="12" t="s">
        <v>34</v>
      </c>
      <c r="AX1363" s="12" t="s">
        <v>71</v>
      </c>
      <c r="AY1363" s="234" t="s">
        <v>419</v>
      </c>
    </row>
    <row r="1364" spans="2:65" s="12" customFormat="1" ht="13.5">
      <c r="B1364" s="224"/>
      <c r="C1364" s="225"/>
      <c r="D1364" s="221" t="s">
        <v>430</v>
      </c>
      <c r="E1364" s="226" t="s">
        <v>21</v>
      </c>
      <c r="F1364" s="227" t="s">
        <v>2470</v>
      </c>
      <c r="G1364" s="225"/>
      <c r="H1364" s="228">
        <v>19.928000000000001</v>
      </c>
      <c r="I1364" s="229"/>
      <c r="J1364" s="225"/>
      <c r="K1364" s="225"/>
      <c r="L1364" s="230"/>
      <c r="M1364" s="231"/>
      <c r="N1364" s="232"/>
      <c r="O1364" s="232"/>
      <c r="P1364" s="232"/>
      <c r="Q1364" s="232"/>
      <c r="R1364" s="232"/>
      <c r="S1364" s="232"/>
      <c r="T1364" s="233"/>
      <c r="AT1364" s="234" t="s">
        <v>430</v>
      </c>
      <c r="AU1364" s="234" t="s">
        <v>80</v>
      </c>
      <c r="AV1364" s="12" t="s">
        <v>80</v>
      </c>
      <c r="AW1364" s="12" t="s">
        <v>34</v>
      </c>
      <c r="AX1364" s="12" t="s">
        <v>71</v>
      </c>
      <c r="AY1364" s="234" t="s">
        <v>419</v>
      </c>
    </row>
    <row r="1365" spans="2:65" s="12" customFormat="1" ht="13.5">
      <c r="B1365" s="224"/>
      <c r="C1365" s="225"/>
      <c r="D1365" s="221" t="s">
        <v>430</v>
      </c>
      <c r="E1365" s="226" t="s">
        <v>21</v>
      </c>
      <c r="F1365" s="227" t="s">
        <v>2471</v>
      </c>
      <c r="G1365" s="225"/>
      <c r="H1365" s="228">
        <v>12.814</v>
      </c>
      <c r="I1365" s="229"/>
      <c r="J1365" s="225"/>
      <c r="K1365" s="225"/>
      <c r="L1365" s="230"/>
      <c r="M1365" s="231"/>
      <c r="N1365" s="232"/>
      <c r="O1365" s="232"/>
      <c r="P1365" s="232"/>
      <c r="Q1365" s="232"/>
      <c r="R1365" s="232"/>
      <c r="S1365" s="232"/>
      <c r="T1365" s="233"/>
      <c r="AT1365" s="234" t="s">
        <v>430</v>
      </c>
      <c r="AU1365" s="234" t="s">
        <v>80</v>
      </c>
      <c r="AV1365" s="12" t="s">
        <v>80</v>
      </c>
      <c r="AW1365" s="12" t="s">
        <v>34</v>
      </c>
      <c r="AX1365" s="12" t="s">
        <v>71</v>
      </c>
      <c r="AY1365" s="234" t="s">
        <v>419</v>
      </c>
    </row>
    <row r="1366" spans="2:65" s="12" customFormat="1" ht="13.5">
      <c r="B1366" s="224"/>
      <c r="C1366" s="225"/>
      <c r="D1366" s="221" t="s">
        <v>430</v>
      </c>
      <c r="E1366" s="226" t="s">
        <v>21</v>
      </c>
      <c r="F1366" s="227" t="s">
        <v>2472</v>
      </c>
      <c r="G1366" s="225"/>
      <c r="H1366" s="228">
        <v>11.475</v>
      </c>
      <c r="I1366" s="229"/>
      <c r="J1366" s="225"/>
      <c r="K1366" s="225"/>
      <c r="L1366" s="230"/>
      <c r="M1366" s="231"/>
      <c r="N1366" s="232"/>
      <c r="O1366" s="232"/>
      <c r="P1366" s="232"/>
      <c r="Q1366" s="232"/>
      <c r="R1366" s="232"/>
      <c r="S1366" s="232"/>
      <c r="T1366" s="233"/>
      <c r="AT1366" s="234" t="s">
        <v>430</v>
      </c>
      <c r="AU1366" s="234" t="s">
        <v>80</v>
      </c>
      <c r="AV1366" s="12" t="s">
        <v>80</v>
      </c>
      <c r="AW1366" s="12" t="s">
        <v>34</v>
      </c>
      <c r="AX1366" s="12" t="s">
        <v>71</v>
      </c>
      <c r="AY1366" s="234" t="s">
        <v>419</v>
      </c>
    </row>
    <row r="1367" spans="2:65" s="12" customFormat="1" ht="13.5">
      <c r="B1367" s="224"/>
      <c r="C1367" s="225"/>
      <c r="D1367" s="221" t="s">
        <v>430</v>
      </c>
      <c r="E1367" s="226" t="s">
        <v>21</v>
      </c>
      <c r="F1367" s="227" t="s">
        <v>2473</v>
      </c>
      <c r="G1367" s="225"/>
      <c r="H1367" s="228">
        <v>45.9</v>
      </c>
      <c r="I1367" s="229"/>
      <c r="J1367" s="225"/>
      <c r="K1367" s="225"/>
      <c r="L1367" s="230"/>
      <c r="M1367" s="231"/>
      <c r="N1367" s="232"/>
      <c r="O1367" s="232"/>
      <c r="P1367" s="232"/>
      <c r="Q1367" s="232"/>
      <c r="R1367" s="232"/>
      <c r="S1367" s="232"/>
      <c r="T1367" s="233"/>
      <c r="AT1367" s="234" t="s">
        <v>430</v>
      </c>
      <c r="AU1367" s="234" t="s">
        <v>80</v>
      </c>
      <c r="AV1367" s="12" t="s">
        <v>80</v>
      </c>
      <c r="AW1367" s="12" t="s">
        <v>34</v>
      </c>
      <c r="AX1367" s="12" t="s">
        <v>71</v>
      </c>
      <c r="AY1367" s="234" t="s">
        <v>419</v>
      </c>
    </row>
    <row r="1368" spans="2:65" s="12" customFormat="1" ht="13.5">
      <c r="B1368" s="224"/>
      <c r="C1368" s="225"/>
      <c r="D1368" s="221" t="s">
        <v>430</v>
      </c>
      <c r="E1368" s="226" t="s">
        <v>21</v>
      </c>
      <c r="F1368" s="227" t="s">
        <v>2474</v>
      </c>
      <c r="G1368" s="225"/>
      <c r="H1368" s="228">
        <v>18.015999999999998</v>
      </c>
      <c r="I1368" s="229"/>
      <c r="J1368" s="225"/>
      <c r="K1368" s="225"/>
      <c r="L1368" s="230"/>
      <c r="M1368" s="231"/>
      <c r="N1368" s="232"/>
      <c r="O1368" s="232"/>
      <c r="P1368" s="232"/>
      <c r="Q1368" s="232"/>
      <c r="R1368" s="232"/>
      <c r="S1368" s="232"/>
      <c r="T1368" s="233"/>
      <c r="AT1368" s="234" t="s">
        <v>430</v>
      </c>
      <c r="AU1368" s="234" t="s">
        <v>80</v>
      </c>
      <c r="AV1368" s="12" t="s">
        <v>80</v>
      </c>
      <c r="AW1368" s="12" t="s">
        <v>34</v>
      </c>
      <c r="AX1368" s="12" t="s">
        <v>71</v>
      </c>
      <c r="AY1368" s="234" t="s">
        <v>419</v>
      </c>
    </row>
    <row r="1369" spans="2:65" s="12" customFormat="1" ht="13.5">
      <c r="B1369" s="224"/>
      <c r="C1369" s="225"/>
      <c r="D1369" s="221" t="s">
        <v>430</v>
      </c>
      <c r="E1369" s="226" t="s">
        <v>21</v>
      </c>
      <c r="F1369" s="227" t="s">
        <v>2475</v>
      </c>
      <c r="G1369" s="225"/>
      <c r="H1369" s="228">
        <v>225.994</v>
      </c>
      <c r="I1369" s="229"/>
      <c r="J1369" s="225"/>
      <c r="K1369" s="225"/>
      <c r="L1369" s="230"/>
      <c r="M1369" s="231"/>
      <c r="N1369" s="232"/>
      <c r="O1369" s="232"/>
      <c r="P1369" s="232"/>
      <c r="Q1369" s="232"/>
      <c r="R1369" s="232"/>
      <c r="S1369" s="232"/>
      <c r="T1369" s="233"/>
      <c r="AT1369" s="234" t="s">
        <v>430</v>
      </c>
      <c r="AU1369" s="234" t="s">
        <v>80</v>
      </c>
      <c r="AV1369" s="12" t="s">
        <v>80</v>
      </c>
      <c r="AW1369" s="12" t="s">
        <v>34</v>
      </c>
      <c r="AX1369" s="12" t="s">
        <v>71</v>
      </c>
      <c r="AY1369" s="234" t="s">
        <v>419</v>
      </c>
    </row>
    <row r="1370" spans="2:65" s="12" customFormat="1" ht="13.5">
      <c r="B1370" s="224"/>
      <c r="C1370" s="225"/>
      <c r="D1370" s="221" t="s">
        <v>430</v>
      </c>
      <c r="E1370" s="226" t="s">
        <v>21</v>
      </c>
      <c r="F1370" s="227" t="s">
        <v>2476</v>
      </c>
      <c r="G1370" s="225"/>
      <c r="H1370" s="228">
        <v>68.849999999999994</v>
      </c>
      <c r="I1370" s="229"/>
      <c r="J1370" s="225"/>
      <c r="K1370" s="225"/>
      <c r="L1370" s="230"/>
      <c r="M1370" s="231"/>
      <c r="N1370" s="232"/>
      <c r="O1370" s="232"/>
      <c r="P1370" s="232"/>
      <c r="Q1370" s="232"/>
      <c r="R1370" s="232"/>
      <c r="S1370" s="232"/>
      <c r="T1370" s="233"/>
      <c r="AT1370" s="234" t="s">
        <v>430</v>
      </c>
      <c r="AU1370" s="234" t="s">
        <v>80</v>
      </c>
      <c r="AV1370" s="12" t="s">
        <v>80</v>
      </c>
      <c r="AW1370" s="12" t="s">
        <v>34</v>
      </c>
      <c r="AX1370" s="12" t="s">
        <v>71</v>
      </c>
      <c r="AY1370" s="234" t="s">
        <v>419</v>
      </c>
    </row>
    <row r="1371" spans="2:65" s="13" customFormat="1" ht="13.5">
      <c r="B1371" s="235"/>
      <c r="C1371" s="236"/>
      <c r="D1371" s="237" t="s">
        <v>430</v>
      </c>
      <c r="E1371" s="238" t="s">
        <v>184</v>
      </c>
      <c r="F1371" s="239" t="s">
        <v>434</v>
      </c>
      <c r="G1371" s="236"/>
      <c r="H1371" s="240">
        <v>418.18099999999998</v>
      </c>
      <c r="I1371" s="241"/>
      <c r="J1371" s="236"/>
      <c r="K1371" s="236"/>
      <c r="L1371" s="242"/>
      <c r="M1371" s="243"/>
      <c r="N1371" s="244"/>
      <c r="O1371" s="244"/>
      <c r="P1371" s="244"/>
      <c r="Q1371" s="244"/>
      <c r="R1371" s="244"/>
      <c r="S1371" s="244"/>
      <c r="T1371" s="245"/>
      <c r="AT1371" s="246" t="s">
        <v>430</v>
      </c>
      <c r="AU1371" s="246" t="s">
        <v>80</v>
      </c>
      <c r="AV1371" s="13" t="s">
        <v>426</v>
      </c>
      <c r="AW1371" s="13" t="s">
        <v>34</v>
      </c>
      <c r="AX1371" s="13" t="s">
        <v>78</v>
      </c>
      <c r="AY1371" s="246" t="s">
        <v>419</v>
      </c>
    </row>
    <row r="1372" spans="2:65" s="1" customFormat="1" ht="31.5" customHeight="1">
      <c r="B1372" s="42"/>
      <c r="C1372" s="209" t="s">
        <v>2477</v>
      </c>
      <c r="D1372" s="209" t="s">
        <v>421</v>
      </c>
      <c r="E1372" s="210" t="s">
        <v>2478</v>
      </c>
      <c r="F1372" s="211" t="s">
        <v>2479</v>
      </c>
      <c r="G1372" s="212" t="s">
        <v>608</v>
      </c>
      <c r="H1372" s="213">
        <v>1</v>
      </c>
      <c r="I1372" s="214"/>
      <c r="J1372" s="215">
        <f>ROUND(I1372*H1372,2)</f>
        <v>0</v>
      </c>
      <c r="K1372" s="211" t="s">
        <v>21</v>
      </c>
      <c r="L1372" s="62"/>
      <c r="M1372" s="216" t="s">
        <v>21</v>
      </c>
      <c r="N1372" s="217" t="s">
        <v>42</v>
      </c>
      <c r="O1372" s="43"/>
      <c r="P1372" s="218">
        <f>O1372*H1372</f>
        <v>0</v>
      </c>
      <c r="Q1372" s="218">
        <v>1.4999999999999999E-2</v>
      </c>
      <c r="R1372" s="218">
        <f>Q1372*H1372</f>
        <v>1.4999999999999999E-2</v>
      </c>
      <c r="S1372" s="218">
        <v>0</v>
      </c>
      <c r="T1372" s="219">
        <f>S1372*H1372</f>
        <v>0</v>
      </c>
      <c r="AR1372" s="25" t="s">
        <v>517</v>
      </c>
      <c r="AT1372" s="25" t="s">
        <v>421</v>
      </c>
      <c r="AU1372" s="25" t="s">
        <v>80</v>
      </c>
      <c r="AY1372" s="25" t="s">
        <v>419</v>
      </c>
      <c r="BE1372" s="220">
        <f>IF(N1372="základní",J1372,0)</f>
        <v>0</v>
      </c>
      <c r="BF1372" s="220">
        <f>IF(N1372="snížená",J1372,0)</f>
        <v>0</v>
      </c>
      <c r="BG1372" s="220">
        <f>IF(N1372="zákl. přenesená",J1372,0)</f>
        <v>0</v>
      </c>
      <c r="BH1372" s="220">
        <f>IF(N1372="sníž. přenesená",J1372,0)</f>
        <v>0</v>
      </c>
      <c r="BI1372" s="220">
        <f>IF(N1372="nulová",J1372,0)</f>
        <v>0</v>
      </c>
      <c r="BJ1372" s="25" t="s">
        <v>78</v>
      </c>
      <c r="BK1372" s="220">
        <f>ROUND(I1372*H1372,2)</f>
        <v>0</v>
      </c>
      <c r="BL1372" s="25" t="s">
        <v>517</v>
      </c>
      <c r="BM1372" s="25" t="s">
        <v>2480</v>
      </c>
    </row>
    <row r="1373" spans="2:65" s="1" customFormat="1" ht="27">
      <c r="B1373" s="42"/>
      <c r="C1373" s="64"/>
      <c r="D1373" s="221" t="s">
        <v>428</v>
      </c>
      <c r="E1373" s="64"/>
      <c r="F1373" s="222" t="s">
        <v>2479</v>
      </c>
      <c r="G1373" s="64"/>
      <c r="H1373" s="64"/>
      <c r="I1373" s="177"/>
      <c r="J1373" s="64"/>
      <c r="K1373" s="64"/>
      <c r="L1373" s="62"/>
      <c r="M1373" s="223"/>
      <c r="N1373" s="43"/>
      <c r="O1373" s="43"/>
      <c r="P1373" s="43"/>
      <c r="Q1373" s="43"/>
      <c r="R1373" s="43"/>
      <c r="S1373" s="43"/>
      <c r="T1373" s="79"/>
      <c r="AT1373" s="25" t="s">
        <v>428</v>
      </c>
      <c r="AU1373" s="25" t="s">
        <v>80</v>
      </c>
    </row>
    <row r="1374" spans="2:65" s="12" customFormat="1" ht="13.5">
      <c r="B1374" s="224"/>
      <c r="C1374" s="225"/>
      <c r="D1374" s="237" t="s">
        <v>430</v>
      </c>
      <c r="E1374" s="247" t="s">
        <v>21</v>
      </c>
      <c r="F1374" s="248" t="s">
        <v>2481</v>
      </c>
      <c r="G1374" s="225"/>
      <c r="H1374" s="249">
        <v>1</v>
      </c>
      <c r="I1374" s="229"/>
      <c r="J1374" s="225"/>
      <c r="K1374" s="225"/>
      <c r="L1374" s="230"/>
      <c r="M1374" s="231"/>
      <c r="N1374" s="232"/>
      <c r="O1374" s="232"/>
      <c r="P1374" s="232"/>
      <c r="Q1374" s="232"/>
      <c r="R1374" s="232"/>
      <c r="S1374" s="232"/>
      <c r="T1374" s="233"/>
      <c r="AT1374" s="234" t="s">
        <v>430</v>
      </c>
      <c r="AU1374" s="234" t="s">
        <v>80</v>
      </c>
      <c r="AV1374" s="12" t="s">
        <v>80</v>
      </c>
      <c r="AW1374" s="12" t="s">
        <v>34</v>
      </c>
      <c r="AX1374" s="12" t="s">
        <v>78</v>
      </c>
      <c r="AY1374" s="234" t="s">
        <v>419</v>
      </c>
    </row>
    <row r="1375" spans="2:65" s="1" customFormat="1" ht="44.25" customHeight="1">
      <c r="B1375" s="42"/>
      <c r="C1375" s="209" t="s">
        <v>2482</v>
      </c>
      <c r="D1375" s="209" t="s">
        <v>421</v>
      </c>
      <c r="E1375" s="210" t="s">
        <v>2483</v>
      </c>
      <c r="F1375" s="211" t="s">
        <v>2484</v>
      </c>
      <c r="G1375" s="212" t="s">
        <v>465</v>
      </c>
      <c r="H1375" s="213">
        <v>50</v>
      </c>
      <c r="I1375" s="214"/>
      <c r="J1375" s="215">
        <f>ROUND(I1375*H1375,2)</f>
        <v>0</v>
      </c>
      <c r="K1375" s="211" t="s">
        <v>21</v>
      </c>
      <c r="L1375" s="62"/>
      <c r="M1375" s="216" t="s">
        <v>21</v>
      </c>
      <c r="N1375" s="217" t="s">
        <v>42</v>
      </c>
      <c r="O1375" s="43"/>
      <c r="P1375" s="218">
        <f>O1375*H1375</f>
        <v>0</v>
      </c>
      <c r="Q1375" s="218">
        <v>6.6E-3</v>
      </c>
      <c r="R1375" s="218">
        <f>Q1375*H1375</f>
        <v>0.33</v>
      </c>
      <c r="S1375" s="218">
        <v>0</v>
      </c>
      <c r="T1375" s="219">
        <f>S1375*H1375</f>
        <v>0</v>
      </c>
      <c r="AR1375" s="25" t="s">
        <v>517</v>
      </c>
      <c r="AT1375" s="25" t="s">
        <v>421</v>
      </c>
      <c r="AU1375" s="25" t="s">
        <v>80</v>
      </c>
      <c r="AY1375" s="25" t="s">
        <v>419</v>
      </c>
      <c r="BE1375" s="220">
        <f>IF(N1375="základní",J1375,0)</f>
        <v>0</v>
      </c>
      <c r="BF1375" s="220">
        <f>IF(N1375="snížená",J1375,0)</f>
        <v>0</v>
      </c>
      <c r="BG1375" s="220">
        <f>IF(N1375="zákl. přenesená",J1375,0)</f>
        <v>0</v>
      </c>
      <c r="BH1375" s="220">
        <f>IF(N1375="sníž. přenesená",J1375,0)</f>
        <v>0</v>
      </c>
      <c r="BI1375" s="220">
        <f>IF(N1375="nulová",J1375,0)</f>
        <v>0</v>
      </c>
      <c r="BJ1375" s="25" t="s">
        <v>78</v>
      </c>
      <c r="BK1375" s="220">
        <f>ROUND(I1375*H1375,2)</f>
        <v>0</v>
      </c>
      <c r="BL1375" s="25" t="s">
        <v>517</v>
      </c>
      <c r="BM1375" s="25" t="s">
        <v>2485</v>
      </c>
    </row>
    <row r="1376" spans="2:65" s="1" customFormat="1" ht="27">
      <c r="B1376" s="42"/>
      <c r="C1376" s="64"/>
      <c r="D1376" s="237" t="s">
        <v>428</v>
      </c>
      <c r="E1376" s="64"/>
      <c r="F1376" s="271" t="s">
        <v>2484</v>
      </c>
      <c r="G1376" s="64"/>
      <c r="H1376" s="64"/>
      <c r="I1376" s="177"/>
      <c r="J1376" s="64"/>
      <c r="K1376" s="64"/>
      <c r="L1376" s="62"/>
      <c r="M1376" s="223"/>
      <c r="N1376" s="43"/>
      <c r="O1376" s="43"/>
      <c r="P1376" s="43"/>
      <c r="Q1376" s="43"/>
      <c r="R1376" s="43"/>
      <c r="S1376" s="43"/>
      <c r="T1376" s="79"/>
      <c r="AT1376" s="25" t="s">
        <v>428</v>
      </c>
      <c r="AU1376" s="25" t="s">
        <v>80</v>
      </c>
    </row>
    <row r="1377" spans="2:65" s="1" customFormat="1" ht="31.5" customHeight="1">
      <c r="B1377" s="42"/>
      <c r="C1377" s="209" t="s">
        <v>2486</v>
      </c>
      <c r="D1377" s="209" t="s">
        <v>421</v>
      </c>
      <c r="E1377" s="210" t="s">
        <v>2487</v>
      </c>
      <c r="F1377" s="211" t="s">
        <v>2488</v>
      </c>
      <c r="G1377" s="212" t="s">
        <v>465</v>
      </c>
      <c r="H1377" s="213">
        <v>21</v>
      </c>
      <c r="I1377" s="214"/>
      <c r="J1377" s="215">
        <f>ROUND(I1377*H1377,2)</f>
        <v>0</v>
      </c>
      <c r="K1377" s="211" t="s">
        <v>21</v>
      </c>
      <c r="L1377" s="62"/>
      <c r="M1377" s="216" t="s">
        <v>21</v>
      </c>
      <c r="N1377" s="217" t="s">
        <v>42</v>
      </c>
      <c r="O1377" s="43"/>
      <c r="P1377" s="218">
        <f>O1377*H1377</f>
        <v>0</v>
      </c>
      <c r="Q1377" s="218">
        <v>6.6E-3</v>
      </c>
      <c r="R1377" s="218">
        <f>Q1377*H1377</f>
        <v>0.1386</v>
      </c>
      <c r="S1377" s="218">
        <v>0</v>
      </c>
      <c r="T1377" s="219">
        <f>S1377*H1377</f>
        <v>0</v>
      </c>
      <c r="AR1377" s="25" t="s">
        <v>517</v>
      </c>
      <c r="AT1377" s="25" t="s">
        <v>421</v>
      </c>
      <c r="AU1377" s="25" t="s">
        <v>80</v>
      </c>
      <c r="AY1377" s="25" t="s">
        <v>419</v>
      </c>
      <c r="BE1377" s="220">
        <f>IF(N1377="základní",J1377,0)</f>
        <v>0</v>
      </c>
      <c r="BF1377" s="220">
        <f>IF(N1377="snížená",J1377,0)</f>
        <v>0</v>
      </c>
      <c r="BG1377" s="220">
        <f>IF(N1377="zákl. přenesená",J1377,0)</f>
        <v>0</v>
      </c>
      <c r="BH1377" s="220">
        <f>IF(N1377="sníž. přenesená",J1377,0)</f>
        <v>0</v>
      </c>
      <c r="BI1377" s="220">
        <f>IF(N1377="nulová",J1377,0)</f>
        <v>0</v>
      </c>
      <c r="BJ1377" s="25" t="s">
        <v>78</v>
      </c>
      <c r="BK1377" s="220">
        <f>ROUND(I1377*H1377,2)</f>
        <v>0</v>
      </c>
      <c r="BL1377" s="25" t="s">
        <v>517</v>
      </c>
      <c r="BM1377" s="25" t="s">
        <v>2489</v>
      </c>
    </row>
    <row r="1378" spans="2:65" s="12" customFormat="1" ht="13.5">
      <c r="B1378" s="224"/>
      <c r="C1378" s="225"/>
      <c r="D1378" s="221" t="s">
        <v>430</v>
      </c>
      <c r="E1378" s="226" t="s">
        <v>21</v>
      </c>
      <c r="F1378" s="227" t="s">
        <v>2490</v>
      </c>
      <c r="G1378" s="225"/>
      <c r="H1378" s="228">
        <v>21</v>
      </c>
      <c r="I1378" s="229"/>
      <c r="J1378" s="225"/>
      <c r="K1378" s="225"/>
      <c r="L1378" s="230"/>
      <c r="M1378" s="231"/>
      <c r="N1378" s="232"/>
      <c r="O1378" s="232"/>
      <c r="P1378" s="232"/>
      <c r="Q1378" s="232"/>
      <c r="R1378" s="232"/>
      <c r="S1378" s="232"/>
      <c r="T1378" s="233"/>
      <c r="AT1378" s="234" t="s">
        <v>430</v>
      </c>
      <c r="AU1378" s="234" t="s">
        <v>80</v>
      </c>
      <c r="AV1378" s="12" t="s">
        <v>80</v>
      </c>
      <c r="AW1378" s="12" t="s">
        <v>34</v>
      </c>
      <c r="AX1378" s="12" t="s">
        <v>78</v>
      </c>
      <c r="AY1378" s="234" t="s">
        <v>419</v>
      </c>
    </row>
    <row r="1379" spans="2:65" s="12" customFormat="1" ht="13.5">
      <c r="B1379" s="224"/>
      <c r="C1379" s="225"/>
      <c r="D1379" s="221" t="s">
        <v>430</v>
      </c>
      <c r="E1379" s="226" t="s">
        <v>21</v>
      </c>
      <c r="F1379" s="227" t="s">
        <v>21</v>
      </c>
      <c r="G1379" s="225"/>
      <c r="H1379" s="228">
        <v>0</v>
      </c>
      <c r="I1379" s="229"/>
      <c r="J1379" s="225"/>
      <c r="K1379" s="225"/>
      <c r="L1379" s="230"/>
      <c r="M1379" s="231"/>
      <c r="N1379" s="232"/>
      <c r="O1379" s="232"/>
      <c r="P1379" s="232"/>
      <c r="Q1379" s="232"/>
      <c r="R1379" s="232"/>
      <c r="S1379" s="232"/>
      <c r="T1379" s="233"/>
      <c r="AT1379" s="234" t="s">
        <v>430</v>
      </c>
      <c r="AU1379" s="234" t="s">
        <v>80</v>
      </c>
      <c r="AV1379" s="12" t="s">
        <v>80</v>
      </c>
      <c r="AW1379" s="12" t="s">
        <v>34</v>
      </c>
      <c r="AX1379" s="12" t="s">
        <v>71</v>
      </c>
      <c r="AY1379" s="234" t="s">
        <v>419</v>
      </c>
    </row>
    <row r="1380" spans="2:65" s="12" customFormat="1" ht="13.5">
      <c r="B1380" s="224"/>
      <c r="C1380" s="225"/>
      <c r="D1380" s="221" t="s">
        <v>430</v>
      </c>
      <c r="E1380" s="226" t="s">
        <v>21</v>
      </c>
      <c r="F1380" s="227" t="s">
        <v>21</v>
      </c>
      <c r="G1380" s="225"/>
      <c r="H1380" s="228">
        <v>0</v>
      </c>
      <c r="I1380" s="229"/>
      <c r="J1380" s="225"/>
      <c r="K1380" s="225"/>
      <c r="L1380" s="230"/>
      <c r="M1380" s="231"/>
      <c r="N1380" s="232"/>
      <c r="O1380" s="232"/>
      <c r="P1380" s="232"/>
      <c r="Q1380" s="232"/>
      <c r="R1380" s="232"/>
      <c r="S1380" s="232"/>
      <c r="T1380" s="233"/>
      <c r="AT1380" s="234" t="s">
        <v>430</v>
      </c>
      <c r="AU1380" s="234" t="s">
        <v>80</v>
      </c>
      <c r="AV1380" s="12" t="s">
        <v>80</v>
      </c>
      <c r="AW1380" s="12" t="s">
        <v>34</v>
      </c>
      <c r="AX1380" s="12" t="s">
        <v>71</v>
      </c>
      <c r="AY1380" s="234" t="s">
        <v>419</v>
      </c>
    </row>
    <row r="1381" spans="2:65" s="12" customFormat="1" ht="13.5">
      <c r="B1381" s="224"/>
      <c r="C1381" s="225"/>
      <c r="D1381" s="221" t="s">
        <v>430</v>
      </c>
      <c r="E1381" s="226" t="s">
        <v>21</v>
      </c>
      <c r="F1381" s="227" t="s">
        <v>21</v>
      </c>
      <c r="G1381" s="225"/>
      <c r="H1381" s="228">
        <v>0</v>
      </c>
      <c r="I1381" s="229"/>
      <c r="J1381" s="225"/>
      <c r="K1381" s="225"/>
      <c r="L1381" s="230"/>
      <c r="M1381" s="231"/>
      <c r="N1381" s="232"/>
      <c r="O1381" s="232"/>
      <c r="P1381" s="232"/>
      <c r="Q1381" s="232"/>
      <c r="R1381" s="232"/>
      <c r="S1381" s="232"/>
      <c r="T1381" s="233"/>
      <c r="AT1381" s="234" t="s">
        <v>430</v>
      </c>
      <c r="AU1381" s="234" t="s">
        <v>80</v>
      </c>
      <c r="AV1381" s="12" t="s">
        <v>80</v>
      </c>
      <c r="AW1381" s="12" t="s">
        <v>34</v>
      </c>
      <c r="AX1381" s="12" t="s">
        <v>71</v>
      </c>
      <c r="AY1381" s="234" t="s">
        <v>419</v>
      </c>
    </row>
    <row r="1382" spans="2:65" s="12" customFormat="1" ht="13.5">
      <c r="B1382" s="224"/>
      <c r="C1382" s="225"/>
      <c r="D1382" s="221" t="s">
        <v>430</v>
      </c>
      <c r="E1382" s="226" t="s">
        <v>21</v>
      </c>
      <c r="F1382" s="227" t="s">
        <v>21</v>
      </c>
      <c r="G1382" s="225"/>
      <c r="H1382" s="228">
        <v>0</v>
      </c>
      <c r="I1382" s="229"/>
      <c r="J1382" s="225"/>
      <c r="K1382" s="225"/>
      <c r="L1382" s="230"/>
      <c r="M1382" s="231"/>
      <c r="N1382" s="232"/>
      <c r="O1382" s="232"/>
      <c r="P1382" s="232"/>
      <c r="Q1382" s="232"/>
      <c r="R1382" s="232"/>
      <c r="S1382" s="232"/>
      <c r="T1382" s="233"/>
      <c r="AT1382" s="234" t="s">
        <v>430</v>
      </c>
      <c r="AU1382" s="234" t="s">
        <v>80</v>
      </c>
      <c r="AV1382" s="12" t="s">
        <v>80</v>
      </c>
      <c r="AW1382" s="12" t="s">
        <v>34</v>
      </c>
      <c r="AX1382" s="12" t="s">
        <v>71</v>
      </c>
      <c r="AY1382" s="234" t="s">
        <v>419</v>
      </c>
    </row>
    <row r="1383" spans="2:65" s="12" customFormat="1" ht="13.5">
      <c r="B1383" s="224"/>
      <c r="C1383" s="225"/>
      <c r="D1383" s="221" t="s">
        <v>430</v>
      </c>
      <c r="E1383" s="226" t="s">
        <v>21</v>
      </c>
      <c r="F1383" s="227" t="s">
        <v>21</v>
      </c>
      <c r="G1383" s="225"/>
      <c r="H1383" s="228">
        <v>0</v>
      </c>
      <c r="I1383" s="229"/>
      <c r="J1383" s="225"/>
      <c r="K1383" s="225"/>
      <c r="L1383" s="230"/>
      <c r="M1383" s="231"/>
      <c r="N1383" s="232"/>
      <c r="O1383" s="232"/>
      <c r="P1383" s="232"/>
      <c r="Q1383" s="232"/>
      <c r="R1383" s="232"/>
      <c r="S1383" s="232"/>
      <c r="T1383" s="233"/>
      <c r="AT1383" s="234" t="s">
        <v>430</v>
      </c>
      <c r="AU1383" s="234" t="s">
        <v>80</v>
      </c>
      <c r="AV1383" s="12" t="s">
        <v>80</v>
      </c>
      <c r="AW1383" s="12" t="s">
        <v>34</v>
      </c>
      <c r="AX1383" s="12" t="s">
        <v>71</v>
      </c>
      <c r="AY1383" s="234" t="s">
        <v>419</v>
      </c>
    </row>
    <row r="1384" spans="2:65" s="12" customFormat="1" ht="13.5">
      <c r="B1384" s="224"/>
      <c r="C1384" s="225"/>
      <c r="D1384" s="221" t="s">
        <v>430</v>
      </c>
      <c r="E1384" s="226" t="s">
        <v>21</v>
      </c>
      <c r="F1384" s="227" t="s">
        <v>21</v>
      </c>
      <c r="G1384" s="225"/>
      <c r="H1384" s="228">
        <v>0</v>
      </c>
      <c r="I1384" s="229"/>
      <c r="J1384" s="225"/>
      <c r="K1384" s="225"/>
      <c r="L1384" s="230"/>
      <c r="M1384" s="231"/>
      <c r="N1384" s="232"/>
      <c r="O1384" s="232"/>
      <c r="P1384" s="232"/>
      <c r="Q1384" s="232"/>
      <c r="R1384" s="232"/>
      <c r="S1384" s="232"/>
      <c r="T1384" s="233"/>
      <c r="AT1384" s="234" t="s">
        <v>430</v>
      </c>
      <c r="AU1384" s="234" t="s">
        <v>80</v>
      </c>
      <c r="AV1384" s="12" t="s">
        <v>80</v>
      </c>
      <c r="AW1384" s="12" t="s">
        <v>34</v>
      </c>
      <c r="AX1384" s="12" t="s">
        <v>71</v>
      </c>
      <c r="AY1384" s="234" t="s">
        <v>419</v>
      </c>
    </row>
    <row r="1385" spans="2:65" s="12" customFormat="1" ht="13.5">
      <c r="B1385" s="224"/>
      <c r="C1385" s="225"/>
      <c r="D1385" s="221" t="s">
        <v>430</v>
      </c>
      <c r="E1385" s="226" t="s">
        <v>21</v>
      </c>
      <c r="F1385" s="227" t="s">
        <v>21</v>
      </c>
      <c r="G1385" s="225"/>
      <c r="H1385" s="228">
        <v>0</v>
      </c>
      <c r="I1385" s="229"/>
      <c r="J1385" s="225"/>
      <c r="K1385" s="225"/>
      <c r="L1385" s="230"/>
      <c r="M1385" s="231"/>
      <c r="N1385" s="232"/>
      <c r="O1385" s="232"/>
      <c r="P1385" s="232"/>
      <c r="Q1385" s="232"/>
      <c r="R1385" s="232"/>
      <c r="S1385" s="232"/>
      <c r="T1385" s="233"/>
      <c r="AT1385" s="234" t="s">
        <v>430</v>
      </c>
      <c r="AU1385" s="234" t="s">
        <v>80</v>
      </c>
      <c r="AV1385" s="12" t="s">
        <v>80</v>
      </c>
      <c r="AW1385" s="12" t="s">
        <v>34</v>
      </c>
      <c r="AX1385" s="12" t="s">
        <v>71</v>
      </c>
      <c r="AY1385" s="234" t="s">
        <v>419</v>
      </c>
    </row>
    <row r="1386" spans="2:65" s="12" customFormat="1" ht="13.5">
      <c r="B1386" s="224"/>
      <c r="C1386" s="225"/>
      <c r="D1386" s="221" t="s">
        <v>430</v>
      </c>
      <c r="E1386" s="226" t="s">
        <v>21</v>
      </c>
      <c r="F1386" s="227" t="s">
        <v>21</v>
      </c>
      <c r="G1386" s="225"/>
      <c r="H1386" s="228">
        <v>0</v>
      </c>
      <c r="I1386" s="229"/>
      <c r="J1386" s="225"/>
      <c r="K1386" s="225"/>
      <c r="L1386" s="230"/>
      <c r="M1386" s="231"/>
      <c r="N1386" s="232"/>
      <c r="O1386" s="232"/>
      <c r="P1386" s="232"/>
      <c r="Q1386" s="232"/>
      <c r="R1386" s="232"/>
      <c r="S1386" s="232"/>
      <c r="T1386" s="233"/>
      <c r="AT1386" s="234" t="s">
        <v>430</v>
      </c>
      <c r="AU1386" s="234" t="s">
        <v>80</v>
      </c>
      <c r="AV1386" s="12" t="s">
        <v>80</v>
      </c>
      <c r="AW1386" s="12" t="s">
        <v>34</v>
      </c>
      <c r="AX1386" s="12" t="s">
        <v>71</v>
      </c>
      <c r="AY1386" s="234" t="s">
        <v>419</v>
      </c>
    </row>
    <row r="1387" spans="2:65" s="12" customFormat="1" ht="13.5">
      <c r="B1387" s="224"/>
      <c r="C1387" s="225"/>
      <c r="D1387" s="221" t="s">
        <v>430</v>
      </c>
      <c r="E1387" s="226" t="s">
        <v>21</v>
      </c>
      <c r="F1387" s="227" t="s">
        <v>21</v>
      </c>
      <c r="G1387" s="225"/>
      <c r="H1387" s="228">
        <v>0</v>
      </c>
      <c r="I1387" s="229"/>
      <c r="J1387" s="225"/>
      <c r="K1387" s="225"/>
      <c r="L1387" s="230"/>
      <c r="M1387" s="231"/>
      <c r="N1387" s="232"/>
      <c r="O1387" s="232"/>
      <c r="P1387" s="232"/>
      <c r="Q1387" s="232"/>
      <c r="R1387" s="232"/>
      <c r="S1387" s="232"/>
      <c r="T1387" s="233"/>
      <c r="AT1387" s="234" t="s">
        <v>430</v>
      </c>
      <c r="AU1387" s="234" t="s">
        <v>80</v>
      </c>
      <c r="AV1387" s="12" t="s">
        <v>80</v>
      </c>
      <c r="AW1387" s="12" t="s">
        <v>34</v>
      </c>
      <c r="AX1387" s="12" t="s">
        <v>71</v>
      </c>
      <c r="AY1387" s="234" t="s">
        <v>419</v>
      </c>
    </row>
    <row r="1388" spans="2:65" s="12" customFormat="1" ht="13.5">
      <c r="B1388" s="224"/>
      <c r="C1388" s="225"/>
      <c r="D1388" s="221" t="s">
        <v>430</v>
      </c>
      <c r="E1388" s="226" t="s">
        <v>21</v>
      </c>
      <c r="F1388" s="227" t="s">
        <v>21</v>
      </c>
      <c r="G1388" s="225"/>
      <c r="H1388" s="228">
        <v>0</v>
      </c>
      <c r="I1388" s="229"/>
      <c r="J1388" s="225"/>
      <c r="K1388" s="225"/>
      <c r="L1388" s="230"/>
      <c r="M1388" s="231"/>
      <c r="N1388" s="232"/>
      <c r="O1388" s="232"/>
      <c r="P1388" s="232"/>
      <c r="Q1388" s="232"/>
      <c r="R1388" s="232"/>
      <c r="S1388" s="232"/>
      <c r="T1388" s="233"/>
      <c r="AT1388" s="234" t="s">
        <v>430</v>
      </c>
      <c r="AU1388" s="234" t="s">
        <v>80</v>
      </c>
      <c r="AV1388" s="12" t="s">
        <v>80</v>
      </c>
      <c r="AW1388" s="12" t="s">
        <v>34</v>
      </c>
      <c r="AX1388" s="12" t="s">
        <v>71</v>
      </c>
      <c r="AY1388" s="234" t="s">
        <v>419</v>
      </c>
    </row>
    <row r="1389" spans="2:65" s="12" customFormat="1" ht="13.5">
      <c r="B1389" s="224"/>
      <c r="C1389" s="225"/>
      <c r="D1389" s="237" t="s">
        <v>430</v>
      </c>
      <c r="E1389" s="247" t="s">
        <v>21</v>
      </c>
      <c r="F1389" s="248" t="s">
        <v>21</v>
      </c>
      <c r="G1389" s="225"/>
      <c r="H1389" s="249">
        <v>0</v>
      </c>
      <c r="I1389" s="229"/>
      <c r="J1389" s="225"/>
      <c r="K1389" s="225"/>
      <c r="L1389" s="230"/>
      <c r="M1389" s="231"/>
      <c r="N1389" s="232"/>
      <c r="O1389" s="232"/>
      <c r="P1389" s="232"/>
      <c r="Q1389" s="232"/>
      <c r="R1389" s="232"/>
      <c r="S1389" s="232"/>
      <c r="T1389" s="233"/>
      <c r="AT1389" s="234" t="s">
        <v>430</v>
      </c>
      <c r="AU1389" s="234" t="s">
        <v>80</v>
      </c>
      <c r="AV1389" s="12" t="s">
        <v>80</v>
      </c>
      <c r="AW1389" s="12" t="s">
        <v>34</v>
      </c>
      <c r="AX1389" s="12" t="s">
        <v>71</v>
      </c>
      <c r="AY1389" s="234" t="s">
        <v>419</v>
      </c>
    </row>
    <row r="1390" spans="2:65" s="1" customFormat="1" ht="22.5" customHeight="1">
      <c r="B1390" s="42"/>
      <c r="C1390" s="209" t="s">
        <v>2491</v>
      </c>
      <c r="D1390" s="209" t="s">
        <v>421</v>
      </c>
      <c r="E1390" s="210" t="s">
        <v>2492</v>
      </c>
      <c r="F1390" s="211" t="s">
        <v>2493</v>
      </c>
      <c r="G1390" s="212" t="s">
        <v>504</v>
      </c>
      <c r="H1390" s="213">
        <v>108</v>
      </c>
      <c r="I1390" s="214"/>
      <c r="J1390" s="215">
        <f>ROUND(I1390*H1390,2)</f>
        <v>0</v>
      </c>
      <c r="K1390" s="211" t="s">
        <v>21</v>
      </c>
      <c r="L1390" s="62"/>
      <c r="M1390" s="216" t="s">
        <v>21</v>
      </c>
      <c r="N1390" s="217" t="s">
        <v>42</v>
      </c>
      <c r="O1390" s="43"/>
      <c r="P1390" s="218">
        <f>O1390*H1390</f>
        <v>0</v>
      </c>
      <c r="Q1390" s="218">
        <v>0</v>
      </c>
      <c r="R1390" s="218">
        <f>Q1390*H1390</f>
        <v>0</v>
      </c>
      <c r="S1390" s="218">
        <v>0</v>
      </c>
      <c r="T1390" s="219">
        <f>S1390*H1390</f>
        <v>0</v>
      </c>
      <c r="AR1390" s="25" t="s">
        <v>517</v>
      </c>
      <c r="AT1390" s="25" t="s">
        <v>421</v>
      </c>
      <c r="AU1390" s="25" t="s">
        <v>80</v>
      </c>
      <c r="AY1390" s="25" t="s">
        <v>419</v>
      </c>
      <c r="BE1390" s="220">
        <f>IF(N1390="základní",J1390,0)</f>
        <v>0</v>
      </c>
      <c r="BF1390" s="220">
        <f>IF(N1390="snížená",J1390,0)</f>
        <v>0</v>
      </c>
      <c r="BG1390" s="220">
        <f>IF(N1390="zákl. přenesená",J1390,0)</f>
        <v>0</v>
      </c>
      <c r="BH1390" s="220">
        <f>IF(N1390="sníž. přenesená",J1390,0)</f>
        <v>0</v>
      </c>
      <c r="BI1390" s="220">
        <f>IF(N1390="nulová",J1390,0)</f>
        <v>0</v>
      </c>
      <c r="BJ1390" s="25" t="s">
        <v>78</v>
      </c>
      <c r="BK1390" s="220">
        <f>ROUND(I1390*H1390,2)</f>
        <v>0</v>
      </c>
      <c r="BL1390" s="25" t="s">
        <v>517</v>
      </c>
      <c r="BM1390" s="25" t="s">
        <v>2494</v>
      </c>
    </row>
    <row r="1391" spans="2:65" s="1" customFormat="1" ht="13.5">
      <c r="B1391" s="42"/>
      <c r="C1391" s="64"/>
      <c r="D1391" s="221" t="s">
        <v>428</v>
      </c>
      <c r="E1391" s="64"/>
      <c r="F1391" s="222" t="s">
        <v>2493</v>
      </c>
      <c r="G1391" s="64"/>
      <c r="H1391" s="64"/>
      <c r="I1391" s="177"/>
      <c r="J1391" s="64"/>
      <c r="K1391" s="64"/>
      <c r="L1391" s="62"/>
      <c r="M1391" s="223"/>
      <c r="N1391" s="43"/>
      <c r="O1391" s="43"/>
      <c r="P1391" s="43"/>
      <c r="Q1391" s="43"/>
      <c r="R1391" s="43"/>
      <c r="S1391" s="43"/>
      <c r="T1391" s="79"/>
      <c r="AT1391" s="25" t="s">
        <v>428</v>
      </c>
      <c r="AU1391" s="25" t="s">
        <v>80</v>
      </c>
    </row>
    <row r="1392" spans="2:65" s="12" customFormat="1" ht="13.5">
      <c r="B1392" s="224"/>
      <c r="C1392" s="225"/>
      <c r="D1392" s="237" t="s">
        <v>430</v>
      </c>
      <c r="E1392" s="247" t="s">
        <v>21</v>
      </c>
      <c r="F1392" s="248" t="s">
        <v>2495</v>
      </c>
      <c r="G1392" s="225"/>
      <c r="H1392" s="249">
        <v>108</v>
      </c>
      <c r="I1392" s="229"/>
      <c r="J1392" s="225"/>
      <c r="K1392" s="225"/>
      <c r="L1392" s="230"/>
      <c r="M1392" s="231"/>
      <c r="N1392" s="232"/>
      <c r="O1392" s="232"/>
      <c r="P1392" s="232"/>
      <c r="Q1392" s="232"/>
      <c r="R1392" s="232"/>
      <c r="S1392" s="232"/>
      <c r="T1392" s="233"/>
      <c r="AT1392" s="234" t="s">
        <v>430</v>
      </c>
      <c r="AU1392" s="234" t="s">
        <v>80</v>
      </c>
      <c r="AV1392" s="12" t="s">
        <v>80</v>
      </c>
      <c r="AW1392" s="12" t="s">
        <v>34</v>
      </c>
      <c r="AX1392" s="12" t="s">
        <v>78</v>
      </c>
      <c r="AY1392" s="234" t="s">
        <v>419</v>
      </c>
    </row>
    <row r="1393" spans="2:65" s="1" customFormat="1" ht="31.5" customHeight="1">
      <c r="B1393" s="42"/>
      <c r="C1393" s="209" t="s">
        <v>2496</v>
      </c>
      <c r="D1393" s="209" t="s">
        <v>421</v>
      </c>
      <c r="E1393" s="210" t="s">
        <v>2497</v>
      </c>
      <c r="F1393" s="211" t="s">
        <v>2498</v>
      </c>
      <c r="G1393" s="212" t="s">
        <v>465</v>
      </c>
      <c r="H1393" s="213">
        <v>350</v>
      </c>
      <c r="I1393" s="214"/>
      <c r="J1393" s="215">
        <f>ROUND(I1393*H1393,2)</f>
        <v>0</v>
      </c>
      <c r="K1393" s="211" t="s">
        <v>21</v>
      </c>
      <c r="L1393" s="62"/>
      <c r="M1393" s="216" t="s">
        <v>21</v>
      </c>
      <c r="N1393" s="217" t="s">
        <v>42</v>
      </c>
      <c r="O1393" s="43"/>
      <c r="P1393" s="218">
        <f>O1393*H1393</f>
        <v>0</v>
      </c>
      <c r="Q1393" s="218">
        <v>8.0000000000000002E-3</v>
      </c>
      <c r="R1393" s="218">
        <f>Q1393*H1393</f>
        <v>2.8000000000000003</v>
      </c>
      <c r="S1393" s="218">
        <v>0</v>
      </c>
      <c r="T1393" s="219">
        <f>S1393*H1393</f>
        <v>0</v>
      </c>
      <c r="AR1393" s="25" t="s">
        <v>517</v>
      </c>
      <c r="AT1393" s="25" t="s">
        <v>421</v>
      </c>
      <c r="AU1393" s="25" t="s">
        <v>80</v>
      </c>
      <c r="AY1393" s="25" t="s">
        <v>419</v>
      </c>
      <c r="BE1393" s="220">
        <f>IF(N1393="základní",J1393,0)</f>
        <v>0</v>
      </c>
      <c r="BF1393" s="220">
        <f>IF(N1393="snížená",J1393,0)</f>
        <v>0</v>
      </c>
      <c r="BG1393" s="220">
        <f>IF(N1393="zákl. přenesená",J1393,0)</f>
        <v>0</v>
      </c>
      <c r="BH1393" s="220">
        <f>IF(N1393="sníž. přenesená",J1393,0)</f>
        <v>0</v>
      </c>
      <c r="BI1393" s="220">
        <f>IF(N1393="nulová",J1393,0)</f>
        <v>0</v>
      </c>
      <c r="BJ1393" s="25" t="s">
        <v>78</v>
      </c>
      <c r="BK1393" s="220">
        <f>ROUND(I1393*H1393,2)</f>
        <v>0</v>
      </c>
      <c r="BL1393" s="25" t="s">
        <v>517</v>
      </c>
      <c r="BM1393" s="25" t="s">
        <v>2499</v>
      </c>
    </row>
    <row r="1394" spans="2:65" s="1" customFormat="1" ht="27">
      <c r="B1394" s="42"/>
      <c r="C1394" s="64"/>
      <c r="D1394" s="237" t="s">
        <v>428</v>
      </c>
      <c r="E1394" s="64"/>
      <c r="F1394" s="271" t="s">
        <v>2498</v>
      </c>
      <c r="G1394" s="64"/>
      <c r="H1394" s="64"/>
      <c r="I1394" s="177"/>
      <c r="J1394" s="64"/>
      <c r="K1394" s="64"/>
      <c r="L1394" s="62"/>
      <c r="M1394" s="223"/>
      <c r="N1394" s="43"/>
      <c r="O1394" s="43"/>
      <c r="P1394" s="43"/>
      <c r="Q1394" s="43"/>
      <c r="R1394" s="43"/>
      <c r="S1394" s="43"/>
      <c r="T1394" s="79"/>
      <c r="AT1394" s="25" t="s">
        <v>428</v>
      </c>
      <c r="AU1394" s="25" t="s">
        <v>80</v>
      </c>
    </row>
    <row r="1395" spans="2:65" s="1" customFormat="1" ht="22.5" customHeight="1">
      <c r="B1395" s="42"/>
      <c r="C1395" s="209" t="s">
        <v>2500</v>
      </c>
      <c r="D1395" s="209" t="s">
        <v>421</v>
      </c>
      <c r="E1395" s="210" t="s">
        <v>2501</v>
      </c>
      <c r="F1395" s="211" t="s">
        <v>2502</v>
      </c>
      <c r="G1395" s="212" t="s">
        <v>482</v>
      </c>
      <c r="H1395" s="213">
        <v>250</v>
      </c>
      <c r="I1395" s="214"/>
      <c r="J1395" s="215">
        <f>ROUND(I1395*H1395,2)</f>
        <v>0</v>
      </c>
      <c r="K1395" s="211" t="s">
        <v>21</v>
      </c>
      <c r="L1395" s="62"/>
      <c r="M1395" s="216" t="s">
        <v>21</v>
      </c>
      <c r="N1395" s="217" t="s">
        <v>42</v>
      </c>
      <c r="O1395" s="43"/>
      <c r="P1395" s="218">
        <f>O1395*H1395</f>
        <v>0</v>
      </c>
      <c r="Q1395" s="218">
        <v>0</v>
      </c>
      <c r="R1395" s="218">
        <f>Q1395*H1395</f>
        <v>0</v>
      </c>
      <c r="S1395" s="218">
        <v>0</v>
      </c>
      <c r="T1395" s="219">
        <f>S1395*H1395</f>
        <v>0</v>
      </c>
      <c r="AR1395" s="25" t="s">
        <v>517</v>
      </c>
      <c r="AT1395" s="25" t="s">
        <v>421</v>
      </c>
      <c r="AU1395" s="25" t="s">
        <v>80</v>
      </c>
      <c r="AY1395" s="25" t="s">
        <v>419</v>
      </c>
      <c r="BE1395" s="220">
        <f>IF(N1395="základní",J1395,0)</f>
        <v>0</v>
      </c>
      <c r="BF1395" s="220">
        <f>IF(N1395="snížená",J1395,0)</f>
        <v>0</v>
      </c>
      <c r="BG1395" s="220">
        <f>IF(N1395="zákl. přenesená",J1395,0)</f>
        <v>0</v>
      </c>
      <c r="BH1395" s="220">
        <f>IF(N1395="sníž. přenesená",J1395,0)</f>
        <v>0</v>
      </c>
      <c r="BI1395" s="220">
        <f>IF(N1395="nulová",J1395,0)</f>
        <v>0</v>
      </c>
      <c r="BJ1395" s="25" t="s">
        <v>78</v>
      </c>
      <c r="BK1395" s="220">
        <f>ROUND(I1395*H1395,2)</f>
        <v>0</v>
      </c>
      <c r="BL1395" s="25" t="s">
        <v>517</v>
      </c>
      <c r="BM1395" s="25" t="s">
        <v>2503</v>
      </c>
    </row>
    <row r="1396" spans="2:65" s="1" customFormat="1" ht="13.5">
      <c r="B1396" s="42"/>
      <c r="C1396" s="64"/>
      <c r="D1396" s="237" t="s">
        <v>428</v>
      </c>
      <c r="E1396" s="64"/>
      <c r="F1396" s="271" t="s">
        <v>2502</v>
      </c>
      <c r="G1396" s="64"/>
      <c r="H1396" s="64"/>
      <c r="I1396" s="177"/>
      <c r="J1396" s="64"/>
      <c r="K1396" s="64"/>
      <c r="L1396" s="62"/>
      <c r="M1396" s="223"/>
      <c r="N1396" s="43"/>
      <c r="O1396" s="43"/>
      <c r="P1396" s="43"/>
      <c r="Q1396" s="43"/>
      <c r="R1396" s="43"/>
      <c r="S1396" s="43"/>
      <c r="T1396" s="79"/>
      <c r="AT1396" s="25" t="s">
        <v>428</v>
      </c>
      <c r="AU1396" s="25" t="s">
        <v>80</v>
      </c>
    </row>
    <row r="1397" spans="2:65" s="1" customFormat="1" ht="31.5" customHeight="1">
      <c r="B1397" s="42"/>
      <c r="C1397" s="209" t="s">
        <v>2504</v>
      </c>
      <c r="D1397" s="209" t="s">
        <v>421</v>
      </c>
      <c r="E1397" s="210" t="s">
        <v>2505</v>
      </c>
      <c r="F1397" s="211" t="s">
        <v>2506</v>
      </c>
      <c r="G1397" s="212" t="s">
        <v>608</v>
      </c>
      <c r="H1397" s="213">
        <v>1</v>
      </c>
      <c r="I1397" s="214"/>
      <c r="J1397" s="215">
        <f>ROUND(I1397*H1397,2)</f>
        <v>0</v>
      </c>
      <c r="K1397" s="211" t="s">
        <v>21</v>
      </c>
      <c r="L1397" s="62"/>
      <c r="M1397" s="216" t="s">
        <v>21</v>
      </c>
      <c r="N1397" s="217" t="s">
        <v>42</v>
      </c>
      <c r="O1397" s="43"/>
      <c r="P1397" s="218">
        <f>O1397*H1397</f>
        <v>0</v>
      </c>
      <c r="Q1397" s="218">
        <v>0</v>
      </c>
      <c r="R1397" s="218">
        <f>Q1397*H1397</f>
        <v>0</v>
      </c>
      <c r="S1397" s="218">
        <v>0</v>
      </c>
      <c r="T1397" s="219">
        <f>S1397*H1397</f>
        <v>0</v>
      </c>
      <c r="AR1397" s="25" t="s">
        <v>517</v>
      </c>
      <c r="AT1397" s="25" t="s">
        <v>421</v>
      </c>
      <c r="AU1397" s="25" t="s">
        <v>80</v>
      </c>
      <c r="AY1397" s="25" t="s">
        <v>419</v>
      </c>
      <c r="BE1397" s="220">
        <f>IF(N1397="základní",J1397,0)</f>
        <v>0</v>
      </c>
      <c r="BF1397" s="220">
        <f>IF(N1397="snížená",J1397,0)</f>
        <v>0</v>
      </c>
      <c r="BG1397" s="220">
        <f>IF(N1397="zákl. přenesená",J1397,0)</f>
        <v>0</v>
      </c>
      <c r="BH1397" s="220">
        <f>IF(N1397="sníž. přenesená",J1397,0)</f>
        <v>0</v>
      </c>
      <c r="BI1397" s="220">
        <f>IF(N1397="nulová",J1397,0)</f>
        <v>0</v>
      </c>
      <c r="BJ1397" s="25" t="s">
        <v>78</v>
      </c>
      <c r="BK1397" s="220">
        <f>ROUND(I1397*H1397,2)</f>
        <v>0</v>
      </c>
      <c r="BL1397" s="25" t="s">
        <v>517</v>
      </c>
      <c r="BM1397" s="25" t="s">
        <v>2507</v>
      </c>
    </row>
    <row r="1398" spans="2:65" s="1" customFormat="1" ht="13.5">
      <c r="B1398" s="42"/>
      <c r="C1398" s="64"/>
      <c r="D1398" s="237" t="s">
        <v>428</v>
      </c>
      <c r="E1398" s="64"/>
      <c r="F1398" s="271" t="s">
        <v>2506</v>
      </c>
      <c r="G1398" s="64"/>
      <c r="H1398" s="64"/>
      <c r="I1398" s="177"/>
      <c r="J1398" s="64"/>
      <c r="K1398" s="64"/>
      <c r="L1398" s="62"/>
      <c r="M1398" s="223"/>
      <c r="N1398" s="43"/>
      <c r="O1398" s="43"/>
      <c r="P1398" s="43"/>
      <c r="Q1398" s="43"/>
      <c r="R1398" s="43"/>
      <c r="S1398" s="43"/>
      <c r="T1398" s="79"/>
      <c r="AT1398" s="25" t="s">
        <v>428</v>
      </c>
      <c r="AU1398" s="25" t="s">
        <v>80</v>
      </c>
    </row>
    <row r="1399" spans="2:65" s="1" customFormat="1" ht="31.5" customHeight="1">
      <c r="B1399" s="42"/>
      <c r="C1399" s="209" t="s">
        <v>2508</v>
      </c>
      <c r="D1399" s="209" t="s">
        <v>421</v>
      </c>
      <c r="E1399" s="210" t="s">
        <v>2509</v>
      </c>
      <c r="F1399" s="211" t="s">
        <v>2510</v>
      </c>
      <c r="G1399" s="212" t="s">
        <v>482</v>
      </c>
      <c r="H1399" s="213">
        <v>691.5</v>
      </c>
      <c r="I1399" s="214"/>
      <c r="J1399" s="215">
        <f>ROUND(I1399*H1399,2)</f>
        <v>0</v>
      </c>
      <c r="K1399" s="211" t="s">
        <v>425</v>
      </c>
      <c r="L1399" s="62"/>
      <c r="M1399" s="216" t="s">
        <v>21</v>
      </c>
      <c r="N1399" s="217" t="s">
        <v>42</v>
      </c>
      <c r="O1399" s="43"/>
      <c r="P1399" s="218">
        <f>O1399*H1399</f>
        <v>0</v>
      </c>
      <c r="Q1399" s="218">
        <v>0</v>
      </c>
      <c r="R1399" s="218">
        <f>Q1399*H1399</f>
        <v>0</v>
      </c>
      <c r="S1399" s="218">
        <v>1E-3</v>
      </c>
      <c r="T1399" s="219">
        <f>S1399*H1399</f>
        <v>0.6915</v>
      </c>
      <c r="AR1399" s="25" t="s">
        <v>517</v>
      </c>
      <c r="AT1399" s="25" t="s">
        <v>421</v>
      </c>
      <c r="AU1399" s="25" t="s">
        <v>80</v>
      </c>
      <c r="AY1399" s="25" t="s">
        <v>419</v>
      </c>
      <c r="BE1399" s="220">
        <f>IF(N1399="základní",J1399,0)</f>
        <v>0</v>
      </c>
      <c r="BF1399" s="220">
        <f>IF(N1399="snížená",J1399,0)</f>
        <v>0</v>
      </c>
      <c r="BG1399" s="220">
        <f>IF(N1399="zákl. přenesená",J1399,0)</f>
        <v>0</v>
      </c>
      <c r="BH1399" s="220">
        <f>IF(N1399="sníž. přenesená",J1399,0)</f>
        <v>0</v>
      </c>
      <c r="BI1399" s="220">
        <f>IF(N1399="nulová",J1399,0)</f>
        <v>0</v>
      </c>
      <c r="BJ1399" s="25" t="s">
        <v>78</v>
      </c>
      <c r="BK1399" s="220">
        <f>ROUND(I1399*H1399,2)</f>
        <v>0</v>
      </c>
      <c r="BL1399" s="25" t="s">
        <v>517</v>
      </c>
      <c r="BM1399" s="25" t="s">
        <v>2511</v>
      </c>
    </row>
    <row r="1400" spans="2:65" s="1" customFormat="1" ht="27">
      <c r="B1400" s="42"/>
      <c r="C1400" s="64"/>
      <c r="D1400" s="221" t="s">
        <v>428</v>
      </c>
      <c r="E1400" s="64"/>
      <c r="F1400" s="222" t="s">
        <v>2512</v>
      </c>
      <c r="G1400" s="64"/>
      <c r="H1400" s="64"/>
      <c r="I1400" s="177"/>
      <c r="J1400" s="64"/>
      <c r="K1400" s="64"/>
      <c r="L1400" s="62"/>
      <c r="M1400" s="223"/>
      <c r="N1400" s="43"/>
      <c r="O1400" s="43"/>
      <c r="P1400" s="43"/>
      <c r="Q1400" s="43"/>
      <c r="R1400" s="43"/>
      <c r="S1400" s="43"/>
      <c r="T1400" s="79"/>
      <c r="AT1400" s="25" t="s">
        <v>428</v>
      </c>
      <c r="AU1400" s="25" t="s">
        <v>80</v>
      </c>
    </row>
    <row r="1401" spans="2:65" s="12" customFormat="1" ht="13.5">
      <c r="B1401" s="224"/>
      <c r="C1401" s="225"/>
      <c r="D1401" s="221" t="s">
        <v>430</v>
      </c>
      <c r="E1401" s="226" t="s">
        <v>204</v>
      </c>
      <c r="F1401" s="227" t="s">
        <v>2513</v>
      </c>
      <c r="G1401" s="225"/>
      <c r="H1401" s="228">
        <v>10.875</v>
      </c>
      <c r="I1401" s="229"/>
      <c r="J1401" s="225"/>
      <c r="K1401" s="225"/>
      <c r="L1401" s="230"/>
      <c r="M1401" s="231"/>
      <c r="N1401" s="232"/>
      <c r="O1401" s="232"/>
      <c r="P1401" s="232"/>
      <c r="Q1401" s="232"/>
      <c r="R1401" s="232"/>
      <c r="S1401" s="232"/>
      <c r="T1401" s="233"/>
      <c r="AT1401" s="234" t="s">
        <v>430</v>
      </c>
      <c r="AU1401" s="234" t="s">
        <v>80</v>
      </c>
      <c r="AV1401" s="12" t="s">
        <v>80</v>
      </c>
      <c r="AW1401" s="12" t="s">
        <v>34</v>
      </c>
      <c r="AX1401" s="12" t="s">
        <v>71</v>
      </c>
      <c r="AY1401" s="234" t="s">
        <v>419</v>
      </c>
    </row>
    <row r="1402" spans="2:65" s="12" customFormat="1" ht="13.5">
      <c r="B1402" s="224"/>
      <c r="C1402" s="225"/>
      <c r="D1402" s="237" t="s">
        <v>430</v>
      </c>
      <c r="E1402" s="247" t="s">
        <v>21</v>
      </c>
      <c r="F1402" s="248" t="s">
        <v>2514</v>
      </c>
      <c r="G1402" s="225"/>
      <c r="H1402" s="249">
        <v>691.5</v>
      </c>
      <c r="I1402" s="229"/>
      <c r="J1402" s="225"/>
      <c r="K1402" s="225"/>
      <c r="L1402" s="230"/>
      <c r="M1402" s="231"/>
      <c r="N1402" s="232"/>
      <c r="O1402" s="232"/>
      <c r="P1402" s="232"/>
      <c r="Q1402" s="232"/>
      <c r="R1402" s="232"/>
      <c r="S1402" s="232"/>
      <c r="T1402" s="233"/>
      <c r="AT1402" s="234" t="s">
        <v>430</v>
      </c>
      <c r="AU1402" s="234" t="s">
        <v>80</v>
      </c>
      <c r="AV1402" s="12" t="s">
        <v>80</v>
      </c>
      <c r="AW1402" s="12" t="s">
        <v>34</v>
      </c>
      <c r="AX1402" s="12" t="s">
        <v>78</v>
      </c>
      <c r="AY1402" s="234" t="s">
        <v>419</v>
      </c>
    </row>
    <row r="1403" spans="2:65" s="1" customFormat="1" ht="22.5" customHeight="1">
      <c r="B1403" s="42"/>
      <c r="C1403" s="209" t="s">
        <v>2515</v>
      </c>
      <c r="D1403" s="209" t="s">
        <v>421</v>
      </c>
      <c r="E1403" s="210" t="s">
        <v>2516</v>
      </c>
      <c r="F1403" s="211" t="s">
        <v>2517</v>
      </c>
      <c r="G1403" s="212" t="s">
        <v>458</v>
      </c>
      <c r="H1403" s="213">
        <v>28.628</v>
      </c>
      <c r="I1403" s="214"/>
      <c r="J1403" s="215">
        <f>ROUND(I1403*H1403,2)</f>
        <v>0</v>
      </c>
      <c r="K1403" s="211" t="s">
        <v>425</v>
      </c>
      <c r="L1403" s="62"/>
      <c r="M1403" s="216" t="s">
        <v>21</v>
      </c>
      <c r="N1403" s="217" t="s">
        <v>42</v>
      </c>
      <c r="O1403" s="43"/>
      <c r="P1403" s="218">
        <f>O1403*H1403</f>
        <v>0</v>
      </c>
      <c r="Q1403" s="218">
        <v>0</v>
      </c>
      <c r="R1403" s="218">
        <f>Q1403*H1403</f>
        <v>0</v>
      </c>
      <c r="S1403" s="218">
        <v>0</v>
      </c>
      <c r="T1403" s="219">
        <f>S1403*H1403</f>
        <v>0</v>
      </c>
      <c r="AR1403" s="25" t="s">
        <v>517</v>
      </c>
      <c r="AT1403" s="25" t="s">
        <v>421</v>
      </c>
      <c r="AU1403" s="25" t="s">
        <v>80</v>
      </c>
      <c r="AY1403" s="25" t="s">
        <v>419</v>
      </c>
      <c r="BE1403" s="220">
        <f>IF(N1403="základní",J1403,0)</f>
        <v>0</v>
      </c>
      <c r="BF1403" s="220">
        <f>IF(N1403="snížená",J1403,0)</f>
        <v>0</v>
      </c>
      <c r="BG1403" s="220">
        <f>IF(N1403="zákl. přenesená",J1403,0)</f>
        <v>0</v>
      </c>
      <c r="BH1403" s="220">
        <f>IF(N1403="sníž. přenesená",J1403,0)</f>
        <v>0</v>
      </c>
      <c r="BI1403" s="220">
        <f>IF(N1403="nulová",J1403,0)</f>
        <v>0</v>
      </c>
      <c r="BJ1403" s="25" t="s">
        <v>78</v>
      </c>
      <c r="BK1403" s="220">
        <f>ROUND(I1403*H1403,2)</f>
        <v>0</v>
      </c>
      <c r="BL1403" s="25" t="s">
        <v>517</v>
      </c>
      <c r="BM1403" s="25" t="s">
        <v>2518</v>
      </c>
    </row>
    <row r="1404" spans="2:65" s="1" customFormat="1" ht="27">
      <c r="B1404" s="42"/>
      <c r="C1404" s="64"/>
      <c r="D1404" s="221" t="s">
        <v>428</v>
      </c>
      <c r="E1404" s="64"/>
      <c r="F1404" s="222" t="s">
        <v>2519</v>
      </c>
      <c r="G1404" s="64"/>
      <c r="H1404" s="64"/>
      <c r="I1404" s="177"/>
      <c r="J1404" s="64"/>
      <c r="K1404" s="64"/>
      <c r="L1404" s="62"/>
      <c r="M1404" s="223"/>
      <c r="N1404" s="43"/>
      <c r="O1404" s="43"/>
      <c r="P1404" s="43"/>
      <c r="Q1404" s="43"/>
      <c r="R1404" s="43"/>
      <c r="S1404" s="43"/>
      <c r="T1404" s="79"/>
      <c r="AT1404" s="25" t="s">
        <v>428</v>
      </c>
      <c r="AU1404" s="25" t="s">
        <v>80</v>
      </c>
    </row>
    <row r="1405" spans="2:65" s="11" customFormat="1" ht="29.85" customHeight="1">
      <c r="B1405" s="192"/>
      <c r="C1405" s="193"/>
      <c r="D1405" s="206" t="s">
        <v>70</v>
      </c>
      <c r="E1405" s="207" t="s">
        <v>2520</v>
      </c>
      <c r="F1405" s="207" t="s">
        <v>2521</v>
      </c>
      <c r="G1405" s="193"/>
      <c r="H1405" s="193"/>
      <c r="I1405" s="196"/>
      <c r="J1405" s="208">
        <f>BK1405</f>
        <v>0</v>
      </c>
      <c r="K1405" s="193"/>
      <c r="L1405" s="198"/>
      <c r="M1405" s="199"/>
      <c r="N1405" s="200"/>
      <c r="O1405" s="200"/>
      <c r="P1405" s="201">
        <f>SUM(P1406:P1466)</f>
        <v>0</v>
      </c>
      <c r="Q1405" s="200"/>
      <c r="R1405" s="201">
        <f>SUM(R1406:R1466)</f>
        <v>40.201533589999997</v>
      </c>
      <c r="S1405" s="200"/>
      <c r="T1405" s="202">
        <f>SUM(T1406:T1466)</f>
        <v>0</v>
      </c>
      <c r="AR1405" s="203" t="s">
        <v>80</v>
      </c>
      <c r="AT1405" s="204" t="s">
        <v>70</v>
      </c>
      <c r="AU1405" s="204" t="s">
        <v>78</v>
      </c>
      <c r="AY1405" s="203" t="s">
        <v>419</v>
      </c>
      <c r="BK1405" s="205">
        <f>SUM(BK1406:BK1466)</f>
        <v>0</v>
      </c>
    </row>
    <row r="1406" spans="2:65" s="1" customFormat="1" ht="22.5" customHeight="1">
      <c r="B1406" s="42"/>
      <c r="C1406" s="209" t="s">
        <v>2522</v>
      </c>
      <c r="D1406" s="209" t="s">
        <v>421</v>
      </c>
      <c r="E1406" s="210" t="s">
        <v>2523</v>
      </c>
      <c r="F1406" s="211" t="s">
        <v>2524</v>
      </c>
      <c r="G1406" s="212" t="s">
        <v>504</v>
      </c>
      <c r="H1406" s="213">
        <v>851.82399999999996</v>
      </c>
      <c r="I1406" s="214"/>
      <c r="J1406" s="215">
        <f>ROUND(I1406*H1406,2)</f>
        <v>0</v>
      </c>
      <c r="K1406" s="211" t="s">
        <v>425</v>
      </c>
      <c r="L1406" s="62"/>
      <c r="M1406" s="216" t="s">
        <v>21</v>
      </c>
      <c r="N1406" s="217" t="s">
        <v>42</v>
      </c>
      <c r="O1406" s="43"/>
      <c r="P1406" s="218">
        <f>O1406*H1406</f>
        <v>0</v>
      </c>
      <c r="Q1406" s="218">
        <v>6.2E-4</v>
      </c>
      <c r="R1406" s="218">
        <f>Q1406*H1406</f>
        <v>0.52813087999999997</v>
      </c>
      <c r="S1406" s="218">
        <v>0</v>
      </c>
      <c r="T1406" s="219">
        <f>S1406*H1406</f>
        <v>0</v>
      </c>
      <c r="AR1406" s="25" t="s">
        <v>517</v>
      </c>
      <c r="AT1406" s="25" t="s">
        <v>421</v>
      </c>
      <c r="AU1406" s="25" t="s">
        <v>80</v>
      </c>
      <c r="AY1406" s="25" t="s">
        <v>419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5" t="s">
        <v>78</v>
      </c>
      <c r="BK1406" s="220">
        <f>ROUND(I1406*H1406,2)</f>
        <v>0</v>
      </c>
      <c r="BL1406" s="25" t="s">
        <v>517</v>
      </c>
      <c r="BM1406" s="25" t="s">
        <v>2525</v>
      </c>
    </row>
    <row r="1407" spans="2:65" s="1" customFormat="1" ht="27">
      <c r="B1407" s="42"/>
      <c r="C1407" s="64"/>
      <c r="D1407" s="221" t="s">
        <v>428</v>
      </c>
      <c r="E1407" s="64"/>
      <c r="F1407" s="222" t="s">
        <v>2526</v>
      </c>
      <c r="G1407" s="64"/>
      <c r="H1407" s="64"/>
      <c r="I1407" s="177"/>
      <c r="J1407" s="64"/>
      <c r="K1407" s="64"/>
      <c r="L1407" s="62"/>
      <c r="M1407" s="223"/>
      <c r="N1407" s="43"/>
      <c r="O1407" s="43"/>
      <c r="P1407" s="43"/>
      <c r="Q1407" s="43"/>
      <c r="R1407" s="43"/>
      <c r="S1407" s="43"/>
      <c r="T1407" s="79"/>
      <c r="AT1407" s="25" t="s">
        <v>428</v>
      </c>
      <c r="AU1407" s="25" t="s">
        <v>80</v>
      </c>
    </row>
    <row r="1408" spans="2:65" s="14" customFormat="1" ht="13.5">
      <c r="B1408" s="260"/>
      <c r="C1408" s="261"/>
      <c r="D1408" s="221" t="s">
        <v>430</v>
      </c>
      <c r="E1408" s="262" t="s">
        <v>21</v>
      </c>
      <c r="F1408" s="263" t="s">
        <v>542</v>
      </c>
      <c r="G1408" s="261"/>
      <c r="H1408" s="264" t="s">
        <v>21</v>
      </c>
      <c r="I1408" s="265"/>
      <c r="J1408" s="261"/>
      <c r="K1408" s="261"/>
      <c r="L1408" s="266"/>
      <c r="M1408" s="267"/>
      <c r="N1408" s="268"/>
      <c r="O1408" s="268"/>
      <c r="P1408" s="268"/>
      <c r="Q1408" s="268"/>
      <c r="R1408" s="268"/>
      <c r="S1408" s="268"/>
      <c r="T1408" s="269"/>
      <c r="AT1408" s="270" t="s">
        <v>430</v>
      </c>
      <c r="AU1408" s="270" t="s">
        <v>80</v>
      </c>
      <c r="AV1408" s="14" t="s">
        <v>78</v>
      </c>
      <c r="AW1408" s="14" t="s">
        <v>34</v>
      </c>
      <c r="AX1408" s="14" t="s">
        <v>71</v>
      </c>
      <c r="AY1408" s="270" t="s">
        <v>419</v>
      </c>
    </row>
    <row r="1409" spans="2:51" s="12" customFormat="1" ht="13.5">
      <c r="B1409" s="224"/>
      <c r="C1409" s="225"/>
      <c r="D1409" s="221" t="s">
        <v>430</v>
      </c>
      <c r="E1409" s="226" t="s">
        <v>21</v>
      </c>
      <c r="F1409" s="227" t="s">
        <v>2527</v>
      </c>
      <c r="G1409" s="225"/>
      <c r="H1409" s="228">
        <v>20.79</v>
      </c>
      <c r="I1409" s="229"/>
      <c r="J1409" s="225"/>
      <c r="K1409" s="225"/>
      <c r="L1409" s="230"/>
      <c r="M1409" s="231"/>
      <c r="N1409" s="232"/>
      <c r="O1409" s="232"/>
      <c r="P1409" s="232"/>
      <c r="Q1409" s="232"/>
      <c r="R1409" s="232"/>
      <c r="S1409" s="232"/>
      <c r="T1409" s="233"/>
      <c r="AT1409" s="234" t="s">
        <v>430</v>
      </c>
      <c r="AU1409" s="234" t="s">
        <v>80</v>
      </c>
      <c r="AV1409" s="12" t="s">
        <v>80</v>
      </c>
      <c r="AW1409" s="12" t="s">
        <v>34</v>
      </c>
      <c r="AX1409" s="12" t="s">
        <v>71</v>
      </c>
      <c r="AY1409" s="234" t="s">
        <v>419</v>
      </c>
    </row>
    <row r="1410" spans="2:51" s="12" customFormat="1" ht="13.5">
      <c r="B1410" s="224"/>
      <c r="C1410" s="225"/>
      <c r="D1410" s="221" t="s">
        <v>430</v>
      </c>
      <c r="E1410" s="226" t="s">
        <v>21</v>
      </c>
      <c r="F1410" s="227" t="s">
        <v>2528</v>
      </c>
      <c r="G1410" s="225"/>
      <c r="H1410" s="228">
        <v>81.349999999999994</v>
      </c>
      <c r="I1410" s="229"/>
      <c r="J1410" s="225"/>
      <c r="K1410" s="225"/>
      <c r="L1410" s="230"/>
      <c r="M1410" s="231"/>
      <c r="N1410" s="232"/>
      <c r="O1410" s="232"/>
      <c r="P1410" s="232"/>
      <c r="Q1410" s="232"/>
      <c r="R1410" s="232"/>
      <c r="S1410" s="232"/>
      <c r="T1410" s="233"/>
      <c r="AT1410" s="234" t="s">
        <v>430</v>
      </c>
      <c r="AU1410" s="234" t="s">
        <v>80</v>
      </c>
      <c r="AV1410" s="12" t="s">
        <v>80</v>
      </c>
      <c r="AW1410" s="12" t="s">
        <v>34</v>
      </c>
      <c r="AX1410" s="12" t="s">
        <v>71</v>
      </c>
      <c r="AY1410" s="234" t="s">
        <v>419</v>
      </c>
    </row>
    <row r="1411" spans="2:51" s="12" customFormat="1" ht="13.5">
      <c r="B1411" s="224"/>
      <c r="C1411" s="225"/>
      <c r="D1411" s="221" t="s">
        <v>430</v>
      </c>
      <c r="E1411" s="226" t="s">
        <v>21</v>
      </c>
      <c r="F1411" s="227" t="s">
        <v>2529</v>
      </c>
      <c r="G1411" s="225"/>
      <c r="H1411" s="228">
        <v>3.69</v>
      </c>
      <c r="I1411" s="229"/>
      <c r="J1411" s="225"/>
      <c r="K1411" s="225"/>
      <c r="L1411" s="230"/>
      <c r="M1411" s="231"/>
      <c r="N1411" s="232"/>
      <c r="O1411" s="232"/>
      <c r="P1411" s="232"/>
      <c r="Q1411" s="232"/>
      <c r="R1411" s="232"/>
      <c r="S1411" s="232"/>
      <c r="T1411" s="233"/>
      <c r="AT1411" s="234" t="s">
        <v>430</v>
      </c>
      <c r="AU1411" s="234" t="s">
        <v>80</v>
      </c>
      <c r="AV1411" s="12" t="s">
        <v>80</v>
      </c>
      <c r="AW1411" s="12" t="s">
        <v>34</v>
      </c>
      <c r="AX1411" s="12" t="s">
        <v>71</v>
      </c>
      <c r="AY1411" s="234" t="s">
        <v>419</v>
      </c>
    </row>
    <row r="1412" spans="2:51" s="12" customFormat="1" ht="13.5">
      <c r="B1412" s="224"/>
      <c r="C1412" s="225"/>
      <c r="D1412" s="221" t="s">
        <v>430</v>
      </c>
      <c r="E1412" s="226" t="s">
        <v>21</v>
      </c>
      <c r="F1412" s="227" t="s">
        <v>2530</v>
      </c>
      <c r="G1412" s="225"/>
      <c r="H1412" s="228">
        <v>20.420000000000002</v>
      </c>
      <c r="I1412" s="229"/>
      <c r="J1412" s="225"/>
      <c r="K1412" s="225"/>
      <c r="L1412" s="230"/>
      <c r="M1412" s="231"/>
      <c r="N1412" s="232"/>
      <c r="O1412" s="232"/>
      <c r="P1412" s="232"/>
      <c r="Q1412" s="232"/>
      <c r="R1412" s="232"/>
      <c r="S1412" s="232"/>
      <c r="T1412" s="233"/>
      <c r="AT1412" s="234" t="s">
        <v>430</v>
      </c>
      <c r="AU1412" s="234" t="s">
        <v>80</v>
      </c>
      <c r="AV1412" s="12" t="s">
        <v>80</v>
      </c>
      <c r="AW1412" s="12" t="s">
        <v>34</v>
      </c>
      <c r="AX1412" s="12" t="s">
        <v>71</v>
      </c>
      <c r="AY1412" s="234" t="s">
        <v>419</v>
      </c>
    </row>
    <row r="1413" spans="2:51" s="12" customFormat="1" ht="13.5">
      <c r="B1413" s="224"/>
      <c r="C1413" s="225"/>
      <c r="D1413" s="221" t="s">
        <v>430</v>
      </c>
      <c r="E1413" s="226" t="s">
        <v>21</v>
      </c>
      <c r="F1413" s="227" t="s">
        <v>2531</v>
      </c>
      <c r="G1413" s="225"/>
      <c r="H1413" s="228">
        <v>19.399999999999999</v>
      </c>
      <c r="I1413" s="229"/>
      <c r="J1413" s="225"/>
      <c r="K1413" s="225"/>
      <c r="L1413" s="230"/>
      <c r="M1413" s="231"/>
      <c r="N1413" s="232"/>
      <c r="O1413" s="232"/>
      <c r="P1413" s="232"/>
      <c r="Q1413" s="232"/>
      <c r="R1413" s="232"/>
      <c r="S1413" s="232"/>
      <c r="T1413" s="233"/>
      <c r="AT1413" s="234" t="s">
        <v>430</v>
      </c>
      <c r="AU1413" s="234" t="s">
        <v>80</v>
      </c>
      <c r="AV1413" s="12" t="s">
        <v>80</v>
      </c>
      <c r="AW1413" s="12" t="s">
        <v>34</v>
      </c>
      <c r="AX1413" s="12" t="s">
        <v>71</v>
      </c>
      <c r="AY1413" s="234" t="s">
        <v>419</v>
      </c>
    </row>
    <row r="1414" spans="2:51" s="12" customFormat="1" ht="13.5">
      <c r="B1414" s="224"/>
      <c r="C1414" s="225"/>
      <c r="D1414" s="221" t="s">
        <v>430</v>
      </c>
      <c r="E1414" s="226" t="s">
        <v>21</v>
      </c>
      <c r="F1414" s="227" t="s">
        <v>2532</v>
      </c>
      <c r="G1414" s="225"/>
      <c r="H1414" s="228">
        <v>19.239999999999998</v>
      </c>
      <c r="I1414" s="229"/>
      <c r="J1414" s="225"/>
      <c r="K1414" s="225"/>
      <c r="L1414" s="230"/>
      <c r="M1414" s="231"/>
      <c r="N1414" s="232"/>
      <c r="O1414" s="232"/>
      <c r="P1414" s="232"/>
      <c r="Q1414" s="232"/>
      <c r="R1414" s="232"/>
      <c r="S1414" s="232"/>
      <c r="T1414" s="233"/>
      <c r="AT1414" s="234" t="s">
        <v>430</v>
      </c>
      <c r="AU1414" s="234" t="s">
        <v>80</v>
      </c>
      <c r="AV1414" s="12" t="s">
        <v>80</v>
      </c>
      <c r="AW1414" s="12" t="s">
        <v>34</v>
      </c>
      <c r="AX1414" s="12" t="s">
        <v>71</v>
      </c>
      <c r="AY1414" s="234" t="s">
        <v>419</v>
      </c>
    </row>
    <row r="1415" spans="2:51" s="12" customFormat="1" ht="13.5">
      <c r="B1415" s="224"/>
      <c r="C1415" s="225"/>
      <c r="D1415" s="221" t="s">
        <v>430</v>
      </c>
      <c r="E1415" s="226" t="s">
        <v>21</v>
      </c>
      <c r="F1415" s="227" t="s">
        <v>2533</v>
      </c>
      <c r="G1415" s="225"/>
      <c r="H1415" s="228">
        <v>19.22</v>
      </c>
      <c r="I1415" s="229"/>
      <c r="J1415" s="225"/>
      <c r="K1415" s="225"/>
      <c r="L1415" s="230"/>
      <c r="M1415" s="231"/>
      <c r="N1415" s="232"/>
      <c r="O1415" s="232"/>
      <c r="P1415" s="232"/>
      <c r="Q1415" s="232"/>
      <c r="R1415" s="232"/>
      <c r="S1415" s="232"/>
      <c r="T1415" s="233"/>
      <c r="AT1415" s="234" t="s">
        <v>430</v>
      </c>
      <c r="AU1415" s="234" t="s">
        <v>80</v>
      </c>
      <c r="AV1415" s="12" t="s">
        <v>80</v>
      </c>
      <c r="AW1415" s="12" t="s">
        <v>34</v>
      </c>
      <c r="AX1415" s="12" t="s">
        <v>71</v>
      </c>
      <c r="AY1415" s="234" t="s">
        <v>419</v>
      </c>
    </row>
    <row r="1416" spans="2:51" s="12" customFormat="1" ht="13.5">
      <c r="B1416" s="224"/>
      <c r="C1416" s="225"/>
      <c r="D1416" s="221" t="s">
        <v>430</v>
      </c>
      <c r="E1416" s="226" t="s">
        <v>21</v>
      </c>
      <c r="F1416" s="227" t="s">
        <v>2534</v>
      </c>
      <c r="G1416" s="225"/>
      <c r="H1416" s="228">
        <v>5.6</v>
      </c>
      <c r="I1416" s="229"/>
      <c r="J1416" s="225"/>
      <c r="K1416" s="225"/>
      <c r="L1416" s="230"/>
      <c r="M1416" s="231"/>
      <c r="N1416" s="232"/>
      <c r="O1416" s="232"/>
      <c r="P1416" s="232"/>
      <c r="Q1416" s="232"/>
      <c r="R1416" s="232"/>
      <c r="S1416" s="232"/>
      <c r="T1416" s="233"/>
      <c r="AT1416" s="234" t="s">
        <v>430</v>
      </c>
      <c r="AU1416" s="234" t="s">
        <v>80</v>
      </c>
      <c r="AV1416" s="12" t="s">
        <v>80</v>
      </c>
      <c r="AW1416" s="12" t="s">
        <v>34</v>
      </c>
      <c r="AX1416" s="12" t="s">
        <v>71</v>
      </c>
      <c r="AY1416" s="234" t="s">
        <v>419</v>
      </c>
    </row>
    <row r="1417" spans="2:51" s="12" customFormat="1" ht="13.5">
      <c r="B1417" s="224"/>
      <c r="C1417" s="225"/>
      <c r="D1417" s="221" t="s">
        <v>430</v>
      </c>
      <c r="E1417" s="226" t="s">
        <v>21</v>
      </c>
      <c r="F1417" s="227" t="s">
        <v>2535</v>
      </c>
      <c r="G1417" s="225"/>
      <c r="H1417" s="228">
        <v>17.899999999999999</v>
      </c>
      <c r="I1417" s="229"/>
      <c r="J1417" s="225"/>
      <c r="K1417" s="225"/>
      <c r="L1417" s="230"/>
      <c r="M1417" s="231"/>
      <c r="N1417" s="232"/>
      <c r="O1417" s="232"/>
      <c r="P1417" s="232"/>
      <c r="Q1417" s="232"/>
      <c r="R1417" s="232"/>
      <c r="S1417" s="232"/>
      <c r="T1417" s="233"/>
      <c r="AT1417" s="234" t="s">
        <v>430</v>
      </c>
      <c r="AU1417" s="234" t="s">
        <v>80</v>
      </c>
      <c r="AV1417" s="12" t="s">
        <v>80</v>
      </c>
      <c r="AW1417" s="12" t="s">
        <v>34</v>
      </c>
      <c r="AX1417" s="12" t="s">
        <v>71</v>
      </c>
      <c r="AY1417" s="234" t="s">
        <v>419</v>
      </c>
    </row>
    <row r="1418" spans="2:51" s="12" customFormat="1" ht="13.5">
      <c r="B1418" s="224"/>
      <c r="C1418" s="225"/>
      <c r="D1418" s="221" t="s">
        <v>430</v>
      </c>
      <c r="E1418" s="226" t="s">
        <v>21</v>
      </c>
      <c r="F1418" s="227" t="s">
        <v>2536</v>
      </c>
      <c r="G1418" s="225"/>
      <c r="H1418" s="228">
        <v>25.97</v>
      </c>
      <c r="I1418" s="229"/>
      <c r="J1418" s="225"/>
      <c r="K1418" s="225"/>
      <c r="L1418" s="230"/>
      <c r="M1418" s="231"/>
      <c r="N1418" s="232"/>
      <c r="O1418" s="232"/>
      <c r="P1418" s="232"/>
      <c r="Q1418" s="232"/>
      <c r="R1418" s="232"/>
      <c r="S1418" s="232"/>
      <c r="T1418" s="233"/>
      <c r="AT1418" s="234" t="s">
        <v>430</v>
      </c>
      <c r="AU1418" s="234" t="s">
        <v>80</v>
      </c>
      <c r="AV1418" s="12" t="s">
        <v>80</v>
      </c>
      <c r="AW1418" s="12" t="s">
        <v>34</v>
      </c>
      <c r="AX1418" s="12" t="s">
        <v>71</v>
      </c>
      <c r="AY1418" s="234" t="s">
        <v>419</v>
      </c>
    </row>
    <row r="1419" spans="2:51" s="12" customFormat="1" ht="13.5">
      <c r="B1419" s="224"/>
      <c r="C1419" s="225"/>
      <c r="D1419" s="221" t="s">
        <v>430</v>
      </c>
      <c r="E1419" s="226" t="s">
        <v>21</v>
      </c>
      <c r="F1419" s="227" t="s">
        <v>2537</v>
      </c>
      <c r="G1419" s="225"/>
      <c r="H1419" s="228">
        <v>22.85</v>
      </c>
      <c r="I1419" s="229"/>
      <c r="J1419" s="225"/>
      <c r="K1419" s="225"/>
      <c r="L1419" s="230"/>
      <c r="M1419" s="231"/>
      <c r="N1419" s="232"/>
      <c r="O1419" s="232"/>
      <c r="P1419" s="232"/>
      <c r="Q1419" s="232"/>
      <c r="R1419" s="232"/>
      <c r="S1419" s="232"/>
      <c r="T1419" s="233"/>
      <c r="AT1419" s="234" t="s">
        <v>430</v>
      </c>
      <c r="AU1419" s="234" t="s">
        <v>80</v>
      </c>
      <c r="AV1419" s="12" t="s">
        <v>80</v>
      </c>
      <c r="AW1419" s="12" t="s">
        <v>34</v>
      </c>
      <c r="AX1419" s="12" t="s">
        <v>71</v>
      </c>
      <c r="AY1419" s="234" t="s">
        <v>419</v>
      </c>
    </row>
    <row r="1420" spans="2:51" s="12" customFormat="1" ht="13.5">
      <c r="B1420" s="224"/>
      <c r="C1420" s="225"/>
      <c r="D1420" s="221" t="s">
        <v>430</v>
      </c>
      <c r="E1420" s="226" t="s">
        <v>21</v>
      </c>
      <c r="F1420" s="227" t="s">
        <v>2538</v>
      </c>
      <c r="G1420" s="225"/>
      <c r="H1420" s="228">
        <v>7.48</v>
      </c>
      <c r="I1420" s="229"/>
      <c r="J1420" s="225"/>
      <c r="K1420" s="225"/>
      <c r="L1420" s="230"/>
      <c r="M1420" s="231"/>
      <c r="N1420" s="232"/>
      <c r="O1420" s="232"/>
      <c r="P1420" s="232"/>
      <c r="Q1420" s="232"/>
      <c r="R1420" s="232"/>
      <c r="S1420" s="232"/>
      <c r="T1420" s="233"/>
      <c r="AT1420" s="234" t="s">
        <v>430</v>
      </c>
      <c r="AU1420" s="234" t="s">
        <v>80</v>
      </c>
      <c r="AV1420" s="12" t="s">
        <v>80</v>
      </c>
      <c r="AW1420" s="12" t="s">
        <v>34</v>
      </c>
      <c r="AX1420" s="12" t="s">
        <v>71</v>
      </c>
      <c r="AY1420" s="234" t="s">
        <v>419</v>
      </c>
    </row>
    <row r="1421" spans="2:51" s="12" customFormat="1" ht="13.5">
      <c r="B1421" s="224"/>
      <c r="C1421" s="225"/>
      <c r="D1421" s="221" t="s">
        <v>430</v>
      </c>
      <c r="E1421" s="226" t="s">
        <v>21</v>
      </c>
      <c r="F1421" s="227" t="s">
        <v>2539</v>
      </c>
      <c r="G1421" s="225"/>
      <c r="H1421" s="228">
        <v>10.98</v>
      </c>
      <c r="I1421" s="229"/>
      <c r="J1421" s="225"/>
      <c r="K1421" s="225"/>
      <c r="L1421" s="230"/>
      <c r="M1421" s="231"/>
      <c r="N1421" s="232"/>
      <c r="O1421" s="232"/>
      <c r="P1421" s="232"/>
      <c r="Q1421" s="232"/>
      <c r="R1421" s="232"/>
      <c r="S1421" s="232"/>
      <c r="T1421" s="233"/>
      <c r="AT1421" s="234" t="s">
        <v>430</v>
      </c>
      <c r="AU1421" s="234" t="s">
        <v>80</v>
      </c>
      <c r="AV1421" s="12" t="s">
        <v>80</v>
      </c>
      <c r="AW1421" s="12" t="s">
        <v>34</v>
      </c>
      <c r="AX1421" s="12" t="s">
        <v>71</v>
      </c>
      <c r="AY1421" s="234" t="s">
        <v>419</v>
      </c>
    </row>
    <row r="1422" spans="2:51" s="12" customFormat="1" ht="13.5">
      <c r="B1422" s="224"/>
      <c r="C1422" s="225"/>
      <c r="D1422" s="221" t="s">
        <v>430</v>
      </c>
      <c r="E1422" s="226" t="s">
        <v>21</v>
      </c>
      <c r="F1422" s="227" t="s">
        <v>2540</v>
      </c>
      <c r="G1422" s="225"/>
      <c r="H1422" s="228">
        <v>10.87</v>
      </c>
      <c r="I1422" s="229"/>
      <c r="J1422" s="225"/>
      <c r="K1422" s="225"/>
      <c r="L1422" s="230"/>
      <c r="M1422" s="231"/>
      <c r="N1422" s="232"/>
      <c r="O1422" s="232"/>
      <c r="P1422" s="232"/>
      <c r="Q1422" s="232"/>
      <c r="R1422" s="232"/>
      <c r="S1422" s="232"/>
      <c r="T1422" s="233"/>
      <c r="AT1422" s="234" t="s">
        <v>430</v>
      </c>
      <c r="AU1422" s="234" t="s">
        <v>80</v>
      </c>
      <c r="AV1422" s="12" t="s">
        <v>80</v>
      </c>
      <c r="AW1422" s="12" t="s">
        <v>34</v>
      </c>
      <c r="AX1422" s="12" t="s">
        <v>71</v>
      </c>
      <c r="AY1422" s="234" t="s">
        <v>419</v>
      </c>
    </row>
    <row r="1423" spans="2:51" s="12" customFormat="1" ht="13.5">
      <c r="B1423" s="224"/>
      <c r="C1423" s="225"/>
      <c r="D1423" s="221" t="s">
        <v>430</v>
      </c>
      <c r="E1423" s="226" t="s">
        <v>21</v>
      </c>
      <c r="F1423" s="227" t="s">
        <v>2541</v>
      </c>
      <c r="G1423" s="225"/>
      <c r="H1423" s="228">
        <v>12.3</v>
      </c>
      <c r="I1423" s="229"/>
      <c r="J1423" s="225"/>
      <c r="K1423" s="225"/>
      <c r="L1423" s="230"/>
      <c r="M1423" s="231"/>
      <c r="N1423" s="232"/>
      <c r="O1423" s="232"/>
      <c r="P1423" s="232"/>
      <c r="Q1423" s="232"/>
      <c r="R1423" s="232"/>
      <c r="S1423" s="232"/>
      <c r="T1423" s="233"/>
      <c r="AT1423" s="234" t="s">
        <v>430</v>
      </c>
      <c r="AU1423" s="234" t="s">
        <v>80</v>
      </c>
      <c r="AV1423" s="12" t="s">
        <v>80</v>
      </c>
      <c r="AW1423" s="12" t="s">
        <v>34</v>
      </c>
      <c r="AX1423" s="12" t="s">
        <v>71</v>
      </c>
      <c r="AY1423" s="234" t="s">
        <v>419</v>
      </c>
    </row>
    <row r="1424" spans="2:51" s="14" customFormat="1" ht="13.5">
      <c r="B1424" s="260"/>
      <c r="C1424" s="261"/>
      <c r="D1424" s="221" t="s">
        <v>430</v>
      </c>
      <c r="E1424" s="262" t="s">
        <v>21</v>
      </c>
      <c r="F1424" s="263" t="s">
        <v>1631</v>
      </c>
      <c r="G1424" s="261"/>
      <c r="H1424" s="264" t="s">
        <v>21</v>
      </c>
      <c r="I1424" s="265"/>
      <c r="J1424" s="261"/>
      <c r="K1424" s="261"/>
      <c r="L1424" s="266"/>
      <c r="M1424" s="267"/>
      <c r="N1424" s="268"/>
      <c r="O1424" s="268"/>
      <c r="P1424" s="268"/>
      <c r="Q1424" s="268"/>
      <c r="R1424" s="268"/>
      <c r="S1424" s="268"/>
      <c r="T1424" s="269"/>
      <c r="AT1424" s="270" t="s">
        <v>430</v>
      </c>
      <c r="AU1424" s="270" t="s">
        <v>80</v>
      </c>
      <c r="AV1424" s="14" t="s">
        <v>78</v>
      </c>
      <c r="AW1424" s="14" t="s">
        <v>34</v>
      </c>
      <c r="AX1424" s="14" t="s">
        <v>71</v>
      </c>
      <c r="AY1424" s="270" t="s">
        <v>419</v>
      </c>
    </row>
    <row r="1425" spans="2:65" s="12" customFormat="1" ht="13.5">
      <c r="B1425" s="224"/>
      <c r="C1425" s="225"/>
      <c r="D1425" s="221" t="s">
        <v>430</v>
      </c>
      <c r="E1425" s="226" t="s">
        <v>21</v>
      </c>
      <c r="F1425" s="227" t="s">
        <v>2542</v>
      </c>
      <c r="G1425" s="225"/>
      <c r="H1425" s="228">
        <v>429.21</v>
      </c>
      <c r="I1425" s="229"/>
      <c r="J1425" s="225"/>
      <c r="K1425" s="225"/>
      <c r="L1425" s="230"/>
      <c r="M1425" s="231"/>
      <c r="N1425" s="232"/>
      <c r="O1425" s="232"/>
      <c r="P1425" s="232"/>
      <c r="Q1425" s="232"/>
      <c r="R1425" s="232"/>
      <c r="S1425" s="232"/>
      <c r="T1425" s="233"/>
      <c r="AT1425" s="234" t="s">
        <v>430</v>
      </c>
      <c r="AU1425" s="234" t="s">
        <v>80</v>
      </c>
      <c r="AV1425" s="12" t="s">
        <v>80</v>
      </c>
      <c r="AW1425" s="12" t="s">
        <v>34</v>
      </c>
      <c r="AX1425" s="12" t="s">
        <v>71</v>
      </c>
      <c r="AY1425" s="234" t="s">
        <v>419</v>
      </c>
    </row>
    <row r="1426" spans="2:65" s="12" customFormat="1" ht="13.5">
      <c r="B1426" s="224"/>
      <c r="C1426" s="225"/>
      <c r="D1426" s="221" t="s">
        <v>430</v>
      </c>
      <c r="E1426" s="226" t="s">
        <v>21</v>
      </c>
      <c r="F1426" s="227" t="s">
        <v>2543</v>
      </c>
      <c r="G1426" s="225"/>
      <c r="H1426" s="228">
        <v>-91.025999999999996</v>
      </c>
      <c r="I1426" s="229"/>
      <c r="J1426" s="225"/>
      <c r="K1426" s="225"/>
      <c r="L1426" s="230"/>
      <c r="M1426" s="231"/>
      <c r="N1426" s="232"/>
      <c r="O1426" s="232"/>
      <c r="P1426" s="232"/>
      <c r="Q1426" s="232"/>
      <c r="R1426" s="232"/>
      <c r="S1426" s="232"/>
      <c r="T1426" s="233"/>
      <c r="AT1426" s="234" t="s">
        <v>430</v>
      </c>
      <c r="AU1426" s="234" t="s">
        <v>80</v>
      </c>
      <c r="AV1426" s="12" t="s">
        <v>80</v>
      </c>
      <c r="AW1426" s="12" t="s">
        <v>34</v>
      </c>
      <c r="AX1426" s="12" t="s">
        <v>71</v>
      </c>
      <c r="AY1426" s="234" t="s">
        <v>419</v>
      </c>
    </row>
    <row r="1427" spans="2:65" s="12" customFormat="1" ht="13.5">
      <c r="B1427" s="224"/>
      <c r="C1427" s="225"/>
      <c r="D1427" s="221" t="s">
        <v>430</v>
      </c>
      <c r="E1427" s="226" t="s">
        <v>21</v>
      </c>
      <c r="F1427" s="227" t="s">
        <v>2544</v>
      </c>
      <c r="G1427" s="225"/>
      <c r="H1427" s="228">
        <v>59.1</v>
      </c>
      <c r="I1427" s="229"/>
      <c r="J1427" s="225"/>
      <c r="K1427" s="225"/>
      <c r="L1427" s="230"/>
      <c r="M1427" s="231"/>
      <c r="N1427" s="232"/>
      <c r="O1427" s="232"/>
      <c r="P1427" s="232"/>
      <c r="Q1427" s="232"/>
      <c r="R1427" s="232"/>
      <c r="S1427" s="232"/>
      <c r="T1427" s="233"/>
      <c r="AT1427" s="234" t="s">
        <v>430</v>
      </c>
      <c r="AU1427" s="234" t="s">
        <v>80</v>
      </c>
      <c r="AV1427" s="12" t="s">
        <v>80</v>
      </c>
      <c r="AW1427" s="12" t="s">
        <v>34</v>
      </c>
      <c r="AX1427" s="12" t="s">
        <v>71</v>
      </c>
      <c r="AY1427" s="234" t="s">
        <v>419</v>
      </c>
    </row>
    <row r="1428" spans="2:65" s="12" customFormat="1" ht="13.5">
      <c r="B1428" s="224"/>
      <c r="C1428" s="225"/>
      <c r="D1428" s="221" t="s">
        <v>430</v>
      </c>
      <c r="E1428" s="226" t="s">
        <v>21</v>
      </c>
      <c r="F1428" s="227" t="s">
        <v>2545</v>
      </c>
      <c r="G1428" s="225"/>
      <c r="H1428" s="228">
        <v>53.16</v>
      </c>
      <c r="I1428" s="229"/>
      <c r="J1428" s="225"/>
      <c r="K1428" s="225"/>
      <c r="L1428" s="230"/>
      <c r="M1428" s="231"/>
      <c r="N1428" s="232"/>
      <c r="O1428" s="232"/>
      <c r="P1428" s="232"/>
      <c r="Q1428" s="232"/>
      <c r="R1428" s="232"/>
      <c r="S1428" s="232"/>
      <c r="T1428" s="233"/>
      <c r="AT1428" s="234" t="s">
        <v>430</v>
      </c>
      <c r="AU1428" s="234" t="s">
        <v>80</v>
      </c>
      <c r="AV1428" s="12" t="s">
        <v>80</v>
      </c>
      <c r="AW1428" s="12" t="s">
        <v>34</v>
      </c>
      <c r="AX1428" s="12" t="s">
        <v>71</v>
      </c>
      <c r="AY1428" s="234" t="s">
        <v>419</v>
      </c>
    </row>
    <row r="1429" spans="2:65" s="12" customFormat="1" ht="13.5">
      <c r="B1429" s="224"/>
      <c r="C1429" s="225"/>
      <c r="D1429" s="221" t="s">
        <v>430</v>
      </c>
      <c r="E1429" s="226" t="s">
        <v>21</v>
      </c>
      <c r="F1429" s="227" t="s">
        <v>2546</v>
      </c>
      <c r="G1429" s="225"/>
      <c r="H1429" s="228">
        <v>70.56</v>
      </c>
      <c r="I1429" s="229"/>
      <c r="J1429" s="225"/>
      <c r="K1429" s="225"/>
      <c r="L1429" s="230"/>
      <c r="M1429" s="231"/>
      <c r="N1429" s="232"/>
      <c r="O1429" s="232"/>
      <c r="P1429" s="232"/>
      <c r="Q1429" s="232"/>
      <c r="R1429" s="232"/>
      <c r="S1429" s="232"/>
      <c r="T1429" s="233"/>
      <c r="AT1429" s="234" t="s">
        <v>430</v>
      </c>
      <c r="AU1429" s="234" t="s">
        <v>80</v>
      </c>
      <c r="AV1429" s="12" t="s">
        <v>80</v>
      </c>
      <c r="AW1429" s="12" t="s">
        <v>34</v>
      </c>
      <c r="AX1429" s="12" t="s">
        <v>71</v>
      </c>
      <c r="AY1429" s="234" t="s">
        <v>419</v>
      </c>
    </row>
    <row r="1430" spans="2:65" s="12" customFormat="1" ht="13.5">
      <c r="B1430" s="224"/>
      <c r="C1430" s="225"/>
      <c r="D1430" s="221" t="s">
        <v>430</v>
      </c>
      <c r="E1430" s="226" t="s">
        <v>21</v>
      </c>
      <c r="F1430" s="227" t="s">
        <v>2547</v>
      </c>
      <c r="G1430" s="225"/>
      <c r="H1430" s="228">
        <v>32.76</v>
      </c>
      <c r="I1430" s="229"/>
      <c r="J1430" s="225"/>
      <c r="K1430" s="225"/>
      <c r="L1430" s="230"/>
      <c r="M1430" s="231"/>
      <c r="N1430" s="232"/>
      <c r="O1430" s="232"/>
      <c r="P1430" s="232"/>
      <c r="Q1430" s="232"/>
      <c r="R1430" s="232"/>
      <c r="S1430" s="232"/>
      <c r="T1430" s="233"/>
      <c r="AT1430" s="234" t="s">
        <v>430</v>
      </c>
      <c r="AU1430" s="234" t="s">
        <v>80</v>
      </c>
      <c r="AV1430" s="12" t="s">
        <v>80</v>
      </c>
      <c r="AW1430" s="12" t="s">
        <v>34</v>
      </c>
      <c r="AX1430" s="12" t="s">
        <v>71</v>
      </c>
      <c r="AY1430" s="234" t="s">
        <v>419</v>
      </c>
    </row>
    <row r="1431" spans="2:65" s="13" customFormat="1" ht="13.5">
      <c r="B1431" s="235"/>
      <c r="C1431" s="236"/>
      <c r="D1431" s="237" t="s">
        <v>430</v>
      </c>
      <c r="E1431" s="238" t="s">
        <v>270</v>
      </c>
      <c r="F1431" s="239" t="s">
        <v>434</v>
      </c>
      <c r="G1431" s="236"/>
      <c r="H1431" s="240">
        <v>851.82399999999996</v>
      </c>
      <c r="I1431" s="241"/>
      <c r="J1431" s="236"/>
      <c r="K1431" s="236"/>
      <c r="L1431" s="242"/>
      <c r="M1431" s="243"/>
      <c r="N1431" s="244"/>
      <c r="O1431" s="244"/>
      <c r="P1431" s="244"/>
      <c r="Q1431" s="244"/>
      <c r="R1431" s="244"/>
      <c r="S1431" s="244"/>
      <c r="T1431" s="245"/>
      <c r="AT1431" s="246" t="s">
        <v>430</v>
      </c>
      <c r="AU1431" s="246" t="s">
        <v>80</v>
      </c>
      <c r="AV1431" s="13" t="s">
        <v>426</v>
      </c>
      <c r="AW1431" s="13" t="s">
        <v>34</v>
      </c>
      <c r="AX1431" s="13" t="s">
        <v>78</v>
      </c>
      <c r="AY1431" s="246" t="s">
        <v>419</v>
      </c>
    </row>
    <row r="1432" spans="2:65" s="1" customFormat="1" ht="31.5" customHeight="1">
      <c r="B1432" s="42"/>
      <c r="C1432" s="209" t="s">
        <v>2548</v>
      </c>
      <c r="D1432" s="209" t="s">
        <v>421</v>
      </c>
      <c r="E1432" s="210" t="s">
        <v>2549</v>
      </c>
      <c r="F1432" s="211" t="s">
        <v>2550</v>
      </c>
      <c r="G1432" s="212" t="s">
        <v>465</v>
      </c>
      <c r="H1432" s="213">
        <v>1129.8230000000001</v>
      </c>
      <c r="I1432" s="214"/>
      <c r="J1432" s="215">
        <f>ROUND(I1432*H1432,2)</f>
        <v>0</v>
      </c>
      <c r="K1432" s="211" t="s">
        <v>425</v>
      </c>
      <c r="L1432" s="62"/>
      <c r="M1432" s="216" t="s">
        <v>21</v>
      </c>
      <c r="N1432" s="217" t="s">
        <v>42</v>
      </c>
      <c r="O1432" s="43"/>
      <c r="P1432" s="218">
        <f>O1432*H1432</f>
        <v>0</v>
      </c>
      <c r="Q1432" s="218">
        <v>3.9199999999999999E-3</v>
      </c>
      <c r="R1432" s="218">
        <f>Q1432*H1432</f>
        <v>4.4289061600000004</v>
      </c>
      <c r="S1432" s="218">
        <v>0</v>
      </c>
      <c r="T1432" s="219">
        <f>S1432*H1432</f>
        <v>0</v>
      </c>
      <c r="AR1432" s="25" t="s">
        <v>517</v>
      </c>
      <c r="AT1432" s="25" t="s">
        <v>421</v>
      </c>
      <c r="AU1432" s="25" t="s">
        <v>80</v>
      </c>
      <c r="AY1432" s="25" t="s">
        <v>419</v>
      </c>
      <c r="BE1432" s="220">
        <f>IF(N1432="základní",J1432,0)</f>
        <v>0</v>
      </c>
      <c r="BF1432" s="220">
        <f>IF(N1432="snížená",J1432,0)</f>
        <v>0</v>
      </c>
      <c r="BG1432" s="220">
        <f>IF(N1432="zákl. přenesená",J1432,0)</f>
        <v>0</v>
      </c>
      <c r="BH1432" s="220">
        <f>IF(N1432="sníž. přenesená",J1432,0)</f>
        <v>0</v>
      </c>
      <c r="BI1432" s="220">
        <f>IF(N1432="nulová",J1432,0)</f>
        <v>0</v>
      </c>
      <c r="BJ1432" s="25" t="s">
        <v>78</v>
      </c>
      <c r="BK1432" s="220">
        <f>ROUND(I1432*H1432,2)</f>
        <v>0</v>
      </c>
      <c r="BL1432" s="25" t="s">
        <v>517</v>
      </c>
      <c r="BM1432" s="25" t="s">
        <v>2551</v>
      </c>
    </row>
    <row r="1433" spans="2:65" s="1" customFormat="1" ht="27">
      <c r="B1433" s="42"/>
      <c r="C1433" s="64"/>
      <c r="D1433" s="221" t="s">
        <v>428</v>
      </c>
      <c r="E1433" s="64"/>
      <c r="F1433" s="222" t="s">
        <v>2552</v>
      </c>
      <c r="G1433" s="64"/>
      <c r="H1433" s="64"/>
      <c r="I1433" s="177"/>
      <c r="J1433" s="64"/>
      <c r="K1433" s="64"/>
      <c r="L1433" s="62"/>
      <c r="M1433" s="223"/>
      <c r="N1433" s="43"/>
      <c r="O1433" s="43"/>
      <c r="P1433" s="43"/>
      <c r="Q1433" s="43"/>
      <c r="R1433" s="43"/>
      <c r="S1433" s="43"/>
      <c r="T1433" s="79"/>
      <c r="AT1433" s="25" t="s">
        <v>428</v>
      </c>
      <c r="AU1433" s="25" t="s">
        <v>80</v>
      </c>
    </row>
    <row r="1434" spans="2:65" s="12" customFormat="1" ht="13.5">
      <c r="B1434" s="224"/>
      <c r="C1434" s="225"/>
      <c r="D1434" s="221" t="s">
        <v>430</v>
      </c>
      <c r="E1434" s="226" t="s">
        <v>387</v>
      </c>
      <c r="F1434" s="227" t="s">
        <v>2553</v>
      </c>
      <c r="G1434" s="225"/>
      <c r="H1434" s="228">
        <v>39.479999999999997</v>
      </c>
      <c r="I1434" s="229"/>
      <c r="J1434" s="225"/>
      <c r="K1434" s="225"/>
      <c r="L1434" s="230"/>
      <c r="M1434" s="231"/>
      <c r="N1434" s="232"/>
      <c r="O1434" s="232"/>
      <c r="P1434" s="232"/>
      <c r="Q1434" s="232"/>
      <c r="R1434" s="232"/>
      <c r="S1434" s="232"/>
      <c r="T1434" s="233"/>
      <c r="AT1434" s="234" t="s">
        <v>430</v>
      </c>
      <c r="AU1434" s="234" t="s">
        <v>80</v>
      </c>
      <c r="AV1434" s="12" t="s">
        <v>80</v>
      </c>
      <c r="AW1434" s="12" t="s">
        <v>34</v>
      </c>
      <c r="AX1434" s="12" t="s">
        <v>71</v>
      </c>
      <c r="AY1434" s="234" t="s">
        <v>419</v>
      </c>
    </row>
    <row r="1435" spans="2:65" s="12" customFormat="1" ht="13.5">
      <c r="B1435" s="224"/>
      <c r="C1435" s="225"/>
      <c r="D1435" s="221" t="s">
        <v>430</v>
      </c>
      <c r="E1435" s="226" t="s">
        <v>389</v>
      </c>
      <c r="F1435" s="227" t="s">
        <v>2554</v>
      </c>
      <c r="G1435" s="225"/>
      <c r="H1435" s="228">
        <v>56.4</v>
      </c>
      <c r="I1435" s="229"/>
      <c r="J1435" s="225"/>
      <c r="K1435" s="225"/>
      <c r="L1435" s="230"/>
      <c r="M1435" s="231"/>
      <c r="N1435" s="232"/>
      <c r="O1435" s="232"/>
      <c r="P1435" s="232"/>
      <c r="Q1435" s="232"/>
      <c r="R1435" s="232"/>
      <c r="S1435" s="232"/>
      <c r="T1435" s="233"/>
      <c r="AT1435" s="234" t="s">
        <v>430</v>
      </c>
      <c r="AU1435" s="234" t="s">
        <v>80</v>
      </c>
      <c r="AV1435" s="12" t="s">
        <v>80</v>
      </c>
      <c r="AW1435" s="12" t="s">
        <v>34</v>
      </c>
      <c r="AX1435" s="12" t="s">
        <v>71</v>
      </c>
      <c r="AY1435" s="234" t="s">
        <v>419</v>
      </c>
    </row>
    <row r="1436" spans="2:65" s="12" customFormat="1" ht="13.5">
      <c r="B1436" s="224"/>
      <c r="C1436" s="225"/>
      <c r="D1436" s="221" t="s">
        <v>430</v>
      </c>
      <c r="E1436" s="226" t="s">
        <v>402</v>
      </c>
      <c r="F1436" s="227" t="s">
        <v>2555</v>
      </c>
      <c r="G1436" s="225"/>
      <c r="H1436" s="228">
        <v>13.7</v>
      </c>
      <c r="I1436" s="229"/>
      <c r="J1436" s="225"/>
      <c r="K1436" s="225"/>
      <c r="L1436" s="230"/>
      <c r="M1436" s="231"/>
      <c r="N1436" s="232"/>
      <c r="O1436" s="232"/>
      <c r="P1436" s="232"/>
      <c r="Q1436" s="232"/>
      <c r="R1436" s="232"/>
      <c r="S1436" s="232"/>
      <c r="T1436" s="233"/>
      <c r="AT1436" s="234" t="s">
        <v>430</v>
      </c>
      <c r="AU1436" s="234" t="s">
        <v>80</v>
      </c>
      <c r="AV1436" s="12" t="s">
        <v>80</v>
      </c>
      <c r="AW1436" s="12" t="s">
        <v>34</v>
      </c>
      <c r="AX1436" s="12" t="s">
        <v>71</v>
      </c>
      <c r="AY1436" s="234" t="s">
        <v>419</v>
      </c>
    </row>
    <row r="1437" spans="2:65" s="12" customFormat="1" ht="13.5">
      <c r="B1437" s="224"/>
      <c r="C1437" s="225"/>
      <c r="D1437" s="221" t="s">
        <v>430</v>
      </c>
      <c r="E1437" s="226" t="s">
        <v>21</v>
      </c>
      <c r="F1437" s="227" t="s">
        <v>392</v>
      </c>
      <c r="G1437" s="225"/>
      <c r="H1437" s="228">
        <v>6.6</v>
      </c>
      <c r="I1437" s="229"/>
      <c r="J1437" s="225"/>
      <c r="K1437" s="225"/>
      <c r="L1437" s="230"/>
      <c r="M1437" s="231"/>
      <c r="N1437" s="232"/>
      <c r="O1437" s="232"/>
      <c r="P1437" s="232"/>
      <c r="Q1437" s="232"/>
      <c r="R1437" s="232"/>
      <c r="S1437" s="232"/>
      <c r="T1437" s="233"/>
      <c r="AT1437" s="234" t="s">
        <v>430</v>
      </c>
      <c r="AU1437" s="234" t="s">
        <v>80</v>
      </c>
      <c r="AV1437" s="12" t="s">
        <v>80</v>
      </c>
      <c r="AW1437" s="12" t="s">
        <v>34</v>
      </c>
      <c r="AX1437" s="12" t="s">
        <v>71</v>
      </c>
      <c r="AY1437" s="234" t="s">
        <v>419</v>
      </c>
    </row>
    <row r="1438" spans="2:65" s="12" customFormat="1" ht="13.5">
      <c r="B1438" s="224"/>
      <c r="C1438" s="225"/>
      <c r="D1438" s="221" t="s">
        <v>430</v>
      </c>
      <c r="E1438" s="226" t="s">
        <v>393</v>
      </c>
      <c r="F1438" s="227" t="s">
        <v>2556</v>
      </c>
      <c r="G1438" s="225"/>
      <c r="H1438" s="228">
        <v>103.163</v>
      </c>
      <c r="I1438" s="229"/>
      <c r="J1438" s="225"/>
      <c r="K1438" s="225"/>
      <c r="L1438" s="230"/>
      <c r="M1438" s="231"/>
      <c r="N1438" s="232"/>
      <c r="O1438" s="232"/>
      <c r="P1438" s="232"/>
      <c r="Q1438" s="232"/>
      <c r="R1438" s="232"/>
      <c r="S1438" s="232"/>
      <c r="T1438" s="233"/>
      <c r="AT1438" s="234" t="s">
        <v>430</v>
      </c>
      <c r="AU1438" s="234" t="s">
        <v>80</v>
      </c>
      <c r="AV1438" s="12" t="s">
        <v>80</v>
      </c>
      <c r="AW1438" s="12" t="s">
        <v>34</v>
      </c>
      <c r="AX1438" s="12" t="s">
        <v>71</v>
      </c>
      <c r="AY1438" s="234" t="s">
        <v>419</v>
      </c>
    </row>
    <row r="1439" spans="2:65" s="12" customFormat="1" ht="13.5">
      <c r="B1439" s="224"/>
      <c r="C1439" s="225"/>
      <c r="D1439" s="221" t="s">
        <v>430</v>
      </c>
      <c r="E1439" s="226" t="s">
        <v>395</v>
      </c>
      <c r="F1439" s="227" t="s">
        <v>2557</v>
      </c>
      <c r="G1439" s="225"/>
      <c r="H1439" s="228">
        <v>74.22</v>
      </c>
      <c r="I1439" s="229"/>
      <c r="J1439" s="225"/>
      <c r="K1439" s="225"/>
      <c r="L1439" s="230"/>
      <c r="M1439" s="231"/>
      <c r="N1439" s="232"/>
      <c r="O1439" s="232"/>
      <c r="P1439" s="232"/>
      <c r="Q1439" s="232"/>
      <c r="R1439" s="232"/>
      <c r="S1439" s="232"/>
      <c r="T1439" s="233"/>
      <c r="AT1439" s="234" t="s">
        <v>430</v>
      </c>
      <c r="AU1439" s="234" t="s">
        <v>80</v>
      </c>
      <c r="AV1439" s="12" t="s">
        <v>80</v>
      </c>
      <c r="AW1439" s="12" t="s">
        <v>34</v>
      </c>
      <c r="AX1439" s="12" t="s">
        <v>71</v>
      </c>
      <c r="AY1439" s="234" t="s">
        <v>419</v>
      </c>
    </row>
    <row r="1440" spans="2:65" s="12" customFormat="1" ht="13.5">
      <c r="B1440" s="224"/>
      <c r="C1440" s="225"/>
      <c r="D1440" s="221" t="s">
        <v>430</v>
      </c>
      <c r="E1440" s="226" t="s">
        <v>397</v>
      </c>
      <c r="F1440" s="227" t="s">
        <v>2558</v>
      </c>
      <c r="G1440" s="225"/>
      <c r="H1440" s="228">
        <v>243.33</v>
      </c>
      <c r="I1440" s="229"/>
      <c r="J1440" s="225"/>
      <c r="K1440" s="225"/>
      <c r="L1440" s="230"/>
      <c r="M1440" s="231"/>
      <c r="N1440" s="232"/>
      <c r="O1440" s="232"/>
      <c r="P1440" s="232"/>
      <c r="Q1440" s="232"/>
      <c r="R1440" s="232"/>
      <c r="S1440" s="232"/>
      <c r="T1440" s="233"/>
      <c r="AT1440" s="234" t="s">
        <v>430</v>
      </c>
      <c r="AU1440" s="234" t="s">
        <v>80</v>
      </c>
      <c r="AV1440" s="12" t="s">
        <v>80</v>
      </c>
      <c r="AW1440" s="12" t="s">
        <v>34</v>
      </c>
      <c r="AX1440" s="12" t="s">
        <v>71</v>
      </c>
      <c r="AY1440" s="234" t="s">
        <v>419</v>
      </c>
    </row>
    <row r="1441" spans="2:65" s="12" customFormat="1" ht="13.5">
      <c r="B1441" s="224"/>
      <c r="C1441" s="225"/>
      <c r="D1441" s="221" t="s">
        <v>430</v>
      </c>
      <c r="E1441" s="226" t="s">
        <v>399</v>
      </c>
      <c r="F1441" s="227" t="s">
        <v>322</v>
      </c>
      <c r="G1441" s="225"/>
      <c r="H1441" s="228">
        <v>6.28</v>
      </c>
      <c r="I1441" s="229"/>
      <c r="J1441" s="225"/>
      <c r="K1441" s="225"/>
      <c r="L1441" s="230"/>
      <c r="M1441" s="231"/>
      <c r="N1441" s="232"/>
      <c r="O1441" s="232"/>
      <c r="P1441" s="232"/>
      <c r="Q1441" s="232"/>
      <c r="R1441" s="232"/>
      <c r="S1441" s="232"/>
      <c r="T1441" s="233"/>
      <c r="AT1441" s="234" t="s">
        <v>430</v>
      </c>
      <c r="AU1441" s="234" t="s">
        <v>80</v>
      </c>
      <c r="AV1441" s="12" t="s">
        <v>80</v>
      </c>
      <c r="AW1441" s="12" t="s">
        <v>34</v>
      </c>
      <c r="AX1441" s="12" t="s">
        <v>71</v>
      </c>
      <c r="AY1441" s="234" t="s">
        <v>419</v>
      </c>
    </row>
    <row r="1442" spans="2:65" s="12" customFormat="1" ht="13.5">
      <c r="B1442" s="224"/>
      <c r="C1442" s="225"/>
      <c r="D1442" s="221" t="s">
        <v>430</v>
      </c>
      <c r="E1442" s="226" t="s">
        <v>400</v>
      </c>
      <c r="F1442" s="227" t="s">
        <v>2559</v>
      </c>
      <c r="G1442" s="225"/>
      <c r="H1442" s="228">
        <v>586.65</v>
      </c>
      <c r="I1442" s="229"/>
      <c r="J1442" s="225"/>
      <c r="K1442" s="225"/>
      <c r="L1442" s="230"/>
      <c r="M1442" s="231"/>
      <c r="N1442" s="232"/>
      <c r="O1442" s="232"/>
      <c r="P1442" s="232"/>
      <c r="Q1442" s="232"/>
      <c r="R1442" s="232"/>
      <c r="S1442" s="232"/>
      <c r="T1442" s="233"/>
      <c r="AT1442" s="234" t="s">
        <v>430</v>
      </c>
      <c r="AU1442" s="234" t="s">
        <v>80</v>
      </c>
      <c r="AV1442" s="12" t="s">
        <v>80</v>
      </c>
      <c r="AW1442" s="12" t="s">
        <v>34</v>
      </c>
      <c r="AX1442" s="12" t="s">
        <v>71</v>
      </c>
      <c r="AY1442" s="234" t="s">
        <v>419</v>
      </c>
    </row>
    <row r="1443" spans="2:65" s="13" customFormat="1" ht="13.5">
      <c r="B1443" s="235"/>
      <c r="C1443" s="236"/>
      <c r="D1443" s="237" t="s">
        <v>430</v>
      </c>
      <c r="E1443" s="238" t="s">
        <v>272</v>
      </c>
      <c r="F1443" s="239" t="s">
        <v>434</v>
      </c>
      <c r="G1443" s="236"/>
      <c r="H1443" s="240">
        <v>1129.8230000000001</v>
      </c>
      <c r="I1443" s="241"/>
      <c r="J1443" s="236"/>
      <c r="K1443" s="236"/>
      <c r="L1443" s="242"/>
      <c r="M1443" s="243"/>
      <c r="N1443" s="244"/>
      <c r="O1443" s="244"/>
      <c r="P1443" s="244"/>
      <c r="Q1443" s="244"/>
      <c r="R1443" s="244"/>
      <c r="S1443" s="244"/>
      <c r="T1443" s="245"/>
      <c r="AT1443" s="246" t="s">
        <v>430</v>
      </c>
      <c r="AU1443" s="246" t="s">
        <v>80</v>
      </c>
      <c r="AV1443" s="13" t="s">
        <v>426</v>
      </c>
      <c r="AW1443" s="13" t="s">
        <v>34</v>
      </c>
      <c r="AX1443" s="13" t="s">
        <v>78</v>
      </c>
      <c r="AY1443" s="246" t="s">
        <v>419</v>
      </c>
    </row>
    <row r="1444" spans="2:65" s="1" customFormat="1" ht="31.5" customHeight="1">
      <c r="B1444" s="42"/>
      <c r="C1444" s="250" t="s">
        <v>2560</v>
      </c>
      <c r="D1444" s="250" t="s">
        <v>469</v>
      </c>
      <c r="E1444" s="251" t="s">
        <v>2561</v>
      </c>
      <c r="F1444" s="252" t="s">
        <v>2562</v>
      </c>
      <c r="G1444" s="253" t="s">
        <v>465</v>
      </c>
      <c r="H1444" s="254">
        <v>910.952</v>
      </c>
      <c r="I1444" s="255"/>
      <c r="J1444" s="256">
        <f>ROUND(I1444*H1444,2)</f>
        <v>0</v>
      </c>
      <c r="K1444" s="252" t="s">
        <v>21</v>
      </c>
      <c r="L1444" s="257"/>
      <c r="M1444" s="258" t="s">
        <v>21</v>
      </c>
      <c r="N1444" s="259" t="s">
        <v>42</v>
      </c>
      <c r="O1444" s="43"/>
      <c r="P1444" s="218">
        <f>O1444*H1444</f>
        <v>0</v>
      </c>
      <c r="Q1444" s="218">
        <v>1.9199999999999998E-2</v>
      </c>
      <c r="R1444" s="218">
        <f>Q1444*H1444</f>
        <v>17.490278399999998</v>
      </c>
      <c r="S1444" s="218">
        <v>0</v>
      </c>
      <c r="T1444" s="219">
        <f>S1444*H1444</f>
        <v>0</v>
      </c>
      <c r="AR1444" s="25" t="s">
        <v>622</v>
      </c>
      <c r="AT1444" s="25" t="s">
        <v>469</v>
      </c>
      <c r="AU1444" s="25" t="s">
        <v>80</v>
      </c>
      <c r="AY1444" s="25" t="s">
        <v>419</v>
      </c>
      <c r="BE1444" s="220">
        <f>IF(N1444="základní",J1444,0)</f>
        <v>0</v>
      </c>
      <c r="BF1444" s="220">
        <f>IF(N1444="snížená",J1444,0)</f>
        <v>0</v>
      </c>
      <c r="BG1444" s="220">
        <f>IF(N1444="zákl. přenesená",J1444,0)</f>
        <v>0</v>
      </c>
      <c r="BH1444" s="220">
        <f>IF(N1444="sníž. přenesená",J1444,0)</f>
        <v>0</v>
      </c>
      <c r="BI1444" s="220">
        <f>IF(N1444="nulová",J1444,0)</f>
        <v>0</v>
      </c>
      <c r="BJ1444" s="25" t="s">
        <v>78</v>
      </c>
      <c r="BK1444" s="220">
        <f>ROUND(I1444*H1444,2)</f>
        <v>0</v>
      </c>
      <c r="BL1444" s="25" t="s">
        <v>517</v>
      </c>
      <c r="BM1444" s="25" t="s">
        <v>2563</v>
      </c>
    </row>
    <row r="1445" spans="2:65" s="1" customFormat="1" ht="27">
      <c r="B1445" s="42"/>
      <c r="C1445" s="64"/>
      <c r="D1445" s="221" t="s">
        <v>428</v>
      </c>
      <c r="E1445" s="64"/>
      <c r="F1445" s="222" t="s">
        <v>2562</v>
      </c>
      <c r="G1445" s="64"/>
      <c r="H1445" s="64"/>
      <c r="I1445" s="177"/>
      <c r="J1445" s="64"/>
      <c r="K1445" s="64"/>
      <c r="L1445" s="62"/>
      <c r="M1445" s="223"/>
      <c r="N1445" s="43"/>
      <c r="O1445" s="43"/>
      <c r="P1445" s="43"/>
      <c r="Q1445" s="43"/>
      <c r="R1445" s="43"/>
      <c r="S1445" s="43"/>
      <c r="T1445" s="79"/>
      <c r="AT1445" s="25" t="s">
        <v>428</v>
      </c>
      <c r="AU1445" s="25" t="s">
        <v>80</v>
      </c>
    </row>
    <row r="1446" spans="2:65" s="12" customFormat="1" ht="13.5">
      <c r="B1446" s="224"/>
      <c r="C1446" s="225"/>
      <c r="D1446" s="237" t="s">
        <v>430</v>
      </c>
      <c r="E1446" s="247" t="s">
        <v>21</v>
      </c>
      <c r="F1446" s="248" t="s">
        <v>2564</v>
      </c>
      <c r="G1446" s="225"/>
      <c r="H1446" s="249">
        <v>910.952</v>
      </c>
      <c r="I1446" s="229"/>
      <c r="J1446" s="225"/>
      <c r="K1446" s="225"/>
      <c r="L1446" s="230"/>
      <c r="M1446" s="231"/>
      <c r="N1446" s="232"/>
      <c r="O1446" s="232"/>
      <c r="P1446" s="232"/>
      <c r="Q1446" s="232"/>
      <c r="R1446" s="232"/>
      <c r="S1446" s="232"/>
      <c r="T1446" s="233"/>
      <c r="AT1446" s="234" t="s">
        <v>430</v>
      </c>
      <c r="AU1446" s="234" t="s">
        <v>80</v>
      </c>
      <c r="AV1446" s="12" t="s">
        <v>80</v>
      </c>
      <c r="AW1446" s="12" t="s">
        <v>34</v>
      </c>
      <c r="AX1446" s="12" t="s">
        <v>78</v>
      </c>
      <c r="AY1446" s="234" t="s">
        <v>419</v>
      </c>
    </row>
    <row r="1447" spans="2:65" s="1" customFormat="1" ht="31.5" customHeight="1">
      <c r="B1447" s="42"/>
      <c r="C1447" s="250" t="s">
        <v>2565</v>
      </c>
      <c r="D1447" s="250" t="s">
        <v>469</v>
      </c>
      <c r="E1447" s="251" t="s">
        <v>2566</v>
      </c>
      <c r="F1447" s="252" t="s">
        <v>2567</v>
      </c>
      <c r="G1447" s="253" t="s">
        <v>465</v>
      </c>
      <c r="H1447" s="254">
        <v>458.35899999999998</v>
      </c>
      <c r="I1447" s="255"/>
      <c r="J1447" s="256">
        <f>ROUND(I1447*H1447,2)</f>
        <v>0</v>
      </c>
      <c r="K1447" s="252" t="s">
        <v>21</v>
      </c>
      <c r="L1447" s="257"/>
      <c r="M1447" s="258" t="s">
        <v>21</v>
      </c>
      <c r="N1447" s="259" t="s">
        <v>42</v>
      </c>
      <c r="O1447" s="43"/>
      <c r="P1447" s="218">
        <f>O1447*H1447</f>
        <v>0</v>
      </c>
      <c r="Q1447" s="218">
        <v>1.9199999999999998E-2</v>
      </c>
      <c r="R1447" s="218">
        <f>Q1447*H1447</f>
        <v>8.8004927999999989</v>
      </c>
      <c r="S1447" s="218">
        <v>0</v>
      </c>
      <c r="T1447" s="219">
        <f>S1447*H1447</f>
        <v>0</v>
      </c>
      <c r="AR1447" s="25" t="s">
        <v>622</v>
      </c>
      <c r="AT1447" s="25" t="s">
        <v>469</v>
      </c>
      <c r="AU1447" s="25" t="s">
        <v>80</v>
      </c>
      <c r="AY1447" s="25" t="s">
        <v>419</v>
      </c>
      <c r="BE1447" s="220">
        <f>IF(N1447="základní",J1447,0)</f>
        <v>0</v>
      </c>
      <c r="BF1447" s="220">
        <f>IF(N1447="snížená",J1447,0)</f>
        <v>0</v>
      </c>
      <c r="BG1447" s="220">
        <f>IF(N1447="zákl. přenesená",J1447,0)</f>
        <v>0</v>
      </c>
      <c r="BH1447" s="220">
        <f>IF(N1447="sníž. přenesená",J1447,0)</f>
        <v>0</v>
      </c>
      <c r="BI1447" s="220">
        <f>IF(N1447="nulová",J1447,0)</f>
        <v>0</v>
      </c>
      <c r="BJ1447" s="25" t="s">
        <v>78</v>
      </c>
      <c r="BK1447" s="220">
        <f>ROUND(I1447*H1447,2)</f>
        <v>0</v>
      </c>
      <c r="BL1447" s="25" t="s">
        <v>517</v>
      </c>
      <c r="BM1447" s="25" t="s">
        <v>2568</v>
      </c>
    </row>
    <row r="1448" spans="2:65" s="1" customFormat="1" ht="13.5">
      <c r="B1448" s="42"/>
      <c r="C1448" s="64"/>
      <c r="D1448" s="221" t="s">
        <v>428</v>
      </c>
      <c r="E1448" s="64"/>
      <c r="F1448" s="222" t="s">
        <v>2567</v>
      </c>
      <c r="G1448" s="64"/>
      <c r="H1448" s="64"/>
      <c r="I1448" s="177"/>
      <c r="J1448" s="64"/>
      <c r="K1448" s="64"/>
      <c r="L1448" s="62"/>
      <c r="M1448" s="223"/>
      <c r="N1448" s="43"/>
      <c r="O1448" s="43"/>
      <c r="P1448" s="43"/>
      <c r="Q1448" s="43"/>
      <c r="R1448" s="43"/>
      <c r="S1448" s="43"/>
      <c r="T1448" s="79"/>
      <c r="AT1448" s="25" t="s">
        <v>428</v>
      </c>
      <c r="AU1448" s="25" t="s">
        <v>80</v>
      </c>
    </row>
    <row r="1449" spans="2:65" s="12" customFormat="1" ht="13.5">
      <c r="B1449" s="224"/>
      <c r="C1449" s="225"/>
      <c r="D1449" s="237" t="s">
        <v>430</v>
      </c>
      <c r="E1449" s="247" t="s">
        <v>21</v>
      </c>
      <c r="F1449" s="248" t="s">
        <v>2569</v>
      </c>
      <c r="G1449" s="225"/>
      <c r="H1449" s="249">
        <v>458.35899999999998</v>
      </c>
      <c r="I1449" s="229"/>
      <c r="J1449" s="225"/>
      <c r="K1449" s="225"/>
      <c r="L1449" s="230"/>
      <c r="M1449" s="231"/>
      <c r="N1449" s="232"/>
      <c r="O1449" s="232"/>
      <c r="P1449" s="232"/>
      <c r="Q1449" s="232"/>
      <c r="R1449" s="232"/>
      <c r="S1449" s="232"/>
      <c r="T1449" s="233"/>
      <c r="AT1449" s="234" t="s">
        <v>430</v>
      </c>
      <c r="AU1449" s="234" t="s">
        <v>80</v>
      </c>
      <c r="AV1449" s="12" t="s">
        <v>80</v>
      </c>
      <c r="AW1449" s="12" t="s">
        <v>34</v>
      </c>
      <c r="AX1449" s="12" t="s">
        <v>78</v>
      </c>
      <c r="AY1449" s="234" t="s">
        <v>419</v>
      </c>
    </row>
    <row r="1450" spans="2:65" s="1" customFormat="1" ht="22.5" customHeight="1">
      <c r="B1450" s="42"/>
      <c r="C1450" s="250" t="s">
        <v>2570</v>
      </c>
      <c r="D1450" s="250" t="s">
        <v>469</v>
      </c>
      <c r="E1450" s="251" t="s">
        <v>2571</v>
      </c>
      <c r="F1450" s="252" t="s">
        <v>2572</v>
      </c>
      <c r="G1450" s="253" t="s">
        <v>465</v>
      </c>
      <c r="H1450" s="254">
        <v>27.945</v>
      </c>
      <c r="I1450" s="255"/>
      <c r="J1450" s="256">
        <f>ROUND(I1450*H1450,2)</f>
        <v>0</v>
      </c>
      <c r="K1450" s="252" t="s">
        <v>21</v>
      </c>
      <c r="L1450" s="257"/>
      <c r="M1450" s="258" t="s">
        <v>21</v>
      </c>
      <c r="N1450" s="259" t="s">
        <v>42</v>
      </c>
      <c r="O1450" s="43"/>
      <c r="P1450" s="218">
        <f>O1450*H1450</f>
        <v>0</v>
      </c>
      <c r="Q1450" s="218">
        <v>1.9199999999999998E-2</v>
      </c>
      <c r="R1450" s="218">
        <f>Q1450*H1450</f>
        <v>0.53654399999999991</v>
      </c>
      <c r="S1450" s="218">
        <v>0</v>
      </c>
      <c r="T1450" s="219">
        <f>S1450*H1450</f>
        <v>0</v>
      </c>
      <c r="AR1450" s="25" t="s">
        <v>622</v>
      </c>
      <c r="AT1450" s="25" t="s">
        <v>469</v>
      </c>
      <c r="AU1450" s="25" t="s">
        <v>80</v>
      </c>
      <c r="AY1450" s="25" t="s">
        <v>419</v>
      </c>
      <c r="BE1450" s="220">
        <f>IF(N1450="základní",J1450,0)</f>
        <v>0</v>
      </c>
      <c r="BF1450" s="220">
        <f>IF(N1450="snížená",J1450,0)</f>
        <v>0</v>
      </c>
      <c r="BG1450" s="220">
        <f>IF(N1450="zákl. přenesená",J1450,0)</f>
        <v>0</v>
      </c>
      <c r="BH1450" s="220">
        <f>IF(N1450="sníž. přenesená",J1450,0)</f>
        <v>0</v>
      </c>
      <c r="BI1450" s="220">
        <f>IF(N1450="nulová",J1450,0)</f>
        <v>0</v>
      </c>
      <c r="BJ1450" s="25" t="s">
        <v>78</v>
      </c>
      <c r="BK1450" s="220">
        <f>ROUND(I1450*H1450,2)</f>
        <v>0</v>
      </c>
      <c r="BL1450" s="25" t="s">
        <v>517</v>
      </c>
      <c r="BM1450" s="25" t="s">
        <v>2573</v>
      </c>
    </row>
    <row r="1451" spans="2:65" s="1" customFormat="1" ht="13.5">
      <c r="B1451" s="42"/>
      <c r="C1451" s="64"/>
      <c r="D1451" s="221" t="s">
        <v>428</v>
      </c>
      <c r="E1451" s="64"/>
      <c r="F1451" s="222" t="s">
        <v>2572</v>
      </c>
      <c r="G1451" s="64"/>
      <c r="H1451" s="64"/>
      <c r="I1451" s="177"/>
      <c r="J1451" s="64"/>
      <c r="K1451" s="64"/>
      <c r="L1451" s="62"/>
      <c r="M1451" s="223"/>
      <c r="N1451" s="43"/>
      <c r="O1451" s="43"/>
      <c r="P1451" s="43"/>
      <c r="Q1451" s="43"/>
      <c r="R1451" s="43"/>
      <c r="S1451" s="43"/>
      <c r="T1451" s="79"/>
      <c r="AT1451" s="25" t="s">
        <v>428</v>
      </c>
      <c r="AU1451" s="25" t="s">
        <v>80</v>
      </c>
    </row>
    <row r="1452" spans="2:65" s="12" customFormat="1" ht="13.5">
      <c r="B1452" s="224"/>
      <c r="C1452" s="225"/>
      <c r="D1452" s="237" t="s">
        <v>430</v>
      </c>
      <c r="E1452" s="247" t="s">
        <v>21</v>
      </c>
      <c r="F1452" s="248" t="s">
        <v>2574</v>
      </c>
      <c r="G1452" s="225"/>
      <c r="H1452" s="249">
        <v>27.945</v>
      </c>
      <c r="I1452" s="229"/>
      <c r="J1452" s="225"/>
      <c r="K1452" s="225"/>
      <c r="L1452" s="230"/>
      <c r="M1452" s="231"/>
      <c r="N1452" s="232"/>
      <c r="O1452" s="232"/>
      <c r="P1452" s="232"/>
      <c r="Q1452" s="232"/>
      <c r="R1452" s="232"/>
      <c r="S1452" s="232"/>
      <c r="T1452" s="233"/>
      <c r="AT1452" s="234" t="s">
        <v>430</v>
      </c>
      <c r="AU1452" s="234" t="s">
        <v>80</v>
      </c>
      <c r="AV1452" s="12" t="s">
        <v>80</v>
      </c>
      <c r="AW1452" s="12" t="s">
        <v>34</v>
      </c>
      <c r="AX1452" s="12" t="s">
        <v>78</v>
      </c>
      <c r="AY1452" s="234" t="s">
        <v>419</v>
      </c>
    </row>
    <row r="1453" spans="2:65" s="1" customFormat="1" ht="22.5" customHeight="1">
      <c r="B1453" s="42"/>
      <c r="C1453" s="209" t="s">
        <v>2575</v>
      </c>
      <c r="D1453" s="209" t="s">
        <v>421</v>
      </c>
      <c r="E1453" s="210" t="s">
        <v>2576</v>
      </c>
      <c r="F1453" s="211" t="s">
        <v>2577</v>
      </c>
      <c r="G1453" s="212" t="s">
        <v>465</v>
      </c>
      <c r="H1453" s="213">
        <v>1129.8230000000001</v>
      </c>
      <c r="I1453" s="214"/>
      <c r="J1453" s="215">
        <f>ROUND(I1453*H1453,2)</f>
        <v>0</v>
      </c>
      <c r="K1453" s="211" t="s">
        <v>425</v>
      </c>
      <c r="L1453" s="62"/>
      <c r="M1453" s="216" t="s">
        <v>21</v>
      </c>
      <c r="N1453" s="217" t="s">
        <v>42</v>
      </c>
      <c r="O1453" s="43"/>
      <c r="P1453" s="218">
        <f>O1453*H1453</f>
        <v>0</v>
      </c>
      <c r="Q1453" s="218">
        <v>0</v>
      </c>
      <c r="R1453" s="218">
        <f>Q1453*H1453</f>
        <v>0</v>
      </c>
      <c r="S1453" s="218">
        <v>0</v>
      </c>
      <c r="T1453" s="219">
        <f>S1453*H1453</f>
        <v>0</v>
      </c>
      <c r="AR1453" s="25" t="s">
        <v>517</v>
      </c>
      <c r="AT1453" s="25" t="s">
        <v>421</v>
      </c>
      <c r="AU1453" s="25" t="s">
        <v>80</v>
      </c>
      <c r="AY1453" s="25" t="s">
        <v>419</v>
      </c>
      <c r="BE1453" s="220">
        <f>IF(N1453="základní",J1453,0)</f>
        <v>0</v>
      </c>
      <c r="BF1453" s="220">
        <f>IF(N1453="snížená",J1453,0)</f>
        <v>0</v>
      </c>
      <c r="BG1453" s="220">
        <f>IF(N1453="zákl. přenesená",J1453,0)</f>
        <v>0</v>
      </c>
      <c r="BH1453" s="220">
        <f>IF(N1453="sníž. přenesená",J1453,0)</f>
        <v>0</v>
      </c>
      <c r="BI1453" s="220">
        <f>IF(N1453="nulová",J1453,0)</f>
        <v>0</v>
      </c>
      <c r="BJ1453" s="25" t="s">
        <v>78</v>
      </c>
      <c r="BK1453" s="220">
        <f>ROUND(I1453*H1453,2)</f>
        <v>0</v>
      </c>
      <c r="BL1453" s="25" t="s">
        <v>517</v>
      </c>
      <c r="BM1453" s="25" t="s">
        <v>2578</v>
      </c>
    </row>
    <row r="1454" spans="2:65" s="1" customFormat="1" ht="13.5">
      <c r="B1454" s="42"/>
      <c r="C1454" s="64"/>
      <c r="D1454" s="221" t="s">
        <v>428</v>
      </c>
      <c r="E1454" s="64"/>
      <c r="F1454" s="222" t="s">
        <v>2579</v>
      </c>
      <c r="G1454" s="64"/>
      <c r="H1454" s="64"/>
      <c r="I1454" s="177"/>
      <c r="J1454" s="64"/>
      <c r="K1454" s="64"/>
      <c r="L1454" s="62"/>
      <c r="M1454" s="223"/>
      <c r="N1454" s="43"/>
      <c r="O1454" s="43"/>
      <c r="P1454" s="43"/>
      <c r="Q1454" s="43"/>
      <c r="R1454" s="43"/>
      <c r="S1454" s="43"/>
      <c r="T1454" s="79"/>
      <c r="AT1454" s="25" t="s">
        <v>428</v>
      </c>
      <c r="AU1454" s="25" t="s">
        <v>80</v>
      </c>
    </row>
    <row r="1455" spans="2:65" s="12" customFormat="1" ht="13.5">
      <c r="B1455" s="224"/>
      <c r="C1455" s="225"/>
      <c r="D1455" s="237" t="s">
        <v>430</v>
      </c>
      <c r="E1455" s="247" t="s">
        <v>21</v>
      </c>
      <c r="F1455" s="248" t="s">
        <v>272</v>
      </c>
      <c r="G1455" s="225"/>
      <c r="H1455" s="249">
        <v>1129.8230000000001</v>
      </c>
      <c r="I1455" s="229"/>
      <c r="J1455" s="225"/>
      <c r="K1455" s="225"/>
      <c r="L1455" s="230"/>
      <c r="M1455" s="231"/>
      <c r="N1455" s="232"/>
      <c r="O1455" s="232"/>
      <c r="P1455" s="232"/>
      <c r="Q1455" s="232"/>
      <c r="R1455" s="232"/>
      <c r="S1455" s="232"/>
      <c r="T1455" s="233"/>
      <c r="AT1455" s="234" t="s">
        <v>430</v>
      </c>
      <c r="AU1455" s="234" t="s">
        <v>80</v>
      </c>
      <c r="AV1455" s="12" t="s">
        <v>80</v>
      </c>
      <c r="AW1455" s="12" t="s">
        <v>34</v>
      </c>
      <c r="AX1455" s="12" t="s">
        <v>78</v>
      </c>
      <c r="AY1455" s="234" t="s">
        <v>419</v>
      </c>
    </row>
    <row r="1456" spans="2:65" s="1" customFormat="1" ht="22.5" customHeight="1">
      <c r="B1456" s="42"/>
      <c r="C1456" s="209" t="s">
        <v>2580</v>
      </c>
      <c r="D1456" s="209" t="s">
        <v>421</v>
      </c>
      <c r="E1456" s="210" t="s">
        <v>2581</v>
      </c>
      <c r="F1456" s="211" t="s">
        <v>2582</v>
      </c>
      <c r="G1456" s="212" t="s">
        <v>465</v>
      </c>
      <c r="H1456" s="213">
        <v>1129.8230000000001</v>
      </c>
      <c r="I1456" s="214"/>
      <c r="J1456" s="215">
        <f>ROUND(I1456*H1456,2)</f>
        <v>0</v>
      </c>
      <c r="K1456" s="211" t="s">
        <v>425</v>
      </c>
      <c r="L1456" s="62"/>
      <c r="M1456" s="216" t="s">
        <v>21</v>
      </c>
      <c r="N1456" s="217" t="s">
        <v>42</v>
      </c>
      <c r="O1456" s="43"/>
      <c r="P1456" s="218">
        <f>O1456*H1456</f>
        <v>0</v>
      </c>
      <c r="Q1456" s="218">
        <v>0</v>
      </c>
      <c r="R1456" s="218">
        <f>Q1456*H1456</f>
        <v>0</v>
      </c>
      <c r="S1456" s="218">
        <v>0</v>
      </c>
      <c r="T1456" s="219">
        <f>S1456*H1456</f>
        <v>0</v>
      </c>
      <c r="AR1456" s="25" t="s">
        <v>517</v>
      </c>
      <c r="AT1456" s="25" t="s">
        <v>421</v>
      </c>
      <c r="AU1456" s="25" t="s">
        <v>80</v>
      </c>
      <c r="AY1456" s="25" t="s">
        <v>419</v>
      </c>
      <c r="BE1456" s="220">
        <f>IF(N1456="základní",J1456,0)</f>
        <v>0</v>
      </c>
      <c r="BF1456" s="220">
        <f>IF(N1456="snížená",J1456,0)</f>
        <v>0</v>
      </c>
      <c r="BG1456" s="220">
        <f>IF(N1456="zákl. přenesená",J1456,0)</f>
        <v>0</v>
      </c>
      <c r="BH1456" s="220">
        <f>IF(N1456="sníž. přenesená",J1456,0)</f>
        <v>0</v>
      </c>
      <c r="BI1456" s="220">
        <f>IF(N1456="nulová",J1456,0)</f>
        <v>0</v>
      </c>
      <c r="BJ1456" s="25" t="s">
        <v>78</v>
      </c>
      <c r="BK1456" s="220">
        <f>ROUND(I1456*H1456,2)</f>
        <v>0</v>
      </c>
      <c r="BL1456" s="25" t="s">
        <v>517</v>
      </c>
      <c r="BM1456" s="25" t="s">
        <v>2583</v>
      </c>
    </row>
    <row r="1457" spans="2:65" s="1" customFormat="1" ht="13.5">
      <c r="B1457" s="42"/>
      <c r="C1457" s="64"/>
      <c r="D1457" s="221" t="s">
        <v>428</v>
      </c>
      <c r="E1457" s="64"/>
      <c r="F1457" s="222" t="s">
        <v>2584</v>
      </c>
      <c r="G1457" s="64"/>
      <c r="H1457" s="64"/>
      <c r="I1457" s="177"/>
      <c r="J1457" s="64"/>
      <c r="K1457" s="64"/>
      <c r="L1457" s="62"/>
      <c r="M1457" s="223"/>
      <c r="N1457" s="43"/>
      <c r="O1457" s="43"/>
      <c r="P1457" s="43"/>
      <c r="Q1457" s="43"/>
      <c r="R1457" s="43"/>
      <c r="S1457" s="43"/>
      <c r="T1457" s="79"/>
      <c r="AT1457" s="25" t="s">
        <v>428</v>
      </c>
      <c r="AU1457" s="25" t="s">
        <v>80</v>
      </c>
    </row>
    <row r="1458" spans="2:65" s="12" customFormat="1" ht="13.5">
      <c r="B1458" s="224"/>
      <c r="C1458" s="225"/>
      <c r="D1458" s="237" t="s">
        <v>430</v>
      </c>
      <c r="E1458" s="247" t="s">
        <v>21</v>
      </c>
      <c r="F1458" s="248" t="s">
        <v>272</v>
      </c>
      <c r="G1458" s="225"/>
      <c r="H1458" s="249">
        <v>1129.8230000000001</v>
      </c>
      <c r="I1458" s="229"/>
      <c r="J1458" s="225"/>
      <c r="K1458" s="225"/>
      <c r="L1458" s="230"/>
      <c r="M1458" s="231"/>
      <c r="N1458" s="232"/>
      <c r="O1458" s="232"/>
      <c r="P1458" s="232"/>
      <c r="Q1458" s="232"/>
      <c r="R1458" s="232"/>
      <c r="S1458" s="232"/>
      <c r="T1458" s="233"/>
      <c r="AT1458" s="234" t="s">
        <v>430</v>
      </c>
      <c r="AU1458" s="234" t="s">
        <v>80</v>
      </c>
      <c r="AV1458" s="12" t="s">
        <v>80</v>
      </c>
      <c r="AW1458" s="12" t="s">
        <v>34</v>
      </c>
      <c r="AX1458" s="12" t="s">
        <v>78</v>
      </c>
      <c r="AY1458" s="234" t="s">
        <v>419</v>
      </c>
    </row>
    <row r="1459" spans="2:65" s="1" customFormat="1" ht="22.5" customHeight="1">
      <c r="B1459" s="42"/>
      <c r="C1459" s="209" t="s">
        <v>2585</v>
      </c>
      <c r="D1459" s="209" t="s">
        <v>421</v>
      </c>
      <c r="E1459" s="210" t="s">
        <v>2586</v>
      </c>
      <c r="F1459" s="211" t="s">
        <v>2587</v>
      </c>
      <c r="G1459" s="212" t="s">
        <v>465</v>
      </c>
      <c r="H1459" s="213">
        <v>1129.8230000000001</v>
      </c>
      <c r="I1459" s="214"/>
      <c r="J1459" s="215">
        <f>ROUND(I1459*H1459,2)</f>
        <v>0</v>
      </c>
      <c r="K1459" s="211" t="s">
        <v>425</v>
      </c>
      <c r="L1459" s="62"/>
      <c r="M1459" s="216" t="s">
        <v>21</v>
      </c>
      <c r="N1459" s="217" t="s">
        <v>42</v>
      </c>
      <c r="O1459" s="43"/>
      <c r="P1459" s="218">
        <f>O1459*H1459</f>
        <v>0</v>
      </c>
      <c r="Q1459" s="218">
        <v>2.9999999999999997E-4</v>
      </c>
      <c r="R1459" s="218">
        <f>Q1459*H1459</f>
        <v>0.3389469</v>
      </c>
      <c r="S1459" s="218">
        <v>0</v>
      </c>
      <c r="T1459" s="219">
        <f>S1459*H1459</f>
        <v>0</v>
      </c>
      <c r="AR1459" s="25" t="s">
        <v>517</v>
      </c>
      <c r="AT1459" s="25" t="s">
        <v>421</v>
      </c>
      <c r="AU1459" s="25" t="s">
        <v>80</v>
      </c>
      <c r="AY1459" s="25" t="s">
        <v>419</v>
      </c>
      <c r="BE1459" s="220">
        <f>IF(N1459="základní",J1459,0)</f>
        <v>0</v>
      </c>
      <c r="BF1459" s="220">
        <f>IF(N1459="snížená",J1459,0)</f>
        <v>0</v>
      </c>
      <c r="BG1459" s="220">
        <f>IF(N1459="zákl. přenesená",J1459,0)</f>
        <v>0</v>
      </c>
      <c r="BH1459" s="220">
        <f>IF(N1459="sníž. přenesená",J1459,0)</f>
        <v>0</v>
      </c>
      <c r="BI1459" s="220">
        <f>IF(N1459="nulová",J1459,0)</f>
        <v>0</v>
      </c>
      <c r="BJ1459" s="25" t="s">
        <v>78</v>
      </c>
      <c r="BK1459" s="220">
        <f>ROUND(I1459*H1459,2)</f>
        <v>0</v>
      </c>
      <c r="BL1459" s="25" t="s">
        <v>517</v>
      </c>
      <c r="BM1459" s="25" t="s">
        <v>2588</v>
      </c>
    </row>
    <row r="1460" spans="2:65" s="1" customFormat="1" ht="13.5">
      <c r="B1460" s="42"/>
      <c r="C1460" s="64"/>
      <c r="D1460" s="221" t="s">
        <v>428</v>
      </c>
      <c r="E1460" s="64"/>
      <c r="F1460" s="222" t="s">
        <v>2589</v>
      </c>
      <c r="G1460" s="64"/>
      <c r="H1460" s="64"/>
      <c r="I1460" s="177"/>
      <c r="J1460" s="64"/>
      <c r="K1460" s="64"/>
      <c r="L1460" s="62"/>
      <c r="M1460" s="223"/>
      <c r="N1460" s="43"/>
      <c r="O1460" s="43"/>
      <c r="P1460" s="43"/>
      <c r="Q1460" s="43"/>
      <c r="R1460" s="43"/>
      <c r="S1460" s="43"/>
      <c r="T1460" s="79"/>
      <c r="AT1460" s="25" t="s">
        <v>428</v>
      </c>
      <c r="AU1460" s="25" t="s">
        <v>80</v>
      </c>
    </row>
    <row r="1461" spans="2:65" s="12" customFormat="1" ht="13.5">
      <c r="B1461" s="224"/>
      <c r="C1461" s="225"/>
      <c r="D1461" s="237" t="s">
        <v>430</v>
      </c>
      <c r="E1461" s="247" t="s">
        <v>21</v>
      </c>
      <c r="F1461" s="248" t="s">
        <v>272</v>
      </c>
      <c r="G1461" s="225"/>
      <c r="H1461" s="249">
        <v>1129.8230000000001</v>
      </c>
      <c r="I1461" s="229"/>
      <c r="J1461" s="225"/>
      <c r="K1461" s="225"/>
      <c r="L1461" s="230"/>
      <c r="M1461" s="231"/>
      <c r="N1461" s="232"/>
      <c r="O1461" s="232"/>
      <c r="P1461" s="232"/>
      <c r="Q1461" s="232"/>
      <c r="R1461" s="232"/>
      <c r="S1461" s="232"/>
      <c r="T1461" s="233"/>
      <c r="AT1461" s="234" t="s">
        <v>430</v>
      </c>
      <c r="AU1461" s="234" t="s">
        <v>80</v>
      </c>
      <c r="AV1461" s="12" t="s">
        <v>80</v>
      </c>
      <c r="AW1461" s="12" t="s">
        <v>34</v>
      </c>
      <c r="AX1461" s="12" t="s">
        <v>78</v>
      </c>
      <c r="AY1461" s="234" t="s">
        <v>419</v>
      </c>
    </row>
    <row r="1462" spans="2:65" s="1" customFormat="1" ht="22.5" customHeight="1">
      <c r="B1462" s="42"/>
      <c r="C1462" s="209" t="s">
        <v>2590</v>
      </c>
      <c r="D1462" s="209" t="s">
        <v>421</v>
      </c>
      <c r="E1462" s="210" t="s">
        <v>2591</v>
      </c>
      <c r="F1462" s="211" t="s">
        <v>2592</v>
      </c>
      <c r="G1462" s="212" t="s">
        <v>465</v>
      </c>
      <c r="H1462" s="213">
        <v>1129.8230000000001</v>
      </c>
      <c r="I1462" s="214"/>
      <c r="J1462" s="215">
        <f>ROUND(I1462*H1462,2)</f>
        <v>0</v>
      </c>
      <c r="K1462" s="211" t="s">
        <v>425</v>
      </c>
      <c r="L1462" s="62"/>
      <c r="M1462" s="216" t="s">
        <v>21</v>
      </c>
      <c r="N1462" s="217" t="s">
        <v>42</v>
      </c>
      <c r="O1462" s="43"/>
      <c r="P1462" s="218">
        <f>O1462*H1462</f>
        <v>0</v>
      </c>
      <c r="Q1462" s="218">
        <v>7.1500000000000001E-3</v>
      </c>
      <c r="R1462" s="218">
        <f>Q1462*H1462</f>
        <v>8.0782344500000001</v>
      </c>
      <c r="S1462" s="218">
        <v>0</v>
      </c>
      <c r="T1462" s="219">
        <f>S1462*H1462</f>
        <v>0</v>
      </c>
      <c r="AR1462" s="25" t="s">
        <v>517</v>
      </c>
      <c r="AT1462" s="25" t="s">
        <v>421</v>
      </c>
      <c r="AU1462" s="25" t="s">
        <v>80</v>
      </c>
      <c r="AY1462" s="25" t="s">
        <v>419</v>
      </c>
      <c r="BE1462" s="220">
        <f>IF(N1462="základní",J1462,0)</f>
        <v>0</v>
      </c>
      <c r="BF1462" s="220">
        <f>IF(N1462="snížená",J1462,0)</f>
        <v>0</v>
      </c>
      <c r="BG1462" s="220">
        <f>IF(N1462="zákl. přenesená",J1462,0)</f>
        <v>0</v>
      </c>
      <c r="BH1462" s="220">
        <f>IF(N1462="sníž. přenesená",J1462,0)</f>
        <v>0</v>
      </c>
      <c r="BI1462" s="220">
        <f>IF(N1462="nulová",J1462,0)</f>
        <v>0</v>
      </c>
      <c r="BJ1462" s="25" t="s">
        <v>78</v>
      </c>
      <c r="BK1462" s="220">
        <f>ROUND(I1462*H1462,2)</f>
        <v>0</v>
      </c>
      <c r="BL1462" s="25" t="s">
        <v>517</v>
      </c>
      <c r="BM1462" s="25" t="s">
        <v>2593</v>
      </c>
    </row>
    <row r="1463" spans="2:65" s="1" customFormat="1" ht="13.5">
      <c r="B1463" s="42"/>
      <c r="C1463" s="64"/>
      <c r="D1463" s="221" t="s">
        <v>428</v>
      </c>
      <c r="E1463" s="64"/>
      <c r="F1463" s="222" t="s">
        <v>2594</v>
      </c>
      <c r="G1463" s="64"/>
      <c r="H1463" s="64"/>
      <c r="I1463" s="177"/>
      <c r="J1463" s="64"/>
      <c r="K1463" s="64"/>
      <c r="L1463" s="62"/>
      <c r="M1463" s="223"/>
      <c r="N1463" s="43"/>
      <c r="O1463" s="43"/>
      <c r="P1463" s="43"/>
      <c r="Q1463" s="43"/>
      <c r="R1463" s="43"/>
      <c r="S1463" s="43"/>
      <c r="T1463" s="79"/>
      <c r="AT1463" s="25" t="s">
        <v>428</v>
      </c>
      <c r="AU1463" s="25" t="s">
        <v>80</v>
      </c>
    </row>
    <row r="1464" spans="2:65" s="12" customFormat="1" ht="13.5">
      <c r="B1464" s="224"/>
      <c r="C1464" s="225"/>
      <c r="D1464" s="237" t="s">
        <v>430</v>
      </c>
      <c r="E1464" s="247" t="s">
        <v>21</v>
      </c>
      <c r="F1464" s="248" t="s">
        <v>272</v>
      </c>
      <c r="G1464" s="225"/>
      <c r="H1464" s="249">
        <v>1129.8230000000001</v>
      </c>
      <c r="I1464" s="229"/>
      <c r="J1464" s="225"/>
      <c r="K1464" s="225"/>
      <c r="L1464" s="230"/>
      <c r="M1464" s="231"/>
      <c r="N1464" s="232"/>
      <c r="O1464" s="232"/>
      <c r="P1464" s="232"/>
      <c r="Q1464" s="232"/>
      <c r="R1464" s="232"/>
      <c r="S1464" s="232"/>
      <c r="T1464" s="233"/>
      <c r="AT1464" s="234" t="s">
        <v>430</v>
      </c>
      <c r="AU1464" s="234" t="s">
        <v>80</v>
      </c>
      <c r="AV1464" s="12" t="s">
        <v>80</v>
      </c>
      <c r="AW1464" s="12" t="s">
        <v>34</v>
      </c>
      <c r="AX1464" s="12" t="s">
        <v>78</v>
      </c>
      <c r="AY1464" s="234" t="s">
        <v>419</v>
      </c>
    </row>
    <row r="1465" spans="2:65" s="1" customFormat="1" ht="22.5" customHeight="1">
      <c r="B1465" s="42"/>
      <c r="C1465" s="209" t="s">
        <v>2595</v>
      </c>
      <c r="D1465" s="209" t="s">
        <v>421</v>
      </c>
      <c r="E1465" s="210" t="s">
        <v>2596</v>
      </c>
      <c r="F1465" s="211" t="s">
        <v>2597</v>
      </c>
      <c r="G1465" s="212" t="s">
        <v>458</v>
      </c>
      <c r="H1465" s="213">
        <v>40.201999999999998</v>
      </c>
      <c r="I1465" s="214"/>
      <c r="J1465" s="215">
        <f>ROUND(I1465*H1465,2)</f>
        <v>0</v>
      </c>
      <c r="K1465" s="211" t="s">
        <v>425</v>
      </c>
      <c r="L1465" s="62"/>
      <c r="M1465" s="216" t="s">
        <v>21</v>
      </c>
      <c r="N1465" s="217" t="s">
        <v>42</v>
      </c>
      <c r="O1465" s="43"/>
      <c r="P1465" s="218">
        <f>O1465*H1465</f>
        <v>0</v>
      </c>
      <c r="Q1465" s="218">
        <v>0</v>
      </c>
      <c r="R1465" s="218">
        <f>Q1465*H1465</f>
        <v>0</v>
      </c>
      <c r="S1465" s="218">
        <v>0</v>
      </c>
      <c r="T1465" s="219">
        <f>S1465*H1465</f>
        <v>0</v>
      </c>
      <c r="AR1465" s="25" t="s">
        <v>517</v>
      </c>
      <c r="AT1465" s="25" t="s">
        <v>421</v>
      </c>
      <c r="AU1465" s="25" t="s">
        <v>80</v>
      </c>
      <c r="AY1465" s="25" t="s">
        <v>419</v>
      </c>
      <c r="BE1465" s="220">
        <f>IF(N1465="základní",J1465,0)</f>
        <v>0</v>
      </c>
      <c r="BF1465" s="220">
        <f>IF(N1465="snížená",J1465,0)</f>
        <v>0</v>
      </c>
      <c r="BG1465" s="220">
        <f>IF(N1465="zákl. přenesená",J1465,0)</f>
        <v>0</v>
      </c>
      <c r="BH1465" s="220">
        <f>IF(N1465="sníž. přenesená",J1465,0)</f>
        <v>0</v>
      </c>
      <c r="BI1465" s="220">
        <f>IF(N1465="nulová",J1465,0)</f>
        <v>0</v>
      </c>
      <c r="BJ1465" s="25" t="s">
        <v>78</v>
      </c>
      <c r="BK1465" s="220">
        <f>ROUND(I1465*H1465,2)</f>
        <v>0</v>
      </c>
      <c r="BL1465" s="25" t="s">
        <v>517</v>
      </c>
      <c r="BM1465" s="25" t="s">
        <v>2598</v>
      </c>
    </row>
    <row r="1466" spans="2:65" s="1" customFormat="1" ht="27">
      <c r="B1466" s="42"/>
      <c r="C1466" s="64"/>
      <c r="D1466" s="221" t="s">
        <v>428</v>
      </c>
      <c r="E1466" s="64"/>
      <c r="F1466" s="222" t="s">
        <v>2599</v>
      </c>
      <c r="G1466" s="64"/>
      <c r="H1466" s="64"/>
      <c r="I1466" s="177"/>
      <c r="J1466" s="64"/>
      <c r="K1466" s="64"/>
      <c r="L1466" s="62"/>
      <c r="M1466" s="223"/>
      <c r="N1466" s="43"/>
      <c r="O1466" s="43"/>
      <c r="P1466" s="43"/>
      <c r="Q1466" s="43"/>
      <c r="R1466" s="43"/>
      <c r="S1466" s="43"/>
      <c r="T1466" s="79"/>
      <c r="AT1466" s="25" t="s">
        <v>428</v>
      </c>
      <c r="AU1466" s="25" t="s">
        <v>80</v>
      </c>
    </row>
    <row r="1467" spans="2:65" s="11" customFormat="1" ht="29.85" customHeight="1">
      <c r="B1467" s="192"/>
      <c r="C1467" s="193"/>
      <c r="D1467" s="206" t="s">
        <v>70</v>
      </c>
      <c r="E1467" s="207" t="s">
        <v>2600</v>
      </c>
      <c r="F1467" s="207" t="s">
        <v>2601</v>
      </c>
      <c r="G1467" s="193"/>
      <c r="H1467" s="193"/>
      <c r="I1467" s="196"/>
      <c r="J1467" s="208">
        <f>BK1467</f>
        <v>0</v>
      </c>
      <c r="K1467" s="193"/>
      <c r="L1467" s="198"/>
      <c r="M1467" s="199"/>
      <c r="N1467" s="200"/>
      <c r="O1467" s="200"/>
      <c r="P1467" s="201">
        <f>SUM(P1468:P1529)</f>
        <v>0</v>
      </c>
      <c r="Q1467" s="200"/>
      <c r="R1467" s="201">
        <f>SUM(R1468:R1529)</f>
        <v>27.206189200000001</v>
      </c>
      <c r="S1467" s="200"/>
      <c r="T1467" s="202">
        <f>SUM(T1468:T1529)</f>
        <v>0</v>
      </c>
      <c r="AR1467" s="203" t="s">
        <v>80</v>
      </c>
      <c r="AT1467" s="204" t="s">
        <v>70</v>
      </c>
      <c r="AU1467" s="204" t="s">
        <v>78</v>
      </c>
      <c r="AY1467" s="203" t="s">
        <v>419</v>
      </c>
      <c r="BK1467" s="205">
        <f>SUM(BK1468:BK1529)</f>
        <v>0</v>
      </c>
    </row>
    <row r="1468" spans="2:65" s="1" customFormat="1" ht="22.5" customHeight="1">
      <c r="B1468" s="42"/>
      <c r="C1468" s="209" t="s">
        <v>2602</v>
      </c>
      <c r="D1468" s="209" t="s">
        <v>421</v>
      </c>
      <c r="E1468" s="210" t="s">
        <v>2603</v>
      </c>
      <c r="F1468" s="211" t="s">
        <v>2604</v>
      </c>
      <c r="G1468" s="212" t="s">
        <v>465</v>
      </c>
      <c r="H1468" s="213">
        <v>1095.1500000000001</v>
      </c>
      <c r="I1468" s="214"/>
      <c r="J1468" s="215">
        <f>ROUND(I1468*H1468,2)</f>
        <v>0</v>
      </c>
      <c r="K1468" s="211" t="s">
        <v>21</v>
      </c>
      <c r="L1468" s="62"/>
      <c r="M1468" s="216" t="s">
        <v>21</v>
      </c>
      <c r="N1468" s="217" t="s">
        <v>42</v>
      </c>
      <c r="O1468" s="43"/>
      <c r="P1468" s="218">
        <f>O1468*H1468</f>
        <v>0</v>
      </c>
      <c r="Q1468" s="218">
        <v>2.9999999999999997E-4</v>
      </c>
      <c r="R1468" s="218">
        <f>Q1468*H1468</f>
        <v>0.32854499999999998</v>
      </c>
      <c r="S1468" s="218">
        <v>0</v>
      </c>
      <c r="T1468" s="219">
        <f>S1468*H1468</f>
        <v>0</v>
      </c>
      <c r="AR1468" s="25" t="s">
        <v>517</v>
      </c>
      <c r="AT1468" s="25" t="s">
        <v>421</v>
      </c>
      <c r="AU1468" s="25" t="s">
        <v>80</v>
      </c>
      <c r="AY1468" s="25" t="s">
        <v>419</v>
      </c>
      <c r="BE1468" s="220">
        <f>IF(N1468="základní",J1468,0)</f>
        <v>0</v>
      </c>
      <c r="BF1468" s="220">
        <f>IF(N1468="snížená",J1468,0)</f>
        <v>0</v>
      </c>
      <c r="BG1468" s="220">
        <f>IF(N1468="zákl. přenesená",J1468,0)</f>
        <v>0</v>
      </c>
      <c r="BH1468" s="220">
        <f>IF(N1468="sníž. přenesená",J1468,0)</f>
        <v>0</v>
      </c>
      <c r="BI1468" s="220">
        <f>IF(N1468="nulová",J1468,0)</f>
        <v>0</v>
      </c>
      <c r="BJ1468" s="25" t="s">
        <v>78</v>
      </c>
      <c r="BK1468" s="220">
        <f>ROUND(I1468*H1468,2)</f>
        <v>0</v>
      </c>
      <c r="BL1468" s="25" t="s">
        <v>517</v>
      </c>
      <c r="BM1468" s="25" t="s">
        <v>2605</v>
      </c>
    </row>
    <row r="1469" spans="2:65" s="1" customFormat="1" ht="13.5">
      <c r="B1469" s="42"/>
      <c r="C1469" s="64"/>
      <c r="D1469" s="221" t="s">
        <v>428</v>
      </c>
      <c r="E1469" s="64"/>
      <c r="F1469" s="222" t="s">
        <v>2606</v>
      </c>
      <c r="G1469" s="64"/>
      <c r="H1469" s="64"/>
      <c r="I1469" s="177"/>
      <c r="J1469" s="64"/>
      <c r="K1469" s="64"/>
      <c r="L1469" s="62"/>
      <c r="M1469" s="223"/>
      <c r="N1469" s="43"/>
      <c r="O1469" s="43"/>
      <c r="P1469" s="43"/>
      <c r="Q1469" s="43"/>
      <c r="R1469" s="43"/>
      <c r="S1469" s="43"/>
      <c r="T1469" s="79"/>
      <c r="AT1469" s="25" t="s">
        <v>428</v>
      </c>
      <c r="AU1469" s="25" t="s">
        <v>80</v>
      </c>
    </row>
    <row r="1470" spans="2:65" s="14" customFormat="1" ht="13.5">
      <c r="B1470" s="260"/>
      <c r="C1470" s="261"/>
      <c r="D1470" s="221" t="s">
        <v>430</v>
      </c>
      <c r="E1470" s="262" t="s">
        <v>21</v>
      </c>
      <c r="F1470" s="263" t="s">
        <v>705</v>
      </c>
      <c r="G1470" s="261"/>
      <c r="H1470" s="264" t="s">
        <v>21</v>
      </c>
      <c r="I1470" s="265"/>
      <c r="J1470" s="261"/>
      <c r="K1470" s="261"/>
      <c r="L1470" s="266"/>
      <c r="M1470" s="267"/>
      <c r="N1470" s="268"/>
      <c r="O1470" s="268"/>
      <c r="P1470" s="268"/>
      <c r="Q1470" s="268"/>
      <c r="R1470" s="268"/>
      <c r="S1470" s="268"/>
      <c r="T1470" s="269"/>
      <c r="AT1470" s="270" t="s">
        <v>430</v>
      </c>
      <c r="AU1470" s="270" t="s">
        <v>80</v>
      </c>
      <c r="AV1470" s="14" t="s">
        <v>78</v>
      </c>
      <c r="AW1470" s="14" t="s">
        <v>34</v>
      </c>
      <c r="AX1470" s="14" t="s">
        <v>71</v>
      </c>
      <c r="AY1470" s="270" t="s">
        <v>419</v>
      </c>
    </row>
    <row r="1471" spans="2:65" s="12" customFormat="1" ht="13.5">
      <c r="B1471" s="224"/>
      <c r="C1471" s="225"/>
      <c r="D1471" s="221" t="s">
        <v>430</v>
      </c>
      <c r="E1471" s="226" t="s">
        <v>21</v>
      </c>
      <c r="F1471" s="227" t="s">
        <v>2607</v>
      </c>
      <c r="G1471" s="225"/>
      <c r="H1471" s="228">
        <v>21.902999999999999</v>
      </c>
      <c r="I1471" s="229"/>
      <c r="J1471" s="225"/>
      <c r="K1471" s="225"/>
      <c r="L1471" s="230"/>
      <c r="M1471" s="231"/>
      <c r="N1471" s="232"/>
      <c r="O1471" s="232"/>
      <c r="P1471" s="232"/>
      <c r="Q1471" s="232"/>
      <c r="R1471" s="232"/>
      <c r="S1471" s="232"/>
      <c r="T1471" s="233"/>
      <c r="AT1471" s="234" t="s">
        <v>430</v>
      </c>
      <c r="AU1471" s="234" t="s">
        <v>80</v>
      </c>
      <c r="AV1471" s="12" t="s">
        <v>80</v>
      </c>
      <c r="AW1471" s="12" t="s">
        <v>34</v>
      </c>
      <c r="AX1471" s="12" t="s">
        <v>71</v>
      </c>
      <c r="AY1471" s="234" t="s">
        <v>419</v>
      </c>
    </row>
    <row r="1472" spans="2:65" s="12" customFormat="1" ht="13.5">
      <c r="B1472" s="224"/>
      <c r="C1472" s="225"/>
      <c r="D1472" s="221" t="s">
        <v>430</v>
      </c>
      <c r="E1472" s="226" t="s">
        <v>21</v>
      </c>
      <c r="F1472" s="227" t="s">
        <v>2608</v>
      </c>
      <c r="G1472" s="225"/>
      <c r="H1472" s="228">
        <v>21.902999999999999</v>
      </c>
      <c r="I1472" s="229"/>
      <c r="J1472" s="225"/>
      <c r="K1472" s="225"/>
      <c r="L1472" s="230"/>
      <c r="M1472" s="231"/>
      <c r="N1472" s="232"/>
      <c r="O1472" s="232"/>
      <c r="P1472" s="232"/>
      <c r="Q1472" s="232"/>
      <c r="R1472" s="232"/>
      <c r="S1472" s="232"/>
      <c r="T1472" s="233"/>
      <c r="AT1472" s="234" t="s">
        <v>430</v>
      </c>
      <c r="AU1472" s="234" t="s">
        <v>80</v>
      </c>
      <c r="AV1472" s="12" t="s">
        <v>80</v>
      </c>
      <c r="AW1472" s="12" t="s">
        <v>34</v>
      </c>
      <c r="AX1472" s="12" t="s">
        <v>71</v>
      </c>
      <c r="AY1472" s="234" t="s">
        <v>419</v>
      </c>
    </row>
    <row r="1473" spans="2:51" s="12" customFormat="1" ht="13.5">
      <c r="B1473" s="224"/>
      <c r="C1473" s="225"/>
      <c r="D1473" s="221" t="s">
        <v>430</v>
      </c>
      <c r="E1473" s="226" t="s">
        <v>21</v>
      </c>
      <c r="F1473" s="227" t="s">
        <v>2609</v>
      </c>
      <c r="G1473" s="225"/>
      <c r="H1473" s="228">
        <v>21.902999999999999</v>
      </c>
      <c r="I1473" s="229"/>
      <c r="J1473" s="225"/>
      <c r="K1473" s="225"/>
      <c r="L1473" s="230"/>
      <c r="M1473" s="231"/>
      <c r="N1473" s="232"/>
      <c r="O1473" s="232"/>
      <c r="P1473" s="232"/>
      <c r="Q1473" s="232"/>
      <c r="R1473" s="232"/>
      <c r="S1473" s="232"/>
      <c r="T1473" s="233"/>
      <c r="AT1473" s="234" t="s">
        <v>430</v>
      </c>
      <c r="AU1473" s="234" t="s">
        <v>80</v>
      </c>
      <c r="AV1473" s="12" t="s">
        <v>80</v>
      </c>
      <c r="AW1473" s="12" t="s">
        <v>34</v>
      </c>
      <c r="AX1473" s="12" t="s">
        <v>71</v>
      </c>
      <c r="AY1473" s="234" t="s">
        <v>419</v>
      </c>
    </row>
    <row r="1474" spans="2:51" s="12" customFormat="1" ht="13.5">
      <c r="B1474" s="224"/>
      <c r="C1474" s="225"/>
      <c r="D1474" s="221" t="s">
        <v>430</v>
      </c>
      <c r="E1474" s="226" t="s">
        <v>21</v>
      </c>
      <c r="F1474" s="227" t="s">
        <v>2610</v>
      </c>
      <c r="G1474" s="225"/>
      <c r="H1474" s="228">
        <v>21.902999999999999</v>
      </c>
      <c r="I1474" s="229"/>
      <c r="J1474" s="225"/>
      <c r="K1474" s="225"/>
      <c r="L1474" s="230"/>
      <c r="M1474" s="231"/>
      <c r="N1474" s="232"/>
      <c r="O1474" s="232"/>
      <c r="P1474" s="232"/>
      <c r="Q1474" s="232"/>
      <c r="R1474" s="232"/>
      <c r="S1474" s="232"/>
      <c r="T1474" s="233"/>
      <c r="AT1474" s="234" t="s">
        <v>430</v>
      </c>
      <c r="AU1474" s="234" t="s">
        <v>80</v>
      </c>
      <c r="AV1474" s="12" t="s">
        <v>80</v>
      </c>
      <c r="AW1474" s="12" t="s">
        <v>34</v>
      </c>
      <c r="AX1474" s="12" t="s">
        <v>71</v>
      </c>
      <c r="AY1474" s="234" t="s">
        <v>419</v>
      </c>
    </row>
    <row r="1475" spans="2:51" s="12" customFormat="1" ht="13.5">
      <c r="B1475" s="224"/>
      <c r="C1475" s="225"/>
      <c r="D1475" s="221" t="s">
        <v>430</v>
      </c>
      <c r="E1475" s="226" t="s">
        <v>21</v>
      </c>
      <c r="F1475" s="227" t="s">
        <v>2611</v>
      </c>
      <c r="G1475" s="225"/>
      <c r="H1475" s="228">
        <v>21.902999999999999</v>
      </c>
      <c r="I1475" s="229"/>
      <c r="J1475" s="225"/>
      <c r="K1475" s="225"/>
      <c r="L1475" s="230"/>
      <c r="M1475" s="231"/>
      <c r="N1475" s="232"/>
      <c r="O1475" s="232"/>
      <c r="P1475" s="232"/>
      <c r="Q1475" s="232"/>
      <c r="R1475" s="232"/>
      <c r="S1475" s="232"/>
      <c r="T1475" s="233"/>
      <c r="AT1475" s="234" t="s">
        <v>430</v>
      </c>
      <c r="AU1475" s="234" t="s">
        <v>80</v>
      </c>
      <c r="AV1475" s="12" t="s">
        <v>80</v>
      </c>
      <c r="AW1475" s="12" t="s">
        <v>34</v>
      </c>
      <c r="AX1475" s="12" t="s">
        <v>71</v>
      </c>
      <c r="AY1475" s="234" t="s">
        <v>419</v>
      </c>
    </row>
    <row r="1476" spans="2:51" s="15" customFormat="1" ht="13.5">
      <c r="B1476" s="272"/>
      <c r="C1476" s="273"/>
      <c r="D1476" s="221" t="s">
        <v>430</v>
      </c>
      <c r="E1476" s="274" t="s">
        <v>21</v>
      </c>
      <c r="F1476" s="275" t="s">
        <v>584</v>
      </c>
      <c r="G1476" s="273"/>
      <c r="H1476" s="276">
        <v>109.515</v>
      </c>
      <c r="I1476" s="277"/>
      <c r="J1476" s="273"/>
      <c r="K1476" s="273"/>
      <c r="L1476" s="278"/>
      <c r="M1476" s="279"/>
      <c r="N1476" s="280"/>
      <c r="O1476" s="280"/>
      <c r="P1476" s="280"/>
      <c r="Q1476" s="280"/>
      <c r="R1476" s="280"/>
      <c r="S1476" s="280"/>
      <c r="T1476" s="281"/>
      <c r="AT1476" s="282" t="s">
        <v>430</v>
      </c>
      <c r="AU1476" s="282" t="s">
        <v>80</v>
      </c>
      <c r="AV1476" s="15" t="s">
        <v>100</v>
      </c>
      <c r="AW1476" s="15" t="s">
        <v>34</v>
      </c>
      <c r="AX1476" s="15" t="s">
        <v>71</v>
      </c>
      <c r="AY1476" s="282" t="s">
        <v>419</v>
      </c>
    </row>
    <row r="1477" spans="2:51" s="14" customFormat="1" ht="13.5">
      <c r="B1477" s="260"/>
      <c r="C1477" s="261"/>
      <c r="D1477" s="221" t="s">
        <v>430</v>
      </c>
      <c r="E1477" s="262" t="s">
        <v>21</v>
      </c>
      <c r="F1477" s="263" t="s">
        <v>718</v>
      </c>
      <c r="G1477" s="261"/>
      <c r="H1477" s="264" t="s">
        <v>21</v>
      </c>
      <c r="I1477" s="265"/>
      <c r="J1477" s="261"/>
      <c r="K1477" s="261"/>
      <c r="L1477" s="266"/>
      <c r="M1477" s="267"/>
      <c r="N1477" s="268"/>
      <c r="O1477" s="268"/>
      <c r="P1477" s="268"/>
      <c r="Q1477" s="268"/>
      <c r="R1477" s="268"/>
      <c r="S1477" s="268"/>
      <c r="T1477" s="269"/>
      <c r="AT1477" s="270" t="s">
        <v>430</v>
      </c>
      <c r="AU1477" s="270" t="s">
        <v>80</v>
      </c>
      <c r="AV1477" s="14" t="s">
        <v>78</v>
      </c>
      <c r="AW1477" s="14" t="s">
        <v>34</v>
      </c>
      <c r="AX1477" s="14" t="s">
        <v>71</v>
      </c>
      <c r="AY1477" s="270" t="s">
        <v>419</v>
      </c>
    </row>
    <row r="1478" spans="2:51" s="12" customFormat="1" ht="13.5">
      <c r="B1478" s="224"/>
      <c r="C1478" s="225"/>
      <c r="D1478" s="221" t="s">
        <v>430</v>
      </c>
      <c r="E1478" s="226" t="s">
        <v>21</v>
      </c>
      <c r="F1478" s="227" t="s">
        <v>2612</v>
      </c>
      <c r="G1478" s="225"/>
      <c r="H1478" s="228">
        <v>21.902999999999999</v>
      </c>
      <c r="I1478" s="229"/>
      <c r="J1478" s="225"/>
      <c r="K1478" s="225"/>
      <c r="L1478" s="230"/>
      <c r="M1478" s="231"/>
      <c r="N1478" s="232"/>
      <c r="O1478" s="232"/>
      <c r="P1478" s="232"/>
      <c r="Q1478" s="232"/>
      <c r="R1478" s="232"/>
      <c r="S1478" s="232"/>
      <c r="T1478" s="233"/>
      <c r="AT1478" s="234" t="s">
        <v>430</v>
      </c>
      <c r="AU1478" s="234" t="s">
        <v>80</v>
      </c>
      <c r="AV1478" s="12" t="s">
        <v>80</v>
      </c>
      <c r="AW1478" s="12" t="s">
        <v>34</v>
      </c>
      <c r="AX1478" s="12" t="s">
        <v>71</v>
      </c>
      <c r="AY1478" s="234" t="s">
        <v>419</v>
      </c>
    </row>
    <row r="1479" spans="2:51" s="12" customFormat="1" ht="13.5">
      <c r="B1479" s="224"/>
      <c r="C1479" s="225"/>
      <c r="D1479" s="221" t="s">
        <v>430</v>
      </c>
      <c r="E1479" s="226" t="s">
        <v>21</v>
      </c>
      <c r="F1479" s="227" t="s">
        <v>2613</v>
      </c>
      <c r="G1479" s="225"/>
      <c r="H1479" s="228">
        <v>21.902999999999999</v>
      </c>
      <c r="I1479" s="229"/>
      <c r="J1479" s="225"/>
      <c r="K1479" s="225"/>
      <c r="L1479" s="230"/>
      <c r="M1479" s="231"/>
      <c r="N1479" s="232"/>
      <c r="O1479" s="232"/>
      <c r="P1479" s="232"/>
      <c r="Q1479" s="232"/>
      <c r="R1479" s="232"/>
      <c r="S1479" s="232"/>
      <c r="T1479" s="233"/>
      <c r="AT1479" s="234" t="s">
        <v>430</v>
      </c>
      <c r="AU1479" s="234" t="s">
        <v>80</v>
      </c>
      <c r="AV1479" s="12" t="s">
        <v>80</v>
      </c>
      <c r="AW1479" s="12" t="s">
        <v>34</v>
      </c>
      <c r="AX1479" s="12" t="s">
        <v>71</v>
      </c>
      <c r="AY1479" s="234" t="s">
        <v>419</v>
      </c>
    </row>
    <row r="1480" spans="2:51" s="12" customFormat="1" ht="13.5">
      <c r="B1480" s="224"/>
      <c r="C1480" s="225"/>
      <c r="D1480" s="221" t="s">
        <v>430</v>
      </c>
      <c r="E1480" s="226" t="s">
        <v>21</v>
      </c>
      <c r="F1480" s="227" t="s">
        <v>2614</v>
      </c>
      <c r="G1480" s="225"/>
      <c r="H1480" s="228">
        <v>21.902999999999999</v>
      </c>
      <c r="I1480" s="229"/>
      <c r="J1480" s="225"/>
      <c r="K1480" s="225"/>
      <c r="L1480" s="230"/>
      <c r="M1480" s="231"/>
      <c r="N1480" s="232"/>
      <c r="O1480" s="232"/>
      <c r="P1480" s="232"/>
      <c r="Q1480" s="232"/>
      <c r="R1480" s="232"/>
      <c r="S1480" s="232"/>
      <c r="T1480" s="233"/>
      <c r="AT1480" s="234" t="s">
        <v>430</v>
      </c>
      <c r="AU1480" s="234" t="s">
        <v>80</v>
      </c>
      <c r="AV1480" s="12" t="s">
        <v>80</v>
      </c>
      <c r="AW1480" s="12" t="s">
        <v>34</v>
      </c>
      <c r="AX1480" s="12" t="s">
        <v>71</v>
      </c>
      <c r="AY1480" s="234" t="s">
        <v>419</v>
      </c>
    </row>
    <row r="1481" spans="2:51" s="12" customFormat="1" ht="13.5">
      <c r="B1481" s="224"/>
      <c r="C1481" s="225"/>
      <c r="D1481" s="221" t="s">
        <v>430</v>
      </c>
      <c r="E1481" s="226" t="s">
        <v>21</v>
      </c>
      <c r="F1481" s="227" t="s">
        <v>2615</v>
      </c>
      <c r="G1481" s="225"/>
      <c r="H1481" s="228">
        <v>21.902999999999999</v>
      </c>
      <c r="I1481" s="229"/>
      <c r="J1481" s="225"/>
      <c r="K1481" s="225"/>
      <c r="L1481" s="230"/>
      <c r="M1481" s="231"/>
      <c r="N1481" s="232"/>
      <c r="O1481" s="232"/>
      <c r="P1481" s="232"/>
      <c r="Q1481" s="232"/>
      <c r="R1481" s="232"/>
      <c r="S1481" s="232"/>
      <c r="T1481" s="233"/>
      <c r="AT1481" s="234" t="s">
        <v>430</v>
      </c>
      <c r="AU1481" s="234" t="s">
        <v>80</v>
      </c>
      <c r="AV1481" s="12" t="s">
        <v>80</v>
      </c>
      <c r="AW1481" s="12" t="s">
        <v>34</v>
      </c>
      <c r="AX1481" s="12" t="s">
        <v>71</v>
      </c>
      <c r="AY1481" s="234" t="s">
        <v>419</v>
      </c>
    </row>
    <row r="1482" spans="2:51" s="12" customFormat="1" ht="13.5">
      <c r="B1482" s="224"/>
      <c r="C1482" s="225"/>
      <c r="D1482" s="221" t="s">
        <v>430</v>
      </c>
      <c r="E1482" s="226" t="s">
        <v>21</v>
      </c>
      <c r="F1482" s="227" t="s">
        <v>2616</v>
      </c>
      <c r="G1482" s="225"/>
      <c r="H1482" s="228">
        <v>21.902999999999999</v>
      </c>
      <c r="I1482" s="229"/>
      <c r="J1482" s="225"/>
      <c r="K1482" s="225"/>
      <c r="L1482" s="230"/>
      <c r="M1482" s="231"/>
      <c r="N1482" s="232"/>
      <c r="O1482" s="232"/>
      <c r="P1482" s="232"/>
      <c r="Q1482" s="232"/>
      <c r="R1482" s="232"/>
      <c r="S1482" s="232"/>
      <c r="T1482" s="233"/>
      <c r="AT1482" s="234" t="s">
        <v>430</v>
      </c>
      <c r="AU1482" s="234" t="s">
        <v>80</v>
      </c>
      <c r="AV1482" s="12" t="s">
        <v>80</v>
      </c>
      <c r="AW1482" s="12" t="s">
        <v>34</v>
      </c>
      <c r="AX1482" s="12" t="s">
        <v>71</v>
      </c>
      <c r="AY1482" s="234" t="s">
        <v>419</v>
      </c>
    </row>
    <row r="1483" spans="2:51" s="12" customFormat="1" ht="13.5">
      <c r="B1483" s="224"/>
      <c r="C1483" s="225"/>
      <c r="D1483" s="221" t="s">
        <v>430</v>
      </c>
      <c r="E1483" s="226" t="s">
        <v>21</v>
      </c>
      <c r="F1483" s="227" t="s">
        <v>2617</v>
      </c>
      <c r="G1483" s="225"/>
      <c r="H1483" s="228">
        <v>21.902999999999999</v>
      </c>
      <c r="I1483" s="229"/>
      <c r="J1483" s="225"/>
      <c r="K1483" s="225"/>
      <c r="L1483" s="230"/>
      <c r="M1483" s="231"/>
      <c r="N1483" s="232"/>
      <c r="O1483" s="232"/>
      <c r="P1483" s="232"/>
      <c r="Q1483" s="232"/>
      <c r="R1483" s="232"/>
      <c r="S1483" s="232"/>
      <c r="T1483" s="233"/>
      <c r="AT1483" s="234" t="s">
        <v>430</v>
      </c>
      <c r="AU1483" s="234" t="s">
        <v>80</v>
      </c>
      <c r="AV1483" s="12" t="s">
        <v>80</v>
      </c>
      <c r="AW1483" s="12" t="s">
        <v>34</v>
      </c>
      <c r="AX1483" s="12" t="s">
        <v>71</v>
      </c>
      <c r="AY1483" s="234" t="s">
        <v>419</v>
      </c>
    </row>
    <row r="1484" spans="2:51" s="12" customFormat="1" ht="13.5">
      <c r="B1484" s="224"/>
      <c r="C1484" s="225"/>
      <c r="D1484" s="221" t="s">
        <v>430</v>
      </c>
      <c r="E1484" s="226" t="s">
        <v>21</v>
      </c>
      <c r="F1484" s="227" t="s">
        <v>2618</v>
      </c>
      <c r="G1484" s="225"/>
      <c r="H1484" s="228">
        <v>21.902999999999999</v>
      </c>
      <c r="I1484" s="229"/>
      <c r="J1484" s="225"/>
      <c r="K1484" s="225"/>
      <c r="L1484" s="230"/>
      <c r="M1484" s="231"/>
      <c r="N1484" s="232"/>
      <c r="O1484" s="232"/>
      <c r="P1484" s="232"/>
      <c r="Q1484" s="232"/>
      <c r="R1484" s="232"/>
      <c r="S1484" s="232"/>
      <c r="T1484" s="233"/>
      <c r="AT1484" s="234" t="s">
        <v>430</v>
      </c>
      <c r="AU1484" s="234" t="s">
        <v>80</v>
      </c>
      <c r="AV1484" s="12" t="s">
        <v>80</v>
      </c>
      <c r="AW1484" s="12" t="s">
        <v>34</v>
      </c>
      <c r="AX1484" s="12" t="s">
        <v>71</v>
      </c>
      <c r="AY1484" s="234" t="s">
        <v>419</v>
      </c>
    </row>
    <row r="1485" spans="2:51" s="12" customFormat="1" ht="13.5">
      <c r="B1485" s="224"/>
      <c r="C1485" s="225"/>
      <c r="D1485" s="221" t="s">
        <v>430</v>
      </c>
      <c r="E1485" s="226" t="s">
        <v>21</v>
      </c>
      <c r="F1485" s="227" t="s">
        <v>2619</v>
      </c>
      <c r="G1485" s="225"/>
      <c r="H1485" s="228">
        <v>21.902999999999999</v>
      </c>
      <c r="I1485" s="229"/>
      <c r="J1485" s="225"/>
      <c r="K1485" s="225"/>
      <c r="L1485" s="230"/>
      <c r="M1485" s="231"/>
      <c r="N1485" s="232"/>
      <c r="O1485" s="232"/>
      <c r="P1485" s="232"/>
      <c r="Q1485" s="232"/>
      <c r="R1485" s="232"/>
      <c r="S1485" s="232"/>
      <c r="T1485" s="233"/>
      <c r="AT1485" s="234" t="s">
        <v>430</v>
      </c>
      <c r="AU1485" s="234" t="s">
        <v>80</v>
      </c>
      <c r="AV1485" s="12" t="s">
        <v>80</v>
      </c>
      <c r="AW1485" s="12" t="s">
        <v>34</v>
      </c>
      <c r="AX1485" s="12" t="s">
        <v>71</v>
      </c>
      <c r="AY1485" s="234" t="s">
        <v>419</v>
      </c>
    </row>
    <row r="1486" spans="2:51" s="12" customFormat="1" ht="13.5">
      <c r="B1486" s="224"/>
      <c r="C1486" s="225"/>
      <c r="D1486" s="221" t="s">
        <v>430</v>
      </c>
      <c r="E1486" s="226" t="s">
        <v>21</v>
      </c>
      <c r="F1486" s="227" t="s">
        <v>2620</v>
      </c>
      <c r="G1486" s="225"/>
      <c r="H1486" s="228">
        <v>21.902999999999999</v>
      </c>
      <c r="I1486" s="229"/>
      <c r="J1486" s="225"/>
      <c r="K1486" s="225"/>
      <c r="L1486" s="230"/>
      <c r="M1486" s="231"/>
      <c r="N1486" s="232"/>
      <c r="O1486" s="232"/>
      <c r="P1486" s="232"/>
      <c r="Q1486" s="232"/>
      <c r="R1486" s="232"/>
      <c r="S1486" s="232"/>
      <c r="T1486" s="233"/>
      <c r="AT1486" s="234" t="s">
        <v>430</v>
      </c>
      <c r="AU1486" s="234" t="s">
        <v>80</v>
      </c>
      <c r="AV1486" s="12" t="s">
        <v>80</v>
      </c>
      <c r="AW1486" s="12" t="s">
        <v>34</v>
      </c>
      <c r="AX1486" s="12" t="s">
        <v>71</v>
      </c>
      <c r="AY1486" s="234" t="s">
        <v>419</v>
      </c>
    </row>
    <row r="1487" spans="2:51" s="12" customFormat="1" ht="13.5">
      <c r="B1487" s="224"/>
      <c r="C1487" s="225"/>
      <c r="D1487" s="221" t="s">
        <v>430</v>
      </c>
      <c r="E1487" s="226" t="s">
        <v>21</v>
      </c>
      <c r="F1487" s="227" t="s">
        <v>2621</v>
      </c>
      <c r="G1487" s="225"/>
      <c r="H1487" s="228">
        <v>21.902999999999999</v>
      </c>
      <c r="I1487" s="229"/>
      <c r="J1487" s="225"/>
      <c r="K1487" s="225"/>
      <c r="L1487" s="230"/>
      <c r="M1487" s="231"/>
      <c r="N1487" s="232"/>
      <c r="O1487" s="232"/>
      <c r="P1487" s="232"/>
      <c r="Q1487" s="232"/>
      <c r="R1487" s="232"/>
      <c r="S1487" s="232"/>
      <c r="T1487" s="233"/>
      <c r="AT1487" s="234" t="s">
        <v>430</v>
      </c>
      <c r="AU1487" s="234" t="s">
        <v>80</v>
      </c>
      <c r="AV1487" s="12" t="s">
        <v>80</v>
      </c>
      <c r="AW1487" s="12" t="s">
        <v>34</v>
      </c>
      <c r="AX1487" s="12" t="s">
        <v>71</v>
      </c>
      <c r="AY1487" s="234" t="s">
        <v>419</v>
      </c>
    </row>
    <row r="1488" spans="2:51" s="12" customFormat="1" ht="13.5">
      <c r="B1488" s="224"/>
      <c r="C1488" s="225"/>
      <c r="D1488" s="221" t="s">
        <v>430</v>
      </c>
      <c r="E1488" s="226" t="s">
        <v>21</v>
      </c>
      <c r="F1488" s="227" t="s">
        <v>2622</v>
      </c>
      <c r="G1488" s="225"/>
      <c r="H1488" s="228">
        <v>21.902999999999999</v>
      </c>
      <c r="I1488" s="229"/>
      <c r="J1488" s="225"/>
      <c r="K1488" s="225"/>
      <c r="L1488" s="230"/>
      <c r="M1488" s="231"/>
      <c r="N1488" s="232"/>
      <c r="O1488" s="232"/>
      <c r="P1488" s="232"/>
      <c r="Q1488" s="232"/>
      <c r="R1488" s="232"/>
      <c r="S1488" s="232"/>
      <c r="T1488" s="233"/>
      <c r="AT1488" s="234" t="s">
        <v>430</v>
      </c>
      <c r="AU1488" s="234" t="s">
        <v>80</v>
      </c>
      <c r="AV1488" s="12" t="s">
        <v>80</v>
      </c>
      <c r="AW1488" s="12" t="s">
        <v>34</v>
      </c>
      <c r="AX1488" s="12" t="s">
        <v>71</v>
      </c>
      <c r="AY1488" s="234" t="s">
        <v>419</v>
      </c>
    </row>
    <row r="1489" spans="2:65" s="12" customFormat="1" ht="13.5">
      <c r="B1489" s="224"/>
      <c r="C1489" s="225"/>
      <c r="D1489" s="221" t="s">
        <v>430</v>
      </c>
      <c r="E1489" s="226" t="s">
        <v>21</v>
      </c>
      <c r="F1489" s="227" t="s">
        <v>2623</v>
      </c>
      <c r="G1489" s="225"/>
      <c r="H1489" s="228">
        <v>21.902999999999999</v>
      </c>
      <c r="I1489" s="229"/>
      <c r="J1489" s="225"/>
      <c r="K1489" s="225"/>
      <c r="L1489" s="230"/>
      <c r="M1489" s="231"/>
      <c r="N1489" s="232"/>
      <c r="O1489" s="232"/>
      <c r="P1489" s="232"/>
      <c r="Q1489" s="232"/>
      <c r="R1489" s="232"/>
      <c r="S1489" s="232"/>
      <c r="T1489" s="233"/>
      <c r="AT1489" s="234" t="s">
        <v>430</v>
      </c>
      <c r="AU1489" s="234" t="s">
        <v>80</v>
      </c>
      <c r="AV1489" s="12" t="s">
        <v>80</v>
      </c>
      <c r="AW1489" s="12" t="s">
        <v>34</v>
      </c>
      <c r="AX1489" s="12" t="s">
        <v>71</v>
      </c>
      <c r="AY1489" s="234" t="s">
        <v>419</v>
      </c>
    </row>
    <row r="1490" spans="2:65" s="12" customFormat="1" ht="13.5">
      <c r="B1490" s="224"/>
      <c r="C1490" s="225"/>
      <c r="D1490" s="221" t="s">
        <v>430</v>
      </c>
      <c r="E1490" s="226" t="s">
        <v>21</v>
      </c>
      <c r="F1490" s="227" t="s">
        <v>2624</v>
      </c>
      <c r="G1490" s="225"/>
      <c r="H1490" s="228">
        <v>21.902999999999999</v>
      </c>
      <c r="I1490" s="229"/>
      <c r="J1490" s="225"/>
      <c r="K1490" s="225"/>
      <c r="L1490" s="230"/>
      <c r="M1490" s="231"/>
      <c r="N1490" s="232"/>
      <c r="O1490" s="232"/>
      <c r="P1490" s="232"/>
      <c r="Q1490" s="232"/>
      <c r="R1490" s="232"/>
      <c r="S1490" s="232"/>
      <c r="T1490" s="233"/>
      <c r="AT1490" s="234" t="s">
        <v>430</v>
      </c>
      <c r="AU1490" s="234" t="s">
        <v>80</v>
      </c>
      <c r="AV1490" s="12" t="s">
        <v>80</v>
      </c>
      <c r="AW1490" s="12" t="s">
        <v>34</v>
      </c>
      <c r="AX1490" s="12" t="s">
        <v>71</v>
      </c>
      <c r="AY1490" s="234" t="s">
        <v>419</v>
      </c>
    </row>
    <row r="1491" spans="2:65" s="12" customFormat="1" ht="13.5">
      <c r="B1491" s="224"/>
      <c r="C1491" s="225"/>
      <c r="D1491" s="221" t="s">
        <v>430</v>
      </c>
      <c r="E1491" s="226" t="s">
        <v>21</v>
      </c>
      <c r="F1491" s="227" t="s">
        <v>2625</v>
      </c>
      <c r="G1491" s="225"/>
      <c r="H1491" s="228">
        <v>21.902999999999999</v>
      </c>
      <c r="I1491" s="229"/>
      <c r="J1491" s="225"/>
      <c r="K1491" s="225"/>
      <c r="L1491" s="230"/>
      <c r="M1491" s="231"/>
      <c r="N1491" s="232"/>
      <c r="O1491" s="232"/>
      <c r="P1491" s="232"/>
      <c r="Q1491" s="232"/>
      <c r="R1491" s="232"/>
      <c r="S1491" s="232"/>
      <c r="T1491" s="233"/>
      <c r="AT1491" s="234" t="s">
        <v>430</v>
      </c>
      <c r="AU1491" s="234" t="s">
        <v>80</v>
      </c>
      <c r="AV1491" s="12" t="s">
        <v>80</v>
      </c>
      <c r="AW1491" s="12" t="s">
        <v>34</v>
      </c>
      <c r="AX1491" s="12" t="s">
        <v>71</v>
      </c>
      <c r="AY1491" s="234" t="s">
        <v>419</v>
      </c>
    </row>
    <row r="1492" spans="2:65" s="12" customFormat="1" ht="13.5">
      <c r="B1492" s="224"/>
      <c r="C1492" s="225"/>
      <c r="D1492" s="221" t="s">
        <v>430</v>
      </c>
      <c r="E1492" s="226" t="s">
        <v>21</v>
      </c>
      <c r="F1492" s="227" t="s">
        <v>2626</v>
      </c>
      <c r="G1492" s="225"/>
      <c r="H1492" s="228">
        <v>21.902999999999999</v>
      </c>
      <c r="I1492" s="229"/>
      <c r="J1492" s="225"/>
      <c r="K1492" s="225"/>
      <c r="L1492" s="230"/>
      <c r="M1492" s="231"/>
      <c r="N1492" s="232"/>
      <c r="O1492" s="232"/>
      <c r="P1492" s="232"/>
      <c r="Q1492" s="232"/>
      <c r="R1492" s="232"/>
      <c r="S1492" s="232"/>
      <c r="T1492" s="233"/>
      <c r="AT1492" s="234" t="s">
        <v>430</v>
      </c>
      <c r="AU1492" s="234" t="s">
        <v>80</v>
      </c>
      <c r="AV1492" s="12" t="s">
        <v>80</v>
      </c>
      <c r="AW1492" s="12" t="s">
        <v>34</v>
      </c>
      <c r="AX1492" s="12" t="s">
        <v>71</v>
      </c>
      <c r="AY1492" s="234" t="s">
        <v>419</v>
      </c>
    </row>
    <row r="1493" spans="2:65" s="15" customFormat="1" ht="13.5">
      <c r="B1493" s="272"/>
      <c r="C1493" s="273"/>
      <c r="D1493" s="221" t="s">
        <v>430</v>
      </c>
      <c r="E1493" s="274" t="s">
        <v>21</v>
      </c>
      <c r="F1493" s="275" t="s">
        <v>584</v>
      </c>
      <c r="G1493" s="273"/>
      <c r="H1493" s="276">
        <v>328.54500000000002</v>
      </c>
      <c r="I1493" s="277"/>
      <c r="J1493" s="273"/>
      <c r="K1493" s="273"/>
      <c r="L1493" s="278"/>
      <c r="M1493" s="279"/>
      <c r="N1493" s="280"/>
      <c r="O1493" s="280"/>
      <c r="P1493" s="280"/>
      <c r="Q1493" s="280"/>
      <c r="R1493" s="280"/>
      <c r="S1493" s="280"/>
      <c r="T1493" s="281"/>
      <c r="AT1493" s="282" t="s">
        <v>430</v>
      </c>
      <c r="AU1493" s="282" t="s">
        <v>80</v>
      </c>
      <c r="AV1493" s="15" t="s">
        <v>100</v>
      </c>
      <c r="AW1493" s="15" t="s">
        <v>34</v>
      </c>
      <c r="AX1493" s="15" t="s">
        <v>71</v>
      </c>
      <c r="AY1493" s="282" t="s">
        <v>419</v>
      </c>
    </row>
    <row r="1494" spans="2:65" s="12" customFormat="1" ht="13.5">
      <c r="B1494" s="224"/>
      <c r="C1494" s="225"/>
      <c r="D1494" s="221" t="s">
        <v>430</v>
      </c>
      <c r="E1494" s="226" t="s">
        <v>21</v>
      </c>
      <c r="F1494" s="227" t="s">
        <v>2627</v>
      </c>
      <c r="G1494" s="225"/>
      <c r="H1494" s="228">
        <v>328.54500000000002</v>
      </c>
      <c r="I1494" s="229"/>
      <c r="J1494" s="225"/>
      <c r="K1494" s="225"/>
      <c r="L1494" s="230"/>
      <c r="M1494" s="231"/>
      <c r="N1494" s="232"/>
      <c r="O1494" s="232"/>
      <c r="P1494" s="232"/>
      <c r="Q1494" s="232"/>
      <c r="R1494" s="232"/>
      <c r="S1494" s="232"/>
      <c r="T1494" s="233"/>
      <c r="AT1494" s="234" t="s">
        <v>430</v>
      </c>
      <c r="AU1494" s="234" t="s">
        <v>80</v>
      </c>
      <c r="AV1494" s="12" t="s">
        <v>80</v>
      </c>
      <c r="AW1494" s="12" t="s">
        <v>34</v>
      </c>
      <c r="AX1494" s="12" t="s">
        <v>71</v>
      </c>
      <c r="AY1494" s="234" t="s">
        <v>419</v>
      </c>
    </row>
    <row r="1495" spans="2:65" s="12" customFormat="1" ht="13.5">
      <c r="B1495" s="224"/>
      <c r="C1495" s="225"/>
      <c r="D1495" s="221" t="s">
        <v>430</v>
      </c>
      <c r="E1495" s="226" t="s">
        <v>21</v>
      </c>
      <c r="F1495" s="227" t="s">
        <v>2628</v>
      </c>
      <c r="G1495" s="225"/>
      <c r="H1495" s="228">
        <v>328.54500000000002</v>
      </c>
      <c r="I1495" s="229"/>
      <c r="J1495" s="225"/>
      <c r="K1495" s="225"/>
      <c r="L1495" s="230"/>
      <c r="M1495" s="231"/>
      <c r="N1495" s="232"/>
      <c r="O1495" s="232"/>
      <c r="P1495" s="232"/>
      <c r="Q1495" s="232"/>
      <c r="R1495" s="232"/>
      <c r="S1495" s="232"/>
      <c r="T1495" s="233"/>
      <c r="AT1495" s="234" t="s">
        <v>430</v>
      </c>
      <c r="AU1495" s="234" t="s">
        <v>80</v>
      </c>
      <c r="AV1495" s="12" t="s">
        <v>80</v>
      </c>
      <c r="AW1495" s="12" t="s">
        <v>34</v>
      </c>
      <c r="AX1495" s="12" t="s">
        <v>71</v>
      </c>
      <c r="AY1495" s="234" t="s">
        <v>419</v>
      </c>
    </row>
    <row r="1496" spans="2:65" s="13" customFormat="1" ht="13.5">
      <c r="B1496" s="235"/>
      <c r="C1496" s="236"/>
      <c r="D1496" s="237" t="s">
        <v>430</v>
      </c>
      <c r="E1496" s="238" t="s">
        <v>282</v>
      </c>
      <c r="F1496" s="239" t="s">
        <v>434</v>
      </c>
      <c r="G1496" s="236"/>
      <c r="H1496" s="240">
        <v>1095.1500000000001</v>
      </c>
      <c r="I1496" s="241"/>
      <c r="J1496" s="236"/>
      <c r="K1496" s="236"/>
      <c r="L1496" s="242"/>
      <c r="M1496" s="243"/>
      <c r="N1496" s="244"/>
      <c r="O1496" s="244"/>
      <c r="P1496" s="244"/>
      <c r="Q1496" s="244"/>
      <c r="R1496" s="244"/>
      <c r="S1496" s="244"/>
      <c r="T1496" s="245"/>
      <c r="AT1496" s="246" t="s">
        <v>430</v>
      </c>
      <c r="AU1496" s="246" t="s">
        <v>80</v>
      </c>
      <c r="AV1496" s="13" t="s">
        <v>426</v>
      </c>
      <c r="AW1496" s="13" t="s">
        <v>34</v>
      </c>
      <c r="AX1496" s="13" t="s">
        <v>78</v>
      </c>
      <c r="AY1496" s="246" t="s">
        <v>419</v>
      </c>
    </row>
    <row r="1497" spans="2:65" s="1" customFormat="1" ht="22.5" customHeight="1">
      <c r="B1497" s="42"/>
      <c r="C1497" s="209" t="s">
        <v>2629</v>
      </c>
      <c r="D1497" s="209" t="s">
        <v>421</v>
      </c>
      <c r="E1497" s="210" t="s">
        <v>2630</v>
      </c>
      <c r="F1497" s="211" t="s">
        <v>2631</v>
      </c>
      <c r="G1497" s="212" t="s">
        <v>465</v>
      </c>
      <c r="H1497" s="213">
        <v>1095.1500000000001</v>
      </c>
      <c r="I1497" s="214"/>
      <c r="J1497" s="215">
        <f>ROUND(I1497*H1497,2)</f>
        <v>0</v>
      </c>
      <c r="K1497" s="211" t="s">
        <v>21</v>
      </c>
      <c r="L1497" s="62"/>
      <c r="M1497" s="216" t="s">
        <v>21</v>
      </c>
      <c r="N1497" s="217" t="s">
        <v>42</v>
      </c>
      <c r="O1497" s="43"/>
      <c r="P1497" s="218">
        <f>O1497*H1497</f>
        <v>0</v>
      </c>
      <c r="Q1497" s="218">
        <v>5.4000000000000003E-3</v>
      </c>
      <c r="R1497" s="218">
        <f>Q1497*H1497</f>
        <v>5.9138100000000007</v>
      </c>
      <c r="S1497" s="218">
        <v>0</v>
      </c>
      <c r="T1497" s="219">
        <f>S1497*H1497</f>
        <v>0</v>
      </c>
      <c r="AR1497" s="25" t="s">
        <v>517</v>
      </c>
      <c r="AT1497" s="25" t="s">
        <v>421</v>
      </c>
      <c r="AU1497" s="25" t="s">
        <v>80</v>
      </c>
      <c r="AY1497" s="25" t="s">
        <v>419</v>
      </c>
      <c r="BE1497" s="220">
        <f>IF(N1497="základní",J1497,0)</f>
        <v>0</v>
      </c>
      <c r="BF1497" s="220">
        <f>IF(N1497="snížená",J1497,0)</f>
        <v>0</v>
      </c>
      <c r="BG1497" s="220">
        <f>IF(N1497="zákl. přenesená",J1497,0)</f>
        <v>0</v>
      </c>
      <c r="BH1497" s="220">
        <f>IF(N1497="sníž. přenesená",J1497,0)</f>
        <v>0</v>
      </c>
      <c r="BI1497" s="220">
        <f>IF(N1497="nulová",J1497,0)</f>
        <v>0</v>
      </c>
      <c r="BJ1497" s="25" t="s">
        <v>78</v>
      </c>
      <c r="BK1497" s="220">
        <f>ROUND(I1497*H1497,2)</f>
        <v>0</v>
      </c>
      <c r="BL1497" s="25" t="s">
        <v>517</v>
      </c>
      <c r="BM1497" s="25" t="s">
        <v>2632</v>
      </c>
    </row>
    <row r="1498" spans="2:65" s="1" customFormat="1" ht="13.5">
      <c r="B1498" s="42"/>
      <c r="C1498" s="64"/>
      <c r="D1498" s="221" t="s">
        <v>428</v>
      </c>
      <c r="E1498" s="64"/>
      <c r="F1498" s="222" t="s">
        <v>2633</v>
      </c>
      <c r="G1498" s="64"/>
      <c r="H1498" s="64"/>
      <c r="I1498" s="177"/>
      <c r="J1498" s="64"/>
      <c r="K1498" s="64"/>
      <c r="L1498" s="62"/>
      <c r="M1498" s="223"/>
      <c r="N1498" s="43"/>
      <c r="O1498" s="43"/>
      <c r="P1498" s="43"/>
      <c r="Q1498" s="43"/>
      <c r="R1498" s="43"/>
      <c r="S1498" s="43"/>
      <c r="T1498" s="79"/>
      <c r="AT1498" s="25" t="s">
        <v>428</v>
      </c>
      <c r="AU1498" s="25" t="s">
        <v>80</v>
      </c>
    </row>
    <row r="1499" spans="2:65" s="1" customFormat="1" ht="40.5">
      <c r="B1499" s="42"/>
      <c r="C1499" s="64"/>
      <c r="D1499" s="221" t="s">
        <v>1527</v>
      </c>
      <c r="E1499" s="64"/>
      <c r="F1499" s="283" t="s">
        <v>2634</v>
      </c>
      <c r="G1499" s="64"/>
      <c r="H1499" s="64"/>
      <c r="I1499" s="177"/>
      <c r="J1499" s="64"/>
      <c r="K1499" s="64"/>
      <c r="L1499" s="62"/>
      <c r="M1499" s="223"/>
      <c r="N1499" s="43"/>
      <c r="O1499" s="43"/>
      <c r="P1499" s="43"/>
      <c r="Q1499" s="43"/>
      <c r="R1499" s="43"/>
      <c r="S1499" s="43"/>
      <c r="T1499" s="79"/>
      <c r="AT1499" s="25" t="s">
        <v>1527</v>
      </c>
      <c r="AU1499" s="25" t="s">
        <v>80</v>
      </c>
    </row>
    <row r="1500" spans="2:65" s="12" customFormat="1" ht="13.5">
      <c r="B1500" s="224"/>
      <c r="C1500" s="225"/>
      <c r="D1500" s="237" t="s">
        <v>430</v>
      </c>
      <c r="E1500" s="247" t="s">
        <v>21</v>
      </c>
      <c r="F1500" s="248" t="s">
        <v>282</v>
      </c>
      <c r="G1500" s="225"/>
      <c r="H1500" s="249">
        <v>1095.1500000000001</v>
      </c>
      <c r="I1500" s="229"/>
      <c r="J1500" s="225"/>
      <c r="K1500" s="225"/>
      <c r="L1500" s="230"/>
      <c r="M1500" s="231"/>
      <c r="N1500" s="232"/>
      <c r="O1500" s="232"/>
      <c r="P1500" s="232"/>
      <c r="Q1500" s="232"/>
      <c r="R1500" s="232"/>
      <c r="S1500" s="232"/>
      <c r="T1500" s="233"/>
      <c r="AT1500" s="234" t="s">
        <v>430</v>
      </c>
      <c r="AU1500" s="234" t="s">
        <v>80</v>
      </c>
      <c r="AV1500" s="12" t="s">
        <v>80</v>
      </c>
      <c r="AW1500" s="12" t="s">
        <v>34</v>
      </c>
      <c r="AX1500" s="12" t="s">
        <v>78</v>
      </c>
      <c r="AY1500" s="234" t="s">
        <v>419</v>
      </c>
    </row>
    <row r="1501" spans="2:65" s="1" customFormat="1" ht="22.5" customHeight="1">
      <c r="B1501" s="42"/>
      <c r="C1501" s="209" t="s">
        <v>2635</v>
      </c>
      <c r="D1501" s="209" t="s">
        <v>421</v>
      </c>
      <c r="E1501" s="210" t="s">
        <v>2636</v>
      </c>
      <c r="F1501" s="211" t="s">
        <v>2637</v>
      </c>
      <c r="G1501" s="212" t="s">
        <v>465</v>
      </c>
      <c r="H1501" s="213">
        <v>2348.2910000000002</v>
      </c>
      <c r="I1501" s="214"/>
      <c r="J1501" s="215">
        <f>ROUND(I1501*H1501,2)</f>
        <v>0</v>
      </c>
      <c r="K1501" s="211" t="s">
        <v>425</v>
      </c>
      <c r="L1501" s="62"/>
      <c r="M1501" s="216" t="s">
        <v>21</v>
      </c>
      <c r="N1501" s="217" t="s">
        <v>42</v>
      </c>
      <c r="O1501" s="43"/>
      <c r="P1501" s="218">
        <f>O1501*H1501</f>
        <v>0</v>
      </c>
      <c r="Q1501" s="218">
        <v>2.9999999999999997E-4</v>
      </c>
      <c r="R1501" s="218">
        <f>Q1501*H1501</f>
        <v>0.70448730000000004</v>
      </c>
      <c r="S1501" s="218">
        <v>0</v>
      </c>
      <c r="T1501" s="219">
        <f>S1501*H1501</f>
        <v>0</v>
      </c>
      <c r="AR1501" s="25" t="s">
        <v>517</v>
      </c>
      <c r="AT1501" s="25" t="s">
        <v>421</v>
      </c>
      <c r="AU1501" s="25" t="s">
        <v>80</v>
      </c>
      <c r="AY1501" s="25" t="s">
        <v>419</v>
      </c>
      <c r="BE1501" s="220">
        <f>IF(N1501="základní",J1501,0)</f>
        <v>0</v>
      </c>
      <c r="BF1501" s="220">
        <f>IF(N1501="snížená",J1501,0)</f>
        <v>0</v>
      </c>
      <c r="BG1501" s="220">
        <f>IF(N1501="zákl. přenesená",J1501,0)</f>
        <v>0</v>
      </c>
      <c r="BH1501" s="220">
        <f>IF(N1501="sníž. přenesená",J1501,0)</f>
        <v>0</v>
      </c>
      <c r="BI1501" s="220">
        <f>IF(N1501="nulová",J1501,0)</f>
        <v>0</v>
      </c>
      <c r="BJ1501" s="25" t="s">
        <v>78</v>
      </c>
      <c r="BK1501" s="220">
        <f>ROUND(I1501*H1501,2)</f>
        <v>0</v>
      </c>
      <c r="BL1501" s="25" t="s">
        <v>517</v>
      </c>
      <c r="BM1501" s="25" t="s">
        <v>2638</v>
      </c>
    </row>
    <row r="1502" spans="2:65" s="1" customFormat="1" ht="13.5">
      <c r="B1502" s="42"/>
      <c r="C1502" s="64"/>
      <c r="D1502" s="221" t="s">
        <v>428</v>
      </c>
      <c r="E1502" s="64"/>
      <c r="F1502" s="222" t="s">
        <v>2639</v>
      </c>
      <c r="G1502" s="64"/>
      <c r="H1502" s="64"/>
      <c r="I1502" s="177"/>
      <c r="J1502" s="64"/>
      <c r="K1502" s="64"/>
      <c r="L1502" s="62"/>
      <c r="M1502" s="223"/>
      <c r="N1502" s="43"/>
      <c r="O1502" s="43"/>
      <c r="P1502" s="43"/>
      <c r="Q1502" s="43"/>
      <c r="R1502" s="43"/>
      <c r="S1502" s="43"/>
      <c r="T1502" s="79"/>
      <c r="AT1502" s="25" t="s">
        <v>428</v>
      </c>
      <c r="AU1502" s="25" t="s">
        <v>80</v>
      </c>
    </row>
    <row r="1503" spans="2:65" s="14" customFormat="1" ht="13.5">
      <c r="B1503" s="260"/>
      <c r="C1503" s="261"/>
      <c r="D1503" s="221" t="s">
        <v>430</v>
      </c>
      <c r="E1503" s="262" t="s">
        <v>21</v>
      </c>
      <c r="F1503" s="263" t="s">
        <v>705</v>
      </c>
      <c r="G1503" s="261"/>
      <c r="H1503" s="264" t="s">
        <v>21</v>
      </c>
      <c r="I1503" s="265"/>
      <c r="J1503" s="261"/>
      <c r="K1503" s="261"/>
      <c r="L1503" s="266"/>
      <c r="M1503" s="267"/>
      <c r="N1503" s="268"/>
      <c r="O1503" s="268"/>
      <c r="P1503" s="268"/>
      <c r="Q1503" s="268"/>
      <c r="R1503" s="268"/>
      <c r="S1503" s="268"/>
      <c r="T1503" s="269"/>
      <c r="AT1503" s="270" t="s">
        <v>430</v>
      </c>
      <c r="AU1503" s="270" t="s">
        <v>80</v>
      </c>
      <c r="AV1503" s="14" t="s">
        <v>78</v>
      </c>
      <c r="AW1503" s="14" t="s">
        <v>34</v>
      </c>
      <c r="AX1503" s="14" t="s">
        <v>71</v>
      </c>
      <c r="AY1503" s="270" t="s">
        <v>419</v>
      </c>
    </row>
    <row r="1504" spans="2:65" s="12" customFormat="1" ht="13.5">
      <c r="B1504" s="224"/>
      <c r="C1504" s="225"/>
      <c r="D1504" s="221" t="s">
        <v>430</v>
      </c>
      <c r="E1504" s="226" t="s">
        <v>21</v>
      </c>
      <c r="F1504" s="227" t="s">
        <v>2640</v>
      </c>
      <c r="G1504" s="225"/>
      <c r="H1504" s="228">
        <v>483.51</v>
      </c>
      <c r="I1504" s="229"/>
      <c r="J1504" s="225"/>
      <c r="K1504" s="225"/>
      <c r="L1504" s="230"/>
      <c r="M1504" s="231"/>
      <c r="N1504" s="232"/>
      <c r="O1504" s="232"/>
      <c r="P1504" s="232"/>
      <c r="Q1504" s="232"/>
      <c r="R1504" s="232"/>
      <c r="S1504" s="232"/>
      <c r="T1504" s="233"/>
      <c r="AT1504" s="234" t="s">
        <v>430</v>
      </c>
      <c r="AU1504" s="234" t="s">
        <v>80</v>
      </c>
      <c r="AV1504" s="12" t="s">
        <v>80</v>
      </c>
      <c r="AW1504" s="12" t="s">
        <v>34</v>
      </c>
      <c r="AX1504" s="12" t="s">
        <v>71</v>
      </c>
      <c r="AY1504" s="234" t="s">
        <v>419</v>
      </c>
    </row>
    <row r="1505" spans="2:65" s="12" customFormat="1" ht="13.5">
      <c r="B1505" s="224"/>
      <c r="C1505" s="225"/>
      <c r="D1505" s="221" t="s">
        <v>430</v>
      </c>
      <c r="E1505" s="226" t="s">
        <v>21</v>
      </c>
      <c r="F1505" s="227" t="s">
        <v>2641</v>
      </c>
      <c r="G1505" s="225"/>
      <c r="H1505" s="228">
        <v>188.89</v>
      </c>
      <c r="I1505" s="229"/>
      <c r="J1505" s="225"/>
      <c r="K1505" s="225"/>
      <c r="L1505" s="230"/>
      <c r="M1505" s="231"/>
      <c r="N1505" s="232"/>
      <c r="O1505" s="232"/>
      <c r="P1505" s="232"/>
      <c r="Q1505" s="232"/>
      <c r="R1505" s="232"/>
      <c r="S1505" s="232"/>
      <c r="T1505" s="233"/>
      <c r="AT1505" s="234" t="s">
        <v>430</v>
      </c>
      <c r="AU1505" s="234" t="s">
        <v>80</v>
      </c>
      <c r="AV1505" s="12" t="s">
        <v>80</v>
      </c>
      <c r="AW1505" s="12" t="s">
        <v>34</v>
      </c>
      <c r="AX1505" s="12" t="s">
        <v>71</v>
      </c>
      <c r="AY1505" s="234" t="s">
        <v>419</v>
      </c>
    </row>
    <row r="1506" spans="2:65" s="12" customFormat="1" ht="13.5">
      <c r="B1506" s="224"/>
      <c r="C1506" s="225"/>
      <c r="D1506" s="221" t="s">
        <v>430</v>
      </c>
      <c r="E1506" s="226" t="s">
        <v>21</v>
      </c>
      <c r="F1506" s="227" t="s">
        <v>2642</v>
      </c>
      <c r="G1506" s="225"/>
      <c r="H1506" s="228">
        <v>49.14</v>
      </c>
      <c r="I1506" s="229"/>
      <c r="J1506" s="225"/>
      <c r="K1506" s="225"/>
      <c r="L1506" s="230"/>
      <c r="M1506" s="231"/>
      <c r="N1506" s="232"/>
      <c r="O1506" s="232"/>
      <c r="P1506" s="232"/>
      <c r="Q1506" s="232"/>
      <c r="R1506" s="232"/>
      <c r="S1506" s="232"/>
      <c r="T1506" s="233"/>
      <c r="AT1506" s="234" t="s">
        <v>430</v>
      </c>
      <c r="AU1506" s="234" t="s">
        <v>80</v>
      </c>
      <c r="AV1506" s="12" t="s">
        <v>80</v>
      </c>
      <c r="AW1506" s="12" t="s">
        <v>34</v>
      </c>
      <c r="AX1506" s="12" t="s">
        <v>71</v>
      </c>
      <c r="AY1506" s="234" t="s">
        <v>419</v>
      </c>
    </row>
    <row r="1507" spans="2:65" s="15" customFormat="1" ht="13.5">
      <c r="B1507" s="272"/>
      <c r="C1507" s="273"/>
      <c r="D1507" s="221" t="s">
        <v>430</v>
      </c>
      <c r="E1507" s="274" t="s">
        <v>381</v>
      </c>
      <c r="F1507" s="275" t="s">
        <v>584</v>
      </c>
      <c r="G1507" s="273"/>
      <c r="H1507" s="276">
        <v>721.54</v>
      </c>
      <c r="I1507" s="277"/>
      <c r="J1507" s="273"/>
      <c r="K1507" s="273"/>
      <c r="L1507" s="278"/>
      <c r="M1507" s="279"/>
      <c r="N1507" s="280"/>
      <c r="O1507" s="280"/>
      <c r="P1507" s="280"/>
      <c r="Q1507" s="280"/>
      <c r="R1507" s="280"/>
      <c r="S1507" s="280"/>
      <c r="T1507" s="281"/>
      <c r="AT1507" s="282" t="s">
        <v>430</v>
      </c>
      <c r="AU1507" s="282" t="s">
        <v>80</v>
      </c>
      <c r="AV1507" s="15" t="s">
        <v>100</v>
      </c>
      <c r="AW1507" s="15" t="s">
        <v>34</v>
      </c>
      <c r="AX1507" s="15" t="s">
        <v>71</v>
      </c>
      <c r="AY1507" s="282" t="s">
        <v>419</v>
      </c>
    </row>
    <row r="1508" spans="2:65" s="12" customFormat="1" ht="13.5">
      <c r="B1508" s="224"/>
      <c r="C1508" s="225"/>
      <c r="D1508" s="221" t="s">
        <v>430</v>
      </c>
      <c r="E1508" s="226" t="s">
        <v>21</v>
      </c>
      <c r="F1508" s="227" t="s">
        <v>2643</v>
      </c>
      <c r="G1508" s="225"/>
      <c r="H1508" s="228">
        <v>27.72</v>
      </c>
      <c r="I1508" s="229"/>
      <c r="J1508" s="225"/>
      <c r="K1508" s="225"/>
      <c r="L1508" s="230"/>
      <c r="M1508" s="231"/>
      <c r="N1508" s="232"/>
      <c r="O1508" s="232"/>
      <c r="P1508" s="232"/>
      <c r="Q1508" s="232"/>
      <c r="R1508" s="232"/>
      <c r="S1508" s="232"/>
      <c r="T1508" s="233"/>
      <c r="AT1508" s="234" t="s">
        <v>430</v>
      </c>
      <c r="AU1508" s="234" t="s">
        <v>80</v>
      </c>
      <c r="AV1508" s="12" t="s">
        <v>80</v>
      </c>
      <c r="AW1508" s="12" t="s">
        <v>34</v>
      </c>
      <c r="AX1508" s="12" t="s">
        <v>71</v>
      </c>
      <c r="AY1508" s="234" t="s">
        <v>419</v>
      </c>
    </row>
    <row r="1509" spans="2:65" s="15" customFormat="1" ht="13.5">
      <c r="B1509" s="272"/>
      <c r="C1509" s="273"/>
      <c r="D1509" s="221" t="s">
        <v>430</v>
      </c>
      <c r="E1509" s="274" t="s">
        <v>383</v>
      </c>
      <c r="F1509" s="275" t="s">
        <v>584</v>
      </c>
      <c r="G1509" s="273"/>
      <c r="H1509" s="276">
        <v>27.72</v>
      </c>
      <c r="I1509" s="277"/>
      <c r="J1509" s="273"/>
      <c r="K1509" s="273"/>
      <c r="L1509" s="278"/>
      <c r="M1509" s="279"/>
      <c r="N1509" s="280"/>
      <c r="O1509" s="280"/>
      <c r="P1509" s="280"/>
      <c r="Q1509" s="280"/>
      <c r="R1509" s="280"/>
      <c r="S1509" s="280"/>
      <c r="T1509" s="281"/>
      <c r="AT1509" s="282" t="s">
        <v>430</v>
      </c>
      <c r="AU1509" s="282" t="s">
        <v>80</v>
      </c>
      <c r="AV1509" s="15" t="s">
        <v>100</v>
      </c>
      <c r="AW1509" s="15" t="s">
        <v>34</v>
      </c>
      <c r="AX1509" s="15" t="s">
        <v>71</v>
      </c>
      <c r="AY1509" s="282" t="s">
        <v>419</v>
      </c>
    </row>
    <row r="1510" spans="2:65" s="14" customFormat="1" ht="13.5">
      <c r="B1510" s="260"/>
      <c r="C1510" s="261"/>
      <c r="D1510" s="221" t="s">
        <v>430</v>
      </c>
      <c r="E1510" s="262" t="s">
        <v>21</v>
      </c>
      <c r="F1510" s="263" t="s">
        <v>718</v>
      </c>
      <c r="G1510" s="261"/>
      <c r="H1510" s="264" t="s">
        <v>21</v>
      </c>
      <c r="I1510" s="265"/>
      <c r="J1510" s="261"/>
      <c r="K1510" s="261"/>
      <c r="L1510" s="266"/>
      <c r="M1510" s="267"/>
      <c r="N1510" s="268"/>
      <c r="O1510" s="268"/>
      <c r="P1510" s="268"/>
      <c r="Q1510" s="268"/>
      <c r="R1510" s="268"/>
      <c r="S1510" s="268"/>
      <c r="T1510" s="269"/>
      <c r="AT1510" s="270" t="s">
        <v>430</v>
      </c>
      <c r="AU1510" s="270" t="s">
        <v>80</v>
      </c>
      <c r="AV1510" s="14" t="s">
        <v>78</v>
      </c>
      <c r="AW1510" s="14" t="s">
        <v>34</v>
      </c>
      <c r="AX1510" s="14" t="s">
        <v>71</v>
      </c>
      <c r="AY1510" s="270" t="s">
        <v>419</v>
      </c>
    </row>
    <row r="1511" spans="2:65" s="12" customFormat="1" ht="13.5">
      <c r="B1511" s="224"/>
      <c r="C1511" s="225"/>
      <c r="D1511" s="221" t="s">
        <v>430</v>
      </c>
      <c r="E1511" s="226" t="s">
        <v>21</v>
      </c>
      <c r="F1511" s="227" t="s">
        <v>2644</v>
      </c>
      <c r="G1511" s="225"/>
      <c r="H1511" s="228">
        <v>182.94</v>
      </c>
      <c r="I1511" s="229"/>
      <c r="J1511" s="225"/>
      <c r="K1511" s="225"/>
      <c r="L1511" s="230"/>
      <c r="M1511" s="231"/>
      <c r="N1511" s="232"/>
      <c r="O1511" s="232"/>
      <c r="P1511" s="232"/>
      <c r="Q1511" s="232"/>
      <c r="R1511" s="232"/>
      <c r="S1511" s="232"/>
      <c r="T1511" s="233"/>
      <c r="AT1511" s="234" t="s">
        <v>430</v>
      </c>
      <c r="AU1511" s="234" t="s">
        <v>80</v>
      </c>
      <c r="AV1511" s="12" t="s">
        <v>80</v>
      </c>
      <c r="AW1511" s="12" t="s">
        <v>34</v>
      </c>
      <c r="AX1511" s="12" t="s">
        <v>71</v>
      </c>
      <c r="AY1511" s="234" t="s">
        <v>419</v>
      </c>
    </row>
    <row r="1512" spans="2:65" s="12" customFormat="1" ht="13.5">
      <c r="B1512" s="224"/>
      <c r="C1512" s="225"/>
      <c r="D1512" s="221" t="s">
        <v>430</v>
      </c>
      <c r="E1512" s="226" t="s">
        <v>21</v>
      </c>
      <c r="F1512" s="227" t="s">
        <v>2645</v>
      </c>
      <c r="G1512" s="225"/>
      <c r="H1512" s="228">
        <v>184.67</v>
      </c>
      <c r="I1512" s="229"/>
      <c r="J1512" s="225"/>
      <c r="K1512" s="225"/>
      <c r="L1512" s="230"/>
      <c r="M1512" s="231"/>
      <c r="N1512" s="232"/>
      <c r="O1512" s="232"/>
      <c r="P1512" s="232"/>
      <c r="Q1512" s="232"/>
      <c r="R1512" s="232"/>
      <c r="S1512" s="232"/>
      <c r="T1512" s="233"/>
      <c r="AT1512" s="234" t="s">
        <v>430</v>
      </c>
      <c r="AU1512" s="234" t="s">
        <v>80</v>
      </c>
      <c r="AV1512" s="12" t="s">
        <v>80</v>
      </c>
      <c r="AW1512" s="12" t="s">
        <v>34</v>
      </c>
      <c r="AX1512" s="12" t="s">
        <v>71</v>
      </c>
      <c r="AY1512" s="234" t="s">
        <v>419</v>
      </c>
    </row>
    <row r="1513" spans="2:65" s="12" customFormat="1" ht="13.5">
      <c r="B1513" s="224"/>
      <c r="C1513" s="225"/>
      <c r="D1513" s="221" t="s">
        <v>430</v>
      </c>
      <c r="E1513" s="226" t="s">
        <v>21</v>
      </c>
      <c r="F1513" s="227" t="s">
        <v>2646</v>
      </c>
      <c r="G1513" s="225"/>
      <c r="H1513" s="228">
        <v>94.24</v>
      </c>
      <c r="I1513" s="229"/>
      <c r="J1513" s="225"/>
      <c r="K1513" s="225"/>
      <c r="L1513" s="230"/>
      <c r="M1513" s="231"/>
      <c r="N1513" s="232"/>
      <c r="O1513" s="232"/>
      <c r="P1513" s="232"/>
      <c r="Q1513" s="232"/>
      <c r="R1513" s="232"/>
      <c r="S1513" s="232"/>
      <c r="T1513" s="233"/>
      <c r="AT1513" s="234" t="s">
        <v>430</v>
      </c>
      <c r="AU1513" s="234" t="s">
        <v>80</v>
      </c>
      <c r="AV1513" s="12" t="s">
        <v>80</v>
      </c>
      <c r="AW1513" s="12" t="s">
        <v>34</v>
      </c>
      <c r="AX1513" s="12" t="s">
        <v>71</v>
      </c>
      <c r="AY1513" s="234" t="s">
        <v>419</v>
      </c>
    </row>
    <row r="1514" spans="2:65" s="15" customFormat="1" ht="13.5">
      <c r="B1514" s="272"/>
      <c r="C1514" s="273"/>
      <c r="D1514" s="221" t="s">
        <v>430</v>
      </c>
      <c r="E1514" s="274" t="s">
        <v>385</v>
      </c>
      <c r="F1514" s="275" t="s">
        <v>584</v>
      </c>
      <c r="G1514" s="273"/>
      <c r="H1514" s="276">
        <v>461.85</v>
      </c>
      <c r="I1514" s="277"/>
      <c r="J1514" s="273"/>
      <c r="K1514" s="273"/>
      <c r="L1514" s="278"/>
      <c r="M1514" s="279"/>
      <c r="N1514" s="280"/>
      <c r="O1514" s="280"/>
      <c r="P1514" s="280"/>
      <c r="Q1514" s="280"/>
      <c r="R1514" s="280"/>
      <c r="S1514" s="280"/>
      <c r="T1514" s="281"/>
      <c r="AT1514" s="282" t="s">
        <v>430</v>
      </c>
      <c r="AU1514" s="282" t="s">
        <v>80</v>
      </c>
      <c r="AV1514" s="15" t="s">
        <v>100</v>
      </c>
      <c r="AW1514" s="15" t="s">
        <v>34</v>
      </c>
      <c r="AX1514" s="15" t="s">
        <v>71</v>
      </c>
      <c r="AY1514" s="282" t="s">
        <v>419</v>
      </c>
    </row>
    <row r="1515" spans="2:65" s="12" customFormat="1" ht="13.5">
      <c r="B1515" s="224"/>
      <c r="C1515" s="225"/>
      <c r="D1515" s="221" t="s">
        <v>430</v>
      </c>
      <c r="E1515" s="226" t="s">
        <v>21</v>
      </c>
      <c r="F1515" s="227" t="s">
        <v>2647</v>
      </c>
      <c r="G1515" s="225"/>
      <c r="H1515" s="228">
        <v>461.85</v>
      </c>
      <c r="I1515" s="229"/>
      <c r="J1515" s="225"/>
      <c r="K1515" s="225"/>
      <c r="L1515" s="230"/>
      <c r="M1515" s="231"/>
      <c r="N1515" s="232"/>
      <c r="O1515" s="232"/>
      <c r="P1515" s="232"/>
      <c r="Q1515" s="232"/>
      <c r="R1515" s="232"/>
      <c r="S1515" s="232"/>
      <c r="T1515" s="233"/>
      <c r="AT1515" s="234" t="s">
        <v>430</v>
      </c>
      <c r="AU1515" s="234" t="s">
        <v>80</v>
      </c>
      <c r="AV1515" s="12" t="s">
        <v>80</v>
      </c>
      <c r="AW1515" s="12" t="s">
        <v>34</v>
      </c>
      <c r="AX1515" s="12" t="s">
        <v>71</v>
      </c>
      <c r="AY1515" s="234" t="s">
        <v>419</v>
      </c>
    </row>
    <row r="1516" spans="2:65" s="12" customFormat="1" ht="13.5">
      <c r="B1516" s="224"/>
      <c r="C1516" s="225"/>
      <c r="D1516" s="221" t="s">
        <v>430</v>
      </c>
      <c r="E1516" s="226" t="s">
        <v>21</v>
      </c>
      <c r="F1516" s="227" t="s">
        <v>2648</v>
      </c>
      <c r="G1516" s="225"/>
      <c r="H1516" s="228">
        <v>461.85</v>
      </c>
      <c r="I1516" s="229"/>
      <c r="J1516" s="225"/>
      <c r="K1516" s="225"/>
      <c r="L1516" s="230"/>
      <c r="M1516" s="231"/>
      <c r="N1516" s="232"/>
      <c r="O1516" s="232"/>
      <c r="P1516" s="232"/>
      <c r="Q1516" s="232"/>
      <c r="R1516" s="232"/>
      <c r="S1516" s="232"/>
      <c r="T1516" s="233"/>
      <c r="AT1516" s="234" t="s">
        <v>430</v>
      </c>
      <c r="AU1516" s="234" t="s">
        <v>80</v>
      </c>
      <c r="AV1516" s="12" t="s">
        <v>80</v>
      </c>
      <c r="AW1516" s="12" t="s">
        <v>34</v>
      </c>
      <c r="AX1516" s="12" t="s">
        <v>71</v>
      </c>
      <c r="AY1516" s="234" t="s">
        <v>419</v>
      </c>
    </row>
    <row r="1517" spans="2:65" s="13" customFormat="1" ht="13.5">
      <c r="B1517" s="235"/>
      <c r="C1517" s="236"/>
      <c r="D1517" s="221" t="s">
        <v>430</v>
      </c>
      <c r="E1517" s="284" t="s">
        <v>276</v>
      </c>
      <c r="F1517" s="285" t="s">
        <v>434</v>
      </c>
      <c r="G1517" s="236"/>
      <c r="H1517" s="286">
        <v>2134.81</v>
      </c>
      <c r="I1517" s="241"/>
      <c r="J1517" s="236"/>
      <c r="K1517" s="236"/>
      <c r="L1517" s="242"/>
      <c r="M1517" s="243"/>
      <c r="N1517" s="244"/>
      <c r="O1517" s="244"/>
      <c r="P1517" s="244"/>
      <c r="Q1517" s="244"/>
      <c r="R1517" s="244"/>
      <c r="S1517" s="244"/>
      <c r="T1517" s="245"/>
      <c r="AT1517" s="246" t="s">
        <v>430</v>
      </c>
      <c r="AU1517" s="246" t="s">
        <v>80</v>
      </c>
      <c r="AV1517" s="13" t="s">
        <v>426</v>
      </c>
      <c r="AW1517" s="13" t="s">
        <v>34</v>
      </c>
      <c r="AX1517" s="13" t="s">
        <v>71</v>
      </c>
      <c r="AY1517" s="246" t="s">
        <v>419</v>
      </c>
    </row>
    <row r="1518" spans="2:65" s="12" customFormat="1" ht="13.5">
      <c r="B1518" s="224"/>
      <c r="C1518" s="225"/>
      <c r="D1518" s="237" t="s">
        <v>430</v>
      </c>
      <c r="E1518" s="247" t="s">
        <v>21</v>
      </c>
      <c r="F1518" s="248" t="s">
        <v>2649</v>
      </c>
      <c r="G1518" s="225"/>
      <c r="H1518" s="249">
        <v>2348.2910000000002</v>
      </c>
      <c r="I1518" s="229"/>
      <c r="J1518" s="225"/>
      <c r="K1518" s="225"/>
      <c r="L1518" s="230"/>
      <c r="M1518" s="231"/>
      <c r="N1518" s="232"/>
      <c r="O1518" s="232"/>
      <c r="P1518" s="232"/>
      <c r="Q1518" s="232"/>
      <c r="R1518" s="232"/>
      <c r="S1518" s="232"/>
      <c r="T1518" s="233"/>
      <c r="AT1518" s="234" t="s">
        <v>430</v>
      </c>
      <c r="AU1518" s="234" t="s">
        <v>80</v>
      </c>
      <c r="AV1518" s="12" t="s">
        <v>80</v>
      </c>
      <c r="AW1518" s="12" t="s">
        <v>34</v>
      </c>
      <c r="AX1518" s="12" t="s">
        <v>78</v>
      </c>
      <c r="AY1518" s="234" t="s">
        <v>419</v>
      </c>
    </row>
    <row r="1519" spans="2:65" s="1" customFormat="1" ht="22.5" customHeight="1">
      <c r="B1519" s="42"/>
      <c r="C1519" s="209" t="s">
        <v>2650</v>
      </c>
      <c r="D1519" s="209" t="s">
        <v>421</v>
      </c>
      <c r="E1519" s="210" t="s">
        <v>2651</v>
      </c>
      <c r="F1519" s="211" t="s">
        <v>2652</v>
      </c>
      <c r="G1519" s="212" t="s">
        <v>465</v>
      </c>
      <c r="H1519" s="213">
        <v>2348.2910000000002</v>
      </c>
      <c r="I1519" s="214"/>
      <c r="J1519" s="215">
        <f>ROUND(I1519*H1519,2)</f>
        <v>0</v>
      </c>
      <c r="K1519" s="211" t="s">
        <v>425</v>
      </c>
      <c r="L1519" s="62"/>
      <c r="M1519" s="216" t="s">
        <v>21</v>
      </c>
      <c r="N1519" s="217" t="s">
        <v>42</v>
      </c>
      <c r="O1519" s="43"/>
      <c r="P1519" s="218">
        <f>O1519*H1519</f>
        <v>0</v>
      </c>
      <c r="Q1519" s="218">
        <v>5.4000000000000003E-3</v>
      </c>
      <c r="R1519" s="218">
        <f>Q1519*H1519</f>
        <v>12.680771400000001</v>
      </c>
      <c r="S1519" s="218">
        <v>0</v>
      </c>
      <c r="T1519" s="219">
        <f>S1519*H1519</f>
        <v>0</v>
      </c>
      <c r="AR1519" s="25" t="s">
        <v>517</v>
      </c>
      <c r="AT1519" s="25" t="s">
        <v>421</v>
      </c>
      <c r="AU1519" s="25" t="s">
        <v>80</v>
      </c>
      <c r="AY1519" s="25" t="s">
        <v>419</v>
      </c>
      <c r="BE1519" s="220">
        <f>IF(N1519="základní",J1519,0)</f>
        <v>0</v>
      </c>
      <c r="BF1519" s="220">
        <f>IF(N1519="snížená",J1519,0)</f>
        <v>0</v>
      </c>
      <c r="BG1519" s="220">
        <f>IF(N1519="zákl. přenesená",J1519,0)</f>
        <v>0</v>
      </c>
      <c r="BH1519" s="220">
        <f>IF(N1519="sníž. přenesená",J1519,0)</f>
        <v>0</v>
      </c>
      <c r="BI1519" s="220">
        <f>IF(N1519="nulová",J1519,0)</f>
        <v>0</v>
      </c>
      <c r="BJ1519" s="25" t="s">
        <v>78</v>
      </c>
      <c r="BK1519" s="220">
        <f>ROUND(I1519*H1519,2)</f>
        <v>0</v>
      </c>
      <c r="BL1519" s="25" t="s">
        <v>517</v>
      </c>
      <c r="BM1519" s="25" t="s">
        <v>2653</v>
      </c>
    </row>
    <row r="1520" spans="2:65" s="1" customFormat="1" ht="13.5">
      <c r="B1520" s="42"/>
      <c r="C1520" s="64"/>
      <c r="D1520" s="221" t="s">
        <v>428</v>
      </c>
      <c r="E1520" s="64"/>
      <c r="F1520" s="222" t="s">
        <v>2633</v>
      </c>
      <c r="G1520" s="64"/>
      <c r="H1520" s="64"/>
      <c r="I1520" s="177"/>
      <c r="J1520" s="64"/>
      <c r="K1520" s="64"/>
      <c r="L1520" s="62"/>
      <c r="M1520" s="223"/>
      <c r="N1520" s="43"/>
      <c r="O1520" s="43"/>
      <c r="P1520" s="43"/>
      <c r="Q1520" s="43"/>
      <c r="R1520" s="43"/>
      <c r="S1520" s="43"/>
      <c r="T1520" s="79"/>
      <c r="AT1520" s="25" t="s">
        <v>428</v>
      </c>
      <c r="AU1520" s="25" t="s">
        <v>80</v>
      </c>
    </row>
    <row r="1521" spans="2:65" s="12" customFormat="1" ht="13.5">
      <c r="B1521" s="224"/>
      <c r="C1521" s="225"/>
      <c r="D1521" s="237" t="s">
        <v>430</v>
      </c>
      <c r="E1521" s="247" t="s">
        <v>21</v>
      </c>
      <c r="F1521" s="248" t="s">
        <v>2654</v>
      </c>
      <c r="G1521" s="225"/>
      <c r="H1521" s="249">
        <v>2348.2910000000002</v>
      </c>
      <c r="I1521" s="229"/>
      <c r="J1521" s="225"/>
      <c r="K1521" s="225"/>
      <c r="L1521" s="230"/>
      <c r="M1521" s="231"/>
      <c r="N1521" s="232"/>
      <c r="O1521" s="232"/>
      <c r="P1521" s="232"/>
      <c r="Q1521" s="232"/>
      <c r="R1521" s="232"/>
      <c r="S1521" s="232"/>
      <c r="T1521" s="233"/>
      <c r="AT1521" s="234" t="s">
        <v>430</v>
      </c>
      <c r="AU1521" s="234" t="s">
        <v>80</v>
      </c>
      <c r="AV1521" s="12" t="s">
        <v>80</v>
      </c>
      <c r="AW1521" s="12" t="s">
        <v>34</v>
      </c>
      <c r="AX1521" s="12" t="s">
        <v>78</v>
      </c>
      <c r="AY1521" s="234" t="s">
        <v>419</v>
      </c>
    </row>
    <row r="1522" spans="2:65" s="1" customFormat="1" ht="22.5" customHeight="1">
      <c r="B1522" s="42"/>
      <c r="C1522" s="209" t="s">
        <v>2655</v>
      </c>
      <c r="D1522" s="209" t="s">
        <v>421</v>
      </c>
      <c r="E1522" s="210" t="s">
        <v>2656</v>
      </c>
      <c r="F1522" s="211" t="s">
        <v>2657</v>
      </c>
      <c r="G1522" s="212" t="s">
        <v>465</v>
      </c>
      <c r="H1522" s="213">
        <v>2134.81</v>
      </c>
      <c r="I1522" s="214"/>
      <c r="J1522" s="215">
        <f>ROUND(I1522*H1522,2)</f>
        <v>0</v>
      </c>
      <c r="K1522" s="211" t="s">
        <v>425</v>
      </c>
      <c r="L1522" s="62"/>
      <c r="M1522" s="216" t="s">
        <v>21</v>
      </c>
      <c r="N1522" s="217" t="s">
        <v>42</v>
      </c>
      <c r="O1522" s="43"/>
      <c r="P1522" s="218">
        <f>O1522*H1522</f>
        <v>0</v>
      </c>
      <c r="Q1522" s="218">
        <v>5.0000000000000002E-5</v>
      </c>
      <c r="R1522" s="218">
        <f>Q1522*H1522</f>
        <v>0.1067405</v>
      </c>
      <c r="S1522" s="218">
        <v>0</v>
      </c>
      <c r="T1522" s="219">
        <f>S1522*H1522</f>
        <v>0</v>
      </c>
      <c r="AR1522" s="25" t="s">
        <v>517</v>
      </c>
      <c r="AT1522" s="25" t="s">
        <v>421</v>
      </c>
      <c r="AU1522" s="25" t="s">
        <v>80</v>
      </c>
      <c r="AY1522" s="25" t="s">
        <v>419</v>
      </c>
      <c r="BE1522" s="220">
        <f>IF(N1522="základní",J1522,0)</f>
        <v>0</v>
      </c>
      <c r="BF1522" s="220">
        <f>IF(N1522="snížená",J1522,0)</f>
        <v>0</v>
      </c>
      <c r="BG1522" s="220">
        <f>IF(N1522="zákl. přenesená",J1522,0)</f>
        <v>0</v>
      </c>
      <c r="BH1522" s="220">
        <f>IF(N1522="sníž. přenesená",J1522,0)</f>
        <v>0</v>
      </c>
      <c r="BI1522" s="220">
        <f>IF(N1522="nulová",J1522,0)</f>
        <v>0</v>
      </c>
      <c r="BJ1522" s="25" t="s">
        <v>78</v>
      </c>
      <c r="BK1522" s="220">
        <f>ROUND(I1522*H1522,2)</f>
        <v>0</v>
      </c>
      <c r="BL1522" s="25" t="s">
        <v>517</v>
      </c>
      <c r="BM1522" s="25" t="s">
        <v>2658</v>
      </c>
    </row>
    <row r="1523" spans="2:65" s="1" customFormat="1" ht="13.5">
      <c r="B1523" s="42"/>
      <c r="C1523" s="64"/>
      <c r="D1523" s="221" t="s">
        <v>428</v>
      </c>
      <c r="E1523" s="64"/>
      <c r="F1523" s="222" t="s">
        <v>2659</v>
      </c>
      <c r="G1523" s="64"/>
      <c r="H1523" s="64"/>
      <c r="I1523" s="177"/>
      <c r="J1523" s="64"/>
      <c r="K1523" s="64"/>
      <c r="L1523" s="62"/>
      <c r="M1523" s="223"/>
      <c r="N1523" s="43"/>
      <c r="O1523" s="43"/>
      <c r="P1523" s="43"/>
      <c r="Q1523" s="43"/>
      <c r="R1523" s="43"/>
      <c r="S1523" s="43"/>
      <c r="T1523" s="79"/>
      <c r="AT1523" s="25" t="s">
        <v>428</v>
      </c>
      <c r="AU1523" s="25" t="s">
        <v>80</v>
      </c>
    </row>
    <row r="1524" spans="2:65" s="12" customFormat="1" ht="13.5">
      <c r="B1524" s="224"/>
      <c r="C1524" s="225"/>
      <c r="D1524" s="237" t="s">
        <v>430</v>
      </c>
      <c r="E1524" s="247" t="s">
        <v>21</v>
      </c>
      <c r="F1524" s="248" t="s">
        <v>276</v>
      </c>
      <c r="G1524" s="225"/>
      <c r="H1524" s="249">
        <v>2134.81</v>
      </c>
      <c r="I1524" s="229"/>
      <c r="J1524" s="225"/>
      <c r="K1524" s="225"/>
      <c r="L1524" s="230"/>
      <c r="M1524" s="231"/>
      <c r="N1524" s="232"/>
      <c r="O1524" s="232"/>
      <c r="P1524" s="232"/>
      <c r="Q1524" s="232"/>
      <c r="R1524" s="232"/>
      <c r="S1524" s="232"/>
      <c r="T1524" s="233"/>
      <c r="AT1524" s="234" t="s">
        <v>430</v>
      </c>
      <c r="AU1524" s="234" t="s">
        <v>80</v>
      </c>
      <c r="AV1524" s="12" t="s">
        <v>80</v>
      </c>
      <c r="AW1524" s="12" t="s">
        <v>34</v>
      </c>
      <c r="AX1524" s="12" t="s">
        <v>78</v>
      </c>
      <c r="AY1524" s="234" t="s">
        <v>419</v>
      </c>
    </row>
    <row r="1525" spans="2:65" s="1" customFormat="1" ht="22.5" customHeight="1">
      <c r="B1525" s="42"/>
      <c r="C1525" s="209" t="s">
        <v>2660</v>
      </c>
      <c r="D1525" s="209" t="s">
        <v>421</v>
      </c>
      <c r="E1525" s="210" t="s">
        <v>2661</v>
      </c>
      <c r="F1525" s="211" t="s">
        <v>2662</v>
      </c>
      <c r="G1525" s="212" t="s">
        <v>465</v>
      </c>
      <c r="H1525" s="213">
        <v>2134.81</v>
      </c>
      <c r="I1525" s="214"/>
      <c r="J1525" s="215">
        <f>ROUND(I1525*H1525,2)</f>
        <v>0</v>
      </c>
      <c r="K1525" s="211" t="s">
        <v>425</v>
      </c>
      <c r="L1525" s="62"/>
      <c r="M1525" s="216" t="s">
        <v>21</v>
      </c>
      <c r="N1525" s="217" t="s">
        <v>42</v>
      </c>
      <c r="O1525" s="43"/>
      <c r="P1525" s="218">
        <f>O1525*H1525</f>
        <v>0</v>
      </c>
      <c r="Q1525" s="218">
        <v>3.5000000000000001E-3</v>
      </c>
      <c r="R1525" s="218">
        <f>Q1525*H1525</f>
        <v>7.4718349999999996</v>
      </c>
      <c r="S1525" s="218">
        <v>0</v>
      </c>
      <c r="T1525" s="219">
        <f>S1525*H1525</f>
        <v>0</v>
      </c>
      <c r="AR1525" s="25" t="s">
        <v>517</v>
      </c>
      <c r="AT1525" s="25" t="s">
        <v>421</v>
      </c>
      <c r="AU1525" s="25" t="s">
        <v>80</v>
      </c>
      <c r="AY1525" s="25" t="s">
        <v>419</v>
      </c>
      <c r="BE1525" s="220">
        <f>IF(N1525="základní",J1525,0)</f>
        <v>0</v>
      </c>
      <c r="BF1525" s="220">
        <f>IF(N1525="snížená",J1525,0)</f>
        <v>0</v>
      </c>
      <c r="BG1525" s="220">
        <f>IF(N1525="zákl. přenesená",J1525,0)</f>
        <v>0</v>
      </c>
      <c r="BH1525" s="220">
        <f>IF(N1525="sníž. přenesená",J1525,0)</f>
        <v>0</v>
      </c>
      <c r="BI1525" s="220">
        <f>IF(N1525="nulová",J1525,0)</f>
        <v>0</v>
      </c>
      <c r="BJ1525" s="25" t="s">
        <v>78</v>
      </c>
      <c r="BK1525" s="220">
        <f>ROUND(I1525*H1525,2)</f>
        <v>0</v>
      </c>
      <c r="BL1525" s="25" t="s">
        <v>517</v>
      </c>
      <c r="BM1525" s="25" t="s">
        <v>2663</v>
      </c>
    </row>
    <row r="1526" spans="2:65" s="1" customFormat="1" ht="13.5">
      <c r="B1526" s="42"/>
      <c r="C1526" s="64"/>
      <c r="D1526" s="221" t="s">
        <v>428</v>
      </c>
      <c r="E1526" s="64"/>
      <c r="F1526" s="222" t="s">
        <v>2664</v>
      </c>
      <c r="G1526" s="64"/>
      <c r="H1526" s="64"/>
      <c r="I1526" s="177"/>
      <c r="J1526" s="64"/>
      <c r="K1526" s="64"/>
      <c r="L1526" s="62"/>
      <c r="M1526" s="223"/>
      <c r="N1526" s="43"/>
      <c r="O1526" s="43"/>
      <c r="P1526" s="43"/>
      <c r="Q1526" s="43"/>
      <c r="R1526" s="43"/>
      <c r="S1526" s="43"/>
      <c r="T1526" s="79"/>
      <c r="AT1526" s="25" t="s">
        <v>428</v>
      </c>
      <c r="AU1526" s="25" t="s">
        <v>80</v>
      </c>
    </row>
    <row r="1527" spans="2:65" s="12" customFormat="1" ht="13.5">
      <c r="B1527" s="224"/>
      <c r="C1527" s="225"/>
      <c r="D1527" s="237" t="s">
        <v>430</v>
      </c>
      <c r="E1527" s="247" t="s">
        <v>21</v>
      </c>
      <c r="F1527" s="248" t="s">
        <v>276</v>
      </c>
      <c r="G1527" s="225"/>
      <c r="H1527" s="249">
        <v>2134.81</v>
      </c>
      <c r="I1527" s="229"/>
      <c r="J1527" s="225"/>
      <c r="K1527" s="225"/>
      <c r="L1527" s="230"/>
      <c r="M1527" s="231"/>
      <c r="N1527" s="232"/>
      <c r="O1527" s="232"/>
      <c r="P1527" s="232"/>
      <c r="Q1527" s="232"/>
      <c r="R1527" s="232"/>
      <c r="S1527" s="232"/>
      <c r="T1527" s="233"/>
      <c r="AT1527" s="234" t="s">
        <v>430</v>
      </c>
      <c r="AU1527" s="234" t="s">
        <v>80</v>
      </c>
      <c r="AV1527" s="12" t="s">
        <v>80</v>
      </c>
      <c r="AW1527" s="12" t="s">
        <v>34</v>
      </c>
      <c r="AX1527" s="12" t="s">
        <v>78</v>
      </c>
      <c r="AY1527" s="234" t="s">
        <v>419</v>
      </c>
    </row>
    <row r="1528" spans="2:65" s="1" customFormat="1" ht="22.5" customHeight="1">
      <c r="B1528" s="42"/>
      <c r="C1528" s="209" t="s">
        <v>2665</v>
      </c>
      <c r="D1528" s="209" t="s">
        <v>421</v>
      </c>
      <c r="E1528" s="210" t="s">
        <v>2666</v>
      </c>
      <c r="F1528" s="211" t="s">
        <v>2667</v>
      </c>
      <c r="G1528" s="212" t="s">
        <v>458</v>
      </c>
      <c r="H1528" s="213">
        <v>27.206</v>
      </c>
      <c r="I1528" s="214"/>
      <c r="J1528" s="215">
        <f>ROUND(I1528*H1528,2)</f>
        <v>0</v>
      </c>
      <c r="K1528" s="211" t="s">
        <v>425</v>
      </c>
      <c r="L1528" s="62"/>
      <c r="M1528" s="216" t="s">
        <v>21</v>
      </c>
      <c r="N1528" s="217" t="s">
        <v>42</v>
      </c>
      <c r="O1528" s="43"/>
      <c r="P1528" s="218">
        <f>O1528*H1528</f>
        <v>0</v>
      </c>
      <c r="Q1528" s="218">
        <v>0</v>
      </c>
      <c r="R1528" s="218">
        <f>Q1528*H1528</f>
        <v>0</v>
      </c>
      <c r="S1528" s="218">
        <v>0</v>
      </c>
      <c r="T1528" s="219">
        <f>S1528*H1528</f>
        <v>0</v>
      </c>
      <c r="AR1528" s="25" t="s">
        <v>517</v>
      </c>
      <c r="AT1528" s="25" t="s">
        <v>421</v>
      </c>
      <c r="AU1528" s="25" t="s">
        <v>80</v>
      </c>
      <c r="AY1528" s="25" t="s">
        <v>419</v>
      </c>
      <c r="BE1528" s="220">
        <f>IF(N1528="základní",J1528,0)</f>
        <v>0</v>
      </c>
      <c r="BF1528" s="220">
        <f>IF(N1528="snížená",J1528,0)</f>
        <v>0</v>
      </c>
      <c r="BG1528" s="220">
        <f>IF(N1528="zákl. přenesená",J1528,0)</f>
        <v>0</v>
      </c>
      <c r="BH1528" s="220">
        <f>IF(N1528="sníž. přenesená",J1528,0)</f>
        <v>0</v>
      </c>
      <c r="BI1528" s="220">
        <f>IF(N1528="nulová",J1528,0)</f>
        <v>0</v>
      </c>
      <c r="BJ1528" s="25" t="s">
        <v>78</v>
      </c>
      <c r="BK1528" s="220">
        <f>ROUND(I1528*H1528,2)</f>
        <v>0</v>
      </c>
      <c r="BL1528" s="25" t="s">
        <v>517</v>
      </c>
      <c r="BM1528" s="25" t="s">
        <v>2668</v>
      </c>
    </row>
    <row r="1529" spans="2:65" s="1" customFormat="1" ht="27">
      <c r="B1529" s="42"/>
      <c r="C1529" s="64"/>
      <c r="D1529" s="221" t="s">
        <v>428</v>
      </c>
      <c r="E1529" s="64"/>
      <c r="F1529" s="222" t="s">
        <v>2669</v>
      </c>
      <c r="G1529" s="64"/>
      <c r="H1529" s="64"/>
      <c r="I1529" s="177"/>
      <c r="J1529" s="64"/>
      <c r="K1529" s="64"/>
      <c r="L1529" s="62"/>
      <c r="M1529" s="223"/>
      <c r="N1529" s="43"/>
      <c r="O1529" s="43"/>
      <c r="P1529" s="43"/>
      <c r="Q1529" s="43"/>
      <c r="R1529" s="43"/>
      <c r="S1529" s="43"/>
      <c r="T1529" s="79"/>
      <c r="AT1529" s="25" t="s">
        <v>428</v>
      </c>
      <c r="AU1529" s="25" t="s">
        <v>80</v>
      </c>
    </row>
    <row r="1530" spans="2:65" s="11" customFormat="1" ht="29.85" customHeight="1">
      <c r="B1530" s="192"/>
      <c r="C1530" s="193"/>
      <c r="D1530" s="206" t="s">
        <v>70</v>
      </c>
      <c r="E1530" s="207" t="s">
        <v>2670</v>
      </c>
      <c r="F1530" s="207" t="s">
        <v>2671</v>
      </c>
      <c r="G1530" s="193"/>
      <c r="H1530" s="193"/>
      <c r="I1530" s="196"/>
      <c r="J1530" s="208">
        <f>BK1530</f>
        <v>0</v>
      </c>
      <c r="K1530" s="193"/>
      <c r="L1530" s="198"/>
      <c r="M1530" s="199"/>
      <c r="N1530" s="200"/>
      <c r="O1530" s="200"/>
      <c r="P1530" s="201">
        <f>SUM(P1531:P1644)</f>
        <v>0</v>
      </c>
      <c r="Q1530" s="200"/>
      <c r="R1530" s="201">
        <f>SUM(R1531:R1644)</f>
        <v>29.197634180000001</v>
      </c>
      <c r="S1530" s="200"/>
      <c r="T1530" s="202">
        <f>SUM(T1531:T1644)</f>
        <v>0</v>
      </c>
      <c r="AR1530" s="203" t="s">
        <v>80</v>
      </c>
      <c r="AT1530" s="204" t="s">
        <v>70</v>
      </c>
      <c r="AU1530" s="204" t="s">
        <v>78</v>
      </c>
      <c r="AY1530" s="203" t="s">
        <v>419</v>
      </c>
      <c r="BK1530" s="205">
        <f>SUM(BK1531:BK1644)</f>
        <v>0</v>
      </c>
    </row>
    <row r="1531" spans="2:65" s="1" customFormat="1" ht="31.5" customHeight="1">
      <c r="B1531" s="42"/>
      <c r="C1531" s="209" t="s">
        <v>2672</v>
      </c>
      <c r="D1531" s="209" t="s">
        <v>421</v>
      </c>
      <c r="E1531" s="210" t="s">
        <v>2673</v>
      </c>
      <c r="F1531" s="211" t="s">
        <v>2674</v>
      </c>
      <c r="G1531" s="212" t="s">
        <v>465</v>
      </c>
      <c r="H1531" s="213">
        <v>1656.5820000000001</v>
      </c>
      <c r="I1531" s="214"/>
      <c r="J1531" s="215">
        <f>ROUND(I1531*H1531,2)</f>
        <v>0</v>
      </c>
      <c r="K1531" s="211" t="s">
        <v>425</v>
      </c>
      <c r="L1531" s="62"/>
      <c r="M1531" s="216" t="s">
        <v>21</v>
      </c>
      <c r="N1531" s="217" t="s">
        <v>42</v>
      </c>
      <c r="O1531" s="43"/>
      <c r="P1531" s="218">
        <f>O1531*H1531</f>
        <v>0</v>
      </c>
      <c r="Q1531" s="218">
        <v>3.0000000000000001E-3</v>
      </c>
      <c r="R1531" s="218">
        <f>Q1531*H1531</f>
        <v>4.9697460000000007</v>
      </c>
      <c r="S1531" s="218">
        <v>0</v>
      </c>
      <c r="T1531" s="219">
        <f>S1531*H1531</f>
        <v>0</v>
      </c>
      <c r="AR1531" s="25" t="s">
        <v>517</v>
      </c>
      <c r="AT1531" s="25" t="s">
        <v>421</v>
      </c>
      <c r="AU1531" s="25" t="s">
        <v>80</v>
      </c>
      <c r="AY1531" s="25" t="s">
        <v>419</v>
      </c>
      <c r="BE1531" s="220">
        <f>IF(N1531="základní",J1531,0)</f>
        <v>0</v>
      </c>
      <c r="BF1531" s="220">
        <f>IF(N1531="snížená",J1531,0)</f>
        <v>0</v>
      </c>
      <c r="BG1531" s="220">
        <f>IF(N1531="zákl. přenesená",J1531,0)</f>
        <v>0</v>
      </c>
      <c r="BH1531" s="220">
        <f>IF(N1531="sníž. přenesená",J1531,0)</f>
        <v>0</v>
      </c>
      <c r="BI1531" s="220">
        <f>IF(N1531="nulová",J1531,0)</f>
        <v>0</v>
      </c>
      <c r="BJ1531" s="25" t="s">
        <v>78</v>
      </c>
      <c r="BK1531" s="220">
        <f>ROUND(I1531*H1531,2)</f>
        <v>0</v>
      </c>
      <c r="BL1531" s="25" t="s">
        <v>517</v>
      </c>
      <c r="BM1531" s="25" t="s">
        <v>2675</v>
      </c>
    </row>
    <row r="1532" spans="2:65" s="1" customFormat="1" ht="27">
      <c r="B1532" s="42"/>
      <c r="C1532" s="64"/>
      <c r="D1532" s="221" t="s">
        <v>428</v>
      </c>
      <c r="E1532" s="64"/>
      <c r="F1532" s="222" t="s">
        <v>2676</v>
      </c>
      <c r="G1532" s="64"/>
      <c r="H1532" s="64"/>
      <c r="I1532" s="177"/>
      <c r="J1532" s="64"/>
      <c r="K1532" s="64"/>
      <c r="L1532" s="62"/>
      <c r="M1532" s="223"/>
      <c r="N1532" s="43"/>
      <c r="O1532" s="43"/>
      <c r="P1532" s="43"/>
      <c r="Q1532" s="43"/>
      <c r="R1532" s="43"/>
      <c r="S1532" s="43"/>
      <c r="T1532" s="79"/>
      <c r="AT1532" s="25" t="s">
        <v>428</v>
      </c>
      <c r="AU1532" s="25" t="s">
        <v>80</v>
      </c>
    </row>
    <row r="1533" spans="2:65" s="12" customFormat="1" ht="13.5">
      <c r="B1533" s="224"/>
      <c r="C1533" s="225"/>
      <c r="D1533" s="221" t="s">
        <v>430</v>
      </c>
      <c r="E1533" s="226" t="s">
        <v>21</v>
      </c>
      <c r="F1533" s="227" t="s">
        <v>2677</v>
      </c>
      <c r="G1533" s="225"/>
      <c r="H1533" s="228">
        <v>10.173</v>
      </c>
      <c r="I1533" s="229"/>
      <c r="J1533" s="225"/>
      <c r="K1533" s="225"/>
      <c r="L1533" s="230"/>
      <c r="M1533" s="231"/>
      <c r="N1533" s="232"/>
      <c r="O1533" s="232"/>
      <c r="P1533" s="232"/>
      <c r="Q1533" s="232"/>
      <c r="R1533" s="232"/>
      <c r="S1533" s="232"/>
      <c r="T1533" s="233"/>
      <c r="AT1533" s="234" t="s">
        <v>430</v>
      </c>
      <c r="AU1533" s="234" t="s">
        <v>80</v>
      </c>
      <c r="AV1533" s="12" t="s">
        <v>80</v>
      </c>
      <c r="AW1533" s="12" t="s">
        <v>34</v>
      </c>
      <c r="AX1533" s="12" t="s">
        <v>71</v>
      </c>
      <c r="AY1533" s="234" t="s">
        <v>419</v>
      </c>
    </row>
    <row r="1534" spans="2:65" s="12" customFormat="1" ht="13.5">
      <c r="B1534" s="224"/>
      <c r="C1534" s="225"/>
      <c r="D1534" s="221" t="s">
        <v>430</v>
      </c>
      <c r="E1534" s="226" t="s">
        <v>21</v>
      </c>
      <c r="F1534" s="227" t="s">
        <v>2678</v>
      </c>
      <c r="G1534" s="225"/>
      <c r="H1534" s="228">
        <v>12.930999999999999</v>
      </c>
      <c r="I1534" s="229"/>
      <c r="J1534" s="225"/>
      <c r="K1534" s="225"/>
      <c r="L1534" s="230"/>
      <c r="M1534" s="231"/>
      <c r="N1534" s="232"/>
      <c r="O1534" s="232"/>
      <c r="P1534" s="232"/>
      <c r="Q1534" s="232"/>
      <c r="R1534" s="232"/>
      <c r="S1534" s="232"/>
      <c r="T1534" s="233"/>
      <c r="AT1534" s="234" t="s">
        <v>430</v>
      </c>
      <c r="AU1534" s="234" t="s">
        <v>80</v>
      </c>
      <c r="AV1534" s="12" t="s">
        <v>80</v>
      </c>
      <c r="AW1534" s="12" t="s">
        <v>34</v>
      </c>
      <c r="AX1534" s="12" t="s">
        <v>71</v>
      </c>
      <c r="AY1534" s="234" t="s">
        <v>419</v>
      </c>
    </row>
    <row r="1535" spans="2:65" s="12" customFormat="1" ht="13.5">
      <c r="B1535" s="224"/>
      <c r="C1535" s="225"/>
      <c r="D1535" s="221" t="s">
        <v>430</v>
      </c>
      <c r="E1535" s="226" t="s">
        <v>21</v>
      </c>
      <c r="F1535" s="227" t="s">
        <v>2679</v>
      </c>
      <c r="G1535" s="225"/>
      <c r="H1535" s="228">
        <v>11.282</v>
      </c>
      <c r="I1535" s="229"/>
      <c r="J1535" s="225"/>
      <c r="K1535" s="225"/>
      <c r="L1535" s="230"/>
      <c r="M1535" s="231"/>
      <c r="N1535" s="232"/>
      <c r="O1535" s="232"/>
      <c r="P1535" s="232"/>
      <c r="Q1535" s="232"/>
      <c r="R1535" s="232"/>
      <c r="S1535" s="232"/>
      <c r="T1535" s="233"/>
      <c r="AT1535" s="234" t="s">
        <v>430</v>
      </c>
      <c r="AU1535" s="234" t="s">
        <v>80</v>
      </c>
      <c r="AV1535" s="12" t="s">
        <v>80</v>
      </c>
      <c r="AW1535" s="12" t="s">
        <v>34</v>
      </c>
      <c r="AX1535" s="12" t="s">
        <v>71</v>
      </c>
      <c r="AY1535" s="234" t="s">
        <v>419</v>
      </c>
    </row>
    <row r="1536" spans="2:65" s="12" customFormat="1" ht="13.5">
      <c r="B1536" s="224"/>
      <c r="C1536" s="225"/>
      <c r="D1536" s="221" t="s">
        <v>430</v>
      </c>
      <c r="E1536" s="226" t="s">
        <v>21</v>
      </c>
      <c r="F1536" s="227" t="s">
        <v>2680</v>
      </c>
      <c r="G1536" s="225"/>
      <c r="H1536" s="228">
        <v>12.930999999999999</v>
      </c>
      <c r="I1536" s="229"/>
      <c r="J1536" s="225"/>
      <c r="K1536" s="225"/>
      <c r="L1536" s="230"/>
      <c r="M1536" s="231"/>
      <c r="N1536" s="232"/>
      <c r="O1536" s="232"/>
      <c r="P1536" s="232"/>
      <c r="Q1536" s="232"/>
      <c r="R1536" s="232"/>
      <c r="S1536" s="232"/>
      <c r="T1536" s="233"/>
      <c r="AT1536" s="234" t="s">
        <v>430</v>
      </c>
      <c r="AU1536" s="234" t="s">
        <v>80</v>
      </c>
      <c r="AV1536" s="12" t="s">
        <v>80</v>
      </c>
      <c r="AW1536" s="12" t="s">
        <v>34</v>
      </c>
      <c r="AX1536" s="12" t="s">
        <v>71</v>
      </c>
      <c r="AY1536" s="234" t="s">
        <v>419</v>
      </c>
    </row>
    <row r="1537" spans="2:51" s="12" customFormat="1" ht="13.5">
      <c r="B1537" s="224"/>
      <c r="C1537" s="225"/>
      <c r="D1537" s="221" t="s">
        <v>430</v>
      </c>
      <c r="E1537" s="226" t="s">
        <v>21</v>
      </c>
      <c r="F1537" s="227" t="s">
        <v>2681</v>
      </c>
      <c r="G1537" s="225"/>
      <c r="H1537" s="228">
        <v>21.686</v>
      </c>
      <c r="I1537" s="229"/>
      <c r="J1537" s="225"/>
      <c r="K1537" s="225"/>
      <c r="L1537" s="230"/>
      <c r="M1537" s="231"/>
      <c r="N1537" s="232"/>
      <c r="O1537" s="232"/>
      <c r="P1537" s="232"/>
      <c r="Q1537" s="232"/>
      <c r="R1537" s="232"/>
      <c r="S1537" s="232"/>
      <c r="T1537" s="233"/>
      <c r="AT1537" s="234" t="s">
        <v>430</v>
      </c>
      <c r="AU1537" s="234" t="s">
        <v>80</v>
      </c>
      <c r="AV1537" s="12" t="s">
        <v>80</v>
      </c>
      <c r="AW1537" s="12" t="s">
        <v>34</v>
      </c>
      <c r="AX1537" s="12" t="s">
        <v>71</v>
      </c>
      <c r="AY1537" s="234" t="s">
        <v>419</v>
      </c>
    </row>
    <row r="1538" spans="2:51" s="12" customFormat="1" ht="13.5">
      <c r="B1538" s="224"/>
      <c r="C1538" s="225"/>
      <c r="D1538" s="221" t="s">
        <v>430</v>
      </c>
      <c r="E1538" s="226" t="s">
        <v>21</v>
      </c>
      <c r="F1538" s="227" t="s">
        <v>2682</v>
      </c>
      <c r="G1538" s="225"/>
      <c r="H1538" s="228">
        <v>32.744999999999997</v>
      </c>
      <c r="I1538" s="229"/>
      <c r="J1538" s="225"/>
      <c r="K1538" s="225"/>
      <c r="L1538" s="230"/>
      <c r="M1538" s="231"/>
      <c r="N1538" s="232"/>
      <c r="O1538" s="232"/>
      <c r="P1538" s="232"/>
      <c r="Q1538" s="232"/>
      <c r="R1538" s="232"/>
      <c r="S1538" s="232"/>
      <c r="T1538" s="233"/>
      <c r="AT1538" s="234" t="s">
        <v>430</v>
      </c>
      <c r="AU1538" s="234" t="s">
        <v>80</v>
      </c>
      <c r="AV1538" s="12" t="s">
        <v>80</v>
      </c>
      <c r="AW1538" s="12" t="s">
        <v>34</v>
      </c>
      <c r="AX1538" s="12" t="s">
        <v>71</v>
      </c>
      <c r="AY1538" s="234" t="s">
        <v>419</v>
      </c>
    </row>
    <row r="1539" spans="2:51" s="12" customFormat="1" ht="13.5">
      <c r="B1539" s="224"/>
      <c r="C1539" s="225"/>
      <c r="D1539" s="221" t="s">
        <v>430</v>
      </c>
      <c r="E1539" s="226" t="s">
        <v>21</v>
      </c>
      <c r="F1539" s="227" t="s">
        <v>2683</v>
      </c>
      <c r="G1539" s="225"/>
      <c r="H1539" s="228">
        <v>40.073999999999998</v>
      </c>
      <c r="I1539" s="229"/>
      <c r="J1539" s="225"/>
      <c r="K1539" s="225"/>
      <c r="L1539" s="230"/>
      <c r="M1539" s="231"/>
      <c r="N1539" s="232"/>
      <c r="O1539" s="232"/>
      <c r="P1539" s="232"/>
      <c r="Q1539" s="232"/>
      <c r="R1539" s="232"/>
      <c r="S1539" s="232"/>
      <c r="T1539" s="233"/>
      <c r="AT1539" s="234" t="s">
        <v>430</v>
      </c>
      <c r="AU1539" s="234" t="s">
        <v>80</v>
      </c>
      <c r="AV1539" s="12" t="s">
        <v>80</v>
      </c>
      <c r="AW1539" s="12" t="s">
        <v>34</v>
      </c>
      <c r="AX1539" s="12" t="s">
        <v>71</v>
      </c>
      <c r="AY1539" s="234" t="s">
        <v>419</v>
      </c>
    </row>
    <row r="1540" spans="2:51" s="12" customFormat="1" ht="13.5">
      <c r="B1540" s="224"/>
      <c r="C1540" s="225"/>
      <c r="D1540" s="221" t="s">
        <v>430</v>
      </c>
      <c r="E1540" s="226" t="s">
        <v>21</v>
      </c>
      <c r="F1540" s="227" t="s">
        <v>2684</v>
      </c>
      <c r="G1540" s="225"/>
      <c r="H1540" s="228">
        <v>35.615000000000002</v>
      </c>
      <c r="I1540" s="229"/>
      <c r="J1540" s="225"/>
      <c r="K1540" s="225"/>
      <c r="L1540" s="230"/>
      <c r="M1540" s="231"/>
      <c r="N1540" s="232"/>
      <c r="O1540" s="232"/>
      <c r="P1540" s="232"/>
      <c r="Q1540" s="232"/>
      <c r="R1540" s="232"/>
      <c r="S1540" s="232"/>
      <c r="T1540" s="233"/>
      <c r="AT1540" s="234" t="s">
        <v>430</v>
      </c>
      <c r="AU1540" s="234" t="s">
        <v>80</v>
      </c>
      <c r="AV1540" s="12" t="s">
        <v>80</v>
      </c>
      <c r="AW1540" s="12" t="s">
        <v>34</v>
      </c>
      <c r="AX1540" s="12" t="s">
        <v>71</v>
      </c>
      <c r="AY1540" s="234" t="s">
        <v>419</v>
      </c>
    </row>
    <row r="1541" spans="2:51" s="12" customFormat="1" ht="13.5">
      <c r="B1541" s="224"/>
      <c r="C1541" s="225"/>
      <c r="D1541" s="221" t="s">
        <v>430</v>
      </c>
      <c r="E1541" s="226" t="s">
        <v>21</v>
      </c>
      <c r="F1541" s="227" t="s">
        <v>1753</v>
      </c>
      <c r="G1541" s="225"/>
      <c r="H1541" s="228">
        <v>42.944000000000003</v>
      </c>
      <c r="I1541" s="229"/>
      <c r="J1541" s="225"/>
      <c r="K1541" s="225"/>
      <c r="L1541" s="230"/>
      <c r="M1541" s="231"/>
      <c r="N1541" s="232"/>
      <c r="O1541" s="232"/>
      <c r="P1541" s="232"/>
      <c r="Q1541" s="232"/>
      <c r="R1541" s="232"/>
      <c r="S1541" s="232"/>
      <c r="T1541" s="233"/>
      <c r="AT1541" s="234" t="s">
        <v>430</v>
      </c>
      <c r="AU1541" s="234" t="s">
        <v>80</v>
      </c>
      <c r="AV1541" s="12" t="s">
        <v>80</v>
      </c>
      <c r="AW1541" s="12" t="s">
        <v>34</v>
      </c>
      <c r="AX1541" s="12" t="s">
        <v>71</v>
      </c>
      <c r="AY1541" s="234" t="s">
        <v>419</v>
      </c>
    </row>
    <row r="1542" spans="2:51" s="12" customFormat="1" ht="13.5">
      <c r="B1542" s="224"/>
      <c r="C1542" s="225"/>
      <c r="D1542" s="221" t="s">
        <v>430</v>
      </c>
      <c r="E1542" s="226" t="s">
        <v>21</v>
      </c>
      <c r="F1542" s="227" t="s">
        <v>2685</v>
      </c>
      <c r="G1542" s="225"/>
      <c r="H1542" s="228">
        <v>11.59</v>
      </c>
      <c r="I1542" s="229"/>
      <c r="J1542" s="225"/>
      <c r="K1542" s="225"/>
      <c r="L1542" s="230"/>
      <c r="M1542" s="231"/>
      <c r="N1542" s="232"/>
      <c r="O1542" s="232"/>
      <c r="P1542" s="232"/>
      <c r="Q1542" s="232"/>
      <c r="R1542" s="232"/>
      <c r="S1542" s="232"/>
      <c r="T1542" s="233"/>
      <c r="AT1542" s="234" t="s">
        <v>430</v>
      </c>
      <c r="AU1542" s="234" t="s">
        <v>80</v>
      </c>
      <c r="AV1542" s="12" t="s">
        <v>80</v>
      </c>
      <c r="AW1542" s="12" t="s">
        <v>34</v>
      </c>
      <c r="AX1542" s="12" t="s">
        <v>71</v>
      </c>
      <c r="AY1542" s="234" t="s">
        <v>419</v>
      </c>
    </row>
    <row r="1543" spans="2:51" s="12" customFormat="1" ht="13.5">
      <c r="B1543" s="224"/>
      <c r="C1543" s="225"/>
      <c r="D1543" s="221" t="s">
        <v>430</v>
      </c>
      <c r="E1543" s="226" t="s">
        <v>21</v>
      </c>
      <c r="F1543" s="227" t="s">
        <v>2686</v>
      </c>
      <c r="G1543" s="225"/>
      <c r="H1543" s="228">
        <v>12.968999999999999</v>
      </c>
      <c r="I1543" s="229"/>
      <c r="J1543" s="225"/>
      <c r="K1543" s="225"/>
      <c r="L1543" s="230"/>
      <c r="M1543" s="231"/>
      <c r="N1543" s="232"/>
      <c r="O1543" s="232"/>
      <c r="P1543" s="232"/>
      <c r="Q1543" s="232"/>
      <c r="R1543" s="232"/>
      <c r="S1543" s="232"/>
      <c r="T1543" s="233"/>
      <c r="AT1543" s="234" t="s">
        <v>430</v>
      </c>
      <c r="AU1543" s="234" t="s">
        <v>80</v>
      </c>
      <c r="AV1543" s="12" t="s">
        <v>80</v>
      </c>
      <c r="AW1543" s="12" t="s">
        <v>34</v>
      </c>
      <c r="AX1543" s="12" t="s">
        <v>71</v>
      </c>
      <c r="AY1543" s="234" t="s">
        <v>419</v>
      </c>
    </row>
    <row r="1544" spans="2:51" s="12" customFormat="1" ht="13.5">
      <c r="B1544" s="224"/>
      <c r="C1544" s="225"/>
      <c r="D1544" s="221" t="s">
        <v>430</v>
      </c>
      <c r="E1544" s="226" t="s">
        <v>21</v>
      </c>
      <c r="F1544" s="227" t="s">
        <v>2687</v>
      </c>
      <c r="G1544" s="225"/>
      <c r="H1544" s="228">
        <v>11.59</v>
      </c>
      <c r="I1544" s="229"/>
      <c r="J1544" s="225"/>
      <c r="K1544" s="225"/>
      <c r="L1544" s="230"/>
      <c r="M1544" s="231"/>
      <c r="N1544" s="232"/>
      <c r="O1544" s="232"/>
      <c r="P1544" s="232"/>
      <c r="Q1544" s="232"/>
      <c r="R1544" s="232"/>
      <c r="S1544" s="232"/>
      <c r="T1544" s="233"/>
      <c r="AT1544" s="234" t="s">
        <v>430</v>
      </c>
      <c r="AU1544" s="234" t="s">
        <v>80</v>
      </c>
      <c r="AV1544" s="12" t="s">
        <v>80</v>
      </c>
      <c r="AW1544" s="12" t="s">
        <v>34</v>
      </c>
      <c r="AX1544" s="12" t="s">
        <v>71</v>
      </c>
      <c r="AY1544" s="234" t="s">
        <v>419</v>
      </c>
    </row>
    <row r="1545" spans="2:51" s="12" customFormat="1" ht="13.5">
      <c r="B1545" s="224"/>
      <c r="C1545" s="225"/>
      <c r="D1545" s="221" t="s">
        <v>430</v>
      </c>
      <c r="E1545" s="226" t="s">
        <v>21</v>
      </c>
      <c r="F1545" s="227" t="s">
        <v>2688</v>
      </c>
      <c r="G1545" s="225"/>
      <c r="H1545" s="228">
        <v>12.968999999999999</v>
      </c>
      <c r="I1545" s="229"/>
      <c r="J1545" s="225"/>
      <c r="K1545" s="225"/>
      <c r="L1545" s="230"/>
      <c r="M1545" s="231"/>
      <c r="N1545" s="232"/>
      <c r="O1545" s="232"/>
      <c r="P1545" s="232"/>
      <c r="Q1545" s="232"/>
      <c r="R1545" s="232"/>
      <c r="S1545" s="232"/>
      <c r="T1545" s="233"/>
      <c r="AT1545" s="234" t="s">
        <v>430</v>
      </c>
      <c r="AU1545" s="234" t="s">
        <v>80</v>
      </c>
      <c r="AV1545" s="12" t="s">
        <v>80</v>
      </c>
      <c r="AW1545" s="12" t="s">
        <v>34</v>
      </c>
      <c r="AX1545" s="12" t="s">
        <v>71</v>
      </c>
      <c r="AY1545" s="234" t="s">
        <v>419</v>
      </c>
    </row>
    <row r="1546" spans="2:51" s="12" customFormat="1" ht="13.5">
      <c r="B1546" s="224"/>
      <c r="C1546" s="225"/>
      <c r="D1546" s="221" t="s">
        <v>430</v>
      </c>
      <c r="E1546" s="226" t="s">
        <v>21</v>
      </c>
      <c r="F1546" s="227" t="s">
        <v>2689</v>
      </c>
      <c r="G1546" s="225"/>
      <c r="H1546" s="228">
        <v>28.966000000000001</v>
      </c>
      <c r="I1546" s="229"/>
      <c r="J1546" s="225"/>
      <c r="K1546" s="225"/>
      <c r="L1546" s="230"/>
      <c r="M1546" s="231"/>
      <c r="N1546" s="232"/>
      <c r="O1546" s="232"/>
      <c r="P1546" s="232"/>
      <c r="Q1546" s="232"/>
      <c r="R1546" s="232"/>
      <c r="S1546" s="232"/>
      <c r="T1546" s="233"/>
      <c r="AT1546" s="234" t="s">
        <v>430</v>
      </c>
      <c r="AU1546" s="234" t="s">
        <v>80</v>
      </c>
      <c r="AV1546" s="12" t="s">
        <v>80</v>
      </c>
      <c r="AW1546" s="12" t="s">
        <v>34</v>
      </c>
      <c r="AX1546" s="12" t="s">
        <v>71</v>
      </c>
      <c r="AY1546" s="234" t="s">
        <v>419</v>
      </c>
    </row>
    <row r="1547" spans="2:51" s="12" customFormat="1" ht="13.5">
      <c r="B1547" s="224"/>
      <c r="C1547" s="225"/>
      <c r="D1547" s="221" t="s">
        <v>430</v>
      </c>
      <c r="E1547" s="226" t="s">
        <v>21</v>
      </c>
      <c r="F1547" s="227" t="s">
        <v>2690</v>
      </c>
      <c r="G1547" s="225"/>
      <c r="H1547" s="228">
        <v>9.65</v>
      </c>
      <c r="I1547" s="229"/>
      <c r="J1547" s="225"/>
      <c r="K1547" s="225"/>
      <c r="L1547" s="230"/>
      <c r="M1547" s="231"/>
      <c r="N1547" s="232"/>
      <c r="O1547" s="232"/>
      <c r="P1547" s="232"/>
      <c r="Q1547" s="232"/>
      <c r="R1547" s="232"/>
      <c r="S1547" s="232"/>
      <c r="T1547" s="233"/>
      <c r="AT1547" s="234" t="s">
        <v>430</v>
      </c>
      <c r="AU1547" s="234" t="s">
        <v>80</v>
      </c>
      <c r="AV1547" s="12" t="s">
        <v>80</v>
      </c>
      <c r="AW1547" s="12" t="s">
        <v>34</v>
      </c>
      <c r="AX1547" s="12" t="s">
        <v>71</v>
      </c>
      <c r="AY1547" s="234" t="s">
        <v>419</v>
      </c>
    </row>
    <row r="1548" spans="2:51" s="12" customFormat="1" ht="13.5">
      <c r="B1548" s="224"/>
      <c r="C1548" s="225"/>
      <c r="D1548" s="221" t="s">
        <v>430</v>
      </c>
      <c r="E1548" s="226" t="s">
        <v>21</v>
      </c>
      <c r="F1548" s="227" t="s">
        <v>2691</v>
      </c>
      <c r="G1548" s="225"/>
      <c r="H1548" s="228">
        <v>10.141</v>
      </c>
      <c r="I1548" s="229"/>
      <c r="J1548" s="225"/>
      <c r="K1548" s="225"/>
      <c r="L1548" s="230"/>
      <c r="M1548" s="231"/>
      <c r="N1548" s="232"/>
      <c r="O1548" s="232"/>
      <c r="P1548" s="232"/>
      <c r="Q1548" s="232"/>
      <c r="R1548" s="232"/>
      <c r="S1548" s="232"/>
      <c r="T1548" s="233"/>
      <c r="AT1548" s="234" t="s">
        <v>430</v>
      </c>
      <c r="AU1548" s="234" t="s">
        <v>80</v>
      </c>
      <c r="AV1548" s="12" t="s">
        <v>80</v>
      </c>
      <c r="AW1548" s="12" t="s">
        <v>34</v>
      </c>
      <c r="AX1548" s="12" t="s">
        <v>71</v>
      </c>
      <c r="AY1548" s="234" t="s">
        <v>419</v>
      </c>
    </row>
    <row r="1549" spans="2:51" s="12" customFormat="1" ht="13.5">
      <c r="B1549" s="224"/>
      <c r="C1549" s="225"/>
      <c r="D1549" s="221" t="s">
        <v>430</v>
      </c>
      <c r="E1549" s="226" t="s">
        <v>21</v>
      </c>
      <c r="F1549" s="227" t="s">
        <v>2692</v>
      </c>
      <c r="G1549" s="225"/>
      <c r="H1549" s="228">
        <v>21.821000000000002</v>
      </c>
      <c r="I1549" s="229"/>
      <c r="J1549" s="225"/>
      <c r="K1549" s="225"/>
      <c r="L1549" s="230"/>
      <c r="M1549" s="231"/>
      <c r="N1549" s="232"/>
      <c r="O1549" s="232"/>
      <c r="P1549" s="232"/>
      <c r="Q1549" s="232"/>
      <c r="R1549" s="232"/>
      <c r="S1549" s="232"/>
      <c r="T1549" s="233"/>
      <c r="AT1549" s="234" t="s">
        <v>430</v>
      </c>
      <c r="AU1549" s="234" t="s">
        <v>80</v>
      </c>
      <c r="AV1549" s="12" t="s">
        <v>80</v>
      </c>
      <c r="AW1549" s="12" t="s">
        <v>34</v>
      </c>
      <c r="AX1549" s="12" t="s">
        <v>71</v>
      </c>
      <c r="AY1549" s="234" t="s">
        <v>419</v>
      </c>
    </row>
    <row r="1550" spans="2:51" s="12" customFormat="1" ht="13.5">
      <c r="B1550" s="224"/>
      <c r="C1550" s="225"/>
      <c r="D1550" s="221" t="s">
        <v>430</v>
      </c>
      <c r="E1550" s="226" t="s">
        <v>21</v>
      </c>
      <c r="F1550" s="227" t="s">
        <v>2693</v>
      </c>
      <c r="G1550" s="225"/>
      <c r="H1550" s="228">
        <v>25.286000000000001</v>
      </c>
      <c r="I1550" s="229"/>
      <c r="J1550" s="225"/>
      <c r="K1550" s="225"/>
      <c r="L1550" s="230"/>
      <c r="M1550" s="231"/>
      <c r="N1550" s="232"/>
      <c r="O1550" s="232"/>
      <c r="P1550" s="232"/>
      <c r="Q1550" s="232"/>
      <c r="R1550" s="232"/>
      <c r="S1550" s="232"/>
      <c r="T1550" s="233"/>
      <c r="AT1550" s="234" t="s">
        <v>430</v>
      </c>
      <c r="AU1550" s="234" t="s">
        <v>80</v>
      </c>
      <c r="AV1550" s="12" t="s">
        <v>80</v>
      </c>
      <c r="AW1550" s="12" t="s">
        <v>34</v>
      </c>
      <c r="AX1550" s="12" t="s">
        <v>71</v>
      </c>
      <c r="AY1550" s="234" t="s">
        <v>419</v>
      </c>
    </row>
    <row r="1551" spans="2:51" s="12" customFormat="1" ht="13.5">
      <c r="B1551" s="224"/>
      <c r="C1551" s="225"/>
      <c r="D1551" s="221" t="s">
        <v>430</v>
      </c>
      <c r="E1551" s="226" t="s">
        <v>21</v>
      </c>
      <c r="F1551" s="227" t="s">
        <v>2694</v>
      </c>
      <c r="G1551" s="225"/>
      <c r="H1551" s="228">
        <v>20.280999999999999</v>
      </c>
      <c r="I1551" s="229"/>
      <c r="J1551" s="225"/>
      <c r="K1551" s="225"/>
      <c r="L1551" s="230"/>
      <c r="M1551" s="231"/>
      <c r="N1551" s="232"/>
      <c r="O1551" s="232"/>
      <c r="P1551" s="232"/>
      <c r="Q1551" s="232"/>
      <c r="R1551" s="232"/>
      <c r="S1551" s="232"/>
      <c r="T1551" s="233"/>
      <c r="AT1551" s="234" t="s">
        <v>430</v>
      </c>
      <c r="AU1551" s="234" t="s">
        <v>80</v>
      </c>
      <c r="AV1551" s="12" t="s">
        <v>80</v>
      </c>
      <c r="AW1551" s="12" t="s">
        <v>34</v>
      </c>
      <c r="AX1551" s="12" t="s">
        <v>71</v>
      </c>
      <c r="AY1551" s="234" t="s">
        <v>419</v>
      </c>
    </row>
    <row r="1552" spans="2:51" s="15" customFormat="1" ht="13.5">
      <c r="B1552" s="272"/>
      <c r="C1552" s="273"/>
      <c r="D1552" s="221" t="s">
        <v>430</v>
      </c>
      <c r="E1552" s="274" t="s">
        <v>21</v>
      </c>
      <c r="F1552" s="275" t="s">
        <v>584</v>
      </c>
      <c r="G1552" s="273"/>
      <c r="H1552" s="276">
        <v>385.64400000000001</v>
      </c>
      <c r="I1552" s="277"/>
      <c r="J1552" s="273"/>
      <c r="K1552" s="273"/>
      <c r="L1552" s="278"/>
      <c r="M1552" s="279"/>
      <c r="N1552" s="280"/>
      <c r="O1552" s="280"/>
      <c r="P1552" s="280"/>
      <c r="Q1552" s="280"/>
      <c r="R1552" s="280"/>
      <c r="S1552" s="280"/>
      <c r="T1552" s="281"/>
      <c r="AT1552" s="282" t="s">
        <v>430</v>
      </c>
      <c r="AU1552" s="282" t="s">
        <v>80</v>
      </c>
      <c r="AV1552" s="15" t="s">
        <v>100</v>
      </c>
      <c r="AW1552" s="15" t="s">
        <v>34</v>
      </c>
      <c r="AX1552" s="15" t="s">
        <v>71</v>
      </c>
      <c r="AY1552" s="282" t="s">
        <v>419</v>
      </c>
    </row>
    <row r="1553" spans="2:51" s="14" customFormat="1" ht="13.5">
      <c r="B1553" s="260"/>
      <c r="C1553" s="261"/>
      <c r="D1553" s="221" t="s">
        <v>430</v>
      </c>
      <c r="E1553" s="262" t="s">
        <v>21</v>
      </c>
      <c r="F1553" s="263" t="s">
        <v>718</v>
      </c>
      <c r="G1553" s="261"/>
      <c r="H1553" s="264" t="s">
        <v>21</v>
      </c>
      <c r="I1553" s="265"/>
      <c r="J1553" s="261"/>
      <c r="K1553" s="261"/>
      <c r="L1553" s="266"/>
      <c r="M1553" s="267"/>
      <c r="N1553" s="268"/>
      <c r="O1553" s="268"/>
      <c r="P1553" s="268"/>
      <c r="Q1553" s="268"/>
      <c r="R1553" s="268"/>
      <c r="S1553" s="268"/>
      <c r="T1553" s="269"/>
      <c r="AT1553" s="270" t="s">
        <v>430</v>
      </c>
      <c r="AU1553" s="270" t="s">
        <v>80</v>
      </c>
      <c r="AV1553" s="14" t="s">
        <v>78</v>
      </c>
      <c r="AW1553" s="14" t="s">
        <v>34</v>
      </c>
      <c r="AX1553" s="14" t="s">
        <v>71</v>
      </c>
      <c r="AY1553" s="270" t="s">
        <v>419</v>
      </c>
    </row>
    <row r="1554" spans="2:51" s="12" customFormat="1" ht="13.5">
      <c r="B1554" s="224"/>
      <c r="C1554" s="225"/>
      <c r="D1554" s="221" t="s">
        <v>430</v>
      </c>
      <c r="E1554" s="226" t="s">
        <v>21</v>
      </c>
      <c r="F1554" s="227" t="s">
        <v>2695</v>
      </c>
      <c r="G1554" s="225"/>
      <c r="H1554" s="228">
        <v>10.983000000000001</v>
      </c>
      <c r="I1554" s="229"/>
      <c r="J1554" s="225"/>
      <c r="K1554" s="225"/>
      <c r="L1554" s="230"/>
      <c r="M1554" s="231"/>
      <c r="N1554" s="232"/>
      <c r="O1554" s="232"/>
      <c r="P1554" s="232"/>
      <c r="Q1554" s="232"/>
      <c r="R1554" s="232"/>
      <c r="S1554" s="232"/>
      <c r="T1554" s="233"/>
      <c r="AT1554" s="234" t="s">
        <v>430</v>
      </c>
      <c r="AU1554" s="234" t="s">
        <v>80</v>
      </c>
      <c r="AV1554" s="12" t="s">
        <v>80</v>
      </c>
      <c r="AW1554" s="12" t="s">
        <v>34</v>
      </c>
      <c r="AX1554" s="12" t="s">
        <v>71</v>
      </c>
      <c r="AY1554" s="234" t="s">
        <v>419</v>
      </c>
    </row>
    <row r="1555" spans="2:51" s="12" customFormat="1" ht="13.5">
      <c r="B1555" s="224"/>
      <c r="C1555" s="225"/>
      <c r="D1555" s="221" t="s">
        <v>430</v>
      </c>
      <c r="E1555" s="226" t="s">
        <v>21</v>
      </c>
      <c r="F1555" s="227" t="s">
        <v>2696</v>
      </c>
      <c r="G1555" s="225"/>
      <c r="H1555" s="228">
        <v>12.391</v>
      </c>
      <c r="I1555" s="229"/>
      <c r="J1555" s="225"/>
      <c r="K1555" s="225"/>
      <c r="L1555" s="230"/>
      <c r="M1555" s="231"/>
      <c r="N1555" s="232"/>
      <c r="O1555" s="232"/>
      <c r="P1555" s="232"/>
      <c r="Q1555" s="232"/>
      <c r="R1555" s="232"/>
      <c r="S1555" s="232"/>
      <c r="T1555" s="233"/>
      <c r="AT1555" s="234" t="s">
        <v>430</v>
      </c>
      <c r="AU1555" s="234" t="s">
        <v>80</v>
      </c>
      <c r="AV1555" s="12" t="s">
        <v>80</v>
      </c>
      <c r="AW1555" s="12" t="s">
        <v>34</v>
      </c>
      <c r="AX1555" s="12" t="s">
        <v>71</v>
      </c>
      <c r="AY1555" s="234" t="s">
        <v>419</v>
      </c>
    </row>
    <row r="1556" spans="2:51" s="12" customFormat="1" ht="13.5">
      <c r="B1556" s="224"/>
      <c r="C1556" s="225"/>
      <c r="D1556" s="221" t="s">
        <v>430</v>
      </c>
      <c r="E1556" s="226" t="s">
        <v>21</v>
      </c>
      <c r="F1556" s="227" t="s">
        <v>2697</v>
      </c>
      <c r="G1556" s="225"/>
      <c r="H1556" s="228">
        <v>10.983000000000001</v>
      </c>
      <c r="I1556" s="229"/>
      <c r="J1556" s="225"/>
      <c r="K1556" s="225"/>
      <c r="L1556" s="230"/>
      <c r="M1556" s="231"/>
      <c r="N1556" s="232"/>
      <c r="O1556" s="232"/>
      <c r="P1556" s="232"/>
      <c r="Q1556" s="232"/>
      <c r="R1556" s="232"/>
      <c r="S1556" s="232"/>
      <c r="T1556" s="233"/>
      <c r="AT1556" s="234" t="s">
        <v>430</v>
      </c>
      <c r="AU1556" s="234" t="s">
        <v>80</v>
      </c>
      <c r="AV1556" s="12" t="s">
        <v>80</v>
      </c>
      <c r="AW1556" s="12" t="s">
        <v>34</v>
      </c>
      <c r="AX1556" s="12" t="s">
        <v>71</v>
      </c>
      <c r="AY1556" s="234" t="s">
        <v>419</v>
      </c>
    </row>
    <row r="1557" spans="2:51" s="12" customFormat="1" ht="13.5">
      <c r="B1557" s="224"/>
      <c r="C1557" s="225"/>
      <c r="D1557" s="221" t="s">
        <v>430</v>
      </c>
      <c r="E1557" s="226" t="s">
        <v>21</v>
      </c>
      <c r="F1557" s="227" t="s">
        <v>2698</v>
      </c>
      <c r="G1557" s="225"/>
      <c r="H1557" s="228">
        <v>15.085000000000001</v>
      </c>
      <c r="I1557" s="229"/>
      <c r="J1557" s="225"/>
      <c r="K1557" s="225"/>
      <c r="L1557" s="230"/>
      <c r="M1557" s="231"/>
      <c r="N1557" s="232"/>
      <c r="O1557" s="232"/>
      <c r="P1557" s="232"/>
      <c r="Q1557" s="232"/>
      <c r="R1557" s="232"/>
      <c r="S1557" s="232"/>
      <c r="T1557" s="233"/>
      <c r="AT1557" s="234" t="s">
        <v>430</v>
      </c>
      <c r="AU1557" s="234" t="s">
        <v>80</v>
      </c>
      <c r="AV1557" s="12" t="s">
        <v>80</v>
      </c>
      <c r="AW1557" s="12" t="s">
        <v>34</v>
      </c>
      <c r="AX1557" s="12" t="s">
        <v>71</v>
      </c>
      <c r="AY1557" s="234" t="s">
        <v>419</v>
      </c>
    </row>
    <row r="1558" spans="2:51" s="12" customFormat="1" ht="13.5">
      <c r="B1558" s="224"/>
      <c r="C1558" s="225"/>
      <c r="D1558" s="221" t="s">
        <v>430</v>
      </c>
      <c r="E1558" s="226" t="s">
        <v>21</v>
      </c>
      <c r="F1558" s="227" t="s">
        <v>2699</v>
      </c>
      <c r="G1558" s="225"/>
      <c r="H1558" s="228">
        <v>15.420999999999999</v>
      </c>
      <c r="I1558" s="229"/>
      <c r="J1558" s="225"/>
      <c r="K1558" s="225"/>
      <c r="L1558" s="230"/>
      <c r="M1558" s="231"/>
      <c r="N1558" s="232"/>
      <c r="O1558" s="232"/>
      <c r="P1558" s="232"/>
      <c r="Q1558" s="232"/>
      <c r="R1558" s="232"/>
      <c r="S1558" s="232"/>
      <c r="T1558" s="233"/>
      <c r="AT1558" s="234" t="s">
        <v>430</v>
      </c>
      <c r="AU1558" s="234" t="s">
        <v>80</v>
      </c>
      <c r="AV1558" s="12" t="s">
        <v>80</v>
      </c>
      <c r="AW1558" s="12" t="s">
        <v>34</v>
      </c>
      <c r="AX1558" s="12" t="s">
        <v>71</v>
      </c>
      <c r="AY1558" s="234" t="s">
        <v>419</v>
      </c>
    </row>
    <row r="1559" spans="2:51" s="12" customFormat="1" ht="13.5">
      <c r="B1559" s="224"/>
      <c r="C1559" s="225"/>
      <c r="D1559" s="221" t="s">
        <v>430</v>
      </c>
      <c r="E1559" s="226" t="s">
        <v>21</v>
      </c>
      <c r="F1559" s="227" t="s">
        <v>2700</v>
      </c>
      <c r="G1559" s="225"/>
      <c r="H1559" s="228">
        <v>9.8629999999999995</v>
      </c>
      <c r="I1559" s="229"/>
      <c r="J1559" s="225"/>
      <c r="K1559" s="225"/>
      <c r="L1559" s="230"/>
      <c r="M1559" s="231"/>
      <c r="N1559" s="232"/>
      <c r="O1559" s="232"/>
      <c r="P1559" s="232"/>
      <c r="Q1559" s="232"/>
      <c r="R1559" s="232"/>
      <c r="S1559" s="232"/>
      <c r="T1559" s="233"/>
      <c r="AT1559" s="234" t="s">
        <v>430</v>
      </c>
      <c r="AU1559" s="234" t="s">
        <v>80</v>
      </c>
      <c r="AV1559" s="12" t="s">
        <v>80</v>
      </c>
      <c r="AW1559" s="12" t="s">
        <v>34</v>
      </c>
      <c r="AX1559" s="12" t="s">
        <v>71</v>
      </c>
      <c r="AY1559" s="234" t="s">
        <v>419</v>
      </c>
    </row>
    <row r="1560" spans="2:51" s="12" customFormat="1" ht="13.5">
      <c r="B1560" s="224"/>
      <c r="C1560" s="225"/>
      <c r="D1560" s="221" t="s">
        <v>430</v>
      </c>
      <c r="E1560" s="226" t="s">
        <v>21</v>
      </c>
      <c r="F1560" s="227" t="s">
        <v>2701</v>
      </c>
      <c r="G1560" s="225"/>
      <c r="H1560" s="228">
        <v>14.301</v>
      </c>
      <c r="I1560" s="229"/>
      <c r="J1560" s="225"/>
      <c r="K1560" s="225"/>
      <c r="L1560" s="230"/>
      <c r="M1560" s="231"/>
      <c r="N1560" s="232"/>
      <c r="O1560" s="232"/>
      <c r="P1560" s="232"/>
      <c r="Q1560" s="232"/>
      <c r="R1560" s="232"/>
      <c r="S1560" s="232"/>
      <c r="T1560" s="233"/>
      <c r="AT1560" s="234" t="s">
        <v>430</v>
      </c>
      <c r="AU1560" s="234" t="s">
        <v>80</v>
      </c>
      <c r="AV1560" s="12" t="s">
        <v>80</v>
      </c>
      <c r="AW1560" s="12" t="s">
        <v>34</v>
      </c>
      <c r="AX1560" s="12" t="s">
        <v>71</v>
      </c>
      <c r="AY1560" s="234" t="s">
        <v>419</v>
      </c>
    </row>
    <row r="1561" spans="2:51" s="12" customFormat="1" ht="13.5">
      <c r="B1561" s="224"/>
      <c r="C1561" s="225"/>
      <c r="D1561" s="221" t="s">
        <v>430</v>
      </c>
      <c r="E1561" s="226" t="s">
        <v>21</v>
      </c>
      <c r="F1561" s="227" t="s">
        <v>2702</v>
      </c>
      <c r="G1561" s="225"/>
      <c r="H1561" s="228">
        <v>14.581</v>
      </c>
      <c r="I1561" s="229"/>
      <c r="J1561" s="225"/>
      <c r="K1561" s="225"/>
      <c r="L1561" s="230"/>
      <c r="M1561" s="231"/>
      <c r="N1561" s="232"/>
      <c r="O1561" s="232"/>
      <c r="P1561" s="232"/>
      <c r="Q1561" s="232"/>
      <c r="R1561" s="232"/>
      <c r="S1561" s="232"/>
      <c r="T1561" s="233"/>
      <c r="AT1561" s="234" t="s">
        <v>430</v>
      </c>
      <c r="AU1561" s="234" t="s">
        <v>80</v>
      </c>
      <c r="AV1561" s="12" t="s">
        <v>80</v>
      </c>
      <c r="AW1561" s="12" t="s">
        <v>34</v>
      </c>
      <c r="AX1561" s="12" t="s">
        <v>71</v>
      </c>
      <c r="AY1561" s="234" t="s">
        <v>419</v>
      </c>
    </row>
    <row r="1562" spans="2:51" s="12" customFormat="1" ht="13.5">
      <c r="B1562" s="224"/>
      <c r="C1562" s="225"/>
      <c r="D1562" s="221" t="s">
        <v>430</v>
      </c>
      <c r="E1562" s="226" t="s">
        <v>21</v>
      </c>
      <c r="F1562" s="227" t="s">
        <v>2703</v>
      </c>
      <c r="G1562" s="225"/>
      <c r="H1562" s="228">
        <v>15.029</v>
      </c>
      <c r="I1562" s="229"/>
      <c r="J1562" s="225"/>
      <c r="K1562" s="225"/>
      <c r="L1562" s="230"/>
      <c r="M1562" s="231"/>
      <c r="N1562" s="232"/>
      <c r="O1562" s="232"/>
      <c r="P1562" s="232"/>
      <c r="Q1562" s="232"/>
      <c r="R1562" s="232"/>
      <c r="S1562" s="232"/>
      <c r="T1562" s="233"/>
      <c r="AT1562" s="234" t="s">
        <v>430</v>
      </c>
      <c r="AU1562" s="234" t="s">
        <v>80</v>
      </c>
      <c r="AV1562" s="12" t="s">
        <v>80</v>
      </c>
      <c r="AW1562" s="12" t="s">
        <v>34</v>
      </c>
      <c r="AX1562" s="12" t="s">
        <v>71</v>
      </c>
      <c r="AY1562" s="234" t="s">
        <v>419</v>
      </c>
    </row>
    <row r="1563" spans="2:51" s="12" customFormat="1" ht="13.5">
      <c r="B1563" s="224"/>
      <c r="C1563" s="225"/>
      <c r="D1563" s="221" t="s">
        <v>430</v>
      </c>
      <c r="E1563" s="226" t="s">
        <v>21</v>
      </c>
      <c r="F1563" s="227" t="s">
        <v>2704</v>
      </c>
      <c r="G1563" s="225"/>
      <c r="H1563" s="228">
        <v>10.742000000000001</v>
      </c>
      <c r="I1563" s="229"/>
      <c r="J1563" s="225"/>
      <c r="K1563" s="225"/>
      <c r="L1563" s="230"/>
      <c r="M1563" s="231"/>
      <c r="N1563" s="232"/>
      <c r="O1563" s="232"/>
      <c r="P1563" s="232"/>
      <c r="Q1563" s="232"/>
      <c r="R1563" s="232"/>
      <c r="S1563" s="232"/>
      <c r="T1563" s="233"/>
      <c r="AT1563" s="234" t="s">
        <v>430</v>
      </c>
      <c r="AU1563" s="234" t="s">
        <v>80</v>
      </c>
      <c r="AV1563" s="12" t="s">
        <v>80</v>
      </c>
      <c r="AW1563" s="12" t="s">
        <v>34</v>
      </c>
      <c r="AX1563" s="12" t="s">
        <v>71</v>
      </c>
      <c r="AY1563" s="234" t="s">
        <v>419</v>
      </c>
    </row>
    <row r="1564" spans="2:51" s="12" customFormat="1" ht="13.5">
      <c r="B1564" s="224"/>
      <c r="C1564" s="225"/>
      <c r="D1564" s="221" t="s">
        <v>430</v>
      </c>
      <c r="E1564" s="226" t="s">
        <v>21</v>
      </c>
      <c r="F1564" s="227" t="s">
        <v>2705</v>
      </c>
      <c r="G1564" s="225"/>
      <c r="H1564" s="228">
        <v>14.010999999999999</v>
      </c>
      <c r="I1564" s="229"/>
      <c r="J1564" s="225"/>
      <c r="K1564" s="225"/>
      <c r="L1564" s="230"/>
      <c r="M1564" s="231"/>
      <c r="N1564" s="232"/>
      <c r="O1564" s="232"/>
      <c r="P1564" s="232"/>
      <c r="Q1564" s="232"/>
      <c r="R1564" s="232"/>
      <c r="S1564" s="232"/>
      <c r="T1564" s="233"/>
      <c r="AT1564" s="234" t="s">
        <v>430</v>
      </c>
      <c r="AU1564" s="234" t="s">
        <v>80</v>
      </c>
      <c r="AV1564" s="12" t="s">
        <v>80</v>
      </c>
      <c r="AW1564" s="12" t="s">
        <v>34</v>
      </c>
      <c r="AX1564" s="12" t="s">
        <v>71</v>
      </c>
      <c r="AY1564" s="234" t="s">
        <v>419</v>
      </c>
    </row>
    <row r="1565" spans="2:51" s="12" customFormat="1" ht="13.5">
      <c r="B1565" s="224"/>
      <c r="C1565" s="225"/>
      <c r="D1565" s="221" t="s">
        <v>430</v>
      </c>
      <c r="E1565" s="226" t="s">
        <v>21</v>
      </c>
      <c r="F1565" s="227" t="s">
        <v>2706</v>
      </c>
      <c r="G1565" s="225"/>
      <c r="H1565" s="228">
        <v>38.814</v>
      </c>
      <c r="I1565" s="229"/>
      <c r="J1565" s="225"/>
      <c r="K1565" s="225"/>
      <c r="L1565" s="230"/>
      <c r="M1565" s="231"/>
      <c r="N1565" s="232"/>
      <c r="O1565" s="232"/>
      <c r="P1565" s="232"/>
      <c r="Q1565" s="232"/>
      <c r="R1565" s="232"/>
      <c r="S1565" s="232"/>
      <c r="T1565" s="233"/>
      <c r="AT1565" s="234" t="s">
        <v>430</v>
      </c>
      <c r="AU1565" s="234" t="s">
        <v>80</v>
      </c>
      <c r="AV1565" s="12" t="s">
        <v>80</v>
      </c>
      <c r="AW1565" s="12" t="s">
        <v>34</v>
      </c>
      <c r="AX1565" s="12" t="s">
        <v>71</v>
      </c>
      <c r="AY1565" s="234" t="s">
        <v>419</v>
      </c>
    </row>
    <row r="1566" spans="2:51" s="12" customFormat="1" ht="13.5">
      <c r="B1566" s="224"/>
      <c r="C1566" s="225"/>
      <c r="D1566" s="221" t="s">
        <v>430</v>
      </c>
      <c r="E1566" s="226" t="s">
        <v>21</v>
      </c>
      <c r="F1566" s="227" t="s">
        <v>2707</v>
      </c>
      <c r="G1566" s="225"/>
      <c r="H1566" s="228">
        <v>38.970999999999997</v>
      </c>
      <c r="I1566" s="229"/>
      <c r="J1566" s="225"/>
      <c r="K1566" s="225"/>
      <c r="L1566" s="230"/>
      <c r="M1566" s="231"/>
      <c r="N1566" s="232"/>
      <c r="O1566" s="232"/>
      <c r="P1566" s="232"/>
      <c r="Q1566" s="232"/>
      <c r="R1566" s="232"/>
      <c r="S1566" s="232"/>
      <c r="T1566" s="233"/>
      <c r="AT1566" s="234" t="s">
        <v>430</v>
      </c>
      <c r="AU1566" s="234" t="s">
        <v>80</v>
      </c>
      <c r="AV1566" s="12" t="s">
        <v>80</v>
      </c>
      <c r="AW1566" s="12" t="s">
        <v>34</v>
      </c>
      <c r="AX1566" s="12" t="s">
        <v>71</v>
      </c>
      <c r="AY1566" s="234" t="s">
        <v>419</v>
      </c>
    </row>
    <row r="1567" spans="2:51" s="12" customFormat="1" ht="13.5">
      <c r="B1567" s="224"/>
      <c r="C1567" s="225"/>
      <c r="D1567" s="221" t="s">
        <v>430</v>
      </c>
      <c r="E1567" s="226" t="s">
        <v>21</v>
      </c>
      <c r="F1567" s="227" t="s">
        <v>2708</v>
      </c>
      <c r="G1567" s="225"/>
      <c r="H1567" s="228">
        <v>55.75</v>
      </c>
      <c r="I1567" s="229"/>
      <c r="J1567" s="225"/>
      <c r="K1567" s="225"/>
      <c r="L1567" s="230"/>
      <c r="M1567" s="231"/>
      <c r="N1567" s="232"/>
      <c r="O1567" s="232"/>
      <c r="P1567" s="232"/>
      <c r="Q1567" s="232"/>
      <c r="R1567" s="232"/>
      <c r="S1567" s="232"/>
      <c r="T1567" s="233"/>
      <c r="AT1567" s="234" t="s">
        <v>430</v>
      </c>
      <c r="AU1567" s="234" t="s">
        <v>80</v>
      </c>
      <c r="AV1567" s="12" t="s">
        <v>80</v>
      </c>
      <c r="AW1567" s="12" t="s">
        <v>34</v>
      </c>
      <c r="AX1567" s="12" t="s">
        <v>71</v>
      </c>
      <c r="AY1567" s="234" t="s">
        <v>419</v>
      </c>
    </row>
    <row r="1568" spans="2:51" s="12" customFormat="1" ht="13.5">
      <c r="B1568" s="224"/>
      <c r="C1568" s="225"/>
      <c r="D1568" s="221" t="s">
        <v>430</v>
      </c>
      <c r="E1568" s="226" t="s">
        <v>21</v>
      </c>
      <c r="F1568" s="227" t="s">
        <v>2709</v>
      </c>
      <c r="G1568" s="225"/>
      <c r="H1568" s="228">
        <v>55.75</v>
      </c>
      <c r="I1568" s="229"/>
      <c r="J1568" s="225"/>
      <c r="K1568" s="225"/>
      <c r="L1568" s="230"/>
      <c r="M1568" s="231"/>
      <c r="N1568" s="232"/>
      <c r="O1568" s="232"/>
      <c r="P1568" s="232"/>
      <c r="Q1568" s="232"/>
      <c r="R1568" s="232"/>
      <c r="S1568" s="232"/>
      <c r="T1568" s="233"/>
      <c r="AT1568" s="234" t="s">
        <v>430</v>
      </c>
      <c r="AU1568" s="234" t="s">
        <v>80</v>
      </c>
      <c r="AV1568" s="12" t="s">
        <v>80</v>
      </c>
      <c r="AW1568" s="12" t="s">
        <v>34</v>
      </c>
      <c r="AX1568" s="12" t="s">
        <v>71</v>
      </c>
      <c r="AY1568" s="234" t="s">
        <v>419</v>
      </c>
    </row>
    <row r="1569" spans="2:65" s="12" customFormat="1" ht="13.5">
      <c r="B1569" s="224"/>
      <c r="C1569" s="225"/>
      <c r="D1569" s="221" t="s">
        <v>430</v>
      </c>
      <c r="E1569" s="226" t="s">
        <v>21</v>
      </c>
      <c r="F1569" s="227" t="s">
        <v>2710</v>
      </c>
      <c r="G1569" s="225"/>
      <c r="H1569" s="228">
        <v>38.970999999999997</v>
      </c>
      <c r="I1569" s="229"/>
      <c r="J1569" s="225"/>
      <c r="K1569" s="225"/>
      <c r="L1569" s="230"/>
      <c r="M1569" s="231"/>
      <c r="N1569" s="232"/>
      <c r="O1569" s="232"/>
      <c r="P1569" s="232"/>
      <c r="Q1569" s="232"/>
      <c r="R1569" s="232"/>
      <c r="S1569" s="232"/>
      <c r="T1569" s="233"/>
      <c r="AT1569" s="234" t="s">
        <v>430</v>
      </c>
      <c r="AU1569" s="234" t="s">
        <v>80</v>
      </c>
      <c r="AV1569" s="12" t="s">
        <v>80</v>
      </c>
      <c r="AW1569" s="12" t="s">
        <v>34</v>
      </c>
      <c r="AX1569" s="12" t="s">
        <v>71</v>
      </c>
      <c r="AY1569" s="234" t="s">
        <v>419</v>
      </c>
    </row>
    <row r="1570" spans="2:65" s="12" customFormat="1" ht="13.5">
      <c r="B1570" s="224"/>
      <c r="C1570" s="225"/>
      <c r="D1570" s="221" t="s">
        <v>430</v>
      </c>
      <c r="E1570" s="226" t="s">
        <v>21</v>
      </c>
      <c r="F1570" s="227" t="s">
        <v>2711</v>
      </c>
      <c r="G1570" s="225"/>
      <c r="H1570" s="228">
        <v>52</v>
      </c>
      <c r="I1570" s="229"/>
      <c r="J1570" s="225"/>
      <c r="K1570" s="225"/>
      <c r="L1570" s="230"/>
      <c r="M1570" s="231"/>
      <c r="N1570" s="232"/>
      <c r="O1570" s="232"/>
      <c r="P1570" s="232"/>
      <c r="Q1570" s="232"/>
      <c r="R1570" s="232"/>
      <c r="S1570" s="232"/>
      <c r="T1570" s="233"/>
      <c r="AT1570" s="234" t="s">
        <v>430</v>
      </c>
      <c r="AU1570" s="234" t="s">
        <v>80</v>
      </c>
      <c r="AV1570" s="12" t="s">
        <v>80</v>
      </c>
      <c r="AW1570" s="12" t="s">
        <v>34</v>
      </c>
      <c r="AX1570" s="12" t="s">
        <v>71</v>
      </c>
      <c r="AY1570" s="234" t="s">
        <v>419</v>
      </c>
    </row>
    <row r="1571" spans="2:65" s="15" customFormat="1" ht="13.5">
      <c r="B1571" s="272"/>
      <c r="C1571" s="273"/>
      <c r="D1571" s="221" t="s">
        <v>430</v>
      </c>
      <c r="E1571" s="274" t="s">
        <v>21</v>
      </c>
      <c r="F1571" s="275" t="s">
        <v>584</v>
      </c>
      <c r="G1571" s="273"/>
      <c r="H1571" s="276">
        <v>423.64600000000002</v>
      </c>
      <c r="I1571" s="277"/>
      <c r="J1571" s="273"/>
      <c r="K1571" s="273"/>
      <c r="L1571" s="278"/>
      <c r="M1571" s="279"/>
      <c r="N1571" s="280"/>
      <c r="O1571" s="280"/>
      <c r="P1571" s="280"/>
      <c r="Q1571" s="280"/>
      <c r="R1571" s="280"/>
      <c r="S1571" s="280"/>
      <c r="T1571" s="281"/>
      <c r="AT1571" s="282" t="s">
        <v>430</v>
      </c>
      <c r="AU1571" s="282" t="s">
        <v>80</v>
      </c>
      <c r="AV1571" s="15" t="s">
        <v>100</v>
      </c>
      <c r="AW1571" s="15" t="s">
        <v>34</v>
      </c>
      <c r="AX1571" s="15" t="s">
        <v>71</v>
      </c>
      <c r="AY1571" s="282" t="s">
        <v>419</v>
      </c>
    </row>
    <row r="1572" spans="2:65" s="12" customFormat="1" ht="13.5">
      <c r="B1572" s="224"/>
      <c r="C1572" s="225"/>
      <c r="D1572" s="221" t="s">
        <v>430</v>
      </c>
      <c r="E1572" s="226" t="s">
        <v>21</v>
      </c>
      <c r="F1572" s="227" t="s">
        <v>2712</v>
      </c>
      <c r="G1572" s="225"/>
      <c r="H1572" s="228">
        <v>423.64600000000002</v>
      </c>
      <c r="I1572" s="229"/>
      <c r="J1572" s="225"/>
      <c r="K1572" s="225"/>
      <c r="L1572" s="230"/>
      <c r="M1572" s="231"/>
      <c r="N1572" s="232"/>
      <c r="O1572" s="232"/>
      <c r="P1572" s="232"/>
      <c r="Q1572" s="232"/>
      <c r="R1572" s="232"/>
      <c r="S1572" s="232"/>
      <c r="T1572" s="233"/>
      <c r="AT1572" s="234" t="s">
        <v>430</v>
      </c>
      <c r="AU1572" s="234" t="s">
        <v>80</v>
      </c>
      <c r="AV1572" s="12" t="s">
        <v>80</v>
      </c>
      <c r="AW1572" s="12" t="s">
        <v>34</v>
      </c>
      <c r="AX1572" s="12" t="s">
        <v>71</v>
      </c>
      <c r="AY1572" s="234" t="s">
        <v>419</v>
      </c>
    </row>
    <row r="1573" spans="2:65" s="12" customFormat="1" ht="13.5">
      <c r="B1573" s="224"/>
      <c r="C1573" s="225"/>
      <c r="D1573" s="221" t="s">
        <v>430</v>
      </c>
      <c r="E1573" s="226" t="s">
        <v>21</v>
      </c>
      <c r="F1573" s="227" t="s">
        <v>2713</v>
      </c>
      <c r="G1573" s="225"/>
      <c r="H1573" s="228">
        <v>423.64600000000002</v>
      </c>
      <c r="I1573" s="229"/>
      <c r="J1573" s="225"/>
      <c r="K1573" s="225"/>
      <c r="L1573" s="230"/>
      <c r="M1573" s="231"/>
      <c r="N1573" s="232"/>
      <c r="O1573" s="232"/>
      <c r="P1573" s="232"/>
      <c r="Q1573" s="232"/>
      <c r="R1573" s="232"/>
      <c r="S1573" s="232"/>
      <c r="T1573" s="233"/>
      <c r="AT1573" s="234" t="s">
        <v>430</v>
      </c>
      <c r="AU1573" s="234" t="s">
        <v>80</v>
      </c>
      <c r="AV1573" s="12" t="s">
        <v>80</v>
      </c>
      <c r="AW1573" s="12" t="s">
        <v>34</v>
      </c>
      <c r="AX1573" s="12" t="s">
        <v>71</v>
      </c>
      <c r="AY1573" s="234" t="s">
        <v>419</v>
      </c>
    </row>
    <row r="1574" spans="2:65" s="13" customFormat="1" ht="13.5">
      <c r="B1574" s="235"/>
      <c r="C1574" s="236"/>
      <c r="D1574" s="237" t="s">
        <v>430</v>
      </c>
      <c r="E1574" s="238" t="s">
        <v>278</v>
      </c>
      <c r="F1574" s="239" t="s">
        <v>434</v>
      </c>
      <c r="G1574" s="236"/>
      <c r="H1574" s="240">
        <v>1656.5820000000001</v>
      </c>
      <c r="I1574" s="241"/>
      <c r="J1574" s="236"/>
      <c r="K1574" s="236"/>
      <c r="L1574" s="242"/>
      <c r="M1574" s="243"/>
      <c r="N1574" s="244"/>
      <c r="O1574" s="244"/>
      <c r="P1574" s="244"/>
      <c r="Q1574" s="244"/>
      <c r="R1574" s="244"/>
      <c r="S1574" s="244"/>
      <c r="T1574" s="245"/>
      <c r="AT1574" s="246" t="s">
        <v>430</v>
      </c>
      <c r="AU1574" s="246" t="s">
        <v>80</v>
      </c>
      <c r="AV1574" s="13" t="s">
        <v>426</v>
      </c>
      <c r="AW1574" s="13" t="s">
        <v>34</v>
      </c>
      <c r="AX1574" s="13" t="s">
        <v>78</v>
      </c>
      <c r="AY1574" s="246" t="s">
        <v>419</v>
      </c>
    </row>
    <row r="1575" spans="2:65" s="1" customFormat="1" ht="31.5" customHeight="1">
      <c r="B1575" s="42"/>
      <c r="C1575" s="250" t="s">
        <v>2714</v>
      </c>
      <c r="D1575" s="250" t="s">
        <v>469</v>
      </c>
      <c r="E1575" s="251" t="s">
        <v>2715</v>
      </c>
      <c r="F1575" s="252" t="s">
        <v>2716</v>
      </c>
      <c r="G1575" s="253" t="s">
        <v>465</v>
      </c>
      <c r="H1575" s="254">
        <v>1905.069</v>
      </c>
      <c r="I1575" s="255"/>
      <c r="J1575" s="256">
        <f>ROUND(I1575*H1575,2)</f>
        <v>0</v>
      </c>
      <c r="K1575" s="252" t="s">
        <v>21</v>
      </c>
      <c r="L1575" s="257"/>
      <c r="M1575" s="258" t="s">
        <v>21</v>
      </c>
      <c r="N1575" s="259" t="s">
        <v>42</v>
      </c>
      <c r="O1575" s="43"/>
      <c r="P1575" s="218">
        <f>O1575*H1575</f>
        <v>0</v>
      </c>
      <c r="Q1575" s="218">
        <v>1.18E-2</v>
      </c>
      <c r="R1575" s="218">
        <f>Q1575*H1575</f>
        <v>22.4798142</v>
      </c>
      <c r="S1575" s="218">
        <v>0</v>
      </c>
      <c r="T1575" s="219">
        <f>S1575*H1575</f>
        <v>0</v>
      </c>
      <c r="AR1575" s="25" t="s">
        <v>622</v>
      </c>
      <c r="AT1575" s="25" t="s">
        <v>469</v>
      </c>
      <c r="AU1575" s="25" t="s">
        <v>80</v>
      </c>
      <c r="AY1575" s="25" t="s">
        <v>419</v>
      </c>
      <c r="BE1575" s="220">
        <f>IF(N1575="základní",J1575,0)</f>
        <v>0</v>
      </c>
      <c r="BF1575" s="220">
        <f>IF(N1575="snížená",J1575,0)</f>
        <v>0</v>
      </c>
      <c r="BG1575" s="220">
        <f>IF(N1575="zákl. přenesená",J1575,0)</f>
        <v>0</v>
      </c>
      <c r="BH1575" s="220">
        <f>IF(N1575="sníž. přenesená",J1575,0)</f>
        <v>0</v>
      </c>
      <c r="BI1575" s="220">
        <f>IF(N1575="nulová",J1575,0)</f>
        <v>0</v>
      </c>
      <c r="BJ1575" s="25" t="s">
        <v>78</v>
      </c>
      <c r="BK1575" s="220">
        <f>ROUND(I1575*H1575,2)</f>
        <v>0</v>
      </c>
      <c r="BL1575" s="25" t="s">
        <v>517</v>
      </c>
      <c r="BM1575" s="25" t="s">
        <v>2717</v>
      </c>
    </row>
    <row r="1576" spans="2:65" s="1" customFormat="1" ht="27">
      <c r="B1576" s="42"/>
      <c r="C1576" s="64"/>
      <c r="D1576" s="221" t="s">
        <v>428</v>
      </c>
      <c r="E1576" s="64"/>
      <c r="F1576" s="222" t="s">
        <v>2716</v>
      </c>
      <c r="G1576" s="64"/>
      <c r="H1576" s="64"/>
      <c r="I1576" s="177"/>
      <c r="J1576" s="64"/>
      <c r="K1576" s="64"/>
      <c r="L1576" s="62"/>
      <c r="M1576" s="223"/>
      <c r="N1576" s="43"/>
      <c r="O1576" s="43"/>
      <c r="P1576" s="43"/>
      <c r="Q1576" s="43"/>
      <c r="R1576" s="43"/>
      <c r="S1576" s="43"/>
      <c r="T1576" s="79"/>
      <c r="AT1576" s="25" t="s">
        <v>428</v>
      </c>
      <c r="AU1576" s="25" t="s">
        <v>80</v>
      </c>
    </row>
    <row r="1577" spans="2:65" s="12" customFormat="1" ht="13.5">
      <c r="B1577" s="224"/>
      <c r="C1577" s="225"/>
      <c r="D1577" s="237" t="s">
        <v>430</v>
      </c>
      <c r="E1577" s="247" t="s">
        <v>21</v>
      </c>
      <c r="F1577" s="248" t="s">
        <v>2718</v>
      </c>
      <c r="G1577" s="225"/>
      <c r="H1577" s="249">
        <v>1905.069</v>
      </c>
      <c r="I1577" s="229"/>
      <c r="J1577" s="225"/>
      <c r="K1577" s="225"/>
      <c r="L1577" s="230"/>
      <c r="M1577" s="231"/>
      <c r="N1577" s="232"/>
      <c r="O1577" s="232"/>
      <c r="P1577" s="232"/>
      <c r="Q1577" s="232"/>
      <c r="R1577" s="232"/>
      <c r="S1577" s="232"/>
      <c r="T1577" s="233"/>
      <c r="AT1577" s="234" t="s">
        <v>430</v>
      </c>
      <c r="AU1577" s="234" t="s">
        <v>80</v>
      </c>
      <c r="AV1577" s="12" t="s">
        <v>80</v>
      </c>
      <c r="AW1577" s="12" t="s">
        <v>34</v>
      </c>
      <c r="AX1577" s="12" t="s">
        <v>78</v>
      </c>
      <c r="AY1577" s="234" t="s">
        <v>419</v>
      </c>
    </row>
    <row r="1578" spans="2:65" s="1" customFormat="1" ht="31.5" customHeight="1">
      <c r="B1578" s="42"/>
      <c r="C1578" s="209" t="s">
        <v>2719</v>
      </c>
      <c r="D1578" s="209" t="s">
        <v>421</v>
      </c>
      <c r="E1578" s="210" t="s">
        <v>2720</v>
      </c>
      <c r="F1578" s="211" t="s">
        <v>2721</v>
      </c>
      <c r="G1578" s="212" t="s">
        <v>465</v>
      </c>
      <c r="H1578" s="213">
        <v>1656.5820000000001</v>
      </c>
      <c r="I1578" s="214"/>
      <c r="J1578" s="215">
        <f>ROUND(I1578*H1578,2)</f>
        <v>0</v>
      </c>
      <c r="K1578" s="211" t="s">
        <v>21</v>
      </c>
      <c r="L1578" s="62"/>
      <c r="M1578" s="216" t="s">
        <v>21</v>
      </c>
      <c r="N1578" s="217" t="s">
        <v>42</v>
      </c>
      <c r="O1578" s="43"/>
      <c r="P1578" s="218">
        <f>O1578*H1578</f>
        <v>0</v>
      </c>
      <c r="Q1578" s="218">
        <v>0</v>
      </c>
      <c r="R1578" s="218">
        <f>Q1578*H1578</f>
        <v>0</v>
      </c>
      <c r="S1578" s="218">
        <v>0</v>
      </c>
      <c r="T1578" s="219">
        <f>S1578*H1578</f>
        <v>0</v>
      </c>
      <c r="AR1578" s="25" t="s">
        <v>517</v>
      </c>
      <c r="AT1578" s="25" t="s">
        <v>421</v>
      </c>
      <c r="AU1578" s="25" t="s">
        <v>80</v>
      </c>
      <c r="AY1578" s="25" t="s">
        <v>419</v>
      </c>
      <c r="BE1578" s="220">
        <f>IF(N1578="základní",J1578,0)</f>
        <v>0</v>
      </c>
      <c r="BF1578" s="220">
        <f>IF(N1578="snížená",J1578,0)</f>
        <v>0</v>
      </c>
      <c r="BG1578" s="220">
        <f>IF(N1578="zákl. přenesená",J1578,0)</f>
        <v>0</v>
      </c>
      <c r="BH1578" s="220">
        <f>IF(N1578="sníž. přenesená",J1578,0)</f>
        <v>0</v>
      </c>
      <c r="BI1578" s="220">
        <f>IF(N1578="nulová",J1578,0)</f>
        <v>0</v>
      </c>
      <c r="BJ1578" s="25" t="s">
        <v>78</v>
      </c>
      <c r="BK1578" s="220">
        <f>ROUND(I1578*H1578,2)</f>
        <v>0</v>
      </c>
      <c r="BL1578" s="25" t="s">
        <v>517</v>
      </c>
      <c r="BM1578" s="25" t="s">
        <v>2722</v>
      </c>
    </row>
    <row r="1579" spans="2:65" s="1" customFormat="1" ht="13.5">
      <c r="B1579" s="42"/>
      <c r="C1579" s="64"/>
      <c r="D1579" s="221" t="s">
        <v>428</v>
      </c>
      <c r="E1579" s="64"/>
      <c r="F1579" s="222" t="s">
        <v>2723</v>
      </c>
      <c r="G1579" s="64"/>
      <c r="H1579" s="64"/>
      <c r="I1579" s="177"/>
      <c r="J1579" s="64"/>
      <c r="K1579" s="64"/>
      <c r="L1579" s="62"/>
      <c r="M1579" s="223"/>
      <c r="N1579" s="43"/>
      <c r="O1579" s="43"/>
      <c r="P1579" s="43"/>
      <c r="Q1579" s="43"/>
      <c r="R1579" s="43"/>
      <c r="S1579" s="43"/>
      <c r="T1579" s="79"/>
      <c r="AT1579" s="25" t="s">
        <v>428</v>
      </c>
      <c r="AU1579" s="25" t="s">
        <v>80</v>
      </c>
    </row>
    <row r="1580" spans="2:65" s="12" customFormat="1" ht="13.5">
      <c r="B1580" s="224"/>
      <c r="C1580" s="225"/>
      <c r="D1580" s="237" t="s">
        <v>430</v>
      </c>
      <c r="E1580" s="247" t="s">
        <v>21</v>
      </c>
      <c r="F1580" s="248" t="s">
        <v>278</v>
      </c>
      <c r="G1580" s="225"/>
      <c r="H1580" s="249">
        <v>1656.5820000000001</v>
      </c>
      <c r="I1580" s="229"/>
      <c r="J1580" s="225"/>
      <c r="K1580" s="225"/>
      <c r="L1580" s="230"/>
      <c r="M1580" s="231"/>
      <c r="N1580" s="232"/>
      <c r="O1580" s="232"/>
      <c r="P1580" s="232"/>
      <c r="Q1580" s="232"/>
      <c r="R1580" s="232"/>
      <c r="S1580" s="232"/>
      <c r="T1580" s="233"/>
      <c r="AT1580" s="234" t="s">
        <v>430</v>
      </c>
      <c r="AU1580" s="234" t="s">
        <v>80</v>
      </c>
      <c r="AV1580" s="12" t="s">
        <v>80</v>
      </c>
      <c r="AW1580" s="12" t="s">
        <v>34</v>
      </c>
      <c r="AX1580" s="12" t="s">
        <v>78</v>
      </c>
      <c r="AY1580" s="234" t="s">
        <v>419</v>
      </c>
    </row>
    <row r="1581" spans="2:65" s="1" customFormat="1" ht="31.5" customHeight="1">
      <c r="B1581" s="42"/>
      <c r="C1581" s="209" t="s">
        <v>2724</v>
      </c>
      <c r="D1581" s="209" t="s">
        <v>421</v>
      </c>
      <c r="E1581" s="210" t="s">
        <v>2725</v>
      </c>
      <c r="F1581" s="211" t="s">
        <v>2726</v>
      </c>
      <c r="G1581" s="212" t="s">
        <v>465</v>
      </c>
      <c r="H1581" s="213">
        <v>1656.5820000000001</v>
      </c>
      <c r="I1581" s="214"/>
      <c r="J1581" s="215">
        <f>ROUND(I1581*H1581,2)</f>
        <v>0</v>
      </c>
      <c r="K1581" s="211" t="s">
        <v>425</v>
      </c>
      <c r="L1581" s="62"/>
      <c r="M1581" s="216" t="s">
        <v>21</v>
      </c>
      <c r="N1581" s="217" t="s">
        <v>42</v>
      </c>
      <c r="O1581" s="43"/>
      <c r="P1581" s="218">
        <f>O1581*H1581</f>
        <v>0</v>
      </c>
      <c r="Q1581" s="218">
        <v>0</v>
      </c>
      <c r="R1581" s="218">
        <f>Q1581*H1581</f>
        <v>0</v>
      </c>
      <c r="S1581" s="218">
        <v>0</v>
      </c>
      <c r="T1581" s="219">
        <f>S1581*H1581</f>
        <v>0</v>
      </c>
      <c r="AR1581" s="25" t="s">
        <v>517</v>
      </c>
      <c r="AT1581" s="25" t="s">
        <v>421</v>
      </c>
      <c r="AU1581" s="25" t="s">
        <v>80</v>
      </c>
      <c r="AY1581" s="25" t="s">
        <v>419</v>
      </c>
      <c r="BE1581" s="220">
        <f>IF(N1581="základní",J1581,0)</f>
        <v>0</v>
      </c>
      <c r="BF1581" s="220">
        <f>IF(N1581="snížená",J1581,0)</f>
        <v>0</v>
      </c>
      <c r="BG1581" s="220">
        <f>IF(N1581="zákl. přenesená",J1581,0)</f>
        <v>0</v>
      </c>
      <c r="BH1581" s="220">
        <f>IF(N1581="sníž. přenesená",J1581,0)</f>
        <v>0</v>
      </c>
      <c r="BI1581" s="220">
        <f>IF(N1581="nulová",J1581,0)</f>
        <v>0</v>
      </c>
      <c r="BJ1581" s="25" t="s">
        <v>78</v>
      </c>
      <c r="BK1581" s="220">
        <f>ROUND(I1581*H1581,2)</f>
        <v>0</v>
      </c>
      <c r="BL1581" s="25" t="s">
        <v>517</v>
      </c>
      <c r="BM1581" s="25" t="s">
        <v>2727</v>
      </c>
    </row>
    <row r="1582" spans="2:65" s="1" customFormat="1" ht="27">
      <c r="B1582" s="42"/>
      <c r="C1582" s="64"/>
      <c r="D1582" s="221" t="s">
        <v>428</v>
      </c>
      <c r="E1582" s="64"/>
      <c r="F1582" s="222" t="s">
        <v>2728</v>
      </c>
      <c r="G1582" s="64"/>
      <c r="H1582" s="64"/>
      <c r="I1582" s="177"/>
      <c r="J1582" s="64"/>
      <c r="K1582" s="64"/>
      <c r="L1582" s="62"/>
      <c r="M1582" s="223"/>
      <c r="N1582" s="43"/>
      <c r="O1582" s="43"/>
      <c r="P1582" s="43"/>
      <c r="Q1582" s="43"/>
      <c r="R1582" s="43"/>
      <c r="S1582" s="43"/>
      <c r="T1582" s="79"/>
      <c r="AT1582" s="25" t="s">
        <v>428</v>
      </c>
      <c r="AU1582" s="25" t="s">
        <v>80</v>
      </c>
    </row>
    <row r="1583" spans="2:65" s="12" customFormat="1" ht="13.5">
      <c r="B1583" s="224"/>
      <c r="C1583" s="225"/>
      <c r="D1583" s="237" t="s">
        <v>430</v>
      </c>
      <c r="E1583" s="247" t="s">
        <v>21</v>
      </c>
      <c r="F1583" s="248" t="s">
        <v>278</v>
      </c>
      <c r="G1583" s="225"/>
      <c r="H1583" s="249">
        <v>1656.5820000000001</v>
      </c>
      <c r="I1583" s="229"/>
      <c r="J1583" s="225"/>
      <c r="K1583" s="225"/>
      <c r="L1583" s="230"/>
      <c r="M1583" s="231"/>
      <c r="N1583" s="232"/>
      <c r="O1583" s="232"/>
      <c r="P1583" s="232"/>
      <c r="Q1583" s="232"/>
      <c r="R1583" s="232"/>
      <c r="S1583" s="232"/>
      <c r="T1583" s="233"/>
      <c r="AT1583" s="234" t="s">
        <v>430</v>
      </c>
      <c r="AU1583" s="234" t="s">
        <v>80</v>
      </c>
      <c r="AV1583" s="12" t="s">
        <v>80</v>
      </c>
      <c r="AW1583" s="12" t="s">
        <v>34</v>
      </c>
      <c r="AX1583" s="12" t="s">
        <v>78</v>
      </c>
      <c r="AY1583" s="234" t="s">
        <v>419</v>
      </c>
    </row>
    <row r="1584" spans="2:65" s="1" customFormat="1" ht="22.5" customHeight="1">
      <c r="B1584" s="42"/>
      <c r="C1584" s="209" t="s">
        <v>2729</v>
      </c>
      <c r="D1584" s="209" t="s">
        <v>421</v>
      </c>
      <c r="E1584" s="210" t="s">
        <v>2730</v>
      </c>
      <c r="F1584" s="211" t="s">
        <v>2731</v>
      </c>
      <c r="G1584" s="212" t="s">
        <v>465</v>
      </c>
      <c r="H1584" s="213">
        <v>1656.5820000000001</v>
      </c>
      <c r="I1584" s="214"/>
      <c r="J1584" s="215">
        <f>ROUND(I1584*H1584,2)</f>
        <v>0</v>
      </c>
      <c r="K1584" s="211" t="s">
        <v>425</v>
      </c>
      <c r="L1584" s="62"/>
      <c r="M1584" s="216" t="s">
        <v>21</v>
      </c>
      <c r="N1584" s="217" t="s">
        <v>42</v>
      </c>
      <c r="O1584" s="43"/>
      <c r="P1584" s="218">
        <f>O1584*H1584</f>
        <v>0</v>
      </c>
      <c r="Q1584" s="218">
        <v>2.9999999999999997E-4</v>
      </c>
      <c r="R1584" s="218">
        <f>Q1584*H1584</f>
        <v>0.49697459999999999</v>
      </c>
      <c r="S1584" s="218">
        <v>0</v>
      </c>
      <c r="T1584" s="219">
        <f>S1584*H1584</f>
        <v>0</v>
      </c>
      <c r="AR1584" s="25" t="s">
        <v>517</v>
      </c>
      <c r="AT1584" s="25" t="s">
        <v>421</v>
      </c>
      <c r="AU1584" s="25" t="s">
        <v>80</v>
      </c>
      <c r="AY1584" s="25" t="s">
        <v>419</v>
      </c>
      <c r="BE1584" s="220">
        <f>IF(N1584="základní",J1584,0)</f>
        <v>0</v>
      </c>
      <c r="BF1584" s="220">
        <f>IF(N1584="snížená",J1584,0)</f>
        <v>0</v>
      </c>
      <c r="BG1584" s="220">
        <f>IF(N1584="zákl. přenesená",J1584,0)</f>
        <v>0</v>
      </c>
      <c r="BH1584" s="220">
        <f>IF(N1584="sníž. přenesená",J1584,0)</f>
        <v>0</v>
      </c>
      <c r="BI1584" s="220">
        <f>IF(N1584="nulová",J1584,0)</f>
        <v>0</v>
      </c>
      <c r="BJ1584" s="25" t="s">
        <v>78</v>
      </c>
      <c r="BK1584" s="220">
        <f>ROUND(I1584*H1584,2)</f>
        <v>0</v>
      </c>
      <c r="BL1584" s="25" t="s">
        <v>517</v>
      </c>
      <c r="BM1584" s="25" t="s">
        <v>2732</v>
      </c>
    </row>
    <row r="1585" spans="2:65" s="1" customFormat="1" ht="13.5">
      <c r="B1585" s="42"/>
      <c r="C1585" s="64"/>
      <c r="D1585" s="221" t="s">
        <v>428</v>
      </c>
      <c r="E1585" s="64"/>
      <c r="F1585" s="222" t="s">
        <v>2733</v>
      </c>
      <c r="G1585" s="64"/>
      <c r="H1585" s="64"/>
      <c r="I1585" s="177"/>
      <c r="J1585" s="64"/>
      <c r="K1585" s="64"/>
      <c r="L1585" s="62"/>
      <c r="M1585" s="223"/>
      <c r="N1585" s="43"/>
      <c r="O1585" s="43"/>
      <c r="P1585" s="43"/>
      <c r="Q1585" s="43"/>
      <c r="R1585" s="43"/>
      <c r="S1585" s="43"/>
      <c r="T1585" s="79"/>
      <c r="AT1585" s="25" t="s">
        <v>428</v>
      </c>
      <c r="AU1585" s="25" t="s">
        <v>80</v>
      </c>
    </row>
    <row r="1586" spans="2:65" s="12" customFormat="1" ht="13.5">
      <c r="B1586" s="224"/>
      <c r="C1586" s="225"/>
      <c r="D1586" s="237" t="s">
        <v>430</v>
      </c>
      <c r="E1586" s="247" t="s">
        <v>21</v>
      </c>
      <c r="F1586" s="248" t="s">
        <v>278</v>
      </c>
      <c r="G1586" s="225"/>
      <c r="H1586" s="249">
        <v>1656.5820000000001</v>
      </c>
      <c r="I1586" s="229"/>
      <c r="J1586" s="225"/>
      <c r="K1586" s="225"/>
      <c r="L1586" s="230"/>
      <c r="M1586" s="231"/>
      <c r="N1586" s="232"/>
      <c r="O1586" s="232"/>
      <c r="P1586" s="232"/>
      <c r="Q1586" s="232"/>
      <c r="R1586" s="232"/>
      <c r="S1586" s="232"/>
      <c r="T1586" s="233"/>
      <c r="AT1586" s="234" t="s">
        <v>430</v>
      </c>
      <c r="AU1586" s="234" t="s">
        <v>80</v>
      </c>
      <c r="AV1586" s="12" t="s">
        <v>80</v>
      </c>
      <c r="AW1586" s="12" t="s">
        <v>34</v>
      </c>
      <c r="AX1586" s="12" t="s">
        <v>78</v>
      </c>
      <c r="AY1586" s="234" t="s">
        <v>419</v>
      </c>
    </row>
    <row r="1587" spans="2:65" s="1" customFormat="1" ht="22.5" customHeight="1">
      <c r="B1587" s="42"/>
      <c r="C1587" s="209" t="s">
        <v>2734</v>
      </c>
      <c r="D1587" s="209" t="s">
        <v>421</v>
      </c>
      <c r="E1587" s="210" t="s">
        <v>2735</v>
      </c>
      <c r="F1587" s="211" t="s">
        <v>2736</v>
      </c>
      <c r="G1587" s="212" t="s">
        <v>504</v>
      </c>
      <c r="H1587" s="213">
        <v>560.40200000000004</v>
      </c>
      <c r="I1587" s="214"/>
      <c r="J1587" s="215">
        <f>ROUND(I1587*H1587,2)</f>
        <v>0</v>
      </c>
      <c r="K1587" s="211" t="s">
        <v>425</v>
      </c>
      <c r="L1587" s="62"/>
      <c r="M1587" s="216" t="s">
        <v>21</v>
      </c>
      <c r="N1587" s="217" t="s">
        <v>42</v>
      </c>
      <c r="O1587" s="43"/>
      <c r="P1587" s="218">
        <f>O1587*H1587</f>
        <v>0</v>
      </c>
      <c r="Q1587" s="218">
        <v>4.8999999999999998E-4</v>
      </c>
      <c r="R1587" s="218">
        <f>Q1587*H1587</f>
        <v>0.27459697999999999</v>
      </c>
      <c r="S1587" s="218">
        <v>0</v>
      </c>
      <c r="T1587" s="219">
        <f>S1587*H1587</f>
        <v>0</v>
      </c>
      <c r="AR1587" s="25" t="s">
        <v>517</v>
      </c>
      <c r="AT1587" s="25" t="s">
        <v>421</v>
      </c>
      <c r="AU1587" s="25" t="s">
        <v>80</v>
      </c>
      <c r="AY1587" s="25" t="s">
        <v>419</v>
      </c>
      <c r="BE1587" s="220">
        <f>IF(N1587="základní",J1587,0)</f>
        <v>0</v>
      </c>
      <c r="BF1587" s="220">
        <f>IF(N1587="snížená",J1587,0)</f>
        <v>0</v>
      </c>
      <c r="BG1587" s="220">
        <f>IF(N1587="zákl. přenesená",J1587,0)</f>
        <v>0</v>
      </c>
      <c r="BH1587" s="220">
        <f>IF(N1587="sníž. přenesená",J1587,0)</f>
        <v>0</v>
      </c>
      <c r="BI1587" s="220">
        <f>IF(N1587="nulová",J1587,0)</f>
        <v>0</v>
      </c>
      <c r="BJ1587" s="25" t="s">
        <v>78</v>
      </c>
      <c r="BK1587" s="220">
        <f>ROUND(I1587*H1587,2)</f>
        <v>0</v>
      </c>
      <c r="BL1587" s="25" t="s">
        <v>517</v>
      </c>
      <c r="BM1587" s="25" t="s">
        <v>2737</v>
      </c>
    </row>
    <row r="1588" spans="2:65" s="1" customFormat="1" ht="13.5">
      <c r="B1588" s="42"/>
      <c r="C1588" s="64"/>
      <c r="D1588" s="221" t="s">
        <v>428</v>
      </c>
      <c r="E1588" s="64"/>
      <c r="F1588" s="222" t="s">
        <v>2738</v>
      </c>
      <c r="G1588" s="64"/>
      <c r="H1588" s="64"/>
      <c r="I1588" s="177"/>
      <c r="J1588" s="64"/>
      <c r="K1588" s="64"/>
      <c r="L1588" s="62"/>
      <c r="M1588" s="223"/>
      <c r="N1588" s="43"/>
      <c r="O1588" s="43"/>
      <c r="P1588" s="43"/>
      <c r="Q1588" s="43"/>
      <c r="R1588" s="43"/>
      <c r="S1588" s="43"/>
      <c r="T1588" s="79"/>
      <c r="AT1588" s="25" t="s">
        <v>428</v>
      </c>
      <c r="AU1588" s="25" t="s">
        <v>80</v>
      </c>
    </row>
    <row r="1589" spans="2:65" s="14" customFormat="1" ht="13.5">
      <c r="B1589" s="260"/>
      <c r="C1589" s="261"/>
      <c r="D1589" s="221" t="s">
        <v>430</v>
      </c>
      <c r="E1589" s="262" t="s">
        <v>21</v>
      </c>
      <c r="F1589" s="263" t="s">
        <v>705</v>
      </c>
      <c r="G1589" s="261"/>
      <c r="H1589" s="264" t="s">
        <v>21</v>
      </c>
      <c r="I1589" s="265"/>
      <c r="J1589" s="261"/>
      <c r="K1589" s="261"/>
      <c r="L1589" s="266"/>
      <c r="M1589" s="267"/>
      <c r="N1589" s="268"/>
      <c r="O1589" s="268"/>
      <c r="P1589" s="268"/>
      <c r="Q1589" s="268"/>
      <c r="R1589" s="268"/>
      <c r="S1589" s="268"/>
      <c r="T1589" s="269"/>
      <c r="AT1589" s="270" t="s">
        <v>430</v>
      </c>
      <c r="AU1589" s="270" t="s">
        <v>80</v>
      </c>
      <c r="AV1589" s="14" t="s">
        <v>78</v>
      </c>
      <c r="AW1589" s="14" t="s">
        <v>34</v>
      </c>
      <c r="AX1589" s="14" t="s">
        <v>71</v>
      </c>
      <c r="AY1589" s="270" t="s">
        <v>419</v>
      </c>
    </row>
    <row r="1590" spans="2:65" s="12" customFormat="1" ht="13.5">
      <c r="B1590" s="224"/>
      <c r="C1590" s="225"/>
      <c r="D1590" s="221" t="s">
        <v>430</v>
      </c>
      <c r="E1590" s="226" t="s">
        <v>21</v>
      </c>
      <c r="F1590" s="227" t="s">
        <v>2739</v>
      </c>
      <c r="G1590" s="225"/>
      <c r="H1590" s="228">
        <v>22.632000000000001</v>
      </c>
      <c r="I1590" s="229"/>
      <c r="J1590" s="225"/>
      <c r="K1590" s="225"/>
      <c r="L1590" s="230"/>
      <c r="M1590" s="231"/>
      <c r="N1590" s="232"/>
      <c r="O1590" s="232"/>
      <c r="P1590" s="232"/>
      <c r="Q1590" s="232"/>
      <c r="R1590" s="232"/>
      <c r="S1590" s="232"/>
      <c r="T1590" s="233"/>
      <c r="AT1590" s="234" t="s">
        <v>430</v>
      </c>
      <c r="AU1590" s="234" t="s">
        <v>80</v>
      </c>
      <c r="AV1590" s="12" t="s">
        <v>80</v>
      </c>
      <c r="AW1590" s="12" t="s">
        <v>34</v>
      </c>
      <c r="AX1590" s="12" t="s">
        <v>71</v>
      </c>
      <c r="AY1590" s="234" t="s">
        <v>419</v>
      </c>
    </row>
    <row r="1591" spans="2:65" s="12" customFormat="1" ht="13.5">
      <c r="B1591" s="224"/>
      <c r="C1591" s="225"/>
      <c r="D1591" s="221" t="s">
        <v>430</v>
      </c>
      <c r="E1591" s="226" t="s">
        <v>21</v>
      </c>
      <c r="F1591" s="227" t="s">
        <v>2740</v>
      </c>
      <c r="G1591" s="225"/>
      <c r="H1591" s="228">
        <v>25.1</v>
      </c>
      <c r="I1591" s="229"/>
      <c r="J1591" s="225"/>
      <c r="K1591" s="225"/>
      <c r="L1591" s="230"/>
      <c r="M1591" s="231"/>
      <c r="N1591" s="232"/>
      <c r="O1591" s="232"/>
      <c r="P1591" s="232"/>
      <c r="Q1591" s="232"/>
      <c r="R1591" s="232"/>
      <c r="S1591" s="232"/>
      <c r="T1591" s="233"/>
      <c r="AT1591" s="234" t="s">
        <v>430</v>
      </c>
      <c r="AU1591" s="234" t="s">
        <v>80</v>
      </c>
      <c r="AV1591" s="12" t="s">
        <v>80</v>
      </c>
      <c r="AW1591" s="12" t="s">
        <v>34</v>
      </c>
      <c r="AX1591" s="12" t="s">
        <v>71</v>
      </c>
      <c r="AY1591" s="234" t="s">
        <v>419</v>
      </c>
    </row>
    <row r="1592" spans="2:65" s="12" customFormat="1" ht="13.5">
      <c r="B1592" s="224"/>
      <c r="C1592" s="225"/>
      <c r="D1592" s="221" t="s">
        <v>430</v>
      </c>
      <c r="E1592" s="226" t="s">
        <v>21</v>
      </c>
      <c r="F1592" s="227" t="s">
        <v>2741</v>
      </c>
      <c r="G1592" s="225"/>
      <c r="H1592" s="228">
        <v>23.452000000000002</v>
      </c>
      <c r="I1592" s="229"/>
      <c r="J1592" s="225"/>
      <c r="K1592" s="225"/>
      <c r="L1592" s="230"/>
      <c r="M1592" s="231"/>
      <c r="N1592" s="232"/>
      <c r="O1592" s="232"/>
      <c r="P1592" s="232"/>
      <c r="Q1592" s="232"/>
      <c r="R1592" s="232"/>
      <c r="S1592" s="232"/>
      <c r="T1592" s="233"/>
      <c r="AT1592" s="234" t="s">
        <v>430</v>
      </c>
      <c r="AU1592" s="234" t="s">
        <v>80</v>
      </c>
      <c r="AV1592" s="12" t="s">
        <v>80</v>
      </c>
      <c r="AW1592" s="12" t="s">
        <v>34</v>
      </c>
      <c r="AX1592" s="12" t="s">
        <v>71</v>
      </c>
      <c r="AY1592" s="234" t="s">
        <v>419</v>
      </c>
    </row>
    <row r="1593" spans="2:65" s="12" customFormat="1" ht="13.5">
      <c r="B1593" s="224"/>
      <c r="C1593" s="225"/>
      <c r="D1593" s="221" t="s">
        <v>430</v>
      </c>
      <c r="E1593" s="226" t="s">
        <v>21</v>
      </c>
      <c r="F1593" s="227" t="s">
        <v>2742</v>
      </c>
      <c r="G1593" s="225"/>
      <c r="H1593" s="228">
        <v>25.92</v>
      </c>
      <c r="I1593" s="229"/>
      <c r="J1593" s="225"/>
      <c r="K1593" s="225"/>
      <c r="L1593" s="230"/>
      <c r="M1593" s="231"/>
      <c r="N1593" s="232"/>
      <c r="O1593" s="232"/>
      <c r="P1593" s="232"/>
      <c r="Q1593" s="232"/>
      <c r="R1593" s="232"/>
      <c r="S1593" s="232"/>
      <c r="T1593" s="233"/>
      <c r="AT1593" s="234" t="s">
        <v>430</v>
      </c>
      <c r="AU1593" s="234" t="s">
        <v>80</v>
      </c>
      <c r="AV1593" s="12" t="s">
        <v>80</v>
      </c>
      <c r="AW1593" s="12" t="s">
        <v>34</v>
      </c>
      <c r="AX1593" s="12" t="s">
        <v>71</v>
      </c>
      <c r="AY1593" s="234" t="s">
        <v>419</v>
      </c>
    </row>
    <row r="1594" spans="2:65" s="14" customFormat="1" ht="13.5">
      <c r="B1594" s="260"/>
      <c r="C1594" s="261"/>
      <c r="D1594" s="221" t="s">
        <v>430</v>
      </c>
      <c r="E1594" s="262" t="s">
        <v>21</v>
      </c>
      <c r="F1594" s="263" t="s">
        <v>1631</v>
      </c>
      <c r="G1594" s="261"/>
      <c r="H1594" s="264" t="s">
        <v>21</v>
      </c>
      <c r="I1594" s="265"/>
      <c r="J1594" s="261"/>
      <c r="K1594" s="261"/>
      <c r="L1594" s="266"/>
      <c r="M1594" s="267"/>
      <c r="N1594" s="268"/>
      <c r="O1594" s="268"/>
      <c r="P1594" s="268"/>
      <c r="Q1594" s="268"/>
      <c r="R1594" s="268"/>
      <c r="S1594" s="268"/>
      <c r="T1594" s="269"/>
      <c r="AT1594" s="270" t="s">
        <v>430</v>
      </c>
      <c r="AU1594" s="270" t="s">
        <v>80</v>
      </c>
      <c r="AV1594" s="14" t="s">
        <v>78</v>
      </c>
      <c r="AW1594" s="14" t="s">
        <v>34</v>
      </c>
      <c r="AX1594" s="14" t="s">
        <v>71</v>
      </c>
      <c r="AY1594" s="270" t="s">
        <v>419</v>
      </c>
    </row>
    <row r="1595" spans="2:65" s="12" customFormat="1" ht="13.5">
      <c r="B1595" s="224"/>
      <c r="C1595" s="225"/>
      <c r="D1595" s="221" t="s">
        <v>430</v>
      </c>
      <c r="E1595" s="226" t="s">
        <v>21</v>
      </c>
      <c r="F1595" s="227" t="s">
        <v>2743</v>
      </c>
      <c r="G1595" s="225"/>
      <c r="H1595" s="228">
        <v>72.995999999999995</v>
      </c>
      <c r="I1595" s="229"/>
      <c r="J1595" s="225"/>
      <c r="K1595" s="225"/>
      <c r="L1595" s="230"/>
      <c r="M1595" s="231"/>
      <c r="N1595" s="232"/>
      <c r="O1595" s="232"/>
      <c r="P1595" s="232"/>
      <c r="Q1595" s="232"/>
      <c r="R1595" s="232"/>
      <c r="S1595" s="232"/>
      <c r="T1595" s="233"/>
      <c r="AT1595" s="234" t="s">
        <v>430</v>
      </c>
      <c r="AU1595" s="234" t="s">
        <v>80</v>
      </c>
      <c r="AV1595" s="12" t="s">
        <v>80</v>
      </c>
      <c r="AW1595" s="12" t="s">
        <v>34</v>
      </c>
      <c r="AX1595" s="12" t="s">
        <v>71</v>
      </c>
      <c r="AY1595" s="234" t="s">
        <v>419</v>
      </c>
    </row>
    <row r="1596" spans="2:65" s="12" customFormat="1" ht="13.5">
      <c r="B1596" s="224"/>
      <c r="C1596" s="225"/>
      <c r="D1596" s="221" t="s">
        <v>430</v>
      </c>
      <c r="E1596" s="226" t="s">
        <v>21</v>
      </c>
      <c r="F1596" s="227" t="s">
        <v>2744</v>
      </c>
      <c r="G1596" s="225"/>
      <c r="H1596" s="228">
        <v>88.5</v>
      </c>
      <c r="I1596" s="229"/>
      <c r="J1596" s="225"/>
      <c r="K1596" s="225"/>
      <c r="L1596" s="230"/>
      <c r="M1596" s="231"/>
      <c r="N1596" s="232"/>
      <c r="O1596" s="232"/>
      <c r="P1596" s="232"/>
      <c r="Q1596" s="232"/>
      <c r="R1596" s="232"/>
      <c r="S1596" s="232"/>
      <c r="T1596" s="233"/>
      <c r="AT1596" s="234" t="s">
        <v>430</v>
      </c>
      <c r="AU1596" s="234" t="s">
        <v>80</v>
      </c>
      <c r="AV1596" s="12" t="s">
        <v>80</v>
      </c>
      <c r="AW1596" s="12" t="s">
        <v>34</v>
      </c>
      <c r="AX1596" s="12" t="s">
        <v>71</v>
      </c>
      <c r="AY1596" s="234" t="s">
        <v>419</v>
      </c>
    </row>
    <row r="1597" spans="2:65" s="12" customFormat="1" ht="13.5">
      <c r="B1597" s="224"/>
      <c r="C1597" s="225"/>
      <c r="D1597" s="221" t="s">
        <v>430</v>
      </c>
      <c r="E1597" s="226" t="s">
        <v>21</v>
      </c>
      <c r="F1597" s="227" t="s">
        <v>2744</v>
      </c>
      <c r="G1597" s="225"/>
      <c r="H1597" s="228">
        <v>88.5</v>
      </c>
      <c r="I1597" s="229"/>
      <c r="J1597" s="225"/>
      <c r="K1597" s="225"/>
      <c r="L1597" s="230"/>
      <c r="M1597" s="231"/>
      <c r="N1597" s="232"/>
      <c r="O1597" s="232"/>
      <c r="P1597" s="232"/>
      <c r="Q1597" s="232"/>
      <c r="R1597" s="232"/>
      <c r="S1597" s="232"/>
      <c r="T1597" s="233"/>
      <c r="AT1597" s="234" t="s">
        <v>430</v>
      </c>
      <c r="AU1597" s="234" t="s">
        <v>80</v>
      </c>
      <c r="AV1597" s="12" t="s">
        <v>80</v>
      </c>
      <c r="AW1597" s="12" t="s">
        <v>34</v>
      </c>
      <c r="AX1597" s="12" t="s">
        <v>71</v>
      </c>
      <c r="AY1597" s="234" t="s">
        <v>419</v>
      </c>
    </row>
    <row r="1598" spans="2:65" s="12" customFormat="1" ht="13.5">
      <c r="B1598" s="224"/>
      <c r="C1598" s="225"/>
      <c r="D1598" s="221" t="s">
        <v>430</v>
      </c>
      <c r="E1598" s="226" t="s">
        <v>21</v>
      </c>
      <c r="F1598" s="227" t="s">
        <v>2743</v>
      </c>
      <c r="G1598" s="225"/>
      <c r="H1598" s="228">
        <v>72.995999999999995</v>
      </c>
      <c r="I1598" s="229"/>
      <c r="J1598" s="225"/>
      <c r="K1598" s="225"/>
      <c r="L1598" s="230"/>
      <c r="M1598" s="231"/>
      <c r="N1598" s="232"/>
      <c r="O1598" s="232"/>
      <c r="P1598" s="232"/>
      <c r="Q1598" s="232"/>
      <c r="R1598" s="232"/>
      <c r="S1598" s="232"/>
      <c r="T1598" s="233"/>
      <c r="AT1598" s="234" t="s">
        <v>430</v>
      </c>
      <c r="AU1598" s="234" t="s">
        <v>80</v>
      </c>
      <c r="AV1598" s="12" t="s">
        <v>80</v>
      </c>
      <c r="AW1598" s="12" t="s">
        <v>34</v>
      </c>
      <c r="AX1598" s="12" t="s">
        <v>71</v>
      </c>
      <c r="AY1598" s="234" t="s">
        <v>419</v>
      </c>
    </row>
    <row r="1599" spans="2:65" s="14" customFormat="1" ht="13.5">
      <c r="B1599" s="260"/>
      <c r="C1599" s="261"/>
      <c r="D1599" s="221" t="s">
        <v>430</v>
      </c>
      <c r="E1599" s="262" t="s">
        <v>21</v>
      </c>
      <c r="F1599" s="263" t="s">
        <v>705</v>
      </c>
      <c r="G1599" s="261"/>
      <c r="H1599" s="264" t="s">
        <v>21</v>
      </c>
      <c r="I1599" s="265"/>
      <c r="J1599" s="261"/>
      <c r="K1599" s="261"/>
      <c r="L1599" s="266"/>
      <c r="M1599" s="267"/>
      <c r="N1599" s="268"/>
      <c r="O1599" s="268"/>
      <c r="P1599" s="268"/>
      <c r="Q1599" s="268"/>
      <c r="R1599" s="268"/>
      <c r="S1599" s="268"/>
      <c r="T1599" s="269"/>
      <c r="AT1599" s="270" t="s">
        <v>430</v>
      </c>
      <c r="AU1599" s="270" t="s">
        <v>80</v>
      </c>
      <c r="AV1599" s="14" t="s">
        <v>78</v>
      </c>
      <c r="AW1599" s="14" t="s">
        <v>34</v>
      </c>
      <c r="AX1599" s="14" t="s">
        <v>71</v>
      </c>
      <c r="AY1599" s="270" t="s">
        <v>419</v>
      </c>
    </row>
    <row r="1600" spans="2:65" s="12" customFormat="1" ht="13.5">
      <c r="B1600" s="224"/>
      <c r="C1600" s="225"/>
      <c r="D1600" s="221" t="s">
        <v>430</v>
      </c>
      <c r="E1600" s="226" t="s">
        <v>21</v>
      </c>
      <c r="F1600" s="227" t="s">
        <v>1756</v>
      </c>
      <c r="G1600" s="225"/>
      <c r="H1600" s="228">
        <v>3.2</v>
      </c>
      <c r="I1600" s="229"/>
      <c r="J1600" s="225"/>
      <c r="K1600" s="225"/>
      <c r="L1600" s="230"/>
      <c r="M1600" s="231"/>
      <c r="N1600" s="232"/>
      <c r="O1600" s="232"/>
      <c r="P1600" s="232"/>
      <c r="Q1600" s="232"/>
      <c r="R1600" s="232"/>
      <c r="S1600" s="232"/>
      <c r="T1600" s="233"/>
      <c r="AT1600" s="234" t="s">
        <v>430</v>
      </c>
      <c r="AU1600" s="234" t="s">
        <v>80</v>
      </c>
      <c r="AV1600" s="12" t="s">
        <v>80</v>
      </c>
      <c r="AW1600" s="12" t="s">
        <v>34</v>
      </c>
      <c r="AX1600" s="12" t="s">
        <v>71</v>
      </c>
      <c r="AY1600" s="234" t="s">
        <v>419</v>
      </c>
    </row>
    <row r="1601" spans="2:51" s="12" customFormat="1" ht="13.5">
      <c r="B1601" s="224"/>
      <c r="C1601" s="225"/>
      <c r="D1601" s="221" t="s">
        <v>430</v>
      </c>
      <c r="E1601" s="226" t="s">
        <v>21</v>
      </c>
      <c r="F1601" s="227" t="s">
        <v>1757</v>
      </c>
      <c r="G1601" s="225"/>
      <c r="H1601" s="228">
        <v>4.5999999999999996</v>
      </c>
      <c r="I1601" s="229"/>
      <c r="J1601" s="225"/>
      <c r="K1601" s="225"/>
      <c r="L1601" s="230"/>
      <c r="M1601" s="231"/>
      <c r="N1601" s="232"/>
      <c r="O1601" s="232"/>
      <c r="P1601" s="232"/>
      <c r="Q1601" s="232"/>
      <c r="R1601" s="232"/>
      <c r="S1601" s="232"/>
      <c r="T1601" s="233"/>
      <c r="AT1601" s="234" t="s">
        <v>430</v>
      </c>
      <c r="AU1601" s="234" t="s">
        <v>80</v>
      </c>
      <c r="AV1601" s="12" t="s">
        <v>80</v>
      </c>
      <c r="AW1601" s="12" t="s">
        <v>34</v>
      </c>
      <c r="AX1601" s="12" t="s">
        <v>71</v>
      </c>
      <c r="AY1601" s="234" t="s">
        <v>419</v>
      </c>
    </row>
    <row r="1602" spans="2:51" s="12" customFormat="1" ht="13.5">
      <c r="B1602" s="224"/>
      <c r="C1602" s="225"/>
      <c r="D1602" s="221" t="s">
        <v>430</v>
      </c>
      <c r="E1602" s="226" t="s">
        <v>21</v>
      </c>
      <c r="F1602" s="227" t="s">
        <v>1758</v>
      </c>
      <c r="G1602" s="225"/>
      <c r="H1602" s="228">
        <v>3.8</v>
      </c>
      <c r="I1602" s="229"/>
      <c r="J1602" s="225"/>
      <c r="K1602" s="225"/>
      <c r="L1602" s="230"/>
      <c r="M1602" s="231"/>
      <c r="N1602" s="232"/>
      <c r="O1602" s="232"/>
      <c r="P1602" s="232"/>
      <c r="Q1602" s="232"/>
      <c r="R1602" s="232"/>
      <c r="S1602" s="232"/>
      <c r="T1602" s="233"/>
      <c r="AT1602" s="234" t="s">
        <v>430</v>
      </c>
      <c r="AU1602" s="234" t="s">
        <v>80</v>
      </c>
      <c r="AV1602" s="12" t="s">
        <v>80</v>
      </c>
      <c r="AW1602" s="12" t="s">
        <v>34</v>
      </c>
      <c r="AX1602" s="12" t="s">
        <v>71</v>
      </c>
      <c r="AY1602" s="234" t="s">
        <v>419</v>
      </c>
    </row>
    <row r="1603" spans="2:51" s="12" customFormat="1" ht="13.5">
      <c r="B1603" s="224"/>
      <c r="C1603" s="225"/>
      <c r="D1603" s="221" t="s">
        <v>430</v>
      </c>
      <c r="E1603" s="226" t="s">
        <v>21</v>
      </c>
      <c r="F1603" s="227" t="s">
        <v>1759</v>
      </c>
      <c r="G1603" s="225"/>
      <c r="H1603" s="228">
        <v>4.5999999999999996</v>
      </c>
      <c r="I1603" s="229"/>
      <c r="J1603" s="225"/>
      <c r="K1603" s="225"/>
      <c r="L1603" s="230"/>
      <c r="M1603" s="231"/>
      <c r="N1603" s="232"/>
      <c r="O1603" s="232"/>
      <c r="P1603" s="232"/>
      <c r="Q1603" s="232"/>
      <c r="R1603" s="232"/>
      <c r="S1603" s="232"/>
      <c r="T1603" s="233"/>
      <c r="AT1603" s="234" t="s">
        <v>430</v>
      </c>
      <c r="AU1603" s="234" t="s">
        <v>80</v>
      </c>
      <c r="AV1603" s="12" t="s">
        <v>80</v>
      </c>
      <c r="AW1603" s="12" t="s">
        <v>34</v>
      </c>
      <c r="AX1603" s="12" t="s">
        <v>71</v>
      </c>
      <c r="AY1603" s="234" t="s">
        <v>419</v>
      </c>
    </row>
    <row r="1604" spans="2:51" s="12" customFormat="1" ht="13.5">
      <c r="B1604" s="224"/>
      <c r="C1604" s="225"/>
      <c r="D1604" s="221" t="s">
        <v>430</v>
      </c>
      <c r="E1604" s="226" t="s">
        <v>21</v>
      </c>
      <c r="F1604" s="227" t="s">
        <v>1760</v>
      </c>
      <c r="G1604" s="225"/>
      <c r="H1604" s="228">
        <v>5.89</v>
      </c>
      <c r="I1604" s="229"/>
      <c r="J1604" s="225"/>
      <c r="K1604" s="225"/>
      <c r="L1604" s="230"/>
      <c r="M1604" s="231"/>
      <c r="N1604" s="232"/>
      <c r="O1604" s="232"/>
      <c r="P1604" s="232"/>
      <c r="Q1604" s="232"/>
      <c r="R1604" s="232"/>
      <c r="S1604" s="232"/>
      <c r="T1604" s="233"/>
      <c r="AT1604" s="234" t="s">
        <v>430</v>
      </c>
      <c r="AU1604" s="234" t="s">
        <v>80</v>
      </c>
      <c r="AV1604" s="12" t="s">
        <v>80</v>
      </c>
      <c r="AW1604" s="12" t="s">
        <v>34</v>
      </c>
      <c r="AX1604" s="12" t="s">
        <v>71</v>
      </c>
      <c r="AY1604" s="234" t="s">
        <v>419</v>
      </c>
    </row>
    <row r="1605" spans="2:51" s="12" customFormat="1" ht="13.5">
      <c r="B1605" s="224"/>
      <c r="C1605" s="225"/>
      <c r="D1605" s="221" t="s">
        <v>430</v>
      </c>
      <c r="E1605" s="226" t="s">
        <v>21</v>
      </c>
      <c r="F1605" s="227" t="s">
        <v>1761</v>
      </c>
      <c r="G1605" s="225"/>
      <c r="H1605" s="228">
        <v>3.9140000000000001</v>
      </c>
      <c r="I1605" s="229"/>
      <c r="J1605" s="225"/>
      <c r="K1605" s="225"/>
      <c r="L1605" s="230"/>
      <c r="M1605" s="231"/>
      <c r="N1605" s="232"/>
      <c r="O1605" s="232"/>
      <c r="P1605" s="232"/>
      <c r="Q1605" s="232"/>
      <c r="R1605" s="232"/>
      <c r="S1605" s="232"/>
      <c r="T1605" s="233"/>
      <c r="AT1605" s="234" t="s">
        <v>430</v>
      </c>
      <c r="AU1605" s="234" t="s">
        <v>80</v>
      </c>
      <c r="AV1605" s="12" t="s">
        <v>80</v>
      </c>
      <c r="AW1605" s="12" t="s">
        <v>34</v>
      </c>
      <c r="AX1605" s="12" t="s">
        <v>71</v>
      </c>
      <c r="AY1605" s="234" t="s">
        <v>419</v>
      </c>
    </row>
    <row r="1606" spans="2:51" s="12" customFormat="1" ht="13.5">
      <c r="B1606" s="224"/>
      <c r="C1606" s="225"/>
      <c r="D1606" s="221" t="s">
        <v>430</v>
      </c>
      <c r="E1606" s="226" t="s">
        <v>21</v>
      </c>
      <c r="F1606" s="227" t="s">
        <v>1762</v>
      </c>
      <c r="G1606" s="225"/>
      <c r="H1606" s="228">
        <v>4.6139999999999999</v>
      </c>
      <c r="I1606" s="229"/>
      <c r="J1606" s="225"/>
      <c r="K1606" s="225"/>
      <c r="L1606" s="230"/>
      <c r="M1606" s="231"/>
      <c r="N1606" s="232"/>
      <c r="O1606" s="232"/>
      <c r="P1606" s="232"/>
      <c r="Q1606" s="232"/>
      <c r="R1606" s="232"/>
      <c r="S1606" s="232"/>
      <c r="T1606" s="233"/>
      <c r="AT1606" s="234" t="s">
        <v>430</v>
      </c>
      <c r="AU1606" s="234" t="s">
        <v>80</v>
      </c>
      <c r="AV1606" s="12" t="s">
        <v>80</v>
      </c>
      <c r="AW1606" s="12" t="s">
        <v>34</v>
      </c>
      <c r="AX1606" s="12" t="s">
        <v>71</v>
      </c>
      <c r="AY1606" s="234" t="s">
        <v>419</v>
      </c>
    </row>
    <row r="1607" spans="2:51" s="12" customFormat="1" ht="13.5">
      <c r="B1607" s="224"/>
      <c r="C1607" s="225"/>
      <c r="D1607" s="221" t="s">
        <v>430</v>
      </c>
      <c r="E1607" s="226" t="s">
        <v>21</v>
      </c>
      <c r="F1607" s="227" t="s">
        <v>1763</v>
      </c>
      <c r="G1607" s="225"/>
      <c r="H1607" s="228">
        <v>3.9140000000000001</v>
      </c>
      <c r="I1607" s="229"/>
      <c r="J1607" s="225"/>
      <c r="K1607" s="225"/>
      <c r="L1607" s="230"/>
      <c r="M1607" s="231"/>
      <c r="N1607" s="232"/>
      <c r="O1607" s="232"/>
      <c r="P1607" s="232"/>
      <c r="Q1607" s="232"/>
      <c r="R1607" s="232"/>
      <c r="S1607" s="232"/>
      <c r="T1607" s="233"/>
      <c r="AT1607" s="234" t="s">
        <v>430</v>
      </c>
      <c r="AU1607" s="234" t="s">
        <v>80</v>
      </c>
      <c r="AV1607" s="12" t="s">
        <v>80</v>
      </c>
      <c r="AW1607" s="12" t="s">
        <v>34</v>
      </c>
      <c r="AX1607" s="12" t="s">
        <v>71</v>
      </c>
      <c r="AY1607" s="234" t="s">
        <v>419</v>
      </c>
    </row>
    <row r="1608" spans="2:51" s="12" customFormat="1" ht="13.5">
      <c r="B1608" s="224"/>
      <c r="C1608" s="225"/>
      <c r="D1608" s="221" t="s">
        <v>430</v>
      </c>
      <c r="E1608" s="226" t="s">
        <v>21</v>
      </c>
      <c r="F1608" s="227" t="s">
        <v>1764</v>
      </c>
      <c r="G1608" s="225"/>
      <c r="H1608" s="228">
        <v>4.6139999999999999</v>
      </c>
      <c r="I1608" s="229"/>
      <c r="J1608" s="225"/>
      <c r="K1608" s="225"/>
      <c r="L1608" s="230"/>
      <c r="M1608" s="231"/>
      <c r="N1608" s="232"/>
      <c r="O1608" s="232"/>
      <c r="P1608" s="232"/>
      <c r="Q1608" s="232"/>
      <c r="R1608" s="232"/>
      <c r="S1608" s="232"/>
      <c r="T1608" s="233"/>
      <c r="AT1608" s="234" t="s">
        <v>430</v>
      </c>
      <c r="AU1608" s="234" t="s">
        <v>80</v>
      </c>
      <c r="AV1608" s="12" t="s">
        <v>80</v>
      </c>
      <c r="AW1608" s="12" t="s">
        <v>34</v>
      </c>
      <c r="AX1608" s="12" t="s">
        <v>71</v>
      </c>
      <c r="AY1608" s="234" t="s">
        <v>419</v>
      </c>
    </row>
    <row r="1609" spans="2:51" s="12" customFormat="1" ht="13.5">
      <c r="B1609" s="224"/>
      <c r="C1609" s="225"/>
      <c r="D1609" s="221" t="s">
        <v>430</v>
      </c>
      <c r="E1609" s="226" t="s">
        <v>21</v>
      </c>
      <c r="F1609" s="227" t="s">
        <v>1765</v>
      </c>
      <c r="G1609" s="225"/>
      <c r="H1609" s="228">
        <v>7.97</v>
      </c>
      <c r="I1609" s="229"/>
      <c r="J1609" s="225"/>
      <c r="K1609" s="225"/>
      <c r="L1609" s="230"/>
      <c r="M1609" s="231"/>
      <c r="N1609" s="232"/>
      <c r="O1609" s="232"/>
      <c r="P1609" s="232"/>
      <c r="Q1609" s="232"/>
      <c r="R1609" s="232"/>
      <c r="S1609" s="232"/>
      <c r="T1609" s="233"/>
      <c r="AT1609" s="234" t="s">
        <v>430</v>
      </c>
      <c r="AU1609" s="234" t="s">
        <v>80</v>
      </c>
      <c r="AV1609" s="12" t="s">
        <v>80</v>
      </c>
      <c r="AW1609" s="12" t="s">
        <v>34</v>
      </c>
      <c r="AX1609" s="12" t="s">
        <v>71</v>
      </c>
      <c r="AY1609" s="234" t="s">
        <v>419</v>
      </c>
    </row>
    <row r="1610" spans="2:51" s="12" customFormat="1" ht="13.5">
      <c r="B1610" s="224"/>
      <c r="C1610" s="225"/>
      <c r="D1610" s="221" t="s">
        <v>430</v>
      </c>
      <c r="E1610" s="226" t="s">
        <v>21</v>
      </c>
      <c r="F1610" s="227" t="s">
        <v>1766</v>
      </c>
      <c r="G1610" s="225"/>
      <c r="H1610" s="228">
        <v>3.77</v>
      </c>
      <c r="I1610" s="229"/>
      <c r="J1610" s="225"/>
      <c r="K1610" s="225"/>
      <c r="L1610" s="230"/>
      <c r="M1610" s="231"/>
      <c r="N1610" s="232"/>
      <c r="O1610" s="232"/>
      <c r="P1610" s="232"/>
      <c r="Q1610" s="232"/>
      <c r="R1610" s="232"/>
      <c r="S1610" s="232"/>
      <c r="T1610" s="233"/>
      <c r="AT1610" s="234" t="s">
        <v>430</v>
      </c>
      <c r="AU1610" s="234" t="s">
        <v>80</v>
      </c>
      <c r="AV1610" s="12" t="s">
        <v>80</v>
      </c>
      <c r="AW1610" s="12" t="s">
        <v>34</v>
      </c>
      <c r="AX1610" s="12" t="s">
        <v>71</v>
      </c>
      <c r="AY1610" s="234" t="s">
        <v>419</v>
      </c>
    </row>
    <row r="1611" spans="2:51" s="12" customFormat="1" ht="13.5">
      <c r="B1611" s="224"/>
      <c r="C1611" s="225"/>
      <c r="D1611" s="221" t="s">
        <v>430</v>
      </c>
      <c r="E1611" s="226" t="s">
        <v>21</v>
      </c>
      <c r="F1611" s="227" t="s">
        <v>1767</v>
      </c>
      <c r="G1611" s="225"/>
      <c r="H1611" s="228">
        <v>4.0999999999999996</v>
      </c>
      <c r="I1611" s="229"/>
      <c r="J1611" s="225"/>
      <c r="K1611" s="225"/>
      <c r="L1611" s="230"/>
      <c r="M1611" s="231"/>
      <c r="N1611" s="232"/>
      <c r="O1611" s="232"/>
      <c r="P1611" s="232"/>
      <c r="Q1611" s="232"/>
      <c r="R1611" s="232"/>
      <c r="S1611" s="232"/>
      <c r="T1611" s="233"/>
      <c r="AT1611" s="234" t="s">
        <v>430</v>
      </c>
      <c r="AU1611" s="234" t="s">
        <v>80</v>
      </c>
      <c r="AV1611" s="12" t="s">
        <v>80</v>
      </c>
      <c r="AW1611" s="12" t="s">
        <v>34</v>
      </c>
      <c r="AX1611" s="12" t="s">
        <v>71</v>
      </c>
      <c r="AY1611" s="234" t="s">
        <v>419</v>
      </c>
    </row>
    <row r="1612" spans="2:51" s="14" customFormat="1" ht="13.5">
      <c r="B1612" s="260"/>
      <c r="C1612" s="261"/>
      <c r="D1612" s="221" t="s">
        <v>430</v>
      </c>
      <c r="E1612" s="262" t="s">
        <v>21</v>
      </c>
      <c r="F1612" s="263" t="s">
        <v>1631</v>
      </c>
      <c r="G1612" s="261"/>
      <c r="H1612" s="264" t="s">
        <v>21</v>
      </c>
      <c r="I1612" s="265"/>
      <c r="J1612" s="261"/>
      <c r="K1612" s="261"/>
      <c r="L1612" s="266"/>
      <c r="M1612" s="267"/>
      <c r="N1612" s="268"/>
      <c r="O1612" s="268"/>
      <c r="P1612" s="268"/>
      <c r="Q1612" s="268"/>
      <c r="R1612" s="268"/>
      <c r="S1612" s="268"/>
      <c r="T1612" s="269"/>
      <c r="AT1612" s="270" t="s">
        <v>430</v>
      </c>
      <c r="AU1612" s="270" t="s">
        <v>80</v>
      </c>
      <c r="AV1612" s="14" t="s">
        <v>78</v>
      </c>
      <c r="AW1612" s="14" t="s">
        <v>34</v>
      </c>
      <c r="AX1612" s="14" t="s">
        <v>71</v>
      </c>
      <c r="AY1612" s="270" t="s">
        <v>419</v>
      </c>
    </row>
    <row r="1613" spans="2:51" s="12" customFormat="1" ht="13.5">
      <c r="B1613" s="224"/>
      <c r="C1613" s="225"/>
      <c r="D1613" s="221" t="s">
        <v>430</v>
      </c>
      <c r="E1613" s="226" t="s">
        <v>21</v>
      </c>
      <c r="F1613" s="227" t="s">
        <v>1768</v>
      </c>
      <c r="G1613" s="225"/>
      <c r="H1613" s="228">
        <v>10.5</v>
      </c>
      <c r="I1613" s="229"/>
      <c r="J1613" s="225"/>
      <c r="K1613" s="225"/>
      <c r="L1613" s="230"/>
      <c r="M1613" s="231"/>
      <c r="N1613" s="232"/>
      <c r="O1613" s="232"/>
      <c r="P1613" s="232"/>
      <c r="Q1613" s="232"/>
      <c r="R1613" s="232"/>
      <c r="S1613" s="232"/>
      <c r="T1613" s="233"/>
      <c r="AT1613" s="234" t="s">
        <v>430</v>
      </c>
      <c r="AU1613" s="234" t="s">
        <v>80</v>
      </c>
      <c r="AV1613" s="12" t="s">
        <v>80</v>
      </c>
      <c r="AW1613" s="12" t="s">
        <v>34</v>
      </c>
      <c r="AX1613" s="12" t="s">
        <v>71</v>
      </c>
      <c r="AY1613" s="234" t="s">
        <v>419</v>
      </c>
    </row>
    <row r="1614" spans="2:51" s="12" customFormat="1" ht="13.5">
      <c r="B1614" s="224"/>
      <c r="C1614" s="225"/>
      <c r="D1614" s="221" t="s">
        <v>430</v>
      </c>
      <c r="E1614" s="226" t="s">
        <v>21</v>
      </c>
      <c r="F1614" s="227" t="s">
        <v>1769</v>
      </c>
      <c r="G1614" s="225"/>
      <c r="H1614" s="228">
        <v>13.2</v>
      </c>
      <c r="I1614" s="229"/>
      <c r="J1614" s="225"/>
      <c r="K1614" s="225"/>
      <c r="L1614" s="230"/>
      <c r="M1614" s="231"/>
      <c r="N1614" s="232"/>
      <c r="O1614" s="232"/>
      <c r="P1614" s="232"/>
      <c r="Q1614" s="232"/>
      <c r="R1614" s="232"/>
      <c r="S1614" s="232"/>
      <c r="T1614" s="233"/>
      <c r="AT1614" s="234" t="s">
        <v>430</v>
      </c>
      <c r="AU1614" s="234" t="s">
        <v>80</v>
      </c>
      <c r="AV1614" s="12" t="s">
        <v>80</v>
      </c>
      <c r="AW1614" s="12" t="s">
        <v>34</v>
      </c>
      <c r="AX1614" s="12" t="s">
        <v>71</v>
      </c>
      <c r="AY1614" s="234" t="s">
        <v>419</v>
      </c>
    </row>
    <row r="1615" spans="2:51" s="12" customFormat="1" ht="13.5">
      <c r="B1615" s="224"/>
      <c r="C1615" s="225"/>
      <c r="D1615" s="221" t="s">
        <v>430</v>
      </c>
      <c r="E1615" s="226" t="s">
        <v>21</v>
      </c>
      <c r="F1615" s="227" t="s">
        <v>1770</v>
      </c>
      <c r="G1615" s="225"/>
      <c r="H1615" s="228">
        <v>3.6</v>
      </c>
      <c r="I1615" s="229"/>
      <c r="J1615" s="225"/>
      <c r="K1615" s="225"/>
      <c r="L1615" s="230"/>
      <c r="M1615" s="231"/>
      <c r="N1615" s="232"/>
      <c r="O1615" s="232"/>
      <c r="P1615" s="232"/>
      <c r="Q1615" s="232"/>
      <c r="R1615" s="232"/>
      <c r="S1615" s="232"/>
      <c r="T1615" s="233"/>
      <c r="AT1615" s="234" t="s">
        <v>430</v>
      </c>
      <c r="AU1615" s="234" t="s">
        <v>80</v>
      </c>
      <c r="AV1615" s="12" t="s">
        <v>80</v>
      </c>
      <c r="AW1615" s="12" t="s">
        <v>34</v>
      </c>
      <c r="AX1615" s="12" t="s">
        <v>71</v>
      </c>
      <c r="AY1615" s="234" t="s">
        <v>419</v>
      </c>
    </row>
    <row r="1616" spans="2:51" s="12" customFormat="1" ht="13.5">
      <c r="B1616" s="224"/>
      <c r="C1616" s="225"/>
      <c r="D1616" s="221" t="s">
        <v>430</v>
      </c>
      <c r="E1616" s="226" t="s">
        <v>21</v>
      </c>
      <c r="F1616" s="227" t="s">
        <v>1771</v>
      </c>
      <c r="G1616" s="225"/>
      <c r="H1616" s="228">
        <v>10.8</v>
      </c>
      <c r="I1616" s="229"/>
      <c r="J1616" s="225"/>
      <c r="K1616" s="225"/>
      <c r="L1616" s="230"/>
      <c r="M1616" s="231"/>
      <c r="N1616" s="232"/>
      <c r="O1616" s="232"/>
      <c r="P1616" s="232"/>
      <c r="Q1616" s="232"/>
      <c r="R1616" s="232"/>
      <c r="S1616" s="232"/>
      <c r="T1616" s="233"/>
      <c r="AT1616" s="234" t="s">
        <v>430</v>
      </c>
      <c r="AU1616" s="234" t="s">
        <v>80</v>
      </c>
      <c r="AV1616" s="12" t="s">
        <v>80</v>
      </c>
      <c r="AW1616" s="12" t="s">
        <v>34</v>
      </c>
      <c r="AX1616" s="12" t="s">
        <v>71</v>
      </c>
      <c r="AY1616" s="234" t="s">
        <v>419</v>
      </c>
    </row>
    <row r="1617" spans="2:65" s="12" customFormat="1" ht="13.5">
      <c r="B1617" s="224"/>
      <c r="C1617" s="225"/>
      <c r="D1617" s="221" t="s">
        <v>430</v>
      </c>
      <c r="E1617" s="226" t="s">
        <v>21</v>
      </c>
      <c r="F1617" s="227" t="s">
        <v>1772</v>
      </c>
      <c r="G1617" s="225"/>
      <c r="H1617" s="228">
        <v>15</v>
      </c>
      <c r="I1617" s="229"/>
      <c r="J1617" s="225"/>
      <c r="K1617" s="225"/>
      <c r="L1617" s="230"/>
      <c r="M1617" s="231"/>
      <c r="N1617" s="232"/>
      <c r="O1617" s="232"/>
      <c r="P1617" s="232"/>
      <c r="Q1617" s="232"/>
      <c r="R1617" s="232"/>
      <c r="S1617" s="232"/>
      <c r="T1617" s="233"/>
      <c r="AT1617" s="234" t="s">
        <v>430</v>
      </c>
      <c r="AU1617" s="234" t="s">
        <v>80</v>
      </c>
      <c r="AV1617" s="12" t="s">
        <v>80</v>
      </c>
      <c r="AW1617" s="12" t="s">
        <v>34</v>
      </c>
      <c r="AX1617" s="12" t="s">
        <v>71</v>
      </c>
      <c r="AY1617" s="234" t="s">
        <v>419</v>
      </c>
    </row>
    <row r="1618" spans="2:65" s="12" customFormat="1" ht="13.5">
      <c r="B1618" s="224"/>
      <c r="C1618" s="225"/>
      <c r="D1618" s="221" t="s">
        <v>430</v>
      </c>
      <c r="E1618" s="226" t="s">
        <v>21</v>
      </c>
      <c r="F1618" s="227" t="s">
        <v>1773</v>
      </c>
      <c r="G1618" s="225"/>
      <c r="H1618" s="228">
        <v>32.22</v>
      </c>
      <c r="I1618" s="229"/>
      <c r="J1618" s="225"/>
      <c r="K1618" s="225"/>
      <c r="L1618" s="230"/>
      <c r="M1618" s="231"/>
      <c r="N1618" s="232"/>
      <c r="O1618" s="232"/>
      <c r="P1618" s="232"/>
      <c r="Q1618" s="232"/>
      <c r="R1618" s="232"/>
      <c r="S1618" s="232"/>
      <c r="T1618" s="233"/>
      <c r="AT1618" s="234" t="s">
        <v>430</v>
      </c>
      <c r="AU1618" s="234" t="s">
        <v>80</v>
      </c>
      <c r="AV1618" s="12" t="s">
        <v>80</v>
      </c>
      <c r="AW1618" s="12" t="s">
        <v>34</v>
      </c>
      <c r="AX1618" s="12" t="s">
        <v>71</v>
      </c>
      <c r="AY1618" s="234" t="s">
        <v>419</v>
      </c>
    </row>
    <row r="1619" spans="2:65" s="13" customFormat="1" ht="13.5">
      <c r="B1619" s="235"/>
      <c r="C1619" s="236"/>
      <c r="D1619" s="237" t="s">
        <v>430</v>
      </c>
      <c r="E1619" s="238" t="s">
        <v>21</v>
      </c>
      <c r="F1619" s="239" t="s">
        <v>434</v>
      </c>
      <c r="G1619" s="236"/>
      <c r="H1619" s="240">
        <v>560.40200000000004</v>
      </c>
      <c r="I1619" s="241"/>
      <c r="J1619" s="236"/>
      <c r="K1619" s="236"/>
      <c r="L1619" s="242"/>
      <c r="M1619" s="243"/>
      <c r="N1619" s="244"/>
      <c r="O1619" s="244"/>
      <c r="P1619" s="244"/>
      <c r="Q1619" s="244"/>
      <c r="R1619" s="244"/>
      <c r="S1619" s="244"/>
      <c r="T1619" s="245"/>
      <c r="AT1619" s="246" t="s">
        <v>430</v>
      </c>
      <c r="AU1619" s="246" t="s">
        <v>80</v>
      </c>
      <c r="AV1619" s="13" t="s">
        <v>426</v>
      </c>
      <c r="AW1619" s="13" t="s">
        <v>34</v>
      </c>
      <c r="AX1619" s="13" t="s">
        <v>78</v>
      </c>
      <c r="AY1619" s="246" t="s">
        <v>419</v>
      </c>
    </row>
    <row r="1620" spans="2:65" s="1" customFormat="1" ht="31.5" customHeight="1">
      <c r="B1620" s="42"/>
      <c r="C1620" s="209" t="s">
        <v>2745</v>
      </c>
      <c r="D1620" s="209" t="s">
        <v>421</v>
      </c>
      <c r="E1620" s="210" t="s">
        <v>2746</v>
      </c>
      <c r="F1620" s="211" t="s">
        <v>2747</v>
      </c>
      <c r="G1620" s="212" t="s">
        <v>504</v>
      </c>
      <c r="H1620" s="213">
        <v>172.2</v>
      </c>
      <c r="I1620" s="214"/>
      <c r="J1620" s="215">
        <f>ROUND(I1620*H1620,2)</f>
        <v>0</v>
      </c>
      <c r="K1620" s="211" t="s">
        <v>425</v>
      </c>
      <c r="L1620" s="62"/>
      <c r="M1620" s="216" t="s">
        <v>21</v>
      </c>
      <c r="N1620" s="217" t="s">
        <v>42</v>
      </c>
      <c r="O1620" s="43"/>
      <c r="P1620" s="218">
        <f>O1620*H1620</f>
        <v>0</v>
      </c>
      <c r="Q1620" s="218">
        <v>1.0399999999999999E-3</v>
      </c>
      <c r="R1620" s="218">
        <f>Q1620*H1620</f>
        <v>0.17908799999999997</v>
      </c>
      <c r="S1620" s="218">
        <v>0</v>
      </c>
      <c r="T1620" s="219">
        <f>S1620*H1620</f>
        <v>0</v>
      </c>
      <c r="AR1620" s="25" t="s">
        <v>517</v>
      </c>
      <c r="AT1620" s="25" t="s">
        <v>421</v>
      </c>
      <c r="AU1620" s="25" t="s">
        <v>80</v>
      </c>
      <c r="AY1620" s="25" t="s">
        <v>419</v>
      </c>
      <c r="BE1620" s="220">
        <f>IF(N1620="základní",J1620,0)</f>
        <v>0</v>
      </c>
      <c r="BF1620" s="220">
        <f>IF(N1620="snížená",J1620,0)</f>
        <v>0</v>
      </c>
      <c r="BG1620" s="220">
        <f>IF(N1620="zákl. přenesená",J1620,0)</f>
        <v>0</v>
      </c>
      <c r="BH1620" s="220">
        <f>IF(N1620="sníž. přenesená",J1620,0)</f>
        <v>0</v>
      </c>
      <c r="BI1620" s="220">
        <f>IF(N1620="nulová",J1620,0)</f>
        <v>0</v>
      </c>
      <c r="BJ1620" s="25" t="s">
        <v>78</v>
      </c>
      <c r="BK1620" s="220">
        <f>ROUND(I1620*H1620,2)</f>
        <v>0</v>
      </c>
      <c r="BL1620" s="25" t="s">
        <v>517</v>
      </c>
      <c r="BM1620" s="25" t="s">
        <v>2748</v>
      </c>
    </row>
    <row r="1621" spans="2:65" s="1" customFormat="1" ht="27">
      <c r="B1621" s="42"/>
      <c r="C1621" s="64"/>
      <c r="D1621" s="221" t="s">
        <v>428</v>
      </c>
      <c r="E1621" s="64"/>
      <c r="F1621" s="222" t="s">
        <v>2749</v>
      </c>
      <c r="G1621" s="64"/>
      <c r="H1621" s="64"/>
      <c r="I1621" s="177"/>
      <c r="J1621" s="64"/>
      <c r="K1621" s="64"/>
      <c r="L1621" s="62"/>
      <c r="M1621" s="223"/>
      <c r="N1621" s="43"/>
      <c r="O1621" s="43"/>
      <c r="P1621" s="43"/>
      <c r="Q1621" s="43"/>
      <c r="R1621" s="43"/>
      <c r="S1621" s="43"/>
      <c r="T1621" s="79"/>
      <c r="AT1621" s="25" t="s">
        <v>428</v>
      </c>
      <c r="AU1621" s="25" t="s">
        <v>80</v>
      </c>
    </row>
    <row r="1622" spans="2:65" s="12" customFormat="1" ht="13.5">
      <c r="B1622" s="224"/>
      <c r="C1622" s="225"/>
      <c r="D1622" s="221" t="s">
        <v>430</v>
      </c>
      <c r="E1622" s="226" t="s">
        <v>21</v>
      </c>
      <c r="F1622" s="227" t="s">
        <v>2750</v>
      </c>
      <c r="G1622" s="225"/>
      <c r="H1622" s="228">
        <v>141</v>
      </c>
      <c r="I1622" s="229"/>
      <c r="J1622" s="225"/>
      <c r="K1622" s="225"/>
      <c r="L1622" s="230"/>
      <c r="M1622" s="231"/>
      <c r="N1622" s="232"/>
      <c r="O1622" s="232"/>
      <c r="P1622" s="232"/>
      <c r="Q1622" s="232"/>
      <c r="R1622" s="232"/>
      <c r="S1622" s="232"/>
      <c r="T1622" s="233"/>
      <c r="AT1622" s="234" t="s">
        <v>430</v>
      </c>
      <c r="AU1622" s="234" t="s">
        <v>80</v>
      </c>
      <c r="AV1622" s="12" t="s">
        <v>80</v>
      </c>
      <c r="AW1622" s="12" t="s">
        <v>34</v>
      </c>
      <c r="AX1622" s="12" t="s">
        <v>71</v>
      </c>
      <c r="AY1622" s="234" t="s">
        <v>419</v>
      </c>
    </row>
    <row r="1623" spans="2:65" s="12" customFormat="1" ht="13.5">
      <c r="B1623" s="224"/>
      <c r="C1623" s="225"/>
      <c r="D1623" s="221" t="s">
        <v>430</v>
      </c>
      <c r="E1623" s="226" t="s">
        <v>21</v>
      </c>
      <c r="F1623" s="227" t="s">
        <v>2751</v>
      </c>
      <c r="G1623" s="225"/>
      <c r="H1623" s="228">
        <v>2.4</v>
      </c>
      <c r="I1623" s="229"/>
      <c r="J1623" s="225"/>
      <c r="K1623" s="225"/>
      <c r="L1623" s="230"/>
      <c r="M1623" s="231"/>
      <c r="N1623" s="232"/>
      <c r="O1623" s="232"/>
      <c r="P1623" s="232"/>
      <c r="Q1623" s="232"/>
      <c r="R1623" s="232"/>
      <c r="S1623" s="232"/>
      <c r="T1623" s="233"/>
      <c r="AT1623" s="234" t="s">
        <v>430</v>
      </c>
      <c r="AU1623" s="234" t="s">
        <v>80</v>
      </c>
      <c r="AV1623" s="12" t="s">
        <v>80</v>
      </c>
      <c r="AW1623" s="12" t="s">
        <v>34</v>
      </c>
      <c r="AX1623" s="12" t="s">
        <v>71</v>
      </c>
      <c r="AY1623" s="234" t="s">
        <v>419</v>
      </c>
    </row>
    <row r="1624" spans="2:65" s="12" customFormat="1" ht="13.5">
      <c r="B1624" s="224"/>
      <c r="C1624" s="225"/>
      <c r="D1624" s="221" t="s">
        <v>430</v>
      </c>
      <c r="E1624" s="226" t="s">
        <v>21</v>
      </c>
      <c r="F1624" s="227" t="s">
        <v>2752</v>
      </c>
      <c r="G1624" s="225"/>
      <c r="H1624" s="228">
        <v>3</v>
      </c>
      <c r="I1624" s="229"/>
      <c r="J1624" s="225"/>
      <c r="K1624" s="225"/>
      <c r="L1624" s="230"/>
      <c r="M1624" s="231"/>
      <c r="N1624" s="232"/>
      <c r="O1624" s="232"/>
      <c r="P1624" s="232"/>
      <c r="Q1624" s="232"/>
      <c r="R1624" s="232"/>
      <c r="S1624" s="232"/>
      <c r="T1624" s="233"/>
      <c r="AT1624" s="234" t="s">
        <v>430</v>
      </c>
      <c r="AU1624" s="234" t="s">
        <v>80</v>
      </c>
      <c r="AV1624" s="12" t="s">
        <v>80</v>
      </c>
      <c r="AW1624" s="12" t="s">
        <v>34</v>
      </c>
      <c r="AX1624" s="12" t="s">
        <v>71</v>
      </c>
      <c r="AY1624" s="234" t="s">
        <v>419</v>
      </c>
    </row>
    <row r="1625" spans="2:65" s="12" customFormat="1" ht="13.5">
      <c r="B1625" s="224"/>
      <c r="C1625" s="225"/>
      <c r="D1625" s="221" t="s">
        <v>430</v>
      </c>
      <c r="E1625" s="226" t="s">
        <v>21</v>
      </c>
      <c r="F1625" s="227" t="s">
        <v>2753</v>
      </c>
      <c r="G1625" s="225"/>
      <c r="H1625" s="228">
        <v>0.8</v>
      </c>
      <c r="I1625" s="229"/>
      <c r="J1625" s="225"/>
      <c r="K1625" s="225"/>
      <c r="L1625" s="230"/>
      <c r="M1625" s="231"/>
      <c r="N1625" s="232"/>
      <c r="O1625" s="232"/>
      <c r="P1625" s="232"/>
      <c r="Q1625" s="232"/>
      <c r="R1625" s="232"/>
      <c r="S1625" s="232"/>
      <c r="T1625" s="233"/>
      <c r="AT1625" s="234" t="s">
        <v>430</v>
      </c>
      <c r="AU1625" s="234" t="s">
        <v>80</v>
      </c>
      <c r="AV1625" s="12" t="s">
        <v>80</v>
      </c>
      <c r="AW1625" s="12" t="s">
        <v>34</v>
      </c>
      <c r="AX1625" s="12" t="s">
        <v>71</v>
      </c>
      <c r="AY1625" s="234" t="s">
        <v>419</v>
      </c>
    </row>
    <row r="1626" spans="2:65" s="15" customFormat="1" ht="13.5">
      <c r="B1626" s="272"/>
      <c r="C1626" s="273"/>
      <c r="D1626" s="221" t="s">
        <v>430</v>
      </c>
      <c r="E1626" s="274" t="s">
        <v>159</v>
      </c>
      <c r="F1626" s="275" t="s">
        <v>584</v>
      </c>
      <c r="G1626" s="273"/>
      <c r="H1626" s="276">
        <v>147.19999999999999</v>
      </c>
      <c r="I1626" s="277"/>
      <c r="J1626" s="273"/>
      <c r="K1626" s="273"/>
      <c r="L1626" s="278"/>
      <c r="M1626" s="279"/>
      <c r="N1626" s="280"/>
      <c r="O1626" s="280"/>
      <c r="P1626" s="280"/>
      <c r="Q1626" s="280"/>
      <c r="R1626" s="280"/>
      <c r="S1626" s="280"/>
      <c r="T1626" s="281"/>
      <c r="AT1626" s="282" t="s">
        <v>430</v>
      </c>
      <c r="AU1626" s="282" t="s">
        <v>80</v>
      </c>
      <c r="AV1626" s="15" t="s">
        <v>100</v>
      </c>
      <c r="AW1626" s="15" t="s">
        <v>34</v>
      </c>
      <c r="AX1626" s="15" t="s">
        <v>71</v>
      </c>
      <c r="AY1626" s="282" t="s">
        <v>419</v>
      </c>
    </row>
    <row r="1627" spans="2:65" s="12" customFormat="1" ht="13.5">
      <c r="B1627" s="224"/>
      <c r="C1627" s="225"/>
      <c r="D1627" s="221" t="s">
        <v>430</v>
      </c>
      <c r="E1627" s="226" t="s">
        <v>21</v>
      </c>
      <c r="F1627" s="227" t="s">
        <v>2754</v>
      </c>
      <c r="G1627" s="225"/>
      <c r="H1627" s="228">
        <v>0.8</v>
      </c>
      <c r="I1627" s="229"/>
      <c r="J1627" s="225"/>
      <c r="K1627" s="225"/>
      <c r="L1627" s="230"/>
      <c r="M1627" s="231"/>
      <c r="N1627" s="232"/>
      <c r="O1627" s="232"/>
      <c r="P1627" s="232"/>
      <c r="Q1627" s="232"/>
      <c r="R1627" s="232"/>
      <c r="S1627" s="232"/>
      <c r="T1627" s="233"/>
      <c r="AT1627" s="234" t="s">
        <v>430</v>
      </c>
      <c r="AU1627" s="234" t="s">
        <v>80</v>
      </c>
      <c r="AV1627" s="12" t="s">
        <v>80</v>
      </c>
      <c r="AW1627" s="12" t="s">
        <v>34</v>
      </c>
      <c r="AX1627" s="12" t="s">
        <v>71</v>
      </c>
      <c r="AY1627" s="234" t="s">
        <v>419</v>
      </c>
    </row>
    <row r="1628" spans="2:65" s="12" customFormat="1" ht="13.5">
      <c r="B1628" s="224"/>
      <c r="C1628" s="225"/>
      <c r="D1628" s="221" t="s">
        <v>430</v>
      </c>
      <c r="E1628" s="226" t="s">
        <v>21</v>
      </c>
      <c r="F1628" s="227" t="s">
        <v>2755</v>
      </c>
      <c r="G1628" s="225"/>
      <c r="H1628" s="228">
        <v>0.8</v>
      </c>
      <c r="I1628" s="229"/>
      <c r="J1628" s="225"/>
      <c r="K1628" s="225"/>
      <c r="L1628" s="230"/>
      <c r="M1628" s="231"/>
      <c r="N1628" s="232"/>
      <c r="O1628" s="232"/>
      <c r="P1628" s="232"/>
      <c r="Q1628" s="232"/>
      <c r="R1628" s="232"/>
      <c r="S1628" s="232"/>
      <c r="T1628" s="233"/>
      <c r="AT1628" s="234" t="s">
        <v>430</v>
      </c>
      <c r="AU1628" s="234" t="s">
        <v>80</v>
      </c>
      <c r="AV1628" s="12" t="s">
        <v>80</v>
      </c>
      <c r="AW1628" s="12" t="s">
        <v>34</v>
      </c>
      <c r="AX1628" s="12" t="s">
        <v>71</v>
      </c>
      <c r="AY1628" s="234" t="s">
        <v>419</v>
      </c>
    </row>
    <row r="1629" spans="2:65" s="12" customFormat="1" ht="13.5">
      <c r="B1629" s="224"/>
      <c r="C1629" s="225"/>
      <c r="D1629" s="221" t="s">
        <v>430</v>
      </c>
      <c r="E1629" s="226" t="s">
        <v>21</v>
      </c>
      <c r="F1629" s="227" t="s">
        <v>2756</v>
      </c>
      <c r="G1629" s="225"/>
      <c r="H1629" s="228">
        <v>1.5</v>
      </c>
      <c r="I1629" s="229"/>
      <c r="J1629" s="225"/>
      <c r="K1629" s="225"/>
      <c r="L1629" s="230"/>
      <c r="M1629" s="231"/>
      <c r="N1629" s="232"/>
      <c r="O1629" s="232"/>
      <c r="P1629" s="232"/>
      <c r="Q1629" s="232"/>
      <c r="R1629" s="232"/>
      <c r="S1629" s="232"/>
      <c r="T1629" s="233"/>
      <c r="AT1629" s="234" t="s">
        <v>430</v>
      </c>
      <c r="AU1629" s="234" t="s">
        <v>80</v>
      </c>
      <c r="AV1629" s="12" t="s">
        <v>80</v>
      </c>
      <c r="AW1629" s="12" t="s">
        <v>34</v>
      </c>
      <c r="AX1629" s="12" t="s">
        <v>71</v>
      </c>
      <c r="AY1629" s="234" t="s">
        <v>419</v>
      </c>
    </row>
    <row r="1630" spans="2:65" s="12" customFormat="1" ht="13.5">
      <c r="B1630" s="224"/>
      <c r="C1630" s="225"/>
      <c r="D1630" s="221" t="s">
        <v>430</v>
      </c>
      <c r="E1630" s="226" t="s">
        <v>21</v>
      </c>
      <c r="F1630" s="227" t="s">
        <v>2757</v>
      </c>
      <c r="G1630" s="225"/>
      <c r="H1630" s="228">
        <v>1</v>
      </c>
      <c r="I1630" s="229"/>
      <c r="J1630" s="225"/>
      <c r="K1630" s="225"/>
      <c r="L1630" s="230"/>
      <c r="M1630" s="231"/>
      <c r="N1630" s="232"/>
      <c r="O1630" s="232"/>
      <c r="P1630" s="232"/>
      <c r="Q1630" s="232"/>
      <c r="R1630" s="232"/>
      <c r="S1630" s="232"/>
      <c r="T1630" s="233"/>
      <c r="AT1630" s="234" t="s">
        <v>430</v>
      </c>
      <c r="AU1630" s="234" t="s">
        <v>80</v>
      </c>
      <c r="AV1630" s="12" t="s">
        <v>80</v>
      </c>
      <c r="AW1630" s="12" t="s">
        <v>34</v>
      </c>
      <c r="AX1630" s="12" t="s">
        <v>71</v>
      </c>
      <c r="AY1630" s="234" t="s">
        <v>419</v>
      </c>
    </row>
    <row r="1631" spans="2:65" s="12" customFormat="1" ht="13.5">
      <c r="B1631" s="224"/>
      <c r="C1631" s="225"/>
      <c r="D1631" s="221" t="s">
        <v>430</v>
      </c>
      <c r="E1631" s="226" t="s">
        <v>21</v>
      </c>
      <c r="F1631" s="227" t="s">
        <v>2758</v>
      </c>
      <c r="G1631" s="225"/>
      <c r="H1631" s="228">
        <v>2.7</v>
      </c>
      <c r="I1631" s="229"/>
      <c r="J1631" s="225"/>
      <c r="K1631" s="225"/>
      <c r="L1631" s="230"/>
      <c r="M1631" s="231"/>
      <c r="N1631" s="232"/>
      <c r="O1631" s="232"/>
      <c r="P1631" s="232"/>
      <c r="Q1631" s="232"/>
      <c r="R1631" s="232"/>
      <c r="S1631" s="232"/>
      <c r="T1631" s="233"/>
      <c r="AT1631" s="234" t="s">
        <v>430</v>
      </c>
      <c r="AU1631" s="234" t="s">
        <v>80</v>
      </c>
      <c r="AV1631" s="12" t="s">
        <v>80</v>
      </c>
      <c r="AW1631" s="12" t="s">
        <v>34</v>
      </c>
      <c r="AX1631" s="12" t="s">
        <v>71</v>
      </c>
      <c r="AY1631" s="234" t="s">
        <v>419</v>
      </c>
    </row>
    <row r="1632" spans="2:65" s="12" customFormat="1" ht="13.5">
      <c r="B1632" s="224"/>
      <c r="C1632" s="225"/>
      <c r="D1632" s="221" t="s">
        <v>430</v>
      </c>
      <c r="E1632" s="226" t="s">
        <v>21</v>
      </c>
      <c r="F1632" s="227" t="s">
        <v>1224</v>
      </c>
      <c r="G1632" s="225"/>
      <c r="H1632" s="228">
        <v>1</v>
      </c>
      <c r="I1632" s="229"/>
      <c r="J1632" s="225"/>
      <c r="K1632" s="225"/>
      <c r="L1632" s="230"/>
      <c r="M1632" s="231"/>
      <c r="N1632" s="232"/>
      <c r="O1632" s="232"/>
      <c r="P1632" s="232"/>
      <c r="Q1632" s="232"/>
      <c r="R1632" s="232"/>
      <c r="S1632" s="232"/>
      <c r="T1632" s="233"/>
      <c r="AT1632" s="234" t="s">
        <v>430</v>
      </c>
      <c r="AU1632" s="234" t="s">
        <v>80</v>
      </c>
      <c r="AV1632" s="12" t="s">
        <v>80</v>
      </c>
      <c r="AW1632" s="12" t="s">
        <v>34</v>
      </c>
      <c r="AX1632" s="12" t="s">
        <v>71</v>
      </c>
      <c r="AY1632" s="234" t="s">
        <v>419</v>
      </c>
    </row>
    <row r="1633" spans="2:65" s="12" customFormat="1" ht="13.5">
      <c r="B1633" s="224"/>
      <c r="C1633" s="225"/>
      <c r="D1633" s="221" t="s">
        <v>430</v>
      </c>
      <c r="E1633" s="226" t="s">
        <v>21</v>
      </c>
      <c r="F1633" s="227" t="s">
        <v>2759</v>
      </c>
      <c r="G1633" s="225"/>
      <c r="H1633" s="228">
        <v>5</v>
      </c>
      <c r="I1633" s="229"/>
      <c r="J1633" s="225"/>
      <c r="K1633" s="225"/>
      <c r="L1633" s="230"/>
      <c r="M1633" s="231"/>
      <c r="N1633" s="232"/>
      <c r="O1633" s="232"/>
      <c r="P1633" s="232"/>
      <c r="Q1633" s="232"/>
      <c r="R1633" s="232"/>
      <c r="S1633" s="232"/>
      <c r="T1633" s="233"/>
      <c r="AT1633" s="234" t="s">
        <v>430</v>
      </c>
      <c r="AU1633" s="234" t="s">
        <v>80</v>
      </c>
      <c r="AV1633" s="12" t="s">
        <v>80</v>
      </c>
      <c r="AW1633" s="12" t="s">
        <v>34</v>
      </c>
      <c r="AX1633" s="12" t="s">
        <v>71</v>
      </c>
      <c r="AY1633" s="234" t="s">
        <v>419</v>
      </c>
    </row>
    <row r="1634" spans="2:65" s="12" customFormat="1" ht="13.5">
      <c r="B1634" s="224"/>
      <c r="C1634" s="225"/>
      <c r="D1634" s="221" t="s">
        <v>430</v>
      </c>
      <c r="E1634" s="226" t="s">
        <v>21</v>
      </c>
      <c r="F1634" s="227" t="s">
        <v>2760</v>
      </c>
      <c r="G1634" s="225"/>
      <c r="H1634" s="228">
        <v>5</v>
      </c>
      <c r="I1634" s="229"/>
      <c r="J1634" s="225"/>
      <c r="K1634" s="225"/>
      <c r="L1634" s="230"/>
      <c r="M1634" s="231"/>
      <c r="N1634" s="232"/>
      <c r="O1634" s="232"/>
      <c r="P1634" s="232"/>
      <c r="Q1634" s="232"/>
      <c r="R1634" s="232"/>
      <c r="S1634" s="232"/>
      <c r="T1634" s="233"/>
      <c r="AT1634" s="234" t="s">
        <v>430</v>
      </c>
      <c r="AU1634" s="234" t="s">
        <v>80</v>
      </c>
      <c r="AV1634" s="12" t="s">
        <v>80</v>
      </c>
      <c r="AW1634" s="12" t="s">
        <v>34</v>
      </c>
      <c r="AX1634" s="12" t="s">
        <v>71</v>
      </c>
      <c r="AY1634" s="234" t="s">
        <v>419</v>
      </c>
    </row>
    <row r="1635" spans="2:65" s="15" customFormat="1" ht="13.5">
      <c r="B1635" s="272"/>
      <c r="C1635" s="273"/>
      <c r="D1635" s="221" t="s">
        <v>430</v>
      </c>
      <c r="E1635" s="274" t="s">
        <v>162</v>
      </c>
      <c r="F1635" s="275" t="s">
        <v>584</v>
      </c>
      <c r="G1635" s="273"/>
      <c r="H1635" s="276">
        <v>17.8</v>
      </c>
      <c r="I1635" s="277"/>
      <c r="J1635" s="273"/>
      <c r="K1635" s="273"/>
      <c r="L1635" s="278"/>
      <c r="M1635" s="279"/>
      <c r="N1635" s="280"/>
      <c r="O1635" s="280"/>
      <c r="P1635" s="280"/>
      <c r="Q1635" s="280"/>
      <c r="R1635" s="280"/>
      <c r="S1635" s="280"/>
      <c r="T1635" s="281"/>
      <c r="AT1635" s="282" t="s">
        <v>430</v>
      </c>
      <c r="AU1635" s="282" t="s">
        <v>80</v>
      </c>
      <c r="AV1635" s="15" t="s">
        <v>100</v>
      </c>
      <c r="AW1635" s="15" t="s">
        <v>34</v>
      </c>
      <c r="AX1635" s="15" t="s">
        <v>71</v>
      </c>
      <c r="AY1635" s="282" t="s">
        <v>419</v>
      </c>
    </row>
    <row r="1636" spans="2:65" s="12" customFormat="1" ht="13.5">
      <c r="B1636" s="224"/>
      <c r="C1636" s="225"/>
      <c r="D1636" s="221" t="s">
        <v>430</v>
      </c>
      <c r="E1636" s="226" t="s">
        <v>21</v>
      </c>
      <c r="F1636" s="227" t="s">
        <v>2761</v>
      </c>
      <c r="G1636" s="225"/>
      <c r="H1636" s="228">
        <v>3</v>
      </c>
      <c r="I1636" s="229"/>
      <c r="J1636" s="225"/>
      <c r="K1636" s="225"/>
      <c r="L1636" s="230"/>
      <c r="M1636" s="231"/>
      <c r="N1636" s="232"/>
      <c r="O1636" s="232"/>
      <c r="P1636" s="232"/>
      <c r="Q1636" s="232"/>
      <c r="R1636" s="232"/>
      <c r="S1636" s="232"/>
      <c r="T1636" s="233"/>
      <c r="AT1636" s="234" t="s">
        <v>430</v>
      </c>
      <c r="AU1636" s="234" t="s">
        <v>80</v>
      </c>
      <c r="AV1636" s="12" t="s">
        <v>80</v>
      </c>
      <c r="AW1636" s="12" t="s">
        <v>34</v>
      </c>
      <c r="AX1636" s="12" t="s">
        <v>71</v>
      </c>
      <c r="AY1636" s="234" t="s">
        <v>419</v>
      </c>
    </row>
    <row r="1637" spans="2:65" s="12" customFormat="1" ht="13.5">
      <c r="B1637" s="224"/>
      <c r="C1637" s="225"/>
      <c r="D1637" s="221" t="s">
        <v>430</v>
      </c>
      <c r="E1637" s="226" t="s">
        <v>21</v>
      </c>
      <c r="F1637" s="227" t="s">
        <v>2762</v>
      </c>
      <c r="G1637" s="225"/>
      <c r="H1637" s="228">
        <v>1.2</v>
      </c>
      <c r="I1637" s="229"/>
      <c r="J1637" s="225"/>
      <c r="K1637" s="225"/>
      <c r="L1637" s="230"/>
      <c r="M1637" s="231"/>
      <c r="N1637" s="232"/>
      <c r="O1637" s="232"/>
      <c r="P1637" s="232"/>
      <c r="Q1637" s="232"/>
      <c r="R1637" s="232"/>
      <c r="S1637" s="232"/>
      <c r="T1637" s="233"/>
      <c r="AT1637" s="234" t="s">
        <v>430</v>
      </c>
      <c r="AU1637" s="234" t="s">
        <v>80</v>
      </c>
      <c r="AV1637" s="12" t="s">
        <v>80</v>
      </c>
      <c r="AW1637" s="12" t="s">
        <v>34</v>
      </c>
      <c r="AX1637" s="12" t="s">
        <v>71</v>
      </c>
      <c r="AY1637" s="234" t="s">
        <v>419</v>
      </c>
    </row>
    <row r="1638" spans="2:65" s="12" customFormat="1" ht="13.5">
      <c r="B1638" s="224"/>
      <c r="C1638" s="225"/>
      <c r="D1638" s="221" t="s">
        <v>430</v>
      </c>
      <c r="E1638" s="226" t="s">
        <v>21</v>
      </c>
      <c r="F1638" s="227" t="s">
        <v>2763</v>
      </c>
      <c r="G1638" s="225"/>
      <c r="H1638" s="228">
        <v>3</v>
      </c>
      <c r="I1638" s="229"/>
      <c r="J1638" s="225"/>
      <c r="K1638" s="225"/>
      <c r="L1638" s="230"/>
      <c r="M1638" s="231"/>
      <c r="N1638" s="232"/>
      <c r="O1638" s="232"/>
      <c r="P1638" s="232"/>
      <c r="Q1638" s="232"/>
      <c r="R1638" s="232"/>
      <c r="S1638" s="232"/>
      <c r="T1638" s="233"/>
      <c r="AT1638" s="234" t="s">
        <v>430</v>
      </c>
      <c r="AU1638" s="234" t="s">
        <v>80</v>
      </c>
      <c r="AV1638" s="12" t="s">
        <v>80</v>
      </c>
      <c r="AW1638" s="12" t="s">
        <v>34</v>
      </c>
      <c r="AX1638" s="12" t="s">
        <v>71</v>
      </c>
      <c r="AY1638" s="234" t="s">
        <v>419</v>
      </c>
    </row>
    <row r="1639" spans="2:65" s="15" customFormat="1" ht="13.5">
      <c r="B1639" s="272"/>
      <c r="C1639" s="273"/>
      <c r="D1639" s="221" t="s">
        <v>430</v>
      </c>
      <c r="E1639" s="274" t="s">
        <v>164</v>
      </c>
      <c r="F1639" s="275" t="s">
        <v>584</v>
      </c>
      <c r="G1639" s="273"/>
      <c r="H1639" s="276">
        <v>7.2</v>
      </c>
      <c r="I1639" s="277"/>
      <c r="J1639" s="273"/>
      <c r="K1639" s="273"/>
      <c r="L1639" s="278"/>
      <c r="M1639" s="279"/>
      <c r="N1639" s="280"/>
      <c r="O1639" s="280"/>
      <c r="P1639" s="280"/>
      <c r="Q1639" s="280"/>
      <c r="R1639" s="280"/>
      <c r="S1639" s="280"/>
      <c r="T1639" s="281"/>
      <c r="AT1639" s="282" t="s">
        <v>430</v>
      </c>
      <c r="AU1639" s="282" t="s">
        <v>80</v>
      </c>
      <c r="AV1639" s="15" t="s">
        <v>100</v>
      </c>
      <c r="AW1639" s="15" t="s">
        <v>34</v>
      </c>
      <c r="AX1639" s="15" t="s">
        <v>71</v>
      </c>
      <c r="AY1639" s="282" t="s">
        <v>419</v>
      </c>
    </row>
    <row r="1640" spans="2:65" s="13" customFormat="1" ht="13.5">
      <c r="B1640" s="235"/>
      <c r="C1640" s="236"/>
      <c r="D1640" s="237" t="s">
        <v>430</v>
      </c>
      <c r="E1640" s="238" t="s">
        <v>21</v>
      </c>
      <c r="F1640" s="239" t="s">
        <v>434</v>
      </c>
      <c r="G1640" s="236"/>
      <c r="H1640" s="240">
        <v>172.2</v>
      </c>
      <c r="I1640" s="241"/>
      <c r="J1640" s="236"/>
      <c r="K1640" s="236"/>
      <c r="L1640" s="242"/>
      <c r="M1640" s="243"/>
      <c r="N1640" s="244"/>
      <c r="O1640" s="244"/>
      <c r="P1640" s="244"/>
      <c r="Q1640" s="244"/>
      <c r="R1640" s="244"/>
      <c r="S1640" s="244"/>
      <c r="T1640" s="245"/>
      <c r="AT1640" s="246" t="s">
        <v>430</v>
      </c>
      <c r="AU1640" s="246" t="s">
        <v>80</v>
      </c>
      <c r="AV1640" s="13" t="s">
        <v>426</v>
      </c>
      <c r="AW1640" s="13" t="s">
        <v>34</v>
      </c>
      <c r="AX1640" s="13" t="s">
        <v>78</v>
      </c>
      <c r="AY1640" s="246" t="s">
        <v>419</v>
      </c>
    </row>
    <row r="1641" spans="2:65" s="1" customFormat="1" ht="22.5" customHeight="1">
      <c r="B1641" s="42"/>
      <c r="C1641" s="250" t="s">
        <v>2764</v>
      </c>
      <c r="D1641" s="250" t="s">
        <v>469</v>
      </c>
      <c r="E1641" s="251" t="s">
        <v>2765</v>
      </c>
      <c r="F1641" s="252" t="s">
        <v>2766</v>
      </c>
      <c r="G1641" s="253" t="s">
        <v>465</v>
      </c>
      <c r="H1641" s="254">
        <v>41.531999999999996</v>
      </c>
      <c r="I1641" s="255"/>
      <c r="J1641" s="256">
        <f>ROUND(I1641*H1641,2)</f>
        <v>0</v>
      </c>
      <c r="K1641" s="252" t="s">
        <v>21</v>
      </c>
      <c r="L1641" s="257"/>
      <c r="M1641" s="258" t="s">
        <v>21</v>
      </c>
      <c r="N1641" s="259" t="s">
        <v>42</v>
      </c>
      <c r="O1641" s="43"/>
      <c r="P1641" s="218">
        <f>O1641*H1641</f>
        <v>0</v>
      </c>
      <c r="Q1641" s="218">
        <v>1.9199999999999998E-2</v>
      </c>
      <c r="R1641" s="218">
        <f>Q1641*H1641</f>
        <v>0.79741439999999986</v>
      </c>
      <c r="S1641" s="218">
        <v>0</v>
      </c>
      <c r="T1641" s="219">
        <f>S1641*H1641</f>
        <v>0</v>
      </c>
      <c r="AR1641" s="25" t="s">
        <v>622</v>
      </c>
      <c r="AT1641" s="25" t="s">
        <v>469</v>
      </c>
      <c r="AU1641" s="25" t="s">
        <v>80</v>
      </c>
      <c r="AY1641" s="25" t="s">
        <v>419</v>
      </c>
      <c r="BE1641" s="220">
        <f>IF(N1641="základní",J1641,0)</f>
        <v>0</v>
      </c>
      <c r="BF1641" s="220">
        <f>IF(N1641="snížená",J1641,0)</f>
        <v>0</v>
      </c>
      <c r="BG1641" s="220">
        <f>IF(N1641="zákl. přenesená",J1641,0)</f>
        <v>0</v>
      </c>
      <c r="BH1641" s="220">
        <f>IF(N1641="sníž. přenesená",J1641,0)</f>
        <v>0</v>
      </c>
      <c r="BI1641" s="220">
        <f>IF(N1641="nulová",J1641,0)</f>
        <v>0</v>
      </c>
      <c r="BJ1641" s="25" t="s">
        <v>78</v>
      </c>
      <c r="BK1641" s="220">
        <f>ROUND(I1641*H1641,2)</f>
        <v>0</v>
      </c>
      <c r="BL1641" s="25" t="s">
        <v>517</v>
      </c>
      <c r="BM1641" s="25" t="s">
        <v>2767</v>
      </c>
    </row>
    <row r="1642" spans="2:65" s="12" customFormat="1" ht="13.5">
      <c r="B1642" s="224"/>
      <c r="C1642" s="225"/>
      <c r="D1642" s="237" t="s">
        <v>430</v>
      </c>
      <c r="E1642" s="247" t="s">
        <v>21</v>
      </c>
      <c r="F1642" s="248" t="s">
        <v>2768</v>
      </c>
      <c r="G1642" s="225"/>
      <c r="H1642" s="249">
        <v>41.531999999999996</v>
      </c>
      <c r="I1642" s="229"/>
      <c r="J1642" s="225"/>
      <c r="K1642" s="225"/>
      <c r="L1642" s="230"/>
      <c r="M1642" s="231"/>
      <c r="N1642" s="232"/>
      <c r="O1642" s="232"/>
      <c r="P1642" s="232"/>
      <c r="Q1642" s="232"/>
      <c r="R1642" s="232"/>
      <c r="S1642" s="232"/>
      <c r="T1642" s="233"/>
      <c r="AT1642" s="234" t="s">
        <v>430</v>
      </c>
      <c r="AU1642" s="234" t="s">
        <v>80</v>
      </c>
      <c r="AV1642" s="12" t="s">
        <v>80</v>
      </c>
      <c r="AW1642" s="12" t="s">
        <v>34</v>
      </c>
      <c r="AX1642" s="12" t="s">
        <v>78</v>
      </c>
      <c r="AY1642" s="234" t="s">
        <v>419</v>
      </c>
    </row>
    <row r="1643" spans="2:65" s="1" customFormat="1" ht="22.5" customHeight="1">
      <c r="B1643" s="42"/>
      <c r="C1643" s="209" t="s">
        <v>2769</v>
      </c>
      <c r="D1643" s="209" t="s">
        <v>421</v>
      </c>
      <c r="E1643" s="210" t="s">
        <v>2770</v>
      </c>
      <c r="F1643" s="211" t="s">
        <v>2771</v>
      </c>
      <c r="G1643" s="212" t="s">
        <v>458</v>
      </c>
      <c r="H1643" s="213">
        <v>29.198</v>
      </c>
      <c r="I1643" s="214"/>
      <c r="J1643" s="215">
        <f>ROUND(I1643*H1643,2)</f>
        <v>0</v>
      </c>
      <c r="K1643" s="211" t="s">
        <v>425</v>
      </c>
      <c r="L1643" s="62"/>
      <c r="M1643" s="216" t="s">
        <v>21</v>
      </c>
      <c r="N1643" s="217" t="s">
        <v>42</v>
      </c>
      <c r="O1643" s="43"/>
      <c r="P1643" s="218">
        <f>O1643*H1643</f>
        <v>0</v>
      </c>
      <c r="Q1643" s="218">
        <v>0</v>
      </c>
      <c r="R1643" s="218">
        <f>Q1643*H1643</f>
        <v>0</v>
      </c>
      <c r="S1643" s="218">
        <v>0</v>
      </c>
      <c r="T1643" s="219">
        <f>S1643*H1643</f>
        <v>0</v>
      </c>
      <c r="AR1643" s="25" t="s">
        <v>517</v>
      </c>
      <c r="AT1643" s="25" t="s">
        <v>421</v>
      </c>
      <c r="AU1643" s="25" t="s">
        <v>80</v>
      </c>
      <c r="AY1643" s="25" t="s">
        <v>419</v>
      </c>
      <c r="BE1643" s="220">
        <f>IF(N1643="základní",J1643,0)</f>
        <v>0</v>
      </c>
      <c r="BF1643" s="220">
        <f>IF(N1643="snížená",J1643,0)</f>
        <v>0</v>
      </c>
      <c r="BG1643" s="220">
        <f>IF(N1643="zákl. přenesená",J1643,0)</f>
        <v>0</v>
      </c>
      <c r="BH1643" s="220">
        <f>IF(N1643="sníž. přenesená",J1643,0)</f>
        <v>0</v>
      </c>
      <c r="BI1643" s="220">
        <f>IF(N1643="nulová",J1643,0)</f>
        <v>0</v>
      </c>
      <c r="BJ1643" s="25" t="s">
        <v>78</v>
      </c>
      <c r="BK1643" s="220">
        <f>ROUND(I1643*H1643,2)</f>
        <v>0</v>
      </c>
      <c r="BL1643" s="25" t="s">
        <v>517</v>
      </c>
      <c r="BM1643" s="25" t="s">
        <v>2772</v>
      </c>
    </row>
    <row r="1644" spans="2:65" s="1" customFormat="1" ht="27">
      <c r="B1644" s="42"/>
      <c r="C1644" s="64"/>
      <c r="D1644" s="221" t="s">
        <v>428</v>
      </c>
      <c r="E1644" s="64"/>
      <c r="F1644" s="222" t="s">
        <v>2773</v>
      </c>
      <c r="G1644" s="64"/>
      <c r="H1644" s="64"/>
      <c r="I1644" s="177"/>
      <c r="J1644" s="64"/>
      <c r="K1644" s="64"/>
      <c r="L1644" s="62"/>
      <c r="M1644" s="223"/>
      <c r="N1644" s="43"/>
      <c r="O1644" s="43"/>
      <c r="P1644" s="43"/>
      <c r="Q1644" s="43"/>
      <c r="R1644" s="43"/>
      <c r="S1644" s="43"/>
      <c r="T1644" s="79"/>
      <c r="AT1644" s="25" t="s">
        <v>428</v>
      </c>
      <c r="AU1644" s="25" t="s">
        <v>80</v>
      </c>
    </row>
    <row r="1645" spans="2:65" s="11" customFormat="1" ht="29.85" customHeight="1">
      <c r="B1645" s="192"/>
      <c r="C1645" s="193"/>
      <c r="D1645" s="206" t="s">
        <v>70</v>
      </c>
      <c r="E1645" s="207" t="s">
        <v>2774</v>
      </c>
      <c r="F1645" s="207" t="s">
        <v>2775</v>
      </c>
      <c r="G1645" s="193"/>
      <c r="H1645" s="193"/>
      <c r="I1645" s="196"/>
      <c r="J1645" s="208">
        <f>BK1645</f>
        <v>0</v>
      </c>
      <c r="K1645" s="193"/>
      <c r="L1645" s="198"/>
      <c r="M1645" s="199"/>
      <c r="N1645" s="200"/>
      <c r="O1645" s="200"/>
      <c r="P1645" s="201">
        <f>SUM(P1646:P1666)</f>
        <v>0</v>
      </c>
      <c r="Q1645" s="200"/>
      <c r="R1645" s="201">
        <f>SUM(R1646:R1666)</f>
        <v>1.21151557</v>
      </c>
      <c r="S1645" s="200"/>
      <c r="T1645" s="202">
        <f>SUM(T1646:T1666)</f>
        <v>0</v>
      </c>
      <c r="AR1645" s="203" t="s">
        <v>80</v>
      </c>
      <c r="AT1645" s="204" t="s">
        <v>70</v>
      </c>
      <c r="AU1645" s="204" t="s">
        <v>78</v>
      </c>
      <c r="AY1645" s="203" t="s">
        <v>419</v>
      </c>
      <c r="BK1645" s="205">
        <f>SUM(BK1646:BK1666)</f>
        <v>0</v>
      </c>
    </row>
    <row r="1646" spans="2:65" s="1" customFormat="1" ht="31.5" customHeight="1">
      <c r="B1646" s="42"/>
      <c r="C1646" s="209" t="s">
        <v>2776</v>
      </c>
      <c r="D1646" s="209" t="s">
        <v>421</v>
      </c>
      <c r="E1646" s="210" t="s">
        <v>2777</v>
      </c>
      <c r="F1646" s="211" t="s">
        <v>2778</v>
      </c>
      <c r="G1646" s="212" t="s">
        <v>465</v>
      </c>
      <c r="H1646" s="213">
        <v>2701.1970000000001</v>
      </c>
      <c r="I1646" s="214"/>
      <c r="J1646" s="215">
        <f>ROUND(I1646*H1646,2)</f>
        <v>0</v>
      </c>
      <c r="K1646" s="211" t="s">
        <v>425</v>
      </c>
      <c r="L1646" s="62"/>
      <c r="M1646" s="216" t="s">
        <v>21</v>
      </c>
      <c r="N1646" s="217" t="s">
        <v>42</v>
      </c>
      <c r="O1646" s="43"/>
      <c r="P1646" s="218">
        <f>O1646*H1646</f>
        <v>0</v>
      </c>
      <c r="Q1646" s="218">
        <v>1.7000000000000001E-4</v>
      </c>
      <c r="R1646" s="218">
        <f>Q1646*H1646</f>
        <v>0.45920349000000005</v>
      </c>
      <c r="S1646" s="218">
        <v>0</v>
      </c>
      <c r="T1646" s="219">
        <f>S1646*H1646</f>
        <v>0</v>
      </c>
      <c r="AR1646" s="25" t="s">
        <v>517</v>
      </c>
      <c r="AT1646" s="25" t="s">
        <v>421</v>
      </c>
      <c r="AU1646" s="25" t="s">
        <v>80</v>
      </c>
      <c r="AY1646" s="25" t="s">
        <v>419</v>
      </c>
      <c r="BE1646" s="220">
        <f>IF(N1646="základní",J1646,0)</f>
        <v>0</v>
      </c>
      <c r="BF1646" s="220">
        <f>IF(N1646="snížená",J1646,0)</f>
        <v>0</v>
      </c>
      <c r="BG1646" s="220">
        <f>IF(N1646="zákl. přenesená",J1646,0)</f>
        <v>0</v>
      </c>
      <c r="BH1646" s="220">
        <f>IF(N1646="sníž. přenesená",J1646,0)</f>
        <v>0</v>
      </c>
      <c r="BI1646" s="220">
        <f>IF(N1646="nulová",J1646,0)</f>
        <v>0</v>
      </c>
      <c r="BJ1646" s="25" t="s">
        <v>78</v>
      </c>
      <c r="BK1646" s="220">
        <f>ROUND(I1646*H1646,2)</f>
        <v>0</v>
      </c>
      <c r="BL1646" s="25" t="s">
        <v>517</v>
      </c>
      <c r="BM1646" s="25" t="s">
        <v>2779</v>
      </c>
    </row>
    <row r="1647" spans="2:65" s="1" customFormat="1" ht="13.5">
      <c r="B1647" s="42"/>
      <c r="C1647" s="64"/>
      <c r="D1647" s="221" t="s">
        <v>428</v>
      </c>
      <c r="E1647" s="64"/>
      <c r="F1647" s="222" t="s">
        <v>2780</v>
      </c>
      <c r="G1647" s="64"/>
      <c r="H1647" s="64"/>
      <c r="I1647" s="177"/>
      <c r="J1647" s="64"/>
      <c r="K1647" s="64"/>
      <c r="L1647" s="62"/>
      <c r="M1647" s="223"/>
      <c r="N1647" s="43"/>
      <c r="O1647" s="43"/>
      <c r="P1647" s="43"/>
      <c r="Q1647" s="43"/>
      <c r="R1647" s="43"/>
      <c r="S1647" s="43"/>
      <c r="T1647" s="79"/>
      <c r="AT1647" s="25" t="s">
        <v>428</v>
      </c>
      <c r="AU1647" s="25" t="s">
        <v>80</v>
      </c>
    </row>
    <row r="1648" spans="2:65" s="14" customFormat="1" ht="13.5">
      <c r="B1648" s="260"/>
      <c r="C1648" s="261"/>
      <c r="D1648" s="221" t="s">
        <v>430</v>
      </c>
      <c r="E1648" s="262" t="s">
        <v>21</v>
      </c>
      <c r="F1648" s="263" t="s">
        <v>2781</v>
      </c>
      <c r="G1648" s="261"/>
      <c r="H1648" s="264" t="s">
        <v>21</v>
      </c>
      <c r="I1648" s="265"/>
      <c r="J1648" s="261"/>
      <c r="K1648" s="261"/>
      <c r="L1648" s="266"/>
      <c r="M1648" s="267"/>
      <c r="N1648" s="268"/>
      <c r="O1648" s="268"/>
      <c r="P1648" s="268"/>
      <c r="Q1648" s="268"/>
      <c r="R1648" s="268"/>
      <c r="S1648" s="268"/>
      <c r="T1648" s="269"/>
      <c r="AT1648" s="270" t="s">
        <v>430</v>
      </c>
      <c r="AU1648" s="270" t="s">
        <v>80</v>
      </c>
      <c r="AV1648" s="14" t="s">
        <v>78</v>
      </c>
      <c r="AW1648" s="14" t="s">
        <v>34</v>
      </c>
      <c r="AX1648" s="14" t="s">
        <v>71</v>
      </c>
      <c r="AY1648" s="270" t="s">
        <v>419</v>
      </c>
    </row>
    <row r="1649" spans="2:65" s="12" customFormat="1" ht="13.5">
      <c r="B1649" s="224"/>
      <c r="C1649" s="225"/>
      <c r="D1649" s="221" t="s">
        <v>430</v>
      </c>
      <c r="E1649" s="226" t="s">
        <v>21</v>
      </c>
      <c r="F1649" s="227" t="s">
        <v>2782</v>
      </c>
      <c r="G1649" s="225"/>
      <c r="H1649" s="228">
        <v>23.835000000000001</v>
      </c>
      <c r="I1649" s="229"/>
      <c r="J1649" s="225"/>
      <c r="K1649" s="225"/>
      <c r="L1649" s="230"/>
      <c r="M1649" s="231"/>
      <c r="N1649" s="232"/>
      <c r="O1649" s="232"/>
      <c r="P1649" s="232"/>
      <c r="Q1649" s="232"/>
      <c r="R1649" s="232"/>
      <c r="S1649" s="232"/>
      <c r="T1649" s="233"/>
      <c r="AT1649" s="234" t="s">
        <v>430</v>
      </c>
      <c r="AU1649" s="234" t="s">
        <v>80</v>
      </c>
      <c r="AV1649" s="12" t="s">
        <v>80</v>
      </c>
      <c r="AW1649" s="12" t="s">
        <v>34</v>
      </c>
      <c r="AX1649" s="12" t="s">
        <v>71</v>
      </c>
      <c r="AY1649" s="234" t="s">
        <v>419</v>
      </c>
    </row>
    <row r="1650" spans="2:65" s="12" customFormat="1" ht="13.5">
      <c r="B1650" s="224"/>
      <c r="C1650" s="225"/>
      <c r="D1650" s="221" t="s">
        <v>430</v>
      </c>
      <c r="E1650" s="226" t="s">
        <v>21</v>
      </c>
      <c r="F1650" s="227" t="s">
        <v>2783</v>
      </c>
      <c r="G1650" s="225"/>
      <c r="H1650" s="228">
        <v>19.196999999999999</v>
      </c>
      <c r="I1650" s="229"/>
      <c r="J1650" s="225"/>
      <c r="K1650" s="225"/>
      <c r="L1650" s="230"/>
      <c r="M1650" s="231"/>
      <c r="N1650" s="232"/>
      <c r="O1650" s="232"/>
      <c r="P1650" s="232"/>
      <c r="Q1650" s="232"/>
      <c r="R1650" s="232"/>
      <c r="S1650" s="232"/>
      <c r="T1650" s="233"/>
      <c r="AT1650" s="234" t="s">
        <v>430</v>
      </c>
      <c r="AU1650" s="234" t="s">
        <v>80</v>
      </c>
      <c r="AV1650" s="12" t="s">
        <v>80</v>
      </c>
      <c r="AW1650" s="12" t="s">
        <v>34</v>
      </c>
      <c r="AX1650" s="12" t="s">
        <v>71</v>
      </c>
      <c r="AY1650" s="234" t="s">
        <v>419</v>
      </c>
    </row>
    <row r="1651" spans="2:65" s="12" customFormat="1" ht="13.5">
      <c r="B1651" s="224"/>
      <c r="C1651" s="225"/>
      <c r="D1651" s="221" t="s">
        <v>430</v>
      </c>
      <c r="E1651" s="226" t="s">
        <v>21</v>
      </c>
      <c r="F1651" s="227" t="s">
        <v>2784</v>
      </c>
      <c r="G1651" s="225"/>
      <c r="H1651" s="228">
        <v>159.732</v>
      </c>
      <c r="I1651" s="229"/>
      <c r="J1651" s="225"/>
      <c r="K1651" s="225"/>
      <c r="L1651" s="230"/>
      <c r="M1651" s="231"/>
      <c r="N1651" s="232"/>
      <c r="O1651" s="232"/>
      <c r="P1651" s="232"/>
      <c r="Q1651" s="232"/>
      <c r="R1651" s="232"/>
      <c r="S1651" s="232"/>
      <c r="T1651" s="233"/>
      <c r="AT1651" s="234" t="s">
        <v>430</v>
      </c>
      <c r="AU1651" s="234" t="s">
        <v>80</v>
      </c>
      <c r="AV1651" s="12" t="s">
        <v>80</v>
      </c>
      <c r="AW1651" s="12" t="s">
        <v>34</v>
      </c>
      <c r="AX1651" s="12" t="s">
        <v>71</v>
      </c>
      <c r="AY1651" s="234" t="s">
        <v>419</v>
      </c>
    </row>
    <row r="1652" spans="2:65" s="12" customFormat="1" ht="13.5">
      <c r="B1652" s="224"/>
      <c r="C1652" s="225"/>
      <c r="D1652" s="221" t="s">
        <v>430</v>
      </c>
      <c r="E1652" s="226" t="s">
        <v>21</v>
      </c>
      <c r="F1652" s="227" t="s">
        <v>2785</v>
      </c>
      <c r="G1652" s="225"/>
      <c r="H1652" s="228">
        <v>6.5339999999999998</v>
      </c>
      <c r="I1652" s="229"/>
      <c r="J1652" s="225"/>
      <c r="K1652" s="225"/>
      <c r="L1652" s="230"/>
      <c r="M1652" s="231"/>
      <c r="N1652" s="232"/>
      <c r="O1652" s="232"/>
      <c r="P1652" s="232"/>
      <c r="Q1652" s="232"/>
      <c r="R1652" s="232"/>
      <c r="S1652" s="232"/>
      <c r="T1652" s="233"/>
      <c r="AT1652" s="234" t="s">
        <v>430</v>
      </c>
      <c r="AU1652" s="234" t="s">
        <v>80</v>
      </c>
      <c r="AV1652" s="12" t="s">
        <v>80</v>
      </c>
      <c r="AW1652" s="12" t="s">
        <v>34</v>
      </c>
      <c r="AX1652" s="12" t="s">
        <v>71</v>
      </c>
      <c r="AY1652" s="234" t="s">
        <v>419</v>
      </c>
    </row>
    <row r="1653" spans="2:65" s="12" customFormat="1" ht="13.5">
      <c r="B1653" s="224"/>
      <c r="C1653" s="225"/>
      <c r="D1653" s="221" t="s">
        <v>430</v>
      </c>
      <c r="E1653" s="226" t="s">
        <v>21</v>
      </c>
      <c r="F1653" s="227" t="s">
        <v>2786</v>
      </c>
      <c r="G1653" s="225"/>
      <c r="H1653" s="228">
        <v>7.7809999999999997</v>
      </c>
      <c r="I1653" s="229"/>
      <c r="J1653" s="225"/>
      <c r="K1653" s="225"/>
      <c r="L1653" s="230"/>
      <c r="M1653" s="231"/>
      <c r="N1653" s="232"/>
      <c r="O1653" s="232"/>
      <c r="P1653" s="232"/>
      <c r="Q1653" s="232"/>
      <c r="R1653" s="232"/>
      <c r="S1653" s="232"/>
      <c r="T1653" s="233"/>
      <c r="AT1653" s="234" t="s">
        <v>430</v>
      </c>
      <c r="AU1653" s="234" t="s">
        <v>80</v>
      </c>
      <c r="AV1653" s="12" t="s">
        <v>80</v>
      </c>
      <c r="AW1653" s="12" t="s">
        <v>34</v>
      </c>
      <c r="AX1653" s="12" t="s">
        <v>71</v>
      </c>
      <c r="AY1653" s="234" t="s">
        <v>419</v>
      </c>
    </row>
    <row r="1654" spans="2:65" s="12" customFormat="1" ht="13.5">
      <c r="B1654" s="224"/>
      <c r="C1654" s="225"/>
      <c r="D1654" s="221" t="s">
        <v>430</v>
      </c>
      <c r="E1654" s="226" t="s">
        <v>21</v>
      </c>
      <c r="F1654" s="227" t="s">
        <v>2787</v>
      </c>
      <c r="G1654" s="225"/>
      <c r="H1654" s="228">
        <v>1.5</v>
      </c>
      <c r="I1654" s="229"/>
      <c r="J1654" s="225"/>
      <c r="K1654" s="225"/>
      <c r="L1654" s="230"/>
      <c r="M1654" s="231"/>
      <c r="N1654" s="232"/>
      <c r="O1654" s="232"/>
      <c r="P1654" s="232"/>
      <c r="Q1654" s="232"/>
      <c r="R1654" s="232"/>
      <c r="S1654" s="232"/>
      <c r="T1654" s="233"/>
      <c r="AT1654" s="234" t="s">
        <v>430</v>
      </c>
      <c r="AU1654" s="234" t="s">
        <v>80</v>
      </c>
      <c r="AV1654" s="12" t="s">
        <v>80</v>
      </c>
      <c r="AW1654" s="12" t="s">
        <v>34</v>
      </c>
      <c r="AX1654" s="12" t="s">
        <v>71</v>
      </c>
      <c r="AY1654" s="234" t="s">
        <v>419</v>
      </c>
    </row>
    <row r="1655" spans="2:65" s="12" customFormat="1" ht="13.5">
      <c r="B1655" s="224"/>
      <c r="C1655" s="225"/>
      <c r="D1655" s="221" t="s">
        <v>430</v>
      </c>
      <c r="E1655" s="226" t="s">
        <v>21</v>
      </c>
      <c r="F1655" s="227" t="s">
        <v>2788</v>
      </c>
      <c r="G1655" s="225"/>
      <c r="H1655" s="228">
        <v>3.52</v>
      </c>
      <c r="I1655" s="229"/>
      <c r="J1655" s="225"/>
      <c r="K1655" s="225"/>
      <c r="L1655" s="230"/>
      <c r="M1655" s="231"/>
      <c r="N1655" s="232"/>
      <c r="O1655" s="232"/>
      <c r="P1655" s="232"/>
      <c r="Q1655" s="232"/>
      <c r="R1655" s="232"/>
      <c r="S1655" s="232"/>
      <c r="T1655" s="233"/>
      <c r="AT1655" s="234" t="s">
        <v>430</v>
      </c>
      <c r="AU1655" s="234" t="s">
        <v>80</v>
      </c>
      <c r="AV1655" s="12" t="s">
        <v>80</v>
      </c>
      <c r="AW1655" s="12" t="s">
        <v>34</v>
      </c>
      <c r="AX1655" s="12" t="s">
        <v>71</v>
      </c>
      <c r="AY1655" s="234" t="s">
        <v>419</v>
      </c>
    </row>
    <row r="1656" spans="2:65" s="12" customFormat="1" ht="13.5">
      <c r="B1656" s="224"/>
      <c r="C1656" s="225"/>
      <c r="D1656" s="221" t="s">
        <v>430</v>
      </c>
      <c r="E1656" s="226" t="s">
        <v>21</v>
      </c>
      <c r="F1656" s="227" t="s">
        <v>166</v>
      </c>
      <c r="G1656" s="225"/>
      <c r="H1656" s="228">
        <v>2479.098</v>
      </c>
      <c r="I1656" s="229"/>
      <c r="J1656" s="225"/>
      <c r="K1656" s="225"/>
      <c r="L1656" s="230"/>
      <c r="M1656" s="231"/>
      <c r="N1656" s="232"/>
      <c r="O1656" s="232"/>
      <c r="P1656" s="232"/>
      <c r="Q1656" s="232"/>
      <c r="R1656" s="232"/>
      <c r="S1656" s="232"/>
      <c r="T1656" s="233"/>
      <c r="AT1656" s="234" t="s">
        <v>430</v>
      </c>
      <c r="AU1656" s="234" t="s">
        <v>80</v>
      </c>
      <c r="AV1656" s="12" t="s">
        <v>80</v>
      </c>
      <c r="AW1656" s="12" t="s">
        <v>34</v>
      </c>
      <c r="AX1656" s="12" t="s">
        <v>71</v>
      </c>
      <c r="AY1656" s="234" t="s">
        <v>419</v>
      </c>
    </row>
    <row r="1657" spans="2:65" s="13" customFormat="1" ht="13.5">
      <c r="B1657" s="235"/>
      <c r="C1657" s="236"/>
      <c r="D1657" s="237" t="s">
        <v>430</v>
      </c>
      <c r="E1657" s="238" t="s">
        <v>157</v>
      </c>
      <c r="F1657" s="239" t="s">
        <v>434</v>
      </c>
      <c r="G1657" s="236"/>
      <c r="H1657" s="240">
        <v>2701.1970000000001</v>
      </c>
      <c r="I1657" s="241"/>
      <c r="J1657" s="236"/>
      <c r="K1657" s="236"/>
      <c r="L1657" s="242"/>
      <c r="M1657" s="243"/>
      <c r="N1657" s="244"/>
      <c r="O1657" s="244"/>
      <c r="P1657" s="244"/>
      <c r="Q1657" s="244"/>
      <c r="R1657" s="244"/>
      <c r="S1657" s="244"/>
      <c r="T1657" s="245"/>
      <c r="AT1657" s="246" t="s">
        <v>430</v>
      </c>
      <c r="AU1657" s="246" t="s">
        <v>80</v>
      </c>
      <c r="AV1657" s="13" t="s">
        <v>426</v>
      </c>
      <c r="AW1657" s="13" t="s">
        <v>34</v>
      </c>
      <c r="AX1657" s="13" t="s">
        <v>78</v>
      </c>
      <c r="AY1657" s="246" t="s">
        <v>419</v>
      </c>
    </row>
    <row r="1658" spans="2:65" s="1" customFormat="1" ht="22.5" customHeight="1">
      <c r="B1658" s="42"/>
      <c r="C1658" s="209" t="s">
        <v>2789</v>
      </c>
      <c r="D1658" s="209" t="s">
        <v>421</v>
      </c>
      <c r="E1658" s="210" t="s">
        <v>2790</v>
      </c>
      <c r="F1658" s="211" t="s">
        <v>2791</v>
      </c>
      <c r="G1658" s="212" t="s">
        <v>465</v>
      </c>
      <c r="H1658" s="213">
        <v>2701.1970000000001</v>
      </c>
      <c r="I1658" s="214"/>
      <c r="J1658" s="215">
        <f>ROUND(I1658*H1658,2)</f>
        <v>0</v>
      </c>
      <c r="K1658" s="211" t="s">
        <v>425</v>
      </c>
      <c r="L1658" s="62"/>
      <c r="M1658" s="216" t="s">
        <v>21</v>
      </c>
      <c r="N1658" s="217" t="s">
        <v>42</v>
      </c>
      <c r="O1658" s="43"/>
      <c r="P1658" s="218">
        <f>O1658*H1658</f>
        <v>0</v>
      </c>
      <c r="Q1658" s="218">
        <v>1.2E-4</v>
      </c>
      <c r="R1658" s="218">
        <f>Q1658*H1658</f>
        <v>0.32414364000000001</v>
      </c>
      <c r="S1658" s="218">
        <v>0</v>
      </c>
      <c r="T1658" s="219">
        <f>S1658*H1658</f>
        <v>0</v>
      </c>
      <c r="AR1658" s="25" t="s">
        <v>517</v>
      </c>
      <c r="AT1658" s="25" t="s">
        <v>421</v>
      </c>
      <c r="AU1658" s="25" t="s">
        <v>80</v>
      </c>
      <c r="AY1658" s="25" t="s">
        <v>419</v>
      </c>
      <c r="BE1658" s="220">
        <f>IF(N1658="základní",J1658,0)</f>
        <v>0</v>
      </c>
      <c r="BF1658" s="220">
        <f>IF(N1658="snížená",J1658,0)</f>
        <v>0</v>
      </c>
      <c r="BG1658" s="220">
        <f>IF(N1658="zákl. přenesená",J1658,0)</f>
        <v>0</v>
      </c>
      <c r="BH1658" s="220">
        <f>IF(N1658="sníž. přenesená",J1658,0)</f>
        <v>0</v>
      </c>
      <c r="BI1658" s="220">
        <f>IF(N1658="nulová",J1658,0)</f>
        <v>0</v>
      </c>
      <c r="BJ1658" s="25" t="s">
        <v>78</v>
      </c>
      <c r="BK1658" s="220">
        <f>ROUND(I1658*H1658,2)</f>
        <v>0</v>
      </c>
      <c r="BL1658" s="25" t="s">
        <v>517</v>
      </c>
      <c r="BM1658" s="25" t="s">
        <v>2792</v>
      </c>
    </row>
    <row r="1659" spans="2:65" s="1" customFormat="1" ht="13.5">
      <c r="B1659" s="42"/>
      <c r="C1659" s="64"/>
      <c r="D1659" s="221" t="s">
        <v>428</v>
      </c>
      <c r="E1659" s="64"/>
      <c r="F1659" s="222" t="s">
        <v>2793</v>
      </c>
      <c r="G1659" s="64"/>
      <c r="H1659" s="64"/>
      <c r="I1659" s="177"/>
      <c r="J1659" s="64"/>
      <c r="K1659" s="64"/>
      <c r="L1659" s="62"/>
      <c r="M1659" s="223"/>
      <c r="N1659" s="43"/>
      <c r="O1659" s="43"/>
      <c r="P1659" s="43"/>
      <c r="Q1659" s="43"/>
      <c r="R1659" s="43"/>
      <c r="S1659" s="43"/>
      <c r="T1659" s="79"/>
      <c r="AT1659" s="25" t="s">
        <v>428</v>
      </c>
      <c r="AU1659" s="25" t="s">
        <v>80</v>
      </c>
    </row>
    <row r="1660" spans="2:65" s="12" customFormat="1" ht="13.5">
      <c r="B1660" s="224"/>
      <c r="C1660" s="225"/>
      <c r="D1660" s="237" t="s">
        <v>430</v>
      </c>
      <c r="E1660" s="247" t="s">
        <v>21</v>
      </c>
      <c r="F1660" s="248" t="s">
        <v>157</v>
      </c>
      <c r="G1660" s="225"/>
      <c r="H1660" s="249">
        <v>2701.1970000000001</v>
      </c>
      <c r="I1660" s="229"/>
      <c r="J1660" s="225"/>
      <c r="K1660" s="225"/>
      <c r="L1660" s="230"/>
      <c r="M1660" s="231"/>
      <c r="N1660" s="232"/>
      <c r="O1660" s="232"/>
      <c r="P1660" s="232"/>
      <c r="Q1660" s="232"/>
      <c r="R1660" s="232"/>
      <c r="S1660" s="232"/>
      <c r="T1660" s="233"/>
      <c r="AT1660" s="234" t="s">
        <v>430</v>
      </c>
      <c r="AU1660" s="234" t="s">
        <v>80</v>
      </c>
      <c r="AV1660" s="12" t="s">
        <v>80</v>
      </c>
      <c r="AW1660" s="12" t="s">
        <v>34</v>
      </c>
      <c r="AX1660" s="12" t="s">
        <v>78</v>
      </c>
      <c r="AY1660" s="234" t="s">
        <v>419</v>
      </c>
    </row>
    <row r="1661" spans="2:65" s="1" customFormat="1" ht="22.5" customHeight="1">
      <c r="B1661" s="42"/>
      <c r="C1661" s="209" t="s">
        <v>2794</v>
      </c>
      <c r="D1661" s="209" t="s">
        <v>421</v>
      </c>
      <c r="E1661" s="210" t="s">
        <v>2795</v>
      </c>
      <c r="F1661" s="211" t="s">
        <v>2796</v>
      </c>
      <c r="G1661" s="212" t="s">
        <v>465</v>
      </c>
      <c r="H1661" s="213">
        <v>2701.1970000000001</v>
      </c>
      <c r="I1661" s="214"/>
      <c r="J1661" s="215">
        <f>ROUND(I1661*H1661,2)</f>
        <v>0</v>
      </c>
      <c r="K1661" s="211" t="s">
        <v>425</v>
      </c>
      <c r="L1661" s="62"/>
      <c r="M1661" s="216" t="s">
        <v>21</v>
      </c>
      <c r="N1661" s="217" t="s">
        <v>42</v>
      </c>
      <c r="O1661" s="43"/>
      <c r="P1661" s="218">
        <f>O1661*H1661</f>
        <v>0</v>
      </c>
      <c r="Q1661" s="218">
        <v>1.2E-4</v>
      </c>
      <c r="R1661" s="218">
        <f>Q1661*H1661</f>
        <v>0.32414364000000001</v>
      </c>
      <c r="S1661" s="218">
        <v>0</v>
      </c>
      <c r="T1661" s="219">
        <f>S1661*H1661</f>
        <v>0</v>
      </c>
      <c r="AR1661" s="25" t="s">
        <v>517</v>
      </c>
      <c r="AT1661" s="25" t="s">
        <v>421</v>
      </c>
      <c r="AU1661" s="25" t="s">
        <v>80</v>
      </c>
      <c r="AY1661" s="25" t="s">
        <v>419</v>
      </c>
      <c r="BE1661" s="220">
        <f>IF(N1661="základní",J1661,0)</f>
        <v>0</v>
      </c>
      <c r="BF1661" s="220">
        <f>IF(N1661="snížená",J1661,0)</f>
        <v>0</v>
      </c>
      <c r="BG1661" s="220">
        <f>IF(N1661="zákl. přenesená",J1661,0)</f>
        <v>0</v>
      </c>
      <c r="BH1661" s="220">
        <f>IF(N1661="sníž. přenesená",J1661,0)</f>
        <v>0</v>
      </c>
      <c r="BI1661" s="220">
        <f>IF(N1661="nulová",J1661,0)</f>
        <v>0</v>
      </c>
      <c r="BJ1661" s="25" t="s">
        <v>78</v>
      </c>
      <c r="BK1661" s="220">
        <f>ROUND(I1661*H1661,2)</f>
        <v>0</v>
      </c>
      <c r="BL1661" s="25" t="s">
        <v>517</v>
      </c>
      <c r="BM1661" s="25" t="s">
        <v>2797</v>
      </c>
    </row>
    <row r="1662" spans="2:65" s="1" customFormat="1" ht="13.5">
      <c r="B1662" s="42"/>
      <c r="C1662" s="64"/>
      <c r="D1662" s="221" t="s">
        <v>428</v>
      </c>
      <c r="E1662" s="64"/>
      <c r="F1662" s="222" t="s">
        <v>2798</v>
      </c>
      <c r="G1662" s="64"/>
      <c r="H1662" s="64"/>
      <c r="I1662" s="177"/>
      <c r="J1662" s="64"/>
      <c r="K1662" s="64"/>
      <c r="L1662" s="62"/>
      <c r="M1662" s="223"/>
      <c r="N1662" s="43"/>
      <c r="O1662" s="43"/>
      <c r="P1662" s="43"/>
      <c r="Q1662" s="43"/>
      <c r="R1662" s="43"/>
      <c r="S1662" s="43"/>
      <c r="T1662" s="79"/>
      <c r="AT1662" s="25" t="s">
        <v>428</v>
      </c>
      <c r="AU1662" s="25" t="s">
        <v>80</v>
      </c>
    </row>
    <row r="1663" spans="2:65" s="12" customFormat="1" ht="13.5">
      <c r="B1663" s="224"/>
      <c r="C1663" s="225"/>
      <c r="D1663" s="237" t="s">
        <v>430</v>
      </c>
      <c r="E1663" s="247" t="s">
        <v>21</v>
      </c>
      <c r="F1663" s="248" t="s">
        <v>157</v>
      </c>
      <c r="G1663" s="225"/>
      <c r="H1663" s="249">
        <v>2701.1970000000001</v>
      </c>
      <c r="I1663" s="229"/>
      <c r="J1663" s="225"/>
      <c r="K1663" s="225"/>
      <c r="L1663" s="230"/>
      <c r="M1663" s="231"/>
      <c r="N1663" s="232"/>
      <c r="O1663" s="232"/>
      <c r="P1663" s="232"/>
      <c r="Q1663" s="232"/>
      <c r="R1663" s="232"/>
      <c r="S1663" s="232"/>
      <c r="T1663" s="233"/>
      <c r="AT1663" s="234" t="s">
        <v>430</v>
      </c>
      <c r="AU1663" s="234" t="s">
        <v>80</v>
      </c>
      <c r="AV1663" s="12" t="s">
        <v>80</v>
      </c>
      <c r="AW1663" s="12" t="s">
        <v>34</v>
      </c>
      <c r="AX1663" s="12" t="s">
        <v>78</v>
      </c>
      <c r="AY1663" s="234" t="s">
        <v>419</v>
      </c>
    </row>
    <row r="1664" spans="2:65" s="1" customFormat="1" ht="22.5" customHeight="1">
      <c r="B1664" s="42"/>
      <c r="C1664" s="209" t="s">
        <v>2799</v>
      </c>
      <c r="D1664" s="209" t="s">
        <v>421</v>
      </c>
      <c r="E1664" s="210" t="s">
        <v>2800</v>
      </c>
      <c r="F1664" s="211" t="s">
        <v>2801</v>
      </c>
      <c r="G1664" s="212" t="s">
        <v>465</v>
      </c>
      <c r="H1664" s="213">
        <v>520.12400000000002</v>
      </c>
      <c r="I1664" s="214"/>
      <c r="J1664" s="215">
        <f>ROUND(I1664*H1664,2)</f>
        <v>0</v>
      </c>
      <c r="K1664" s="211" t="s">
        <v>425</v>
      </c>
      <c r="L1664" s="62"/>
      <c r="M1664" s="216" t="s">
        <v>21</v>
      </c>
      <c r="N1664" s="217" t="s">
        <v>42</v>
      </c>
      <c r="O1664" s="43"/>
      <c r="P1664" s="218">
        <f>O1664*H1664</f>
        <v>0</v>
      </c>
      <c r="Q1664" s="218">
        <v>2.0000000000000001E-4</v>
      </c>
      <c r="R1664" s="218">
        <f>Q1664*H1664</f>
        <v>0.10402480000000001</v>
      </c>
      <c r="S1664" s="218">
        <v>0</v>
      </c>
      <c r="T1664" s="219">
        <f>S1664*H1664</f>
        <v>0</v>
      </c>
      <c r="AR1664" s="25" t="s">
        <v>517</v>
      </c>
      <c r="AT1664" s="25" t="s">
        <v>421</v>
      </c>
      <c r="AU1664" s="25" t="s">
        <v>80</v>
      </c>
      <c r="AY1664" s="25" t="s">
        <v>419</v>
      </c>
      <c r="BE1664" s="220">
        <f>IF(N1664="základní",J1664,0)</f>
        <v>0</v>
      </c>
      <c r="BF1664" s="220">
        <f>IF(N1664="snížená",J1664,0)</f>
        <v>0</v>
      </c>
      <c r="BG1664" s="220">
        <f>IF(N1664="zákl. přenesená",J1664,0)</f>
        <v>0</v>
      </c>
      <c r="BH1664" s="220">
        <f>IF(N1664="sníž. přenesená",J1664,0)</f>
        <v>0</v>
      </c>
      <c r="BI1664" s="220">
        <f>IF(N1664="nulová",J1664,0)</f>
        <v>0</v>
      </c>
      <c r="BJ1664" s="25" t="s">
        <v>78</v>
      </c>
      <c r="BK1664" s="220">
        <f>ROUND(I1664*H1664,2)</f>
        <v>0</v>
      </c>
      <c r="BL1664" s="25" t="s">
        <v>517</v>
      </c>
      <c r="BM1664" s="25" t="s">
        <v>2802</v>
      </c>
    </row>
    <row r="1665" spans="2:65" s="1" customFormat="1" ht="27">
      <c r="B1665" s="42"/>
      <c r="C1665" s="64"/>
      <c r="D1665" s="221" t="s">
        <v>428</v>
      </c>
      <c r="E1665" s="64"/>
      <c r="F1665" s="222" t="s">
        <v>2803</v>
      </c>
      <c r="G1665" s="64"/>
      <c r="H1665" s="64"/>
      <c r="I1665" s="177"/>
      <c r="J1665" s="64"/>
      <c r="K1665" s="64"/>
      <c r="L1665" s="62"/>
      <c r="M1665" s="223"/>
      <c r="N1665" s="43"/>
      <c r="O1665" s="43"/>
      <c r="P1665" s="43"/>
      <c r="Q1665" s="43"/>
      <c r="R1665" s="43"/>
      <c r="S1665" s="43"/>
      <c r="T1665" s="79"/>
      <c r="AT1665" s="25" t="s">
        <v>428</v>
      </c>
      <c r="AU1665" s="25" t="s">
        <v>80</v>
      </c>
    </row>
    <row r="1666" spans="2:65" s="12" customFormat="1" ht="13.5">
      <c r="B1666" s="224"/>
      <c r="C1666" s="225"/>
      <c r="D1666" s="221" t="s">
        <v>430</v>
      </c>
      <c r="E1666" s="226" t="s">
        <v>21</v>
      </c>
      <c r="F1666" s="227" t="s">
        <v>2804</v>
      </c>
      <c r="G1666" s="225"/>
      <c r="H1666" s="228">
        <v>520.12400000000002</v>
      </c>
      <c r="I1666" s="229"/>
      <c r="J1666" s="225"/>
      <c r="K1666" s="225"/>
      <c r="L1666" s="230"/>
      <c r="M1666" s="231"/>
      <c r="N1666" s="232"/>
      <c r="O1666" s="232"/>
      <c r="P1666" s="232"/>
      <c r="Q1666" s="232"/>
      <c r="R1666" s="232"/>
      <c r="S1666" s="232"/>
      <c r="T1666" s="233"/>
      <c r="AT1666" s="234" t="s">
        <v>430</v>
      </c>
      <c r="AU1666" s="234" t="s">
        <v>80</v>
      </c>
      <c r="AV1666" s="12" t="s">
        <v>80</v>
      </c>
      <c r="AW1666" s="12" t="s">
        <v>34</v>
      </c>
      <c r="AX1666" s="12" t="s">
        <v>78</v>
      </c>
      <c r="AY1666" s="234" t="s">
        <v>419</v>
      </c>
    </row>
    <row r="1667" spans="2:65" s="11" customFormat="1" ht="29.85" customHeight="1">
      <c r="B1667" s="192"/>
      <c r="C1667" s="193"/>
      <c r="D1667" s="206" t="s">
        <v>70</v>
      </c>
      <c r="E1667" s="207" t="s">
        <v>2805</v>
      </c>
      <c r="F1667" s="207" t="s">
        <v>2806</v>
      </c>
      <c r="G1667" s="193"/>
      <c r="H1667" s="193"/>
      <c r="I1667" s="196"/>
      <c r="J1667" s="208">
        <f>BK1667</f>
        <v>0</v>
      </c>
      <c r="K1667" s="193"/>
      <c r="L1667" s="198"/>
      <c r="M1667" s="199"/>
      <c r="N1667" s="200"/>
      <c r="O1667" s="200"/>
      <c r="P1667" s="201">
        <f>SUM(P1668:P1679)</f>
        <v>0</v>
      </c>
      <c r="Q1667" s="200"/>
      <c r="R1667" s="201">
        <f>SUM(R1668:R1679)</f>
        <v>7.4197423999999996</v>
      </c>
      <c r="S1667" s="200"/>
      <c r="T1667" s="202">
        <f>SUM(T1668:T1679)</f>
        <v>0</v>
      </c>
      <c r="AR1667" s="203" t="s">
        <v>80</v>
      </c>
      <c r="AT1667" s="204" t="s">
        <v>70</v>
      </c>
      <c r="AU1667" s="204" t="s">
        <v>78</v>
      </c>
      <c r="AY1667" s="203" t="s">
        <v>419</v>
      </c>
      <c r="BK1667" s="205">
        <f>SUM(BK1668:BK1679)</f>
        <v>0</v>
      </c>
    </row>
    <row r="1668" spans="2:65" s="1" customFormat="1" ht="22.5" customHeight="1">
      <c r="B1668" s="42"/>
      <c r="C1668" s="209" t="s">
        <v>2807</v>
      </c>
      <c r="D1668" s="209" t="s">
        <v>421</v>
      </c>
      <c r="E1668" s="210" t="s">
        <v>2808</v>
      </c>
      <c r="F1668" s="211" t="s">
        <v>2809</v>
      </c>
      <c r="G1668" s="212" t="s">
        <v>465</v>
      </c>
      <c r="H1668" s="213">
        <v>2471.14</v>
      </c>
      <c r="I1668" s="214"/>
      <c r="J1668" s="215">
        <f>ROUND(I1668*H1668,2)</f>
        <v>0</v>
      </c>
      <c r="K1668" s="211" t="s">
        <v>425</v>
      </c>
      <c r="L1668" s="62"/>
      <c r="M1668" s="216" t="s">
        <v>21</v>
      </c>
      <c r="N1668" s="217" t="s">
        <v>42</v>
      </c>
      <c r="O1668" s="43"/>
      <c r="P1668" s="218">
        <f>O1668*H1668</f>
        <v>0</v>
      </c>
      <c r="Q1668" s="218">
        <v>2.1000000000000001E-4</v>
      </c>
      <c r="R1668" s="218">
        <f>Q1668*H1668</f>
        <v>0.51893939999999994</v>
      </c>
      <c r="S1668" s="218">
        <v>0</v>
      </c>
      <c r="T1668" s="219">
        <f>S1668*H1668</f>
        <v>0</v>
      </c>
      <c r="AR1668" s="25" t="s">
        <v>517</v>
      </c>
      <c r="AT1668" s="25" t="s">
        <v>421</v>
      </c>
      <c r="AU1668" s="25" t="s">
        <v>80</v>
      </c>
      <c r="AY1668" s="25" t="s">
        <v>419</v>
      </c>
      <c r="BE1668" s="220">
        <f>IF(N1668="základní",J1668,0)</f>
        <v>0</v>
      </c>
      <c r="BF1668" s="220">
        <f>IF(N1668="snížená",J1668,0)</f>
        <v>0</v>
      </c>
      <c r="BG1668" s="220">
        <f>IF(N1668="zákl. přenesená",J1668,0)</f>
        <v>0</v>
      </c>
      <c r="BH1668" s="220">
        <f>IF(N1668="sníž. přenesená",J1668,0)</f>
        <v>0</v>
      </c>
      <c r="BI1668" s="220">
        <f>IF(N1668="nulová",J1668,0)</f>
        <v>0</v>
      </c>
      <c r="BJ1668" s="25" t="s">
        <v>78</v>
      </c>
      <c r="BK1668" s="220">
        <f>ROUND(I1668*H1668,2)</f>
        <v>0</v>
      </c>
      <c r="BL1668" s="25" t="s">
        <v>517</v>
      </c>
      <c r="BM1668" s="25" t="s">
        <v>2810</v>
      </c>
    </row>
    <row r="1669" spans="2:65" s="1" customFormat="1" ht="13.5">
      <c r="B1669" s="42"/>
      <c r="C1669" s="64"/>
      <c r="D1669" s="221" t="s">
        <v>428</v>
      </c>
      <c r="E1669" s="64"/>
      <c r="F1669" s="222" t="s">
        <v>2811</v>
      </c>
      <c r="G1669" s="64"/>
      <c r="H1669" s="64"/>
      <c r="I1669" s="177"/>
      <c r="J1669" s="64"/>
      <c r="K1669" s="64"/>
      <c r="L1669" s="62"/>
      <c r="M1669" s="223"/>
      <c r="N1669" s="43"/>
      <c r="O1669" s="43"/>
      <c r="P1669" s="43"/>
      <c r="Q1669" s="43"/>
      <c r="R1669" s="43"/>
      <c r="S1669" s="43"/>
      <c r="T1669" s="79"/>
      <c r="AT1669" s="25" t="s">
        <v>428</v>
      </c>
      <c r="AU1669" s="25" t="s">
        <v>80</v>
      </c>
    </row>
    <row r="1670" spans="2:65" s="12" customFormat="1" ht="13.5">
      <c r="B1670" s="224"/>
      <c r="C1670" s="225"/>
      <c r="D1670" s="237" t="s">
        <v>430</v>
      </c>
      <c r="E1670" s="247" t="s">
        <v>21</v>
      </c>
      <c r="F1670" s="248" t="s">
        <v>2812</v>
      </c>
      <c r="G1670" s="225"/>
      <c r="H1670" s="249">
        <v>2471.14</v>
      </c>
      <c r="I1670" s="229"/>
      <c r="J1670" s="225"/>
      <c r="K1670" s="225"/>
      <c r="L1670" s="230"/>
      <c r="M1670" s="231"/>
      <c r="N1670" s="232"/>
      <c r="O1670" s="232"/>
      <c r="P1670" s="232"/>
      <c r="Q1670" s="232"/>
      <c r="R1670" s="232"/>
      <c r="S1670" s="232"/>
      <c r="T1670" s="233"/>
      <c r="AT1670" s="234" t="s">
        <v>430</v>
      </c>
      <c r="AU1670" s="234" t="s">
        <v>80</v>
      </c>
      <c r="AV1670" s="12" t="s">
        <v>80</v>
      </c>
      <c r="AW1670" s="12" t="s">
        <v>34</v>
      </c>
      <c r="AX1670" s="12" t="s">
        <v>78</v>
      </c>
      <c r="AY1670" s="234" t="s">
        <v>419</v>
      </c>
    </row>
    <row r="1671" spans="2:65" s="1" customFormat="1" ht="22.5" customHeight="1">
      <c r="B1671" s="42"/>
      <c r="C1671" s="209" t="s">
        <v>2813</v>
      </c>
      <c r="D1671" s="209" t="s">
        <v>421</v>
      </c>
      <c r="E1671" s="210" t="s">
        <v>2814</v>
      </c>
      <c r="F1671" s="211" t="s">
        <v>2815</v>
      </c>
      <c r="G1671" s="212" t="s">
        <v>465</v>
      </c>
      <c r="H1671" s="213">
        <v>12620.76</v>
      </c>
      <c r="I1671" s="214"/>
      <c r="J1671" s="215">
        <f>ROUND(I1671*H1671,2)</f>
        <v>0</v>
      </c>
      <c r="K1671" s="211" t="s">
        <v>425</v>
      </c>
      <c r="L1671" s="62"/>
      <c r="M1671" s="216" t="s">
        <v>21</v>
      </c>
      <c r="N1671" s="217" t="s">
        <v>42</v>
      </c>
      <c r="O1671" s="43"/>
      <c r="P1671" s="218">
        <f>O1671*H1671</f>
        <v>0</v>
      </c>
      <c r="Q1671" s="218">
        <v>2.0000000000000001E-4</v>
      </c>
      <c r="R1671" s="218">
        <f>Q1671*H1671</f>
        <v>2.524152</v>
      </c>
      <c r="S1671" s="218">
        <v>0</v>
      </c>
      <c r="T1671" s="219">
        <f>S1671*H1671</f>
        <v>0</v>
      </c>
      <c r="AR1671" s="25" t="s">
        <v>517</v>
      </c>
      <c r="AT1671" s="25" t="s">
        <v>421</v>
      </c>
      <c r="AU1671" s="25" t="s">
        <v>80</v>
      </c>
      <c r="AY1671" s="25" t="s">
        <v>419</v>
      </c>
      <c r="BE1671" s="220">
        <f>IF(N1671="základní",J1671,0)</f>
        <v>0</v>
      </c>
      <c r="BF1671" s="220">
        <f>IF(N1671="snížená",J1671,0)</f>
        <v>0</v>
      </c>
      <c r="BG1671" s="220">
        <f>IF(N1671="zákl. přenesená",J1671,0)</f>
        <v>0</v>
      </c>
      <c r="BH1671" s="220">
        <f>IF(N1671="sníž. přenesená",J1671,0)</f>
        <v>0</v>
      </c>
      <c r="BI1671" s="220">
        <f>IF(N1671="nulová",J1671,0)</f>
        <v>0</v>
      </c>
      <c r="BJ1671" s="25" t="s">
        <v>78</v>
      </c>
      <c r="BK1671" s="220">
        <f>ROUND(I1671*H1671,2)</f>
        <v>0</v>
      </c>
      <c r="BL1671" s="25" t="s">
        <v>517</v>
      </c>
      <c r="BM1671" s="25" t="s">
        <v>2816</v>
      </c>
    </row>
    <row r="1672" spans="2:65" s="1" customFormat="1" ht="13.5">
      <c r="B1672" s="42"/>
      <c r="C1672" s="64"/>
      <c r="D1672" s="221" t="s">
        <v>428</v>
      </c>
      <c r="E1672" s="64"/>
      <c r="F1672" s="222" t="s">
        <v>2817</v>
      </c>
      <c r="G1672" s="64"/>
      <c r="H1672" s="64"/>
      <c r="I1672" s="177"/>
      <c r="J1672" s="64"/>
      <c r="K1672" s="64"/>
      <c r="L1672" s="62"/>
      <c r="M1672" s="223"/>
      <c r="N1672" s="43"/>
      <c r="O1672" s="43"/>
      <c r="P1672" s="43"/>
      <c r="Q1672" s="43"/>
      <c r="R1672" s="43"/>
      <c r="S1672" s="43"/>
      <c r="T1672" s="79"/>
      <c r="AT1672" s="25" t="s">
        <v>428</v>
      </c>
      <c r="AU1672" s="25" t="s">
        <v>80</v>
      </c>
    </row>
    <row r="1673" spans="2:65" s="12" customFormat="1" ht="13.5">
      <c r="B1673" s="224"/>
      <c r="C1673" s="225"/>
      <c r="D1673" s="237" t="s">
        <v>430</v>
      </c>
      <c r="E1673" s="247" t="s">
        <v>21</v>
      </c>
      <c r="F1673" s="248" t="s">
        <v>2818</v>
      </c>
      <c r="G1673" s="225"/>
      <c r="H1673" s="249">
        <v>12620.76</v>
      </c>
      <c r="I1673" s="229"/>
      <c r="J1673" s="225"/>
      <c r="K1673" s="225"/>
      <c r="L1673" s="230"/>
      <c r="M1673" s="231"/>
      <c r="N1673" s="232"/>
      <c r="O1673" s="232"/>
      <c r="P1673" s="232"/>
      <c r="Q1673" s="232"/>
      <c r="R1673" s="232"/>
      <c r="S1673" s="232"/>
      <c r="T1673" s="233"/>
      <c r="AT1673" s="234" t="s">
        <v>430</v>
      </c>
      <c r="AU1673" s="234" t="s">
        <v>80</v>
      </c>
      <c r="AV1673" s="12" t="s">
        <v>80</v>
      </c>
      <c r="AW1673" s="12" t="s">
        <v>34</v>
      </c>
      <c r="AX1673" s="12" t="s">
        <v>78</v>
      </c>
      <c r="AY1673" s="234" t="s">
        <v>419</v>
      </c>
    </row>
    <row r="1674" spans="2:65" s="1" customFormat="1" ht="31.5" customHeight="1">
      <c r="B1674" s="42"/>
      <c r="C1674" s="209" t="s">
        <v>2819</v>
      </c>
      <c r="D1674" s="209" t="s">
        <v>421</v>
      </c>
      <c r="E1674" s="210" t="s">
        <v>2820</v>
      </c>
      <c r="F1674" s="211" t="s">
        <v>2821</v>
      </c>
      <c r="G1674" s="212" t="s">
        <v>465</v>
      </c>
      <c r="H1674" s="213">
        <v>15091.9</v>
      </c>
      <c r="I1674" s="214"/>
      <c r="J1674" s="215">
        <f>ROUND(I1674*H1674,2)</f>
        <v>0</v>
      </c>
      <c r="K1674" s="211" t="s">
        <v>425</v>
      </c>
      <c r="L1674" s="62"/>
      <c r="M1674" s="216" t="s">
        <v>21</v>
      </c>
      <c r="N1674" s="217" t="s">
        <v>42</v>
      </c>
      <c r="O1674" s="43"/>
      <c r="P1674" s="218">
        <f>O1674*H1674</f>
        <v>0</v>
      </c>
      <c r="Q1674" s="218">
        <v>2.9E-4</v>
      </c>
      <c r="R1674" s="218">
        <f>Q1674*H1674</f>
        <v>4.3766509999999998</v>
      </c>
      <c r="S1674" s="218">
        <v>0</v>
      </c>
      <c r="T1674" s="219">
        <f>S1674*H1674</f>
        <v>0</v>
      </c>
      <c r="AR1674" s="25" t="s">
        <v>517</v>
      </c>
      <c r="AT1674" s="25" t="s">
        <v>421</v>
      </c>
      <c r="AU1674" s="25" t="s">
        <v>80</v>
      </c>
      <c r="AY1674" s="25" t="s">
        <v>419</v>
      </c>
      <c r="BE1674" s="220">
        <f>IF(N1674="základní",J1674,0)</f>
        <v>0</v>
      </c>
      <c r="BF1674" s="220">
        <f>IF(N1674="snížená",J1674,0)</f>
        <v>0</v>
      </c>
      <c r="BG1674" s="220">
        <f>IF(N1674="zákl. přenesená",J1674,0)</f>
        <v>0</v>
      </c>
      <c r="BH1674" s="220">
        <f>IF(N1674="sníž. přenesená",J1674,0)</f>
        <v>0</v>
      </c>
      <c r="BI1674" s="220">
        <f>IF(N1674="nulová",J1674,0)</f>
        <v>0</v>
      </c>
      <c r="BJ1674" s="25" t="s">
        <v>78</v>
      </c>
      <c r="BK1674" s="220">
        <f>ROUND(I1674*H1674,2)</f>
        <v>0</v>
      </c>
      <c r="BL1674" s="25" t="s">
        <v>517</v>
      </c>
      <c r="BM1674" s="25" t="s">
        <v>2822</v>
      </c>
    </row>
    <row r="1675" spans="2:65" s="1" customFormat="1" ht="27">
      <c r="B1675" s="42"/>
      <c r="C1675" s="64"/>
      <c r="D1675" s="221" t="s">
        <v>428</v>
      </c>
      <c r="E1675" s="64"/>
      <c r="F1675" s="222" t="s">
        <v>2823</v>
      </c>
      <c r="G1675" s="64"/>
      <c r="H1675" s="64"/>
      <c r="I1675" s="177"/>
      <c r="J1675" s="64"/>
      <c r="K1675" s="64"/>
      <c r="L1675" s="62"/>
      <c r="M1675" s="223"/>
      <c r="N1675" s="43"/>
      <c r="O1675" s="43"/>
      <c r="P1675" s="43"/>
      <c r="Q1675" s="43"/>
      <c r="R1675" s="43"/>
      <c r="S1675" s="43"/>
      <c r="T1675" s="79"/>
      <c r="AT1675" s="25" t="s">
        <v>428</v>
      </c>
      <c r="AU1675" s="25" t="s">
        <v>80</v>
      </c>
    </row>
    <row r="1676" spans="2:65" s="1" customFormat="1" ht="27">
      <c r="B1676" s="42"/>
      <c r="C1676" s="64"/>
      <c r="D1676" s="221" t="s">
        <v>1527</v>
      </c>
      <c r="E1676" s="64"/>
      <c r="F1676" s="283" t="s">
        <v>2824</v>
      </c>
      <c r="G1676" s="64"/>
      <c r="H1676" s="64"/>
      <c r="I1676" s="177"/>
      <c r="J1676" s="64"/>
      <c r="K1676" s="64"/>
      <c r="L1676" s="62"/>
      <c r="M1676" s="223"/>
      <c r="N1676" s="43"/>
      <c r="O1676" s="43"/>
      <c r="P1676" s="43"/>
      <c r="Q1676" s="43"/>
      <c r="R1676" s="43"/>
      <c r="S1676" s="43"/>
      <c r="T1676" s="79"/>
      <c r="AT1676" s="25" t="s">
        <v>1527</v>
      </c>
      <c r="AU1676" s="25" t="s">
        <v>80</v>
      </c>
    </row>
    <row r="1677" spans="2:65" s="12" customFormat="1" ht="13.5">
      <c r="B1677" s="224"/>
      <c r="C1677" s="225"/>
      <c r="D1677" s="221" t="s">
        <v>430</v>
      </c>
      <c r="E1677" s="226" t="s">
        <v>21</v>
      </c>
      <c r="F1677" s="227" t="s">
        <v>2825</v>
      </c>
      <c r="G1677" s="225"/>
      <c r="H1677" s="228">
        <v>1892.48</v>
      </c>
      <c r="I1677" s="229"/>
      <c r="J1677" s="225"/>
      <c r="K1677" s="225"/>
      <c r="L1677" s="230"/>
      <c r="M1677" s="231"/>
      <c r="N1677" s="232"/>
      <c r="O1677" s="232"/>
      <c r="P1677" s="232"/>
      <c r="Q1677" s="232"/>
      <c r="R1677" s="232"/>
      <c r="S1677" s="232"/>
      <c r="T1677" s="233"/>
      <c r="AT1677" s="234" t="s">
        <v>430</v>
      </c>
      <c r="AU1677" s="234" t="s">
        <v>80</v>
      </c>
      <c r="AV1677" s="12" t="s">
        <v>80</v>
      </c>
      <c r="AW1677" s="12" t="s">
        <v>34</v>
      </c>
      <c r="AX1677" s="12" t="s">
        <v>71</v>
      </c>
      <c r="AY1677" s="234" t="s">
        <v>419</v>
      </c>
    </row>
    <row r="1678" spans="2:65" s="12" customFormat="1" ht="13.5">
      <c r="B1678" s="224"/>
      <c r="C1678" s="225"/>
      <c r="D1678" s="221" t="s">
        <v>430</v>
      </c>
      <c r="E1678" s="226" t="s">
        <v>21</v>
      </c>
      <c r="F1678" s="227" t="s">
        <v>2826</v>
      </c>
      <c r="G1678" s="225"/>
      <c r="H1678" s="228">
        <v>13199.42</v>
      </c>
      <c r="I1678" s="229"/>
      <c r="J1678" s="225"/>
      <c r="K1678" s="225"/>
      <c r="L1678" s="230"/>
      <c r="M1678" s="231"/>
      <c r="N1678" s="232"/>
      <c r="O1678" s="232"/>
      <c r="P1678" s="232"/>
      <c r="Q1678" s="232"/>
      <c r="R1678" s="232"/>
      <c r="S1678" s="232"/>
      <c r="T1678" s="233"/>
      <c r="AT1678" s="234" t="s">
        <v>430</v>
      </c>
      <c r="AU1678" s="234" t="s">
        <v>80</v>
      </c>
      <c r="AV1678" s="12" t="s">
        <v>80</v>
      </c>
      <c r="AW1678" s="12" t="s">
        <v>34</v>
      </c>
      <c r="AX1678" s="12" t="s">
        <v>71</v>
      </c>
      <c r="AY1678" s="234" t="s">
        <v>419</v>
      </c>
    </row>
    <row r="1679" spans="2:65" s="13" customFormat="1" ht="13.5">
      <c r="B1679" s="235"/>
      <c r="C1679" s="236"/>
      <c r="D1679" s="221" t="s">
        <v>430</v>
      </c>
      <c r="E1679" s="284" t="s">
        <v>370</v>
      </c>
      <c r="F1679" s="285" t="s">
        <v>434</v>
      </c>
      <c r="G1679" s="236"/>
      <c r="H1679" s="286">
        <v>15091.9</v>
      </c>
      <c r="I1679" s="241"/>
      <c r="J1679" s="236"/>
      <c r="K1679" s="236"/>
      <c r="L1679" s="242"/>
      <c r="M1679" s="243"/>
      <c r="N1679" s="244"/>
      <c r="O1679" s="244"/>
      <c r="P1679" s="244"/>
      <c r="Q1679" s="244"/>
      <c r="R1679" s="244"/>
      <c r="S1679" s="244"/>
      <c r="T1679" s="245"/>
      <c r="AT1679" s="246" t="s">
        <v>430</v>
      </c>
      <c r="AU1679" s="246" t="s">
        <v>80</v>
      </c>
      <c r="AV1679" s="13" t="s">
        <v>426</v>
      </c>
      <c r="AW1679" s="13" t="s">
        <v>34</v>
      </c>
      <c r="AX1679" s="13" t="s">
        <v>78</v>
      </c>
      <c r="AY1679" s="246" t="s">
        <v>419</v>
      </c>
    </row>
    <row r="1680" spans="2:65" s="11" customFormat="1" ht="29.85" customHeight="1">
      <c r="B1680" s="192"/>
      <c r="C1680" s="193"/>
      <c r="D1680" s="206" t="s">
        <v>70</v>
      </c>
      <c r="E1680" s="207" t="s">
        <v>2827</v>
      </c>
      <c r="F1680" s="207" t="s">
        <v>2828</v>
      </c>
      <c r="G1680" s="193"/>
      <c r="H1680" s="193"/>
      <c r="I1680" s="196"/>
      <c r="J1680" s="208">
        <f>BK1680</f>
        <v>0</v>
      </c>
      <c r="K1680" s="193"/>
      <c r="L1680" s="198"/>
      <c r="M1680" s="199"/>
      <c r="N1680" s="200"/>
      <c r="O1680" s="200"/>
      <c r="P1680" s="201">
        <f>SUM(P1681:P1688)</f>
        <v>0</v>
      </c>
      <c r="Q1680" s="200"/>
      <c r="R1680" s="201">
        <f>SUM(R1681:R1688)</f>
        <v>2.4047250600000001</v>
      </c>
      <c r="S1680" s="200"/>
      <c r="T1680" s="202">
        <f>SUM(T1681:T1688)</f>
        <v>0</v>
      </c>
      <c r="AR1680" s="203" t="s">
        <v>80</v>
      </c>
      <c r="AT1680" s="204" t="s">
        <v>70</v>
      </c>
      <c r="AU1680" s="204" t="s">
        <v>78</v>
      </c>
      <c r="AY1680" s="203" t="s">
        <v>419</v>
      </c>
      <c r="BK1680" s="205">
        <f>SUM(BK1681:BK1688)</f>
        <v>0</v>
      </c>
    </row>
    <row r="1681" spans="2:65" s="1" customFormat="1" ht="22.5" customHeight="1">
      <c r="B1681" s="42"/>
      <c r="C1681" s="209" t="s">
        <v>2829</v>
      </c>
      <c r="D1681" s="209" t="s">
        <v>421</v>
      </c>
      <c r="E1681" s="210" t="s">
        <v>2830</v>
      </c>
      <c r="F1681" s="211" t="s">
        <v>2831</v>
      </c>
      <c r="G1681" s="212" t="s">
        <v>465</v>
      </c>
      <c r="H1681" s="213">
        <v>2479.098</v>
      </c>
      <c r="I1681" s="214"/>
      <c r="J1681" s="215">
        <f>ROUND(I1681*H1681,2)</f>
        <v>0</v>
      </c>
      <c r="K1681" s="211" t="s">
        <v>21</v>
      </c>
      <c r="L1681" s="62"/>
      <c r="M1681" s="216" t="s">
        <v>21</v>
      </c>
      <c r="N1681" s="217" t="s">
        <v>42</v>
      </c>
      <c r="O1681" s="43"/>
      <c r="P1681" s="218">
        <f>O1681*H1681</f>
        <v>0</v>
      </c>
      <c r="Q1681" s="218">
        <v>9.7000000000000005E-4</v>
      </c>
      <c r="R1681" s="218">
        <f>Q1681*H1681</f>
        <v>2.4047250600000001</v>
      </c>
      <c r="S1681" s="218">
        <v>0</v>
      </c>
      <c r="T1681" s="219">
        <f>S1681*H1681</f>
        <v>0</v>
      </c>
      <c r="AR1681" s="25" t="s">
        <v>517</v>
      </c>
      <c r="AT1681" s="25" t="s">
        <v>421</v>
      </c>
      <c r="AU1681" s="25" t="s">
        <v>80</v>
      </c>
      <c r="AY1681" s="25" t="s">
        <v>419</v>
      </c>
      <c r="BE1681" s="220">
        <f>IF(N1681="základní",J1681,0)</f>
        <v>0</v>
      </c>
      <c r="BF1681" s="220">
        <f>IF(N1681="snížená",J1681,0)</f>
        <v>0</v>
      </c>
      <c r="BG1681" s="220">
        <f>IF(N1681="zákl. přenesená",J1681,0)</f>
        <v>0</v>
      </c>
      <c r="BH1681" s="220">
        <f>IF(N1681="sníž. přenesená",J1681,0)</f>
        <v>0</v>
      </c>
      <c r="BI1681" s="220">
        <f>IF(N1681="nulová",J1681,0)</f>
        <v>0</v>
      </c>
      <c r="BJ1681" s="25" t="s">
        <v>78</v>
      </c>
      <c r="BK1681" s="220">
        <f>ROUND(I1681*H1681,2)</f>
        <v>0</v>
      </c>
      <c r="BL1681" s="25" t="s">
        <v>517</v>
      </c>
      <c r="BM1681" s="25" t="s">
        <v>2832</v>
      </c>
    </row>
    <row r="1682" spans="2:65" s="1" customFormat="1" ht="27">
      <c r="B1682" s="42"/>
      <c r="C1682" s="64"/>
      <c r="D1682" s="221" t="s">
        <v>428</v>
      </c>
      <c r="E1682" s="64"/>
      <c r="F1682" s="222" t="s">
        <v>2833</v>
      </c>
      <c r="G1682" s="64"/>
      <c r="H1682" s="64"/>
      <c r="I1682" s="177"/>
      <c r="J1682" s="64"/>
      <c r="K1682" s="64"/>
      <c r="L1682" s="62"/>
      <c r="M1682" s="223"/>
      <c r="N1682" s="43"/>
      <c r="O1682" s="43"/>
      <c r="P1682" s="43"/>
      <c r="Q1682" s="43"/>
      <c r="R1682" s="43"/>
      <c r="S1682" s="43"/>
      <c r="T1682" s="79"/>
      <c r="AT1682" s="25" t="s">
        <v>428</v>
      </c>
      <c r="AU1682" s="25" t="s">
        <v>80</v>
      </c>
    </row>
    <row r="1683" spans="2:65" s="12" customFormat="1" ht="13.5">
      <c r="B1683" s="224"/>
      <c r="C1683" s="225"/>
      <c r="D1683" s="221" t="s">
        <v>430</v>
      </c>
      <c r="E1683" s="226" t="s">
        <v>21</v>
      </c>
      <c r="F1683" s="227" t="s">
        <v>2834</v>
      </c>
      <c r="G1683" s="225"/>
      <c r="H1683" s="228">
        <v>225.28</v>
      </c>
      <c r="I1683" s="229"/>
      <c r="J1683" s="225"/>
      <c r="K1683" s="225"/>
      <c r="L1683" s="230"/>
      <c r="M1683" s="231"/>
      <c r="N1683" s="232"/>
      <c r="O1683" s="232"/>
      <c r="P1683" s="232"/>
      <c r="Q1683" s="232"/>
      <c r="R1683" s="232"/>
      <c r="S1683" s="232"/>
      <c r="T1683" s="233"/>
      <c r="AT1683" s="234" t="s">
        <v>430</v>
      </c>
      <c r="AU1683" s="234" t="s">
        <v>80</v>
      </c>
      <c r="AV1683" s="12" t="s">
        <v>80</v>
      </c>
      <c r="AW1683" s="12" t="s">
        <v>34</v>
      </c>
      <c r="AX1683" s="12" t="s">
        <v>71</v>
      </c>
      <c r="AY1683" s="234" t="s">
        <v>419</v>
      </c>
    </row>
    <row r="1684" spans="2:65" s="12" customFormat="1" ht="13.5">
      <c r="B1684" s="224"/>
      <c r="C1684" s="225"/>
      <c r="D1684" s="221" t="s">
        <v>430</v>
      </c>
      <c r="E1684" s="226" t="s">
        <v>21</v>
      </c>
      <c r="F1684" s="227" t="s">
        <v>2835</v>
      </c>
      <c r="G1684" s="225"/>
      <c r="H1684" s="228">
        <v>400</v>
      </c>
      <c r="I1684" s="229"/>
      <c r="J1684" s="225"/>
      <c r="K1684" s="225"/>
      <c r="L1684" s="230"/>
      <c r="M1684" s="231"/>
      <c r="N1684" s="232"/>
      <c r="O1684" s="232"/>
      <c r="P1684" s="232"/>
      <c r="Q1684" s="232"/>
      <c r="R1684" s="232"/>
      <c r="S1684" s="232"/>
      <c r="T1684" s="233"/>
      <c r="AT1684" s="234" t="s">
        <v>430</v>
      </c>
      <c r="AU1684" s="234" t="s">
        <v>80</v>
      </c>
      <c r="AV1684" s="12" t="s">
        <v>80</v>
      </c>
      <c r="AW1684" s="12" t="s">
        <v>34</v>
      </c>
      <c r="AX1684" s="12" t="s">
        <v>71</v>
      </c>
      <c r="AY1684" s="234" t="s">
        <v>419</v>
      </c>
    </row>
    <row r="1685" spans="2:65" s="12" customFormat="1" ht="13.5">
      <c r="B1685" s="224"/>
      <c r="C1685" s="225"/>
      <c r="D1685" s="221" t="s">
        <v>430</v>
      </c>
      <c r="E1685" s="226" t="s">
        <v>21</v>
      </c>
      <c r="F1685" s="227" t="s">
        <v>2836</v>
      </c>
      <c r="G1685" s="225"/>
      <c r="H1685" s="228">
        <v>17.600000000000001</v>
      </c>
      <c r="I1685" s="229"/>
      <c r="J1685" s="225"/>
      <c r="K1685" s="225"/>
      <c r="L1685" s="230"/>
      <c r="M1685" s="231"/>
      <c r="N1685" s="232"/>
      <c r="O1685" s="232"/>
      <c r="P1685" s="232"/>
      <c r="Q1685" s="232"/>
      <c r="R1685" s="232"/>
      <c r="S1685" s="232"/>
      <c r="T1685" s="233"/>
      <c r="AT1685" s="234" t="s">
        <v>430</v>
      </c>
      <c r="AU1685" s="234" t="s">
        <v>80</v>
      </c>
      <c r="AV1685" s="12" t="s">
        <v>80</v>
      </c>
      <c r="AW1685" s="12" t="s">
        <v>34</v>
      </c>
      <c r="AX1685" s="12" t="s">
        <v>71</v>
      </c>
      <c r="AY1685" s="234" t="s">
        <v>419</v>
      </c>
    </row>
    <row r="1686" spans="2:65" s="12" customFormat="1" ht="13.5">
      <c r="B1686" s="224"/>
      <c r="C1686" s="225"/>
      <c r="D1686" s="221" t="s">
        <v>430</v>
      </c>
      <c r="E1686" s="226" t="s">
        <v>21</v>
      </c>
      <c r="F1686" s="227" t="s">
        <v>2837</v>
      </c>
      <c r="G1686" s="225"/>
      <c r="H1686" s="228">
        <v>1720.078</v>
      </c>
      <c r="I1686" s="229"/>
      <c r="J1686" s="225"/>
      <c r="K1686" s="225"/>
      <c r="L1686" s="230"/>
      <c r="M1686" s="231"/>
      <c r="N1686" s="232"/>
      <c r="O1686" s="232"/>
      <c r="P1686" s="232"/>
      <c r="Q1686" s="232"/>
      <c r="R1686" s="232"/>
      <c r="S1686" s="232"/>
      <c r="T1686" s="233"/>
      <c r="AT1686" s="234" t="s">
        <v>430</v>
      </c>
      <c r="AU1686" s="234" t="s">
        <v>80</v>
      </c>
      <c r="AV1686" s="12" t="s">
        <v>80</v>
      </c>
      <c r="AW1686" s="12" t="s">
        <v>34</v>
      </c>
      <c r="AX1686" s="12" t="s">
        <v>71</v>
      </c>
      <c r="AY1686" s="234" t="s">
        <v>419</v>
      </c>
    </row>
    <row r="1687" spans="2:65" s="12" customFormat="1" ht="13.5">
      <c r="B1687" s="224"/>
      <c r="C1687" s="225"/>
      <c r="D1687" s="221" t="s">
        <v>430</v>
      </c>
      <c r="E1687" s="226" t="s">
        <v>21</v>
      </c>
      <c r="F1687" s="227" t="s">
        <v>2838</v>
      </c>
      <c r="G1687" s="225"/>
      <c r="H1687" s="228">
        <v>116.14</v>
      </c>
      <c r="I1687" s="229"/>
      <c r="J1687" s="225"/>
      <c r="K1687" s="225"/>
      <c r="L1687" s="230"/>
      <c r="M1687" s="231"/>
      <c r="N1687" s="232"/>
      <c r="O1687" s="232"/>
      <c r="P1687" s="232"/>
      <c r="Q1687" s="232"/>
      <c r="R1687" s="232"/>
      <c r="S1687" s="232"/>
      <c r="T1687" s="233"/>
      <c r="AT1687" s="234" t="s">
        <v>430</v>
      </c>
      <c r="AU1687" s="234" t="s">
        <v>80</v>
      </c>
      <c r="AV1687" s="12" t="s">
        <v>80</v>
      </c>
      <c r="AW1687" s="12" t="s">
        <v>34</v>
      </c>
      <c r="AX1687" s="12" t="s">
        <v>71</v>
      </c>
      <c r="AY1687" s="234" t="s">
        <v>419</v>
      </c>
    </row>
    <row r="1688" spans="2:65" s="13" customFormat="1" ht="13.5">
      <c r="B1688" s="235"/>
      <c r="C1688" s="236"/>
      <c r="D1688" s="221" t="s">
        <v>430</v>
      </c>
      <c r="E1688" s="284" t="s">
        <v>166</v>
      </c>
      <c r="F1688" s="285" t="s">
        <v>434</v>
      </c>
      <c r="G1688" s="236"/>
      <c r="H1688" s="286">
        <v>2479.098</v>
      </c>
      <c r="I1688" s="241"/>
      <c r="J1688" s="236"/>
      <c r="K1688" s="236"/>
      <c r="L1688" s="242"/>
      <c r="M1688" s="243"/>
      <c r="N1688" s="244"/>
      <c r="O1688" s="244"/>
      <c r="P1688" s="244"/>
      <c r="Q1688" s="244"/>
      <c r="R1688" s="244"/>
      <c r="S1688" s="244"/>
      <c r="T1688" s="245"/>
      <c r="AT1688" s="246" t="s">
        <v>430</v>
      </c>
      <c r="AU1688" s="246" t="s">
        <v>80</v>
      </c>
      <c r="AV1688" s="13" t="s">
        <v>426</v>
      </c>
      <c r="AW1688" s="13" t="s">
        <v>34</v>
      </c>
      <c r="AX1688" s="13" t="s">
        <v>78</v>
      </c>
      <c r="AY1688" s="246" t="s">
        <v>419</v>
      </c>
    </row>
    <row r="1689" spans="2:65" s="11" customFormat="1" ht="37.35" customHeight="1">
      <c r="B1689" s="192"/>
      <c r="C1689" s="193"/>
      <c r="D1689" s="194" t="s">
        <v>70</v>
      </c>
      <c r="E1689" s="195" t="s">
        <v>469</v>
      </c>
      <c r="F1689" s="195" t="s">
        <v>2839</v>
      </c>
      <c r="G1689" s="193"/>
      <c r="H1689" s="193"/>
      <c r="I1689" s="196"/>
      <c r="J1689" s="197">
        <f>BK1689</f>
        <v>0</v>
      </c>
      <c r="K1689" s="193"/>
      <c r="L1689" s="198"/>
      <c r="M1689" s="199"/>
      <c r="N1689" s="200"/>
      <c r="O1689" s="200"/>
      <c r="P1689" s="201">
        <f>P1690</f>
        <v>0</v>
      </c>
      <c r="Q1689" s="200"/>
      <c r="R1689" s="201">
        <f>R1690</f>
        <v>0</v>
      </c>
      <c r="S1689" s="200"/>
      <c r="T1689" s="202">
        <f>T1690</f>
        <v>0</v>
      </c>
      <c r="AR1689" s="203" t="s">
        <v>100</v>
      </c>
      <c r="AT1689" s="204" t="s">
        <v>70</v>
      </c>
      <c r="AU1689" s="204" t="s">
        <v>71</v>
      </c>
      <c r="AY1689" s="203" t="s">
        <v>419</v>
      </c>
      <c r="BK1689" s="205">
        <f>BK1690</f>
        <v>0</v>
      </c>
    </row>
    <row r="1690" spans="2:65" s="11" customFormat="1" ht="19.899999999999999" customHeight="1">
      <c r="B1690" s="192"/>
      <c r="C1690" s="193"/>
      <c r="D1690" s="206" t="s">
        <v>70</v>
      </c>
      <c r="E1690" s="207" t="s">
        <v>2840</v>
      </c>
      <c r="F1690" s="207" t="s">
        <v>2841</v>
      </c>
      <c r="G1690" s="193"/>
      <c r="H1690" s="193"/>
      <c r="I1690" s="196"/>
      <c r="J1690" s="208">
        <f>BK1690</f>
        <v>0</v>
      </c>
      <c r="K1690" s="193"/>
      <c r="L1690" s="198"/>
      <c r="M1690" s="199"/>
      <c r="N1690" s="200"/>
      <c r="O1690" s="200"/>
      <c r="P1690" s="201">
        <f>SUM(P1691:P1692)</f>
        <v>0</v>
      </c>
      <c r="Q1690" s="200"/>
      <c r="R1690" s="201">
        <f>SUM(R1691:R1692)</f>
        <v>0</v>
      </c>
      <c r="S1690" s="200"/>
      <c r="T1690" s="202">
        <f>SUM(T1691:T1692)</f>
        <v>0</v>
      </c>
      <c r="AR1690" s="203" t="s">
        <v>100</v>
      </c>
      <c r="AT1690" s="204" t="s">
        <v>70</v>
      </c>
      <c r="AU1690" s="204" t="s">
        <v>78</v>
      </c>
      <c r="AY1690" s="203" t="s">
        <v>419</v>
      </c>
      <c r="BK1690" s="205">
        <f>SUM(BK1691:BK1692)</f>
        <v>0</v>
      </c>
    </row>
    <row r="1691" spans="2:65" s="1" customFormat="1" ht="31.5" customHeight="1">
      <c r="B1691" s="42"/>
      <c r="C1691" s="209" t="s">
        <v>2842</v>
      </c>
      <c r="D1691" s="209" t="s">
        <v>421</v>
      </c>
      <c r="E1691" s="210" t="s">
        <v>2843</v>
      </c>
      <c r="F1691" s="211" t="s">
        <v>2844</v>
      </c>
      <c r="G1691" s="212" t="s">
        <v>608</v>
      </c>
      <c r="H1691" s="213">
        <v>1</v>
      </c>
      <c r="I1691" s="214"/>
      <c r="J1691" s="215">
        <f>ROUND(I1691*H1691,2)</f>
        <v>0</v>
      </c>
      <c r="K1691" s="211" t="s">
        <v>21</v>
      </c>
      <c r="L1691" s="62"/>
      <c r="M1691" s="216" t="s">
        <v>21</v>
      </c>
      <c r="N1691" s="217" t="s">
        <v>42</v>
      </c>
      <c r="O1691" s="43"/>
      <c r="P1691" s="218">
        <f>O1691*H1691</f>
        <v>0</v>
      </c>
      <c r="Q1691" s="218">
        <v>0</v>
      </c>
      <c r="R1691" s="218">
        <f>Q1691*H1691</f>
        <v>0</v>
      </c>
      <c r="S1691" s="218">
        <v>0</v>
      </c>
      <c r="T1691" s="219">
        <f>S1691*H1691</f>
        <v>0</v>
      </c>
      <c r="AR1691" s="25" t="s">
        <v>853</v>
      </c>
      <c r="AT1691" s="25" t="s">
        <v>421</v>
      </c>
      <c r="AU1691" s="25" t="s">
        <v>80</v>
      </c>
      <c r="AY1691" s="25" t="s">
        <v>419</v>
      </c>
      <c r="BE1691" s="220">
        <f>IF(N1691="základní",J1691,0)</f>
        <v>0</v>
      </c>
      <c r="BF1691" s="220">
        <f>IF(N1691="snížená",J1691,0)</f>
        <v>0</v>
      </c>
      <c r="BG1691" s="220">
        <f>IF(N1691="zákl. přenesená",J1691,0)</f>
        <v>0</v>
      </c>
      <c r="BH1691" s="220">
        <f>IF(N1691="sníž. přenesená",J1691,0)</f>
        <v>0</v>
      </c>
      <c r="BI1691" s="220">
        <f>IF(N1691="nulová",J1691,0)</f>
        <v>0</v>
      </c>
      <c r="BJ1691" s="25" t="s">
        <v>78</v>
      </c>
      <c r="BK1691" s="220">
        <f>ROUND(I1691*H1691,2)</f>
        <v>0</v>
      </c>
      <c r="BL1691" s="25" t="s">
        <v>853</v>
      </c>
      <c r="BM1691" s="25" t="s">
        <v>2845</v>
      </c>
    </row>
    <row r="1692" spans="2:65" s="1" customFormat="1" ht="27">
      <c r="B1692" s="42"/>
      <c r="C1692" s="64"/>
      <c r="D1692" s="221" t="s">
        <v>428</v>
      </c>
      <c r="E1692" s="64"/>
      <c r="F1692" s="222" t="s">
        <v>2844</v>
      </c>
      <c r="G1692" s="64"/>
      <c r="H1692" s="64"/>
      <c r="I1692" s="177"/>
      <c r="J1692" s="64"/>
      <c r="K1692" s="64"/>
      <c r="L1692" s="62"/>
      <c r="M1692" s="287"/>
      <c r="N1692" s="288"/>
      <c r="O1692" s="288"/>
      <c r="P1692" s="288"/>
      <c r="Q1692" s="288"/>
      <c r="R1692" s="288"/>
      <c r="S1692" s="288"/>
      <c r="T1692" s="289"/>
      <c r="AT1692" s="25" t="s">
        <v>428</v>
      </c>
      <c r="AU1692" s="25" t="s">
        <v>80</v>
      </c>
    </row>
    <row r="1693" spans="2:65" s="1" customFormat="1" ht="6.95" customHeight="1">
      <c r="B1693" s="57"/>
      <c r="C1693" s="58"/>
      <c r="D1693" s="58"/>
      <c r="E1693" s="58"/>
      <c r="F1693" s="58"/>
      <c r="G1693" s="58"/>
      <c r="H1693" s="58"/>
      <c r="I1693" s="151"/>
      <c r="J1693" s="58"/>
      <c r="K1693" s="58"/>
      <c r="L1693" s="62"/>
    </row>
  </sheetData>
  <sheetProtection password="CC35" sheet="1" objects="1" scenarios="1" formatCells="0" formatColumns="0" formatRows="0" sort="0" autoFilter="0"/>
  <autoFilter ref="C109:K1692"/>
  <mergeCells count="12">
    <mergeCell ref="G1:H1"/>
    <mergeCell ref="L2:V2"/>
    <mergeCell ref="E49:H49"/>
    <mergeCell ref="E51:H51"/>
    <mergeCell ref="E98:H98"/>
    <mergeCell ref="E100:H100"/>
    <mergeCell ref="E102:H10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88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9" t="s">
        <v>173</v>
      </c>
      <c r="F9" s="421"/>
      <c r="G9" s="421"/>
      <c r="H9" s="421"/>
      <c r="I9" s="129"/>
      <c r="J9" s="43"/>
      <c r="K9" s="46"/>
    </row>
    <row r="10" spans="1:70" s="1" customFormat="1">
      <c r="B10" s="42"/>
      <c r="C10" s="43"/>
      <c r="D10" s="38" t="s">
        <v>176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22" t="s">
        <v>2846</v>
      </c>
      <c r="F11" s="421"/>
      <c r="G11" s="421"/>
      <c r="H11" s="421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29</v>
      </c>
      <c r="G14" s="43"/>
      <c r="H14" s="43"/>
      <c r="I14" s="130" t="s">
        <v>25</v>
      </c>
      <c r="J14" s="131" t="str">
        <f>'Rekapitulace stavby'!AN8</f>
        <v>31.07.2017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30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37</v>
      </c>
      <c r="E29" s="43"/>
      <c r="F29" s="43"/>
      <c r="G29" s="43"/>
      <c r="H29" s="43"/>
      <c r="I29" s="129"/>
      <c r="J29" s="140">
        <f>ROUND(J99,2)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41" t="s">
        <v>38</v>
      </c>
      <c r="J31" s="47" t="s">
        <v>40</v>
      </c>
      <c r="K31" s="46"/>
    </row>
    <row r="32" spans="2:11" s="1" customFormat="1" ht="14.45" customHeight="1">
      <c r="B32" s="42"/>
      <c r="C32" s="43"/>
      <c r="D32" s="50" t="s">
        <v>41</v>
      </c>
      <c r="E32" s="50" t="s">
        <v>42</v>
      </c>
      <c r="F32" s="142">
        <f>ROUND(SUM(BE99:BE640), 2)</f>
        <v>0</v>
      </c>
      <c r="G32" s="43"/>
      <c r="H32" s="43"/>
      <c r="I32" s="143">
        <v>0.21</v>
      </c>
      <c r="J32" s="142">
        <f>ROUND(ROUND((SUM(BE99:BE640)),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2">
        <f>ROUND(SUM(BF99:BF640), 2)</f>
        <v>0</v>
      </c>
      <c r="G33" s="43"/>
      <c r="H33" s="43"/>
      <c r="I33" s="143">
        <v>0.15</v>
      </c>
      <c r="J33" s="142">
        <f>ROUND(ROUND((SUM(BF99:BF640)),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2">
        <f>ROUND(SUM(BG99:BG640),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2">
        <f>ROUND(SUM(BH99:BH640),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2">
        <f>ROUND(SUM(BI99:BI640),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47</v>
      </c>
      <c r="E38" s="80"/>
      <c r="F38" s="80"/>
      <c r="G38" s="146" t="s">
        <v>48</v>
      </c>
      <c r="H38" s="147" t="s">
        <v>49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245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9" t="str">
        <f>E7</f>
        <v>Rekonstrukce objektu č.50 na ubytovnu</v>
      </c>
      <c r="F47" s="420"/>
      <c r="G47" s="420"/>
      <c r="H47" s="420"/>
      <c r="I47" s="129"/>
      <c r="J47" s="43"/>
      <c r="K47" s="46"/>
    </row>
    <row r="48" spans="2:11">
      <c r="B48" s="29"/>
      <c r="C48" s="38" t="s">
        <v>170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9" t="s">
        <v>173</v>
      </c>
      <c r="F49" s="421"/>
      <c r="G49" s="421"/>
      <c r="H49" s="421"/>
      <c r="I49" s="129"/>
      <c r="J49" s="43"/>
      <c r="K49" s="46"/>
    </row>
    <row r="50" spans="2:47" s="1" customFormat="1" ht="14.45" customHeight="1">
      <c r="B50" s="42"/>
      <c r="C50" s="38" t="s">
        <v>176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22" t="str">
        <f>E11</f>
        <v>ZTI - ZTI-3 -ZDRAVOTNÍ  TECHNIKA</v>
      </c>
      <c r="F51" s="421"/>
      <c r="G51" s="421"/>
      <c r="H51" s="421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31.07.2017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274</v>
      </c>
      <c r="D58" s="144"/>
      <c r="E58" s="144"/>
      <c r="F58" s="144"/>
      <c r="G58" s="144"/>
      <c r="H58" s="144"/>
      <c r="I58" s="157"/>
      <c r="J58" s="158" t="s">
        <v>275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280</v>
      </c>
      <c r="D60" s="43"/>
      <c r="E60" s="43"/>
      <c r="F60" s="43"/>
      <c r="G60" s="43"/>
      <c r="H60" s="43"/>
      <c r="I60" s="129"/>
      <c r="J60" s="140">
        <f>J99</f>
        <v>0</v>
      </c>
      <c r="K60" s="46"/>
      <c r="AU60" s="25" t="s">
        <v>281</v>
      </c>
    </row>
    <row r="61" spans="2:47" s="8" customFormat="1" ht="24.95" customHeight="1">
      <c r="B61" s="161"/>
      <c r="C61" s="162"/>
      <c r="D61" s="163" t="s">
        <v>284</v>
      </c>
      <c r="E61" s="164"/>
      <c r="F61" s="164"/>
      <c r="G61" s="164"/>
      <c r="H61" s="164"/>
      <c r="I61" s="165"/>
      <c r="J61" s="166">
        <f>J100</f>
        <v>0</v>
      </c>
      <c r="K61" s="167"/>
    </row>
    <row r="62" spans="2:47" s="9" customFormat="1" ht="19.899999999999999" customHeight="1">
      <c r="B62" s="169"/>
      <c r="C62" s="170"/>
      <c r="D62" s="171" t="s">
        <v>287</v>
      </c>
      <c r="E62" s="172"/>
      <c r="F62" s="172"/>
      <c r="G62" s="172"/>
      <c r="H62" s="172"/>
      <c r="I62" s="173"/>
      <c r="J62" s="174">
        <f>J101</f>
        <v>0</v>
      </c>
      <c r="K62" s="175"/>
    </row>
    <row r="63" spans="2:47" s="9" customFormat="1" ht="19.899999999999999" customHeight="1">
      <c r="B63" s="169"/>
      <c r="C63" s="170"/>
      <c r="D63" s="171" t="s">
        <v>296</v>
      </c>
      <c r="E63" s="172"/>
      <c r="F63" s="172"/>
      <c r="G63" s="172"/>
      <c r="H63" s="172"/>
      <c r="I63" s="173"/>
      <c r="J63" s="174">
        <f>J145</f>
        <v>0</v>
      </c>
      <c r="K63" s="175"/>
    </row>
    <row r="64" spans="2:47" s="9" customFormat="1" ht="19.899999999999999" customHeight="1">
      <c r="B64" s="169"/>
      <c r="C64" s="170"/>
      <c r="D64" s="171" t="s">
        <v>2847</v>
      </c>
      <c r="E64" s="172"/>
      <c r="F64" s="172"/>
      <c r="G64" s="172"/>
      <c r="H64" s="172"/>
      <c r="I64" s="173"/>
      <c r="J64" s="174">
        <f>J148</f>
        <v>0</v>
      </c>
      <c r="K64" s="175"/>
    </row>
    <row r="65" spans="2:11" s="9" customFormat="1" ht="19.899999999999999" customHeight="1">
      <c r="B65" s="169"/>
      <c r="C65" s="170"/>
      <c r="D65" s="171" t="s">
        <v>302</v>
      </c>
      <c r="E65" s="172"/>
      <c r="F65" s="172"/>
      <c r="G65" s="172"/>
      <c r="H65" s="172"/>
      <c r="I65" s="173"/>
      <c r="J65" s="174">
        <f>J156</f>
        <v>0</v>
      </c>
      <c r="K65" s="175"/>
    </row>
    <row r="66" spans="2:11" s="9" customFormat="1" ht="19.899999999999999" customHeight="1">
      <c r="B66" s="169"/>
      <c r="C66" s="170"/>
      <c r="D66" s="171" t="s">
        <v>2848</v>
      </c>
      <c r="E66" s="172"/>
      <c r="F66" s="172"/>
      <c r="G66" s="172"/>
      <c r="H66" s="172"/>
      <c r="I66" s="173"/>
      <c r="J66" s="174">
        <f>J165</f>
        <v>0</v>
      </c>
      <c r="K66" s="175"/>
    </row>
    <row r="67" spans="2:11" s="9" customFormat="1" ht="19.899999999999999" customHeight="1">
      <c r="B67" s="169"/>
      <c r="C67" s="170"/>
      <c r="D67" s="171" t="s">
        <v>2849</v>
      </c>
      <c r="E67" s="172"/>
      <c r="F67" s="172"/>
      <c r="G67" s="172"/>
      <c r="H67" s="172"/>
      <c r="I67" s="173"/>
      <c r="J67" s="174">
        <f>J168</f>
        <v>0</v>
      </c>
      <c r="K67" s="175"/>
    </row>
    <row r="68" spans="2:11" s="9" customFormat="1" ht="19.899999999999999" customHeight="1">
      <c r="B68" s="169"/>
      <c r="C68" s="170"/>
      <c r="D68" s="171" t="s">
        <v>308</v>
      </c>
      <c r="E68" s="172"/>
      <c r="F68" s="172"/>
      <c r="G68" s="172"/>
      <c r="H68" s="172"/>
      <c r="I68" s="173"/>
      <c r="J68" s="174">
        <f>J171</f>
        <v>0</v>
      </c>
      <c r="K68" s="175"/>
    </row>
    <row r="69" spans="2:11" s="8" customFormat="1" ht="24.95" customHeight="1">
      <c r="B69" s="161"/>
      <c r="C69" s="162"/>
      <c r="D69" s="163" t="s">
        <v>314</v>
      </c>
      <c r="E69" s="164"/>
      <c r="F69" s="164"/>
      <c r="G69" s="164"/>
      <c r="H69" s="164"/>
      <c r="I69" s="165"/>
      <c r="J69" s="166">
        <f>J182</f>
        <v>0</v>
      </c>
      <c r="K69" s="167"/>
    </row>
    <row r="70" spans="2:11" s="9" customFormat="1" ht="19.899999999999999" customHeight="1">
      <c r="B70" s="169"/>
      <c r="C70" s="170"/>
      <c r="D70" s="171" t="s">
        <v>323</v>
      </c>
      <c r="E70" s="172"/>
      <c r="F70" s="172"/>
      <c r="G70" s="172"/>
      <c r="H70" s="172"/>
      <c r="I70" s="173"/>
      <c r="J70" s="174">
        <f>J183</f>
        <v>0</v>
      </c>
      <c r="K70" s="175"/>
    </row>
    <row r="71" spans="2:11" s="9" customFormat="1" ht="19.899999999999999" customHeight="1">
      <c r="B71" s="169"/>
      <c r="C71" s="170"/>
      <c r="D71" s="171" t="s">
        <v>326</v>
      </c>
      <c r="E71" s="172"/>
      <c r="F71" s="172"/>
      <c r="G71" s="172"/>
      <c r="H71" s="172"/>
      <c r="I71" s="173"/>
      <c r="J71" s="174">
        <f>J237</f>
        <v>0</v>
      </c>
      <c r="K71" s="175"/>
    </row>
    <row r="72" spans="2:11" s="9" customFormat="1" ht="19.899999999999999" customHeight="1">
      <c r="B72" s="169"/>
      <c r="C72" s="170"/>
      <c r="D72" s="171" t="s">
        <v>2850</v>
      </c>
      <c r="E72" s="172"/>
      <c r="F72" s="172"/>
      <c r="G72" s="172"/>
      <c r="H72" s="172"/>
      <c r="I72" s="173"/>
      <c r="J72" s="174">
        <f>J334</f>
        <v>0</v>
      </c>
      <c r="K72" s="175"/>
    </row>
    <row r="73" spans="2:11" s="9" customFormat="1" ht="19.899999999999999" customHeight="1">
      <c r="B73" s="169"/>
      <c r="C73" s="170"/>
      <c r="D73" s="171" t="s">
        <v>2851</v>
      </c>
      <c r="E73" s="172"/>
      <c r="F73" s="172"/>
      <c r="G73" s="172"/>
      <c r="H73" s="172"/>
      <c r="I73" s="173"/>
      <c r="J73" s="174">
        <f>J474</f>
        <v>0</v>
      </c>
      <c r="K73" s="175"/>
    </row>
    <row r="74" spans="2:11" s="9" customFormat="1" ht="19.899999999999999" customHeight="1">
      <c r="B74" s="169"/>
      <c r="C74" s="170"/>
      <c r="D74" s="171" t="s">
        <v>2852</v>
      </c>
      <c r="E74" s="172"/>
      <c r="F74" s="172"/>
      <c r="G74" s="172"/>
      <c r="H74" s="172"/>
      <c r="I74" s="173"/>
      <c r="J74" s="174">
        <f>J501</f>
        <v>0</v>
      </c>
      <c r="K74" s="175"/>
    </row>
    <row r="75" spans="2:11" s="9" customFormat="1" ht="19.899999999999999" customHeight="1">
      <c r="B75" s="169"/>
      <c r="C75" s="170"/>
      <c r="D75" s="171" t="s">
        <v>2853</v>
      </c>
      <c r="E75" s="172"/>
      <c r="F75" s="172"/>
      <c r="G75" s="172"/>
      <c r="H75" s="172"/>
      <c r="I75" s="173"/>
      <c r="J75" s="174">
        <f>J626</f>
        <v>0</v>
      </c>
      <c r="K75" s="175"/>
    </row>
    <row r="76" spans="2:11" s="9" customFormat="1" ht="19.899999999999999" customHeight="1">
      <c r="B76" s="169"/>
      <c r="C76" s="170"/>
      <c r="D76" s="171" t="s">
        <v>2854</v>
      </c>
      <c r="E76" s="172"/>
      <c r="F76" s="172"/>
      <c r="G76" s="172"/>
      <c r="H76" s="172"/>
      <c r="I76" s="173"/>
      <c r="J76" s="174">
        <f>J631</f>
        <v>0</v>
      </c>
      <c r="K76" s="175"/>
    </row>
    <row r="77" spans="2:11" s="8" customFormat="1" ht="24.95" customHeight="1">
      <c r="B77" s="161"/>
      <c r="C77" s="162"/>
      <c r="D77" s="163" t="s">
        <v>2855</v>
      </c>
      <c r="E77" s="164"/>
      <c r="F77" s="164"/>
      <c r="G77" s="164"/>
      <c r="H77" s="164"/>
      <c r="I77" s="165"/>
      <c r="J77" s="166">
        <f>J638</f>
        <v>0</v>
      </c>
      <c r="K77" s="167"/>
    </row>
    <row r="78" spans="2:11" s="1" customFormat="1" ht="21.75" customHeight="1">
      <c r="B78" s="42"/>
      <c r="C78" s="43"/>
      <c r="D78" s="43"/>
      <c r="E78" s="43"/>
      <c r="F78" s="43"/>
      <c r="G78" s="43"/>
      <c r="H78" s="43"/>
      <c r="I78" s="129"/>
      <c r="J78" s="43"/>
      <c r="K78" s="46"/>
    </row>
    <row r="79" spans="2:11" s="1" customFormat="1" ht="6.95" customHeight="1">
      <c r="B79" s="57"/>
      <c r="C79" s="58"/>
      <c r="D79" s="58"/>
      <c r="E79" s="58"/>
      <c r="F79" s="58"/>
      <c r="G79" s="58"/>
      <c r="H79" s="58"/>
      <c r="I79" s="151"/>
      <c r="J79" s="58"/>
      <c r="K79" s="59"/>
    </row>
    <row r="83" spans="2:12" s="1" customFormat="1" ht="6.95" customHeight="1">
      <c r="B83" s="60"/>
      <c r="C83" s="61"/>
      <c r="D83" s="61"/>
      <c r="E83" s="61"/>
      <c r="F83" s="61"/>
      <c r="G83" s="61"/>
      <c r="H83" s="61"/>
      <c r="I83" s="154"/>
      <c r="J83" s="61"/>
      <c r="K83" s="61"/>
      <c r="L83" s="62"/>
    </row>
    <row r="84" spans="2:12" s="1" customFormat="1" ht="36.950000000000003" customHeight="1">
      <c r="B84" s="42"/>
      <c r="C84" s="63" t="s">
        <v>380</v>
      </c>
      <c r="D84" s="64"/>
      <c r="E84" s="64"/>
      <c r="F84" s="64"/>
      <c r="G84" s="64"/>
      <c r="H84" s="64"/>
      <c r="I84" s="177"/>
      <c r="J84" s="64"/>
      <c r="K84" s="64"/>
      <c r="L84" s="62"/>
    </row>
    <row r="85" spans="2:12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12" s="1" customFormat="1" ht="14.45" customHeight="1">
      <c r="B86" s="42"/>
      <c r="C86" s="66" t="s">
        <v>18</v>
      </c>
      <c r="D86" s="64"/>
      <c r="E86" s="64"/>
      <c r="F86" s="64"/>
      <c r="G86" s="64"/>
      <c r="H86" s="64"/>
      <c r="I86" s="177"/>
      <c r="J86" s="64"/>
      <c r="K86" s="64"/>
      <c r="L86" s="62"/>
    </row>
    <row r="87" spans="2:12" s="1" customFormat="1" ht="22.5" customHeight="1">
      <c r="B87" s="42"/>
      <c r="C87" s="64"/>
      <c r="D87" s="64"/>
      <c r="E87" s="423" t="str">
        <f>E7</f>
        <v>Rekonstrukce objektu č.50 na ubytovnu</v>
      </c>
      <c r="F87" s="424"/>
      <c r="G87" s="424"/>
      <c r="H87" s="424"/>
      <c r="I87" s="177"/>
      <c r="J87" s="64"/>
      <c r="K87" s="64"/>
      <c r="L87" s="62"/>
    </row>
    <row r="88" spans="2:12">
      <c r="B88" s="29"/>
      <c r="C88" s="66" t="s">
        <v>170</v>
      </c>
      <c r="D88" s="178"/>
      <c r="E88" s="178"/>
      <c r="F88" s="178"/>
      <c r="G88" s="178"/>
      <c r="H88" s="178"/>
      <c r="J88" s="178"/>
      <c r="K88" s="178"/>
      <c r="L88" s="179"/>
    </row>
    <row r="89" spans="2:12" s="1" customFormat="1" ht="22.5" customHeight="1">
      <c r="B89" s="42"/>
      <c r="C89" s="64"/>
      <c r="D89" s="64"/>
      <c r="E89" s="423" t="s">
        <v>173</v>
      </c>
      <c r="F89" s="425"/>
      <c r="G89" s="425"/>
      <c r="H89" s="425"/>
      <c r="I89" s="177"/>
      <c r="J89" s="64"/>
      <c r="K89" s="64"/>
      <c r="L89" s="62"/>
    </row>
    <row r="90" spans="2:12" s="1" customFormat="1" ht="14.45" customHeight="1">
      <c r="B90" s="42"/>
      <c r="C90" s="66" t="s">
        <v>176</v>
      </c>
      <c r="D90" s="64"/>
      <c r="E90" s="64"/>
      <c r="F90" s="64"/>
      <c r="G90" s="64"/>
      <c r="H90" s="64"/>
      <c r="I90" s="177"/>
      <c r="J90" s="64"/>
      <c r="K90" s="64"/>
      <c r="L90" s="62"/>
    </row>
    <row r="91" spans="2:12" s="1" customFormat="1" ht="23.25" customHeight="1">
      <c r="B91" s="42"/>
      <c r="C91" s="64"/>
      <c r="D91" s="64"/>
      <c r="E91" s="394" t="str">
        <f>E11</f>
        <v>ZTI - ZTI-3 -ZDRAVOTNÍ  TECHNIKA</v>
      </c>
      <c r="F91" s="425"/>
      <c r="G91" s="425"/>
      <c r="H91" s="425"/>
      <c r="I91" s="177"/>
      <c r="J91" s="64"/>
      <c r="K91" s="64"/>
      <c r="L91" s="62"/>
    </row>
    <row r="92" spans="2:12" s="1" customFormat="1" ht="6.95" customHeight="1">
      <c r="B92" s="42"/>
      <c r="C92" s="64"/>
      <c r="D92" s="64"/>
      <c r="E92" s="64"/>
      <c r="F92" s="64"/>
      <c r="G92" s="64"/>
      <c r="H92" s="64"/>
      <c r="I92" s="177"/>
      <c r="J92" s="64"/>
      <c r="K92" s="64"/>
      <c r="L92" s="62"/>
    </row>
    <row r="93" spans="2:12" s="1" customFormat="1" ht="18" customHeight="1">
      <c r="B93" s="42"/>
      <c r="C93" s="66" t="s">
        <v>23</v>
      </c>
      <c r="D93" s="64"/>
      <c r="E93" s="64"/>
      <c r="F93" s="180" t="str">
        <f>F14</f>
        <v xml:space="preserve"> </v>
      </c>
      <c r="G93" s="64"/>
      <c r="H93" s="64"/>
      <c r="I93" s="181" t="s">
        <v>25</v>
      </c>
      <c r="J93" s="74" t="str">
        <f>IF(J14="","",J14)</f>
        <v>31.07.2017</v>
      </c>
      <c r="K93" s="64"/>
      <c r="L93" s="62"/>
    </row>
    <row r="94" spans="2:12" s="1" customFormat="1" ht="6.95" customHeight="1">
      <c r="B94" s="42"/>
      <c r="C94" s="64"/>
      <c r="D94" s="64"/>
      <c r="E94" s="64"/>
      <c r="F94" s="64"/>
      <c r="G94" s="64"/>
      <c r="H94" s="64"/>
      <c r="I94" s="177"/>
      <c r="J94" s="64"/>
      <c r="K94" s="64"/>
      <c r="L94" s="62"/>
    </row>
    <row r="95" spans="2:12" s="1" customFormat="1">
      <c r="B95" s="42"/>
      <c r="C95" s="66" t="s">
        <v>27</v>
      </c>
      <c r="D95" s="64"/>
      <c r="E95" s="64"/>
      <c r="F95" s="180" t="str">
        <f>E17</f>
        <v xml:space="preserve"> </v>
      </c>
      <c r="G95" s="64"/>
      <c r="H95" s="64"/>
      <c r="I95" s="181" t="s">
        <v>33</v>
      </c>
      <c r="J95" s="180" t="str">
        <f>E23</f>
        <v xml:space="preserve"> </v>
      </c>
      <c r="K95" s="64"/>
      <c r="L95" s="62"/>
    </row>
    <row r="96" spans="2:12" s="1" customFormat="1" ht="14.45" customHeight="1">
      <c r="B96" s="42"/>
      <c r="C96" s="66" t="s">
        <v>31</v>
      </c>
      <c r="D96" s="64"/>
      <c r="E96" s="64"/>
      <c r="F96" s="180" t="str">
        <f>IF(E20="","",E20)</f>
        <v/>
      </c>
      <c r="G96" s="64"/>
      <c r="H96" s="64"/>
      <c r="I96" s="177"/>
      <c r="J96" s="64"/>
      <c r="K96" s="64"/>
      <c r="L96" s="62"/>
    </row>
    <row r="97" spans="2:65" s="1" customFormat="1" ht="10.35" customHeight="1">
      <c r="B97" s="42"/>
      <c r="C97" s="64"/>
      <c r="D97" s="64"/>
      <c r="E97" s="64"/>
      <c r="F97" s="64"/>
      <c r="G97" s="64"/>
      <c r="H97" s="64"/>
      <c r="I97" s="177"/>
      <c r="J97" s="64"/>
      <c r="K97" s="64"/>
      <c r="L97" s="62"/>
    </row>
    <row r="98" spans="2:65" s="10" customFormat="1" ht="29.25" customHeight="1">
      <c r="B98" s="182"/>
      <c r="C98" s="183" t="s">
        <v>404</v>
      </c>
      <c r="D98" s="184" t="s">
        <v>56</v>
      </c>
      <c r="E98" s="184" t="s">
        <v>52</v>
      </c>
      <c r="F98" s="184" t="s">
        <v>405</v>
      </c>
      <c r="G98" s="184" t="s">
        <v>406</v>
      </c>
      <c r="H98" s="184" t="s">
        <v>407</v>
      </c>
      <c r="I98" s="185" t="s">
        <v>408</v>
      </c>
      <c r="J98" s="184" t="s">
        <v>275</v>
      </c>
      <c r="K98" s="186" t="s">
        <v>409</v>
      </c>
      <c r="L98" s="187"/>
      <c r="M98" s="82" t="s">
        <v>410</v>
      </c>
      <c r="N98" s="83" t="s">
        <v>41</v>
      </c>
      <c r="O98" s="83" t="s">
        <v>411</v>
      </c>
      <c r="P98" s="83" t="s">
        <v>412</v>
      </c>
      <c r="Q98" s="83" t="s">
        <v>413</v>
      </c>
      <c r="R98" s="83" t="s">
        <v>414</v>
      </c>
      <c r="S98" s="83" t="s">
        <v>415</v>
      </c>
      <c r="T98" s="84" t="s">
        <v>416</v>
      </c>
    </row>
    <row r="99" spans="2:65" s="1" customFormat="1" ht="29.25" customHeight="1">
      <c r="B99" s="42"/>
      <c r="C99" s="88" t="s">
        <v>280</v>
      </c>
      <c r="D99" s="64"/>
      <c r="E99" s="64"/>
      <c r="F99" s="64"/>
      <c r="G99" s="64"/>
      <c r="H99" s="64"/>
      <c r="I99" s="177"/>
      <c r="J99" s="188">
        <f>BK99</f>
        <v>0</v>
      </c>
      <c r="K99" s="64"/>
      <c r="L99" s="62"/>
      <c r="M99" s="85"/>
      <c r="N99" s="86"/>
      <c r="O99" s="86"/>
      <c r="P99" s="189">
        <f>P100+P182+P638</f>
        <v>0</v>
      </c>
      <c r="Q99" s="86"/>
      <c r="R99" s="189">
        <f>R100+R182+R638</f>
        <v>0</v>
      </c>
      <c r="S99" s="86"/>
      <c r="T99" s="190">
        <f>T100+T182+T638</f>
        <v>0</v>
      </c>
      <c r="AT99" s="25" t="s">
        <v>70</v>
      </c>
      <c r="AU99" s="25" t="s">
        <v>281</v>
      </c>
      <c r="BK99" s="191">
        <f>BK100+BK182+BK638</f>
        <v>0</v>
      </c>
    </row>
    <row r="100" spans="2:65" s="11" customFormat="1" ht="37.35" customHeight="1">
      <c r="B100" s="192"/>
      <c r="C100" s="193"/>
      <c r="D100" s="194" t="s">
        <v>70</v>
      </c>
      <c r="E100" s="195" t="s">
        <v>417</v>
      </c>
      <c r="F100" s="195" t="s">
        <v>418</v>
      </c>
      <c r="G100" s="193"/>
      <c r="H100" s="193"/>
      <c r="I100" s="196"/>
      <c r="J100" s="197">
        <f>BK100</f>
        <v>0</v>
      </c>
      <c r="K100" s="193"/>
      <c r="L100" s="198"/>
      <c r="M100" s="199"/>
      <c r="N100" s="200"/>
      <c r="O100" s="200"/>
      <c r="P100" s="201">
        <f>P101+P145+P148+P156+P165+P168+P171</f>
        <v>0</v>
      </c>
      <c r="Q100" s="200"/>
      <c r="R100" s="201">
        <f>R101+R145+R148+R156+R165+R168+R171</f>
        <v>0</v>
      </c>
      <c r="S100" s="200"/>
      <c r="T100" s="202">
        <f>T101+T145+T148+T156+T165+T168+T171</f>
        <v>0</v>
      </c>
      <c r="AR100" s="203" t="s">
        <v>78</v>
      </c>
      <c r="AT100" s="204" t="s">
        <v>70</v>
      </c>
      <c r="AU100" s="204" t="s">
        <v>71</v>
      </c>
      <c r="AY100" s="203" t="s">
        <v>419</v>
      </c>
      <c r="BK100" s="205">
        <f>BK101+BK145+BK148+BK156+BK165+BK168+BK171</f>
        <v>0</v>
      </c>
    </row>
    <row r="101" spans="2:65" s="11" customFormat="1" ht="19.899999999999999" customHeight="1">
      <c r="B101" s="192"/>
      <c r="C101" s="193"/>
      <c r="D101" s="206" t="s">
        <v>70</v>
      </c>
      <c r="E101" s="207" t="s">
        <v>78</v>
      </c>
      <c r="F101" s="207" t="s">
        <v>420</v>
      </c>
      <c r="G101" s="193"/>
      <c r="H101" s="193"/>
      <c r="I101" s="196"/>
      <c r="J101" s="208">
        <f>BK101</f>
        <v>0</v>
      </c>
      <c r="K101" s="193"/>
      <c r="L101" s="198"/>
      <c r="M101" s="199"/>
      <c r="N101" s="200"/>
      <c r="O101" s="200"/>
      <c r="P101" s="201">
        <f>SUM(P102:P144)</f>
        <v>0</v>
      </c>
      <c r="Q101" s="200"/>
      <c r="R101" s="201">
        <f>SUM(R102:R144)</f>
        <v>0</v>
      </c>
      <c r="S101" s="200"/>
      <c r="T101" s="202">
        <f>SUM(T102:T144)</f>
        <v>0</v>
      </c>
      <c r="AR101" s="203" t="s">
        <v>78</v>
      </c>
      <c r="AT101" s="204" t="s">
        <v>70</v>
      </c>
      <c r="AU101" s="204" t="s">
        <v>78</v>
      </c>
      <c r="AY101" s="203" t="s">
        <v>419</v>
      </c>
      <c r="BK101" s="205">
        <f>SUM(BK102:BK144)</f>
        <v>0</v>
      </c>
    </row>
    <row r="102" spans="2:65" s="1" customFormat="1" ht="22.5" customHeight="1">
      <c r="B102" s="42"/>
      <c r="C102" s="209" t="s">
        <v>78</v>
      </c>
      <c r="D102" s="209" t="s">
        <v>421</v>
      </c>
      <c r="E102" s="210" t="s">
        <v>435</v>
      </c>
      <c r="F102" s="211" t="s">
        <v>436</v>
      </c>
      <c r="G102" s="212" t="s">
        <v>424</v>
      </c>
      <c r="H102" s="213">
        <v>546.29999999999995</v>
      </c>
      <c r="I102" s="214"/>
      <c r="J102" s="215">
        <f>ROUND(I102*H102,2)</f>
        <v>0</v>
      </c>
      <c r="K102" s="211" t="s">
        <v>21</v>
      </c>
      <c r="L102" s="62"/>
      <c r="M102" s="216" t="s">
        <v>21</v>
      </c>
      <c r="N102" s="217" t="s">
        <v>42</v>
      </c>
      <c r="O102" s="43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25" t="s">
        <v>426</v>
      </c>
      <c r="AT102" s="25" t="s">
        <v>421</v>
      </c>
      <c r="AU102" s="25" t="s">
        <v>80</v>
      </c>
      <c r="AY102" s="25" t="s">
        <v>419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5" t="s">
        <v>78</v>
      </c>
      <c r="BK102" s="220">
        <f>ROUND(I102*H102,2)</f>
        <v>0</v>
      </c>
      <c r="BL102" s="25" t="s">
        <v>426</v>
      </c>
      <c r="BM102" s="25" t="s">
        <v>80</v>
      </c>
    </row>
    <row r="103" spans="2:65" s="1" customFormat="1" ht="13.5">
      <c r="B103" s="42"/>
      <c r="C103" s="64"/>
      <c r="D103" s="221" t="s">
        <v>428</v>
      </c>
      <c r="E103" s="64"/>
      <c r="F103" s="222" t="s">
        <v>436</v>
      </c>
      <c r="G103" s="64"/>
      <c r="H103" s="64"/>
      <c r="I103" s="177"/>
      <c r="J103" s="64"/>
      <c r="K103" s="64"/>
      <c r="L103" s="62"/>
      <c r="M103" s="223"/>
      <c r="N103" s="43"/>
      <c r="O103" s="43"/>
      <c r="P103" s="43"/>
      <c r="Q103" s="43"/>
      <c r="R103" s="43"/>
      <c r="S103" s="43"/>
      <c r="T103" s="79"/>
      <c r="AT103" s="25" t="s">
        <v>428</v>
      </c>
      <c r="AU103" s="25" t="s">
        <v>80</v>
      </c>
    </row>
    <row r="104" spans="2:65" s="12" customFormat="1" ht="13.5">
      <c r="B104" s="224"/>
      <c r="C104" s="225"/>
      <c r="D104" s="221" t="s">
        <v>430</v>
      </c>
      <c r="E104" s="226" t="s">
        <v>21</v>
      </c>
      <c r="F104" s="227" t="s">
        <v>2856</v>
      </c>
      <c r="G104" s="225"/>
      <c r="H104" s="228">
        <v>534.29999999999995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430</v>
      </c>
      <c r="AU104" s="234" t="s">
        <v>80</v>
      </c>
      <c r="AV104" s="12" t="s">
        <v>80</v>
      </c>
      <c r="AW104" s="12" t="s">
        <v>34</v>
      </c>
      <c r="AX104" s="12" t="s">
        <v>71</v>
      </c>
      <c r="AY104" s="234" t="s">
        <v>419</v>
      </c>
    </row>
    <row r="105" spans="2:65" s="12" customFormat="1" ht="13.5">
      <c r="B105" s="224"/>
      <c r="C105" s="225"/>
      <c r="D105" s="221" t="s">
        <v>430</v>
      </c>
      <c r="E105" s="226" t="s">
        <v>21</v>
      </c>
      <c r="F105" s="227" t="s">
        <v>2857</v>
      </c>
      <c r="G105" s="225"/>
      <c r="H105" s="228">
        <v>12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430</v>
      </c>
      <c r="AU105" s="234" t="s">
        <v>80</v>
      </c>
      <c r="AV105" s="12" t="s">
        <v>80</v>
      </c>
      <c r="AW105" s="12" t="s">
        <v>34</v>
      </c>
      <c r="AX105" s="12" t="s">
        <v>71</v>
      </c>
      <c r="AY105" s="234" t="s">
        <v>419</v>
      </c>
    </row>
    <row r="106" spans="2:65" s="13" customFormat="1" ht="13.5">
      <c r="B106" s="235"/>
      <c r="C106" s="236"/>
      <c r="D106" s="237" t="s">
        <v>430</v>
      </c>
      <c r="E106" s="238" t="s">
        <v>21</v>
      </c>
      <c r="F106" s="239" t="s">
        <v>434</v>
      </c>
      <c r="G106" s="236"/>
      <c r="H106" s="240">
        <v>546.29999999999995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430</v>
      </c>
      <c r="AU106" s="246" t="s">
        <v>80</v>
      </c>
      <c r="AV106" s="13" t="s">
        <v>426</v>
      </c>
      <c r="AW106" s="13" t="s">
        <v>34</v>
      </c>
      <c r="AX106" s="13" t="s">
        <v>78</v>
      </c>
      <c r="AY106" s="246" t="s">
        <v>419</v>
      </c>
    </row>
    <row r="107" spans="2:65" s="1" customFormat="1" ht="31.5" customHeight="1">
      <c r="B107" s="42"/>
      <c r="C107" s="209" t="s">
        <v>80</v>
      </c>
      <c r="D107" s="209" t="s">
        <v>421</v>
      </c>
      <c r="E107" s="210" t="s">
        <v>2858</v>
      </c>
      <c r="F107" s="211" t="s">
        <v>2859</v>
      </c>
      <c r="G107" s="212" t="s">
        <v>424</v>
      </c>
      <c r="H107" s="213">
        <v>546.29999999999995</v>
      </c>
      <c r="I107" s="214"/>
      <c r="J107" s="215">
        <f>ROUND(I107*H107,2)</f>
        <v>0</v>
      </c>
      <c r="K107" s="211" t="s">
        <v>21</v>
      </c>
      <c r="L107" s="62"/>
      <c r="M107" s="216" t="s">
        <v>21</v>
      </c>
      <c r="N107" s="217" t="s">
        <v>42</v>
      </c>
      <c r="O107" s="43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25" t="s">
        <v>426</v>
      </c>
      <c r="AT107" s="25" t="s">
        <v>421</v>
      </c>
      <c r="AU107" s="25" t="s">
        <v>80</v>
      </c>
      <c r="AY107" s="25" t="s">
        <v>419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5" t="s">
        <v>78</v>
      </c>
      <c r="BK107" s="220">
        <f>ROUND(I107*H107,2)</f>
        <v>0</v>
      </c>
      <c r="BL107" s="25" t="s">
        <v>426</v>
      </c>
      <c r="BM107" s="25" t="s">
        <v>426</v>
      </c>
    </row>
    <row r="108" spans="2:65" s="1" customFormat="1" ht="13.5">
      <c r="B108" s="42"/>
      <c r="C108" s="64"/>
      <c r="D108" s="221" t="s">
        <v>428</v>
      </c>
      <c r="E108" s="64"/>
      <c r="F108" s="222" t="s">
        <v>2859</v>
      </c>
      <c r="G108" s="64"/>
      <c r="H108" s="64"/>
      <c r="I108" s="177"/>
      <c r="J108" s="64"/>
      <c r="K108" s="64"/>
      <c r="L108" s="62"/>
      <c r="M108" s="223"/>
      <c r="N108" s="43"/>
      <c r="O108" s="43"/>
      <c r="P108" s="43"/>
      <c r="Q108" s="43"/>
      <c r="R108" s="43"/>
      <c r="S108" s="43"/>
      <c r="T108" s="79"/>
      <c r="AT108" s="25" t="s">
        <v>428</v>
      </c>
      <c r="AU108" s="25" t="s">
        <v>80</v>
      </c>
    </row>
    <row r="109" spans="2:65" s="12" customFormat="1" ht="13.5">
      <c r="B109" s="224"/>
      <c r="C109" s="225"/>
      <c r="D109" s="221" t="s">
        <v>430</v>
      </c>
      <c r="E109" s="226" t="s">
        <v>21</v>
      </c>
      <c r="F109" s="227" t="s">
        <v>2860</v>
      </c>
      <c r="G109" s="225"/>
      <c r="H109" s="228">
        <v>546.29999999999995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430</v>
      </c>
      <c r="AU109" s="234" t="s">
        <v>80</v>
      </c>
      <c r="AV109" s="12" t="s">
        <v>80</v>
      </c>
      <c r="AW109" s="12" t="s">
        <v>34</v>
      </c>
      <c r="AX109" s="12" t="s">
        <v>71</v>
      </c>
      <c r="AY109" s="234" t="s">
        <v>419</v>
      </c>
    </row>
    <row r="110" spans="2:65" s="13" customFormat="1" ht="13.5">
      <c r="B110" s="235"/>
      <c r="C110" s="236"/>
      <c r="D110" s="237" t="s">
        <v>430</v>
      </c>
      <c r="E110" s="238" t="s">
        <v>21</v>
      </c>
      <c r="F110" s="239" t="s">
        <v>434</v>
      </c>
      <c r="G110" s="236"/>
      <c r="H110" s="240">
        <v>546.29999999999995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430</v>
      </c>
      <c r="AU110" s="246" t="s">
        <v>80</v>
      </c>
      <c r="AV110" s="13" t="s">
        <v>426</v>
      </c>
      <c r="AW110" s="13" t="s">
        <v>34</v>
      </c>
      <c r="AX110" s="13" t="s">
        <v>78</v>
      </c>
      <c r="AY110" s="246" t="s">
        <v>419</v>
      </c>
    </row>
    <row r="111" spans="2:65" s="1" customFormat="1" ht="22.5" customHeight="1">
      <c r="B111" s="42"/>
      <c r="C111" s="209" t="s">
        <v>100</v>
      </c>
      <c r="D111" s="209" t="s">
        <v>421</v>
      </c>
      <c r="E111" s="210" t="s">
        <v>2861</v>
      </c>
      <c r="F111" s="211" t="s">
        <v>2862</v>
      </c>
      <c r="G111" s="212" t="s">
        <v>465</v>
      </c>
      <c r="H111" s="213">
        <v>1083.5999999999999</v>
      </c>
      <c r="I111" s="214"/>
      <c r="J111" s="215">
        <f>ROUND(I111*H111,2)</f>
        <v>0</v>
      </c>
      <c r="K111" s="211" t="s">
        <v>21</v>
      </c>
      <c r="L111" s="62"/>
      <c r="M111" s="216" t="s">
        <v>21</v>
      </c>
      <c r="N111" s="217" t="s">
        <v>42</v>
      </c>
      <c r="O111" s="43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25" t="s">
        <v>426</v>
      </c>
      <c r="AT111" s="25" t="s">
        <v>421</v>
      </c>
      <c r="AU111" s="25" t="s">
        <v>80</v>
      </c>
      <c r="AY111" s="25" t="s">
        <v>419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5" t="s">
        <v>78</v>
      </c>
      <c r="BK111" s="220">
        <f>ROUND(I111*H111,2)</f>
        <v>0</v>
      </c>
      <c r="BL111" s="25" t="s">
        <v>426</v>
      </c>
      <c r="BM111" s="25" t="s">
        <v>455</v>
      </c>
    </row>
    <row r="112" spans="2:65" s="1" customFormat="1" ht="13.5">
      <c r="B112" s="42"/>
      <c r="C112" s="64"/>
      <c r="D112" s="237" t="s">
        <v>428</v>
      </c>
      <c r="E112" s="64"/>
      <c r="F112" s="271" t="s">
        <v>2862</v>
      </c>
      <c r="G112" s="64"/>
      <c r="H112" s="64"/>
      <c r="I112" s="177"/>
      <c r="J112" s="64"/>
      <c r="K112" s="64"/>
      <c r="L112" s="62"/>
      <c r="M112" s="223"/>
      <c r="N112" s="43"/>
      <c r="O112" s="43"/>
      <c r="P112" s="43"/>
      <c r="Q112" s="43"/>
      <c r="R112" s="43"/>
      <c r="S112" s="43"/>
      <c r="T112" s="79"/>
      <c r="AT112" s="25" t="s">
        <v>428</v>
      </c>
      <c r="AU112" s="25" t="s">
        <v>80</v>
      </c>
    </row>
    <row r="113" spans="2:65" s="1" customFormat="1" ht="22.5" customHeight="1">
      <c r="B113" s="42"/>
      <c r="C113" s="209" t="s">
        <v>426</v>
      </c>
      <c r="D113" s="209" t="s">
        <v>421</v>
      </c>
      <c r="E113" s="210" t="s">
        <v>2863</v>
      </c>
      <c r="F113" s="211" t="s">
        <v>2864</v>
      </c>
      <c r="G113" s="212" t="s">
        <v>465</v>
      </c>
      <c r="H113" s="213">
        <v>1083</v>
      </c>
      <c r="I113" s="214"/>
      <c r="J113" s="215">
        <f>ROUND(I113*H113,2)</f>
        <v>0</v>
      </c>
      <c r="K113" s="211" t="s">
        <v>21</v>
      </c>
      <c r="L113" s="62"/>
      <c r="M113" s="216" t="s">
        <v>21</v>
      </c>
      <c r="N113" s="217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426</v>
      </c>
      <c r="AT113" s="25" t="s">
        <v>421</v>
      </c>
      <c r="AU113" s="25" t="s">
        <v>80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426</v>
      </c>
      <c r="BM113" s="25" t="s">
        <v>468</v>
      </c>
    </row>
    <row r="114" spans="2:65" s="1" customFormat="1" ht="13.5">
      <c r="B114" s="42"/>
      <c r="C114" s="64"/>
      <c r="D114" s="237" t="s">
        <v>428</v>
      </c>
      <c r="E114" s="64"/>
      <c r="F114" s="271" t="s">
        <v>2864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80</v>
      </c>
    </row>
    <row r="115" spans="2:65" s="1" customFormat="1" ht="22.5" customHeight="1">
      <c r="B115" s="42"/>
      <c r="C115" s="209" t="s">
        <v>450</v>
      </c>
      <c r="D115" s="209" t="s">
        <v>421</v>
      </c>
      <c r="E115" s="210" t="s">
        <v>2865</v>
      </c>
      <c r="F115" s="211" t="s">
        <v>2866</v>
      </c>
      <c r="G115" s="212" t="s">
        <v>424</v>
      </c>
      <c r="H115" s="213">
        <v>546.29999999999995</v>
      </c>
      <c r="I115" s="214"/>
      <c r="J115" s="215">
        <f>ROUND(I115*H115,2)</f>
        <v>0</v>
      </c>
      <c r="K115" s="211" t="s">
        <v>21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426</v>
      </c>
      <c r="AT115" s="25" t="s">
        <v>421</v>
      </c>
      <c r="AU115" s="25" t="s">
        <v>80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426</v>
      </c>
      <c r="BM115" s="25" t="s">
        <v>479</v>
      </c>
    </row>
    <row r="116" spans="2:65" s="1" customFormat="1" ht="13.5">
      <c r="B116" s="42"/>
      <c r="C116" s="64"/>
      <c r="D116" s="221" t="s">
        <v>428</v>
      </c>
      <c r="E116" s="64"/>
      <c r="F116" s="222" t="s">
        <v>2866</v>
      </c>
      <c r="G116" s="64"/>
      <c r="H116" s="64"/>
      <c r="I116" s="177"/>
      <c r="J116" s="64"/>
      <c r="K116" s="64"/>
      <c r="L116" s="62"/>
      <c r="M116" s="223"/>
      <c r="N116" s="43"/>
      <c r="O116" s="43"/>
      <c r="P116" s="43"/>
      <c r="Q116" s="43"/>
      <c r="R116" s="43"/>
      <c r="S116" s="43"/>
      <c r="T116" s="79"/>
      <c r="AT116" s="25" t="s">
        <v>428</v>
      </c>
      <c r="AU116" s="25" t="s">
        <v>80</v>
      </c>
    </row>
    <row r="117" spans="2:65" s="12" customFormat="1" ht="13.5">
      <c r="B117" s="224"/>
      <c r="C117" s="225"/>
      <c r="D117" s="221" t="s">
        <v>430</v>
      </c>
      <c r="E117" s="226" t="s">
        <v>21</v>
      </c>
      <c r="F117" s="227" t="s">
        <v>2867</v>
      </c>
      <c r="G117" s="225"/>
      <c r="H117" s="228">
        <v>546.29999999999995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430</v>
      </c>
      <c r="AU117" s="234" t="s">
        <v>80</v>
      </c>
      <c r="AV117" s="12" t="s">
        <v>80</v>
      </c>
      <c r="AW117" s="12" t="s">
        <v>34</v>
      </c>
      <c r="AX117" s="12" t="s">
        <v>71</v>
      </c>
      <c r="AY117" s="234" t="s">
        <v>419</v>
      </c>
    </row>
    <row r="118" spans="2:65" s="13" customFormat="1" ht="13.5">
      <c r="B118" s="235"/>
      <c r="C118" s="236"/>
      <c r="D118" s="237" t="s">
        <v>430</v>
      </c>
      <c r="E118" s="238" t="s">
        <v>21</v>
      </c>
      <c r="F118" s="239" t="s">
        <v>434</v>
      </c>
      <c r="G118" s="236"/>
      <c r="H118" s="240">
        <v>546.29999999999995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430</v>
      </c>
      <c r="AU118" s="246" t="s">
        <v>80</v>
      </c>
      <c r="AV118" s="13" t="s">
        <v>426</v>
      </c>
      <c r="AW118" s="13" t="s">
        <v>34</v>
      </c>
      <c r="AX118" s="13" t="s">
        <v>78</v>
      </c>
      <c r="AY118" s="246" t="s">
        <v>419</v>
      </c>
    </row>
    <row r="119" spans="2:65" s="1" customFormat="1" ht="22.5" customHeight="1">
      <c r="B119" s="42"/>
      <c r="C119" s="209" t="s">
        <v>455</v>
      </c>
      <c r="D119" s="209" t="s">
        <v>421</v>
      </c>
      <c r="E119" s="210" t="s">
        <v>2868</v>
      </c>
      <c r="F119" s="211" t="s">
        <v>2869</v>
      </c>
      <c r="G119" s="212" t="s">
        <v>424</v>
      </c>
      <c r="H119" s="213">
        <v>234.16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80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492</v>
      </c>
    </row>
    <row r="120" spans="2:65" s="1" customFormat="1" ht="13.5">
      <c r="B120" s="42"/>
      <c r="C120" s="64"/>
      <c r="D120" s="221" t="s">
        <v>428</v>
      </c>
      <c r="E120" s="64"/>
      <c r="F120" s="222" t="s">
        <v>2869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80</v>
      </c>
    </row>
    <row r="121" spans="2:65" s="12" customFormat="1" ht="13.5">
      <c r="B121" s="224"/>
      <c r="C121" s="225"/>
      <c r="D121" s="221" t="s">
        <v>430</v>
      </c>
      <c r="E121" s="226" t="s">
        <v>21</v>
      </c>
      <c r="F121" s="227" t="s">
        <v>2870</v>
      </c>
      <c r="G121" s="225"/>
      <c r="H121" s="228">
        <v>41.9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430</v>
      </c>
      <c r="AU121" s="234" t="s">
        <v>80</v>
      </c>
      <c r="AV121" s="12" t="s">
        <v>80</v>
      </c>
      <c r="AW121" s="12" t="s">
        <v>34</v>
      </c>
      <c r="AX121" s="12" t="s">
        <v>71</v>
      </c>
      <c r="AY121" s="234" t="s">
        <v>419</v>
      </c>
    </row>
    <row r="122" spans="2:65" s="12" customFormat="1" ht="13.5">
      <c r="B122" s="224"/>
      <c r="C122" s="225"/>
      <c r="D122" s="221" t="s">
        <v>430</v>
      </c>
      <c r="E122" s="226" t="s">
        <v>21</v>
      </c>
      <c r="F122" s="227" t="s">
        <v>2871</v>
      </c>
      <c r="G122" s="225"/>
      <c r="H122" s="228">
        <v>183.89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430</v>
      </c>
      <c r="AU122" s="234" t="s">
        <v>80</v>
      </c>
      <c r="AV122" s="12" t="s">
        <v>80</v>
      </c>
      <c r="AW122" s="12" t="s">
        <v>34</v>
      </c>
      <c r="AX122" s="12" t="s">
        <v>71</v>
      </c>
      <c r="AY122" s="234" t="s">
        <v>419</v>
      </c>
    </row>
    <row r="123" spans="2:65" s="12" customFormat="1" ht="13.5">
      <c r="B123" s="224"/>
      <c r="C123" s="225"/>
      <c r="D123" s="221" t="s">
        <v>430</v>
      </c>
      <c r="E123" s="226" t="s">
        <v>21</v>
      </c>
      <c r="F123" s="227" t="s">
        <v>2872</v>
      </c>
      <c r="G123" s="225"/>
      <c r="H123" s="228">
        <v>8.3699999999999992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430</v>
      </c>
      <c r="AU123" s="234" t="s">
        <v>80</v>
      </c>
      <c r="AV123" s="12" t="s">
        <v>80</v>
      </c>
      <c r="AW123" s="12" t="s">
        <v>34</v>
      </c>
      <c r="AX123" s="12" t="s">
        <v>71</v>
      </c>
      <c r="AY123" s="234" t="s">
        <v>419</v>
      </c>
    </row>
    <row r="124" spans="2:65" s="13" customFormat="1" ht="13.5">
      <c r="B124" s="235"/>
      <c r="C124" s="236"/>
      <c r="D124" s="237" t="s">
        <v>430</v>
      </c>
      <c r="E124" s="238" t="s">
        <v>21</v>
      </c>
      <c r="F124" s="239" t="s">
        <v>434</v>
      </c>
      <c r="G124" s="236"/>
      <c r="H124" s="240">
        <v>234.16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430</v>
      </c>
      <c r="AU124" s="246" t="s">
        <v>80</v>
      </c>
      <c r="AV124" s="13" t="s">
        <v>426</v>
      </c>
      <c r="AW124" s="13" t="s">
        <v>34</v>
      </c>
      <c r="AX124" s="13" t="s">
        <v>78</v>
      </c>
      <c r="AY124" s="246" t="s">
        <v>419</v>
      </c>
    </row>
    <row r="125" spans="2:65" s="1" customFormat="1" ht="22.5" customHeight="1">
      <c r="B125" s="42"/>
      <c r="C125" s="209" t="s">
        <v>462</v>
      </c>
      <c r="D125" s="209" t="s">
        <v>421</v>
      </c>
      <c r="E125" s="210" t="s">
        <v>451</v>
      </c>
      <c r="F125" s="211" t="s">
        <v>452</v>
      </c>
      <c r="G125" s="212" t="s">
        <v>424</v>
      </c>
      <c r="H125" s="213">
        <v>234.16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80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508</v>
      </c>
    </row>
    <row r="126" spans="2:65" s="1" customFormat="1" ht="13.5">
      <c r="B126" s="42"/>
      <c r="C126" s="64"/>
      <c r="D126" s="237" t="s">
        <v>428</v>
      </c>
      <c r="E126" s="64"/>
      <c r="F126" s="271" t="s">
        <v>452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80</v>
      </c>
    </row>
    <row r="127" spans="2:65" s="1" customFormat="1" ht="22.5" customHeight="1">
      <c r="B127" s="42"/>
      <c r="C127" s="209" t="s">
        <v>468</v>
      </c>
      <c r="D127" s="209" t="s">
        <v>421</v>
      </c>
      <c r="E127" s="210" t="s">
        <v>456</v>
      </c>
      <c r="F127" s="211" t="s">
        <v>457</v>
      </c>
      <c r="G127" s="212" t="s">
        <v>458</v>
      </c>
      <c r="H127" s="213">
        <v>421.488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426</v>
      </c>
      <c r="AT127" s="25" t="s">
        <v>421</v>
      </c>
      <c r="AU127" s="25" t="s">
        <v>80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426</v>
      </c>
      <c r="BM127" s="25" t="s">
        <v>517</v>
      </c>
    </row>
    <row r="128" spans="2:65" s="1" customFormat="1" ht="13.5">
      <c r="B128" s="42"/>
      <c r="C128" s="64"/>
      <c r="D128" s="221" t="s">
        <v>428</v>
      </c>
      <c r="E128" s="64"/>
      <c r="F128" s="222" t="s">
        <v>457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80</v>
      </c>
    </row>
    <row r="129" spans="2:65" s="12" customFormat="1" ht="13.5">
      <c r="B129" s="224"/>
      <c r="C129" s="225"/>
      <c r="D129" s="221" t="s">
        <v>430</v>
      </c>
      <c r="E129" s="226" t="s">
        <v>21</v>
      </c>
      <c r="F129" s="227" t="s">
        <v>2873</v>
      </c>
      <c r="G129" s="225"/>
      <c r="H129" s="228">
        <v>421.488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430</v>
      </c>
      <c r="AU129" s="234" t="s">
        <v>80</v>
      </c>
      <c r="AV129" s="12" t="s">
        <v>80</v>
      </c>
      <c r="AW129" s="12" t="s">
        <v>34</v>
      </c>
      <c r="AX129" s="12" t="s">
        <v>71</v>
      </c>
      <c r="AY129" s="234" t="s">
        <v>419</v>
      </c>
    </row>
    <row r="130" spans="2:65" s="13" customFormat="1" ht="13.5">
      <c r="B130" s="235"/>
      <c r="C130" s="236"/>
      <c r="D130" s="237" t="s">
        <v>430</v>
      </c>
      <c r="E130" s="238" t="s">
        <v>21</v>
      </c>
      <c r="F130" s="239" t="s">
        <v>434</v>
      </c>
      <c r="G130" s="236"/>
      <c r="H130" s="240">
        <v>421.488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430</v>
      </c>
      <c r="AU130" s="246" t="s">
        <v>80</v>
      </c>
      <c r="AV130" s="13" t="s">
        <v>426</v>
      </c>
      <c r="AW130" s="13" t="s">
        <v>34</v>
      </c>
      <c r="AX130" s="13" t="s">
        <v>78</v>
      </c>
      <c r="AY130" s="246" t="s">
        <v>419</v>
      </c>
    </row>
    <row r="131" spans="2:65" s="1" customFormat="1" ht="22.5" customHeight="1">
      <c r="B131" s="42"/>
      <c r="C131" s="209" t="s">
        <v>474</v>
      </c>
      <c r="D131" s="209" t="s">
        <v>421</v>
      </c>
      <c r="E131" s="210" t="s">
        <v>2874</v>
      </c>
      <c r="F131" s="211" t="s">
        <v>2875</v>
      </c>
      <c r="G131" s="212" t="s">
        <v>424</v>
      </c>
      <c r="H131" s="213">
        <v>312.14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426</v>
      </c>
      <c r="AT131" s="25" t="s">
        <v>421</v>
      </c>
      <c r="AU131" s="25" t="s">
        <v>80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426</v>
      </c>
      <c r="BM131" s="25" t="s">
        <v>529</v>
      </c>
    </row>
    <row r="132" spans="2:65" s="1" customFormat="1" ht="13.5">
      <c r="B132" s="42"/>
      <c r="C132" s="64"/>
      <c r="D132" s="221" t="s">
        <v>428</v>
      </c>
      <c r="E132" s="64"/>
      <c r="F132" s="222" t="s">
        <v>2875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80</v>
      </c>
    </row>
    <row r="133" spans="2:65" s="12" customFormat="1" ht="13.5">
      <c r="B133" s="224"/>
      <c r="C133" s="225"/>
      <c r="D133" s="221" t="s">
        <v>430</v>
      </c>
      <c r="E133" s="226" t="s">
        <v>21</v>
      </c>
      <c r="F133" s="227" t="s">
        <v>2876</v>
      </c>
      <c r="G133" s="225"/>
      <c r="H133" s="228">
        <v>546.29999999999995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430</v>
      </c>
      <c r="AU133" s="234" t="s">
        <v>80</v>
      </c>
      <c r="AV133" s="12" t="s">
        <v>80</v>
      </c>
      <c r="AW133" s="12" t="s">
        <v>34</v>
      </c>
      <c r="AX133" s="12" t="s">
        <v>71</v>
      </c>
      <c r="AY133" s="234" t="s">
        <v>419</v>
      </c>
    </row>
    <row r="134" spans="2:65" s="12" customFormat="1" ht="13.5">
      <c r="B134" s="224"/>
      <c r="C134" s="225"/>
      <c r="D134" s="221" t="s">
        <v>430</v>
      </c>
      <c r="E134" s="226" t="s">
        <v>21</v>
      </c>
      <c r="F134" s="227" t="s">
        <v>2877</v>
      </c>
      <c r="G134" s="225"/>
      <c r="H134" s="228">
        <v>-234.16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430</v>
      </c>
      <c r="AU134" s="234" t="s">
        <v>80</v>
      </c>
      <c r="AV134" s="12" t="s">
        <v>80</v>
      </c>
      <c r="AW134" s="12" t="s">
        <v>34</v>
      </c>
      <c r="AX134" s="12" t="s">
        <v>71</v>
      </c>
      <c r="AY134" s="234" t="s">
        <v>419</v>
      </c>
    </row>
    <row r="135" spans="2:65" s="13" customFormat="1" ht="13.5">
      <c r="B135" s="235"/>
      <c r="C135" s="236"/>
      <c r="D135" s="237" t="s">
        <v>430</v>
      </c>
      <c r="E135" s="238" t="s">
        <v>21</v>
      </c>
      <c r="F135" s="239" t="s">
        <v>434</v>
      </c>
      <c r="G135" s="236"/>
      <c r="H135" s="240">
        <v>312.14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430</v>
      </c>
      <c r="AU135" s="246" t="s">
        <v>80</v>
      </c>
      <c r="AV135" s="13" t="s">
        <v>426</v>
      </c>
      <c r="AW135" s="13" t="s">
        <v>34</v>
      </c>
      <c r="AX135" s="13" t="s">
        <v>78</v>
      </c>
      <c r="AY135" s="246" t="s">
        <v>419</v>
      </c>
    </row>
    <row r="136" spans="2:65" s="1" customFormat="1" ht="31.5" customHeight="1">
      <c r="B136" s="42"/>
      <c r="C136" s="209" t="s">
        <v>479</v>
      </c>
      <c r="D136" s="209" t="s">
        <v>421</v>
      </c>
      <c r="E136" s="210" t="s">
        <v>2878</v>
      </c>
      <c r="F136" s="211" t="s">
        <v>2879</v>
      </c>
      <c r="G136" s="212" t="s">
        <v>424</v>
      </c>
      <c r="H136" s="213">
        <v>183.89</v>
      </c>
      <c r="I136" s="214"/>
      <c r="J136" s="215">
        <f>ROUND(I136*H136,2)</f>
        <v>0</v>
      </c>
      <c r="K136" s="211" t="s">
        <v>21</v>
      </c>
      <c r="L136" s="62"/>
      <c r="M136" s="216" t="s">
        <v>21</v>
      </c>
      <c r="N136" s="217" t="s">
        <v>42</v>
      </c>
      <c r="O136" s="43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25" t="s">
        <v>426</v>
      </c>
      <c r="AT136" s="25" t="s">
        <v>421</v>
      </c>
      <c r="AU136" s="25" t="s">
        <v>80</v>
      </c>
      <c r="AY136" s="25" t="s">
        <v>419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5" t="s">
        <v>78</v>
      </c>
      <c r="BK136" s="220">
        <f>ROUND(I136*H136,2)</f>
        <v>0</v>
      </c>
      <c r="BL136" s="25" t="s">
        <v>426</v>
      </c>
      <c r="BM136" s="25" t="s">
        <v>544</v>
      </c>
    </row>
    <row r="137" spans="2:65" s="1" customFormat="1" ht="13.5">
      <c r="B137" s="42"/>
      <c r="C137" s="64"/>
      <c r="D137" s="221" t="s">
        <v>428</v>
      </c>
      <c r="E137" s="64"/>
      <c r="F137" s="222" t="s">
        <v>2879</v>
      </c>
      <c r="G137" s="64"/>
      <c r="H137" s="64"/>
      <c r="I137" s="177"/>
      <c r="J137" s="64"/>
      <c r="K137" s="64"/>
      <c r="L137" s="62"/>
      <c r="M137" s="223"/>
      <c r="N137" s="43"/>
      <c r="O137" s="43"/>
      <c r="P137" s="43"/>
      <c r="Q137" s="43"/>
      <c r="R137" s="43"/>
      <c r="S137" s="43"/>
      <c r="T137" s="79"/>
      <c r="AT137" s="25" t="s">
        <v>428</v>
      </c>
      <c r="AU137" s="25" t="s">
        <v>80</v>
      </c>
    </row>
    <row r="138" spans="2:65" s="12" customFormat="1" ht="13.5">
      <c r="B138" s="224"/>
      <c r="C138" s="225"/>
      <c r="D138" s="221" t="s">
        <v>430</v>
      </c>
      <c r="E138" s="226" t="s">
        <v>21</v>
      </c>
      <c r="F138" s="227" t="s">
        <v>2880</v>
      </c>
      <c r="G138" s="225"/>
      <c r="H138" s="228">
        <v>180.84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430</v>
      </c>
      <c r="AU138" s="234" t="s">
        <v>80</v>
      </c>
      <c r="AV138" s="12" t="s">
        <v>80</v>
      </c>
      <c r="AW138" s="12" t="s">
        <v>34</v>
      </c>
      <c r="AX138" s="12" t="s">
        <v>71</v>
      </c>
      <c r="AY138" s="234" t="s">
        <v>419</v>
      </c>
    </row>
    <row r="139" spans="2:65" s="12" customFormat="1" ht="13.5">
      <c r="B139" s="224"/>
      <c r="C139" s="225"/>
      <c r="D139" s="221" t="s">
        <v>430</v>
      </c>
      <c r="E139" s="226" t="s">
        <v>21</v>
      </c>
      <c r="F139" s="227" t="s">
        <v>2881</v>
      </c>
      <c r="G139" s="225"/>
      <c r="H139" s="228">
        <v>3.05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430</v>
      </c>
      <c r="AU139" s="234" t="s">
        <v>80</v>
      </c>
      <c r="AV139" s="12" t="s">
        <v>80</v>
      </c>
      <c r="AW139" s="12" t="s">
        <v>34</v>
      </c>
      <c r="AX139" s="12" t="s">
        <v>71</v>
      </c>
      <c r="AY139" s="234" t="s">
        <v>419</v>
      </c>
    </row>
    <row r="140" spans="2:65" s="13" customFormat="1" ht="13.5">
      <c r="B140" s="235"/>
      <c r="C140" s="236"/>
      <c r="D140" s="237" t="s">
        <v>430</v>
      </c>
      <c r="E140" s="238" t="s">
        <v>21</v>
      </c>
      <c r="F140" s="239" t="s">
        <v>434</v>
      </c>
      <c r="G140" s="236"/>
      <c r="H140" s="240">
        <v>183.89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430</v>
      </c>
      <c r="AU140" s="246" t="s">
        <v>80</v>
      </c>
      <c r="AV140" s="13" t="s">
        <v>426</v>
      </c>
      <c r="AW140" s="13" t="s">
        <v>34</v>
      </c>
      <c r="AX140" s="13" t="s">
        <v>78</v>
      </c>
      <c r="AY140" s="246" t="s">
        <v>419</v>
      </c>
    </row>
    <row r="141" spans="2:65" s="1" customFormat="1" ht="22.5" customHeight="1">
      <c r="B141" s="42"/>
      <c r="C141" s="250" t="s">
        <v>485</v>
      </c>
      <c r="D141" s="250" t="s">
        <v>469</v>
      </c>
      <c r="E141" s="251" t="s">
        <v>2882</v>
      </c>
      <c r="F141" s="252" t="s">
        <v>2883</v>
      </c>
      <c r="G141" s="253" t="s">
        <v>458</v>
      </c>
      <c r="H141" s="254">
        <v>347.55200000000002</v>
      </c>
      <c r="I141" s="255"/>
      <c r="J141" s="256">
        <f>ROUND(I141*H141,2)</f>
        <v>0</v>
      </c>
      <c r="K141" s="252" t="s">
        <v>21</v>
      </c>
      <c r="L141" s="257"/>
      <c r="M141" s="258" t="s">
        <v>21</v>
      </c>
      <c r="N141" s="259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468</v>
      </c>
      <c r="AT141" s="25" t="s">
        <v>469</v>
      </c>
      <c r="AU141" s="25" t="s">
        <v>80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426</v>
      </c>
      <c r="BM141" s="25" t="s">
        <v>557</v>
      </c>
    </row>
    <row r="142" spans="2:65" s="1" customFormat="1" ht="13.5">
      <c r="B142" s="42"/>
      <c r="C142" s="64"/>
      <c r="D142" s="221" t="s">
        <v>428</v>
      </c>
      <c r="E142" s="64"/>
      <c r="F142" s="222" t="s">
        <v>2883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80</v>
      </c>
    </row>
    <row r="143" spans="2:65" s="12" customFormat="1" ht="13.5">
      <c r="B143" s="224"/>
      <c r="C143" s="225"/>
      <c r="D143" s="221" t="s">
        <v>430</v>
      </c>
      <c r="E143" s="226" t="s">
        <v>21</v>
      </c>
      <c r="F143" s="227" t="s">
        <v>2884</v>
      </c>
      <c r="G143" s="225"/>
      <c r="H143" s="228">
        <v>347.55200000000002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430</v>
      </c>
      <c r="AU143" s="234" t="s">
        <v>80</v>
      </c>
      <c r="AV143" s="12" t="s">
        <v>80</v>
      </c>
      <c r="AW143" s="12" t="s">
        <v>34</v>
      </c>
      <c r="AX143" s="12" t="s">
        <v>71</v>
      </c>
      <c r="AY143" s="234" t="s">
        <v>419</v>
      </c>
    </row>
    <row r="144" spans="2:65" s="13" customFormat="1" ht="13.5">
      <c r="B144" s="235"/>
      <c r="C144" s="236"/>
      <c r="D144" s="221" t="s">
        <v>430</v>
      </c>
      <c r="E144" s="284" t="s">
        <v>21</v>
      </c>
      <c r="F144" s="285" t="s">
        <v>434</v>
      </c>
      <c r="G144" s="236"/>
      <c r="H144" s="286">
        <v>347.55200000000002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430</v>
      </c>
      <c r="AU144" s="246" t="s">
        <v>80</v>
      </c>
      <c r="AV144" s="13" t="s">
        <v>426</v>
      </c>
      <c r="AW144" s="13" t="s">
        <v>34</v>
      </c>
      <c r="AX144" s="13" t="s">
        <v>78</v>
      </c>
      <c r="AY144" s="246" t="s">
        <v>419</v>
      </c>
    </row>
    <row r="145" spans="2:65" s="11" customFormat="1" ht="29.85" customHeight="1">
      <c r="B145" s="192"/>
      <c r="C145" s="193"/>
      <c r="D145" s="206" t="s">
        <v>70</v>
      </c>
      <c r="E145" s="207" t="s">
        <v>426</v>
      </c>
      <c r="F145" s="207" t="s">
        <v>775</v>
      </c>
      <c r="G145" s="193"/>
      <c r="H145" s="193"/>
      <c r="I145" s="196"/>
      <c r="J145" s="208">
        <f>BK145</f>
        <v>0</v>
      </c>
      <c r="K145" s="193"/>
      <c r="L145" s="198"/>
      <c r="M145" s="199"/>
      <c r="N145" s="200"/>
      <c r="O145" s="200"/>
      <c r="P145" s="201">
        <f>SUM(P146:P147)</f>
        <v>0</v>
      </c>
      <c r="Q145" s="200"/>
      <c r="R145" s="201">
        <f>SUM(R146:R147)</f>
        <v>0</v>
      </c>
      <c r="S145" s="200"/>
      <c r="T145" s="202">
        <f>SUM(T146:T147)</f>
        <v>0</v>
      </c>
      <c r="AR145" s="203" t="s">
        <v>78</v>
      </c>
      <c r="AT145" s="204" t="s">
        <v>70</v>
      </c>
      <c r="AU145" s="204" t="s">
        <v>78</v>
      </c>
      <c r="AY145" s="203" t="s">
        <v>419</v>
      </c>
      <c r="BK145" s="205">
        <f>SUM(BK146:BK147)</f>
        <v>0</v>
      </c>
    </row>
    <row r="146" spans="2:65" s="1" customFormat="1" ht="22.5" customHeight="1">
      <c r="B146" s="42"/>
      <c r="C146" s="209" t="s">
        <v>492</v>
      </c>
      <c r="D146" s="209" t="s">
        <v>421</v>
      </c>
      <c r="E146" s="210" t="s">
        <v>2885</v>
      </c>
      <c r="F146" s="211" t="s">
        <v>2886</v>
      </c>
      <c r="G146" s="212" t="s">
        <v>424</v>
      </c>
      <c r="H146" s="213">
        <v>41.9</v>
      </c>
      <c r="I146" s="214"/>
      <c r="J146" s="215">
        <f>ROUND(I146*H146,2)</f>
        <v>0</v>
      </c>
      <c r="K146" s="211" t="s">
        <v>21</v>
      </c>
      <c r="L146" s="62"/>
      <c r="M146" s="216" t="s">
        <v>21</v>
      </c>
      <c r="N146" s="217" t="s">
        <v>42</v>
      </c>
      <c r="O146" s="43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25" t="s">
        <v>426</v>
      </c>
      <c r="AT146" s="25" t="s">
        <v>421</v>
      </c>
      <c r="AU146" s="25" t="s">
        <v>80</v>
      </c>
      <c r="AY146" s="25" t="s">
        <v>419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5" t="s">
        <v>78</v>
      </c>
      <c r="BK146" s="220">
        <f>ROUND(I146*H146,2)</f>
        <v>0</v>
      </c>
      <c r="BL146" s="25" t="s">
        <v>426</v>
      </c>
      <c r="BM146" s="25" t="s">
        <v>569</v>
      </c>
    </row>
    <row r="147" spans="2:65" s="1" customFormat="1" ht="13.5">
      <c r="B147" s="42"/>
      <c r="C147" s="64"/>
      <c r="D147" s="221" t="s">
        <v>428</v>
      </c>
      <c r="E147" s="64"/>
      <c r="F147" s="222" t="s">
        <v>2886</v>
      </c>
      <c r="G147" s="64"/>
      <c r="H147" s="64"/>
      <c r="I147" s="177"/>
      <c r="J147" s="64"/>
      <c r="K147" s="64"/>
      <c r="L147" s="62"/>
      <c r="M147" s="223"/>
      <c r="N147" s="43"/>
      <c r="O147" s="43"/>
      <c r="P147" s="43"/>
      <c r="Q147" s="43"/>
      <c r="R147" s="43"/>
      <c r="S147" s="43"/>
      <c r="T147" s="79"/>
      <c r="AT147" s="25" t="s">
        <v>428</v>
      </c>
      <c r="AU147" s="25" t="s">
        <v>80</v>
      </c>
    </row>
    <row r="148" spans="2:65" s="11" customFormat="1" ht="29.85" customHeight="1">
      <c r="B148" s="192"/>
      <c r="C148" s="193"/>
      <c r="D148" s="206" t="s">
        <v>70</v>
      </c>
      <c r="E148" s="207" t="s">
        <v>455</v>
      </c>
      <c r="F148" s="207" t="s">
        <v>2887</v>
      </c>
      <c r="G148" s="193"/>
      <c r="H148" s="193"/>
      <c r="I148" s="196"/>
      <c r="J148" s="208">
        <f>BK148</f>
        <v>0</v>
      </c>
      <c r="K148" s="193"/>
      <c r="L148" s="198"/>
      <c r="M148" s="199"/>
      <c r="N148" s="200"/>
      <c r="O148" s="200"/>
      <c r="P148" s="201">
        <f>SUM(P149:P155)</f>
        <v>0</v>
      </c>
      <c r="Q148" s="200"/>
      <c r="R148" s="201">
        <f>SUM(R149:R155)</f>
        <v>0</v>
      </c>
      <c r="S148" s="200"/>
      <c r="T148" s="202">
        <f>SUM(T149:T155)</f>
        <v>0</v>
      </c>
      <c r="AR148" s="203" t="s">
        <v>78</v>
      </c>
      <c r="AT148" s="204" t="s">
        <v>70</v>
      </c>
      <c r="AU148" s="204" t="s">
        <v>78</v>
      </c>
      <c r="AY148" s="203" t="s">
        <v>419</v>
      </c>
      <c r="BK148" s="205">
        <f>SUM(BK149:BK155)</f>
        <v>0</v>
      </c>
    </row>
    <row r="149" spans="2:65" s="1" customFormat="1" ht="31.5" customHeight="1">
      <c r="B149" s="42"/>
      <c r="C149" s="209" t="s">
        <v>501</v>
      </c>
      <c r="D149" s="209" t="s">
        <v>421</v>
      </c>
      <c r="E149" s="210" t="s">
        <v>2888</v>
      </c>
      <c r="F149" s="211" t="s">
        <v>2889</v>
      </c>
      <c r="G149" s="212" t="s">
        <v>424</v>
      </c>
      <c r="H149" s="213">
        <v>104.75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426</v>
      </c>
      <c r="AT149" s="25" t="s">
        <v>421</v>
      </c>
      <c r="AU149" s="25" t="s">
        <v>80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426</v>
      </c>
      <c r="BM149" s="25" t="s">
        <v>587</v>
      </c>
    </row>
    <row r="150" spans="2:65" s="1" customFormat="1" ht="13.5">
      <c r="B150" s="42"/>
      <c r="C150" s="64"/>
      <c r="D150" s="221" t="s">
        <v>428</v>
      </c>
      <c r="E150" s="64"/>
      <c r="F150" s="222" t="s">
        <v>2889</v>
      </c>
      <c r="G150" s="64"/>
      <c r="H150" s="64"/>
      <c r="I150" s="177"/>
      <c r="J150" s="64"/>
      <c r="K150" s="64"/>
      <c r="L150" s="62"/>
      <c r="M150" s="223"/>
      <c r="N150" s="43"/>
      <c r="O150" s="43"/>
      <c r="P150" s="43"/>
      <c r="Q150" s="43"/>
      <c r="R150" s="43"/>
      <c r="S150" s="43"/>
      <c r="T150" s="79"/>
      <c r="AT150" s="25" t="s">
        <v>428</v>
      </c>
      <c r="AU150" s="25" t="s">
        <v>80</v>
      </c>
    </row>
    <row r="151" spans="2:65" s="12" customFormat="1" ht="13.5">
      <c r="B151" s="224"/>
      <c r="C151" s="225"/>
      <c r="D151" s="221" t="s">
        <v>430</v>
      </c>
      <c r="E151" s="226" t="s">
        <v>21</v>
      </c>
      <c r="F151" s="227" t="s">
        <v>2890</v>
      </c>
      <c r="G151" s="225"/>
      <c r="H151" s="228">
        <v>102.75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430</v>
      </c>
      <c r="AU151" s="234" t="s">
        <v>80</v>
      </c>
      <c r="AV151" s="12" t="s">
        <v>80</v>
      </c>
      <c r="AW151" s="12" t="s">
        <v>34</v>
      </c>
      <c r="AX151" s="12" t="s">
        <v>71</v>
      </c>
      <c r="AY151" s="234" t="s">
        <v>419</v>
      </c>
    </row>
    <row r="152" spans="2:65" s="12" customFormat="1" ht="13.5">
      <c r="B152" s="224"/>
      <c r="C152" s="225"/>
      <c r="D152" s="221" t="s">
        <v>430</v>
      </c>
      <c r="E152" s="226" t="s">
        <v>21</v>
      </c>
      <c r="F152" s="227" t="s">
        <v>2891</v>
      </c>
      <c r="G152" s="225"/>
      <c r="H152" s="228">
        <v>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430</v>
      </c>
      <c r="AU152" s="234" t="s">
        <v>80</v>
      </c>
      <c r="AV152" s="12" t="s">
        <v>80</v>
      </c>
      <c r="AW152" s="12" t="s">
        <v>34</v>
      </c>
      <c r="AX152" s="12" t="s">
        <v>71</v>
      </c>
      <c r="AY152" s="234" t="s">
        <v>419</v>
      </c>
    </row>
    <row r="153" spans="2:65" s="13" customFormat="1" ht="13.5">
      <c r="B153" s="235"/>
      <c r="C153" s="236"/>
      <c r="D153" s="237" t="s">
        <v>430</v>
      </c>
      <c r="E153" s="238" t="s">
        <v>21</v>
      </c>
      <c r="F153" s="239" t="s">
        <v>434</v>
      </c>
      <c r="G153" s="236"/>
      <c r="H153" s="240">
        <v>104.75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AT153" s="246" t="s">
        <v>430</v>
      </c>
      <c r="AU153" s="246" t="s">
        <v>80</v>
      </c>
      <c r="AV153" s="13" t="s">
        <v>426</v>
      </c>
      <c r="AW153" s="13" t="s">
        <v>34</v>
      </c>
      <c r="AX153" s="13" t="s">
        <v>78</v>
      </c>
      <c r="AY153" s="246" t="s">
        <v>419</v>
      </c>
    </row>
    <row r="154" spans="2:65" s="1" customFormat="1" ht="22.5" customHeight="1">
      <c r="B154" s="42"/>
      <c r="C154" s="209" t="s">
        <v>508</v>
      </c>
      <c r="D154" s="209" t="s">
        <v>421</v>
      </c>
      <c r="E154" s="210" t="s">
        <v>2892</v>
      </c>
      <c r="F154" s="211" t="s">
        <v>2893</v>
      </c>
      <c r="G154" s="212" t="s">
        <v>424</v>
      </c>
      <c r="H154" s="213">
        <v>104.75</v>
      </c>
      <c r="I154" s="214"/>
      <c r="J154" s="215">
        <f>ROUND(I154*H154,2)</f>
        <v>0</v>
      </c>
      <c r="K154" s="211" t="s">
        <v>21</v>
      </c>
      <c r="L154" s="62"/>
      <c r="M154" s="216" t="s">
        <v>21</v>
      </c>
      <c r="N154" s="217" t="s">
        <v>42</v>
      </c>
      <c r="O154" s="43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25" t="s">
        <v>426</v>
      </c>
      <c r="AT154" s="25" t="s">
        <v>421</v>
      </c>
      <c r="AU154" s="25" t="s">
        <v>80</v>
      </c>
      <c r="AY154" s="25" t="s">
        <v>419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5" t="s">
        <v>78</v>
      </c>
      <c r="BK154" s="220">
        <f>ROUND(I154*H154,2)</f>
        <v>0</v>
      </c>
      <c r="BL154" s="25" t="s">
        <v>426</v>
      </c>
      <c r="BM154" s="25" t="s">
        <v>599</v>
      </c>
    </row>
    <row r="155" spans="2:65" s="1" customFormat="1" ht="13.5">
      <c r="B155" s="42"/>
      <c r="C155" s="64"/>
      <c r="D155" s="221" t="s">
        <v>428</v>
      </c>
      <c r="E155" s="64"/>
      <c r="F155" s="222" t="s">
        <v>2893</v>
      </c>
      <c r="G155" s="64"/>
      <c r="H155" s="64"/>
      <c r="I155" s="177"/>
      <c r="J155" s="64"/>
      <c r="K155" s="64"/>
      <c r="L155" s="62"/>
      <c r="M155" s="223"/>
      <c r="N155" s="43"/>
      <c r="O155" s="43"/>
      <c r="P155" s="43"/>
      <c r="Q155" s="43"/>
      <c r="R155" s="43"/>
      <c r="S155" s="43"/>
      <c r="T155" s="79"/>
      <c r="AT155" s="25" t="s">
        <v>428</v>
      </c>
      <c r="AU155" s="25" t="s">
        <v>80</v>
      </c>
    </row>
    <row r="156" spans="2:65" s="11" customFormat="1" ht="29.85" customHeight="1">
      <c r="B156" s="192"/>
      <c r="C156" s="193"/>
      <c r="D156" s="206" t="s">
        <v>70</v>
      </c>
      <c r="E156" s="207" t="s">
        <v>468</v>
      </c>
      <c r="F156" s="207" t="s">
        <v>1282</v>
      </c>
      <c r="G156" s="193"/>
      <c r="H156" s="193"/>
      <c r="I156" s="196"/>
      <c r="J156" s="208">
        <f>BK156</f>
        <v>0</v>
      </c>
      <c r="K156" s="193"/>
      <c r="L156" s="198"/>
      <c r="M156" s="199"/>
      <c r="N156" s="200"/>
      <c r="O156" s="200"/>
      <c r="P156" s="201">
        <f>SUM(P157:P164)</f>
        <v>0</v>
      </c>
      <c r="Q156" s="200"/>
      <c r="R156" s="201">
        <f>SUM(R157:R164)</f>
        <v>0</v>
      </c>
      <c r="S156" s="200"/>
      <c r="T156" s="202">
        <f>SUM(T157:T164)</f>
        <v>0</v>
      </c>
      <c r="AR156" s="203" t="s">
        <v>78</v>
      </c>
      <c r="AT156" s="204" t="s">
        <v>70</v>
      </c>
      <c r="AU156" s="204" t="s">
        <v>78</v>
      </c>
      <c r="AY156" s="203" t="s">
        <v>419</v>
      </c>
      <c r="BK156" s="205">
        <f>SUM(BK157:BK164)</f>
        <v>0</v>
      </c>
    </row>
    <row r="157" spans="2:65" s="1" customFormat="1" ht="22.5" customHeight="1">
      <c r="B157" s="42"/>
      <c r="C157" s="209" t="s">
        <v>10</v>
      </c>
      <c r="D157" s="209" t="s">
        <v>421</v>
      </c>
      <c r="E157" s="210" t="s">
        <v>2894</v>
      </c>
      <c r="F157" s="211" t="s">
        <v>2895</v>
      </c>
      <c r="G157" s="212" t="s">
        <v>608</v>
      </c>
      <c r="H157" s="213">
        <v>4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80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611</v>
      </c>
    </row>
    <row r="158" spans="2:65" s="1" customFormat="1" ht="13.5">
      <c r="B158" s="42"/>
      <c r="C158" s="64"/>
      <c r="D158" s="221" t="s">
        <v>428</v>
      </c>
      <c r="E158" s="64"/>
      <c r="F158" s="222" t="s">
        <v>2895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80</v>
      </c>
    </row>
    <row r="159" spans="2:65" s="12" customFormat="1" ht="13.5">
      <c r="B159" s="224"/>
      <c r="C159" s="225"/>
      <c r="D159" s="221" t="s">
        <v>430</v>
      </c>
      <c r="E159" s="226" t="s">
        <v>21</v>
      </c>
      <c r="F159" s="227" t="s">
        <v>2896</v>
      </c>
      <c r="G159" s="225"/>
      <c r="H159" s="228">
        <v>4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430</v>
      </c>
      <c r="AU159" s="234" t="s">
        <v>80</v>
      </c>
      <c r="AV159" s="12" t="s">
        <v>80</v>
      </c>
      <c r="AW159" s="12" t="s">
        <v>34</v>
      </c>
      <c r="AX159" s="12" t="s">
        <v>71</v>
      </c>
      <c r="AY159" s="234" t="s">
        <v>419</v>
      </c>
    </row>
    <row r="160" spans="2:65" s="13" customFormat="1" ht="13.5">
      <c r="B160" s="235"/>
      <c r="C160" s="236"/>
      <c r="D160" s="237" t="s">
        <v>430</v>
      </c>
      <c r="E160" s="238" t="s">
        <v>21</v>
      </c>
      <c r="F160" s="239" t="s">
        <v>434</v>
      </c>
      <c r="G160" s="236"/>
      <c r="H160" s="240">
        <v>4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430</v>
      </c>
      <c r="AU160" s="246" t="s">
        <v>80</v>
      </c>
      <c r="AV160" s="13" t="s">
        <v>426</v>
      </c>
      <c r="AW160" s="13" t="s">
        <v>34</v>
      </c>
      <c r="AX160" s="13" t="s">
        <v>78</v>
      </c>
      <c r="AY160" s="246" t="s">
        <v>419</v>
      </c>
    </row>
    <row r="161" spans="2:65" s="1" customFormat="1" ht="22.5" customHeight="1">
      <c r="B161" s="42"/>
      <c r="C161" s="250" t="s">
        <v>517</v>
      </c>
      <c r="D161" s="250" t="s">
        <v>469</v>
      </c>
      <c r="E161" s="251" t="s">
        <v>2897</v>
      </c>
      <c r="F161" s="252" t="s">
        <v>2898</v>
      </c>
      <c r="G161" s="253" t="s">
        <v>608</v>
      </c>
      <c r="H161" s="254">
        <v>2</v>
      </c>
      <c r="I161" s="255"/>
      <c r="J161" s="256">
        <f>ROUND(I161*H161,2)</f>
        <v>0</v>
      </c>
      <c r="K161" s="252" t="s">
        <v>21</v>
      </c>
      <c r="L161" s="257"/>
      <c r="M161" s="258" t="s">
        <v>21</v>
      </c>
      <c r="N161" s="259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468</v>
      </c>
      <c r="AT161" s="25" t="s">
        <v>469</v>
      </c>
      <c r="AU161" s="25" t="s">
        <v>80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426</v>
      </c>
      <c r="BM161" s="25" t="s">
        <v>622</v>
      </c>
    </row>
    <row r="162" spans="2:65" s="1" customFormat="1" ht="13.5">
      <c r="B162" s="42"/>
      <c r="C162" s="64"/>
      <c r="D162" s="237" t="s">
        <v>428</v>
      </c>
      <c r="E162" s="64"/>
      <c r="F162" s="271" t="s">
        <v>2898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80</v>
      </c>
    </row>
    <row r="163" spans="2:65" s="1" customFormat="1" ht="22.5" customHeight="1">
      <c r="B163" s="42"/>
      <c r="C163" s="250" t="s">
        <v>523</v>
      </c>
      <c r="D163" s="250" t="s">
        <v>469</v>
      </c>
      <c r="E163" s="251" t="s">
        <v>2899</v>
      </c>
      <c r="F163" s="252" t="s">
        <v>2900</v>
      </c>
      <c r="G163" s="253" t="s">
        <v>608</v>
      </c>
      <c r="H163" s="254">
        <v>2</v>
      </c>
      <c r="I163" s="255"/>
      <c r="J163" s="256">
        <f>ROUND(I163*H163,2)</f>
        <v>0</v>
      </c>
      <c r="K163" s="252" t="s">
        <v>21</v>
      </c>
      <c r="L163" s="257"/>
      <c r="M163" s="258" t="s">
        <v>21</v>
      </c>
      <c r="N163" s="259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468</v>
      </c>
      <c r="AT163" s="25" t="s">
        <v>469</v>
      </c>
      <c r="AU163" s="25" t="s">
        <v>80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426</v>
      </c>
      <c r="BM163" s="25" t="s">
        <v>633</v>
      </c>
    </row>
    <row r="164" spans="2:65" s="1" customFormat="1" ht="13.5">
      <c r="B164" s="42"/>
      <c r="C164" s="64"/>
      <c r="D164" s="221" t="s">
        <v>428</v>
      </c>
      <c r="E164" s="64"/>
      <c r="F164" s="222" t="s">
        <v>2900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80</v>
      </c>
    </row>
    <row r="165" spans="2:65" s="11" customFormat="1" ht="29.85" customHeight="1">
      <c r="B165" s="192"/>
      <c r="C165" s="193"/>
      <c r="D165" s="206" t="s">
        <v>70</v>
      </c>
      <c r="E165" s="207" t="s">
        <v>474</v>
      </c>
      <c r="F165" s="207" t="s">
        <v>2901</v>
      </c>
      <c r="G165" s="193"/>
      <c r="H165" s="193"/>
      <c r="I165" s="196"/>
      <c r="J165" s="208">
        <f>BK165</f>
        <v>0</v>
      </c>
      <c r="K165" s="193"/>
      <c r="L165" s="198"/>
      <c r="M165" s="199"/>
      <c r="N165" s="200"/>
      <c r="O165" s="200"/>
      <c r="P165" s="201">
        <f>SUM(P166:P167)</f>
        <v>0</v>
      </c>
      <c r="Q165" s="200"/>
      <c r="R165" s="201">
        <f>SUM(R166:R167)</f>
        <v>0</v>
      </c>
      <c r="S165" s="200"/>
      <c r="T165" s="202">
        <f>SUM(T166:T167)</f>
        <v>0</v>
      </c>
      <c r="AR165" s="203" t="s">
        <v>78</v>
      </c>
      <c r="AT165" s="204" t="s">
        <v>70</v>
      </c>
      <c r="AU165" s="204" t="s">
        <v>78</v>
      </c>
      <c r="AY165" s="203" t="s">
        <v>419</v>
      </c>
      <c r="BK165" s="205">
        <f>SUM(BK166:BK167)</f>
        <v>0</v>
      </c>
    </row>
    <row r="166" spans="2:65" s="1" customFormat="1" ht="31.5" customHeight="1">
      <c r="B166" s="42"/>
      <c r="C166" s="209" t="s">
        <v>529</v>
      </c>
      <c r="D166" s="209" t="s">
        <v>421</v>
      </c>
      <c r="E166" s="210" t="s">
        <v>2902</v>
      </c>
      <c r="F166" s="211" t="s">
        <v>2903</v>
      </c>
      <c r="G166" s="212" t="s">
        <v>2904</v>
      </c>
      <c r="H166" s="213">
        <v>995</v>
      </c>
      <c r="I166" s="214"/>
      <c r="J166" s="215">
        <f>ROUND(I166*H166,2)</f>
        <v>0</v>
      </c>
      <c r="K166" s="211" t="s">
        <v>21</v>
      </c>
      <c r="L166" s="62"/>
      <c r="M166" s="216" t="s">
        <v>21</v>
      </c>
      <c r="N166" s="217" t="s">
        <v>42</v>
      </c>
      <c r="O166" s="43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AR166" s="25" t="s">
        <v>426</v>
      </c>
      <c r="AT166" s="25" t="s">
        <v>421</v>
      </c>
      <c r="AU166" s="25" t="s">
        <v>80</v>
      </c>
      <c r="AY166" s="25" t="s">
        <v>419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5" t="s">
        <v>78</v>
      </c>
      <c r="BK166" s="220">
        <f>ROUND(I166*H166,2)</f>
        <v>0</v>
      </c>
      <c r="BL166" s="25" t="s">
        <v>426</v>
      </c>
      <c r="BM166" s="25" t="s">
        <v>643</v>
      </c>
    </row>
    <row r="167" spans="2:65" s="1" customFormat="1" ht="27">
      <c r="B167" s="42"/>
      <c r="C167" s="64"/>
      <c r="D167" s="221" t="s">
        <v>428</v>
      </c>
      <c r="E167" s="64"/>
      <c r="F167" s="222" t="s">
        <v>2903</v>
      </c>
      <c r="G167" s="64"/>
      <c r="H167" s="64"/>
      <c r="I167" s="177"/>
      <c r="J167" s="64"/>
      <c r="K167" s="64"/>
      <c r="L167" s="62"/>
      <c r="M167" s="223"/>
      <c r="N167" s="43"/>
      <c r="O167" s="43"/>
      <c r="P167" s="43"/>
      <c r="Q167" s="43"/>
      <c r="R167" s="43"/>
      <c r="S167" s="43"/>
      <c r="T167" s="79"/>
      <c r="AT167" s="25" t="s">
        <v>428</v>
      </c>
      <c r="AU167" s="25" t="s">
        <v>80</v>
      </c>
    </row>
    <row r="168" spans="2:65" s="11" customFormat="1" ht="29.85" customHeight="1">
      <c r="B168" s="192"/>
      <c r="C168" s="193"/>
      <c r="D168" s="206" t="s">
        <v>70</v>
      </c>
      <c r="E168" s="207" t="s">
        <v>1066</v>
      </c>
      <c r="F168" s="207" t="s">
        <v>1706</v>
      </c>
      <c r="G168" s="193"/>
      <c r="H168" s="193"/>
      <c r="I168" s="196"/>
      <c r="J168" s="208">
        <f>BK168</f>
        <v>0</v>
      </c>
      <c r="K168" s="193"/>
      <c r="L168" s="198"/>
      <c r="M168" s="199"/>
      <c r="N168" s="200"/>
      <c r="O168" s="200"/>
      <c r="P168" s="201">
        <f>SUM(P169:P170)</f>
        <v>0</v>
      </c>
      <c r="Q168" s="200"/>
      <c r="R168" s="201">
        <f>SUM(R169:R170)</f>
        <v>0</v>
      </c>
      <c r="S168" s="200"/>
      <c r="T168" s="202">
        <f>SUM(T169:T170)</f>
        <v>0</v>
      </c>
      <c r="AR168" s="203" t="s">
        <v>78</v>
      </c>
      <c r="AT168" s="204" t="s">
        <v>70</v>
      </c>
      <c r="AU168" s="204" t="s">
        <v>78</v>
      </c>
      <c r="AY168" s="203" t="s">
        <v>419</v>
      </c>
      <c r="BK168" s="205">
        <f>SUM(BK169:BK170)</f>
        <v>0</v>
      </c>
    </row>
    <row r="169" spans="2:65" s="1" customFormat="1" ht="22.5" customHeight="1">
      <c r="B169" s="42"/>
      <c r="C169" s="209" t="s">
        <v>535</v>
      </c>
      <c r="D169" s="209" t="s">
        <v>421</v>
      </c>
      <c r="E169" s="210" t="s">
        <v>2905</v>
      </c>
      <c r="F169" s="211" t="s">
        <v>2906</v>
      </c>
      <c r="G169" s="212" t="s">
        <v>458</v>
      </c>
      <c r="H169" s="213">
        <v>2.5999999999999999E-2</v>
      </c>
      <c r="I169" s="214"/>
      <c r="J169" s="215">
        <f>ROUND(I169*H169,2)</f>
        <v>0</v>
      </c>
      <c r="K169" s="211" t="s">
        <v>21</v>
      </c>
      <c r="L169" s="62"/>
      <c r="M169" s="216" t="s">
        <v>21</v>
      </c>
      <c r="N169" s="217" t="s">
        <v>42</v>
      </c>
      <c r="O169" s="43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5" t="s">
        <v>426</v>
      </c>
      <c r="AT169" s="25" t="s">
        <v>421</v>
      </c>
      <c r="AU169" s="25" t="s">
        <v>80</v>
      </c>
      <c r="AY169" s="25" t="s">
        <v>419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5" t="s">
        <v>78</v>
      </c>
      <c r="BK169" s="220">
        <f>ROUND(I169*H169,2)</f>
        <v>0</v>
      </c>
      <c r="BL169" s="25" t="s">
        <v>426</v>
      </c>
      <c r="BM169" s="25" t="s">
        <v>654</v>
      </c>
    </row>
    <row r="170" spans="2:65" s="1" customFormat="1" ht="13.5">
      <c r="B170" s="42"/>
      <c r="C170" s="64"/>
      <c r="D170" s="221" t="s">
        <v>428</v>
      </c>
      <c r="E170" s="64"/>
      <c r="F170" s="222" t="s">
        <v>2906</v>
      </c>
      <c r="G170" s="64"/>
      <c r="H170" s="64"/>
      <c r="I170" s="177"/>
      <c r="J170" s="64"/>
      <c r="K170" s="64"/>
      <c r="L170" s="62"/>
      <c r="M170" s="223"/>
      <c r="N170" s="43"/>
      <c r="O170" s="43"/>
      <c r="P170" s="43"/>
      <c r="Q170" s="43"/>
      <c r="R170" s="43"/>
      <c r="S170" s="43"/>
      <c r="T170" s="79"/>
      <c r="AT170" s="25" t="s">
        <v>428</v>
      </c>
      <c r="AU170" s="25" t="s">
        <v>80</v>
      </c>
    </row>
    <row r="171" spans="2:65" s="11" customFormat="1" ht="29.85" customHeight="1">
      <c r="B171" s="192"/>
      <c r="C171" s="193"/>
      <c r="D171" s="206" t="s">
        <v>70</v>
      </c>
      <c r="E171" s="207" t="s">
        <v>1682</v>
      </c>
      <c r="F171" s="207" t="s">
        <v>1683</v>
      </c>
      <c r="G171" s="193"/>
      <c r="H171" s="193"/>
      <c r="I171" s="196"/>
      <c r="J171" s="208">
        <f>BK171</f>
        <v>0</v>
      </c>
      <c r="K171" s="193"/>
      <c r="L171" s="198"/>
      <c r="M171" s="199"/>
      <c r="N171" s="200"/>
      <c r="O171" s="200"/>
      <c r="P171" s="201">
        <f>SUM(P172:P181)</f>
        <v>0</v>
      </c>
      <c r="Q171" s="200"/>
      <c r="R171" s="201">
        <f>SUM(R172:R181)</f>
        <v>0</v>
      </c>
      <c r="S171" s="200"/>
      <c r="T171" s="202">
        <f>SUM(T172:T181)</f>
        <v>0</v>
      </c>
      <c r="AR171" s="203" t="s">
        <v>78</v>
      </c>
      <c r="AT171" s="204" t="s">
        <v>70</v>
      </c>
      <c r="AU171" s="204" t="s">
        <v>78</v>
      </c>
      <c r="AY171" s="203" t="s">
        <v>419</v>
      </c>
      <c r="BK171" s="205">
        <f>SUM(BK172:BK181)</f>
        <v>0</v>
      </c>
    </row>
    <row r="172" spans="2:65" s="1" customFormat="1" ht="22.5" customHeight="1">
      <c r="B172" s="42"/>
      <c r="C172" s="209" t="s">
        <v>544</v>
      </c>
      <c r="D172" s="209" t="s">
        <v>421</v>
      </c>
      <c r="E172" s="210" t="s">
        <v>2907</v>
      </c>
      <c r="F172" s="211" t="s">
        <v>2908</v>
      </c>
      <c r="G172" s="212" t="s">
        <v>458</v>
      </c>
      <c r="H172" s="213">
        <v>230.45</v>
      </c>
      <c r="I172" s="214"/>
      <c r="J172" s="215">
        <f>ROUND(I172*H172,2)</f>
        <v>0</v>
      </c>
      <c r="K172" s="211" t="s">
        <v>21</v>
      </c>
      <c r="L172" s="62"/>
      <c r="M172" s="216" t="s">
        <v>21</v>
      </c>
      <c r="N172" s="217" t="s">
        <v>42</v>
      </c>
      <c r="O172" s="43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5" t="s">
        <v>426</v>
      </c>
      <c r="AT172" s="25" t="s">
        <v>421</v>
      </c>
      <c r="AU172" s="25" t="s">
        <v>80</v>
      </c>
      <c r="AY172" s="25" t="s">
        <v>419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5" t="s">
        <v>78</v>
      </c>
      <c r="BK172" s="220">
        <f>ROUND(I172*H172,2)</f>
        <v>0</v>
      </c>
      <c r="BL172" s="25" t="s">
        <v>426</v>
      </c>
      <c r="BM172" s="25" t="s">
        <v>664</v>
      </c>
    </row>
    <row r="173" spans="2:65" s="1" customFormat="1" ht="13.5">
      <c r="B173" s="42"/>
      <c r="C173" s="64"/>
      <c r="D173" s="237" t="s">
        <v>428</v>
      </c>
      <c r="E173" s="64"/>
      <c r="F173" s="271" t="s">
        <v>2908</v>
      </c>
      <c r="G173" s="64"/>
      <c r="H173" s="64"/>
      <c r="I173" s="177"/>
      <c r="J173" s="64"/>
      <c r="K173" s="64"/>
      <c r="L173" s="62"/>
      <c r="M173" s="223"/>
      <c r="N173" s="43"/>
      <c r="O173" s="43"/>
      <c r="P173" s="43"/>
      <c r="Q173" s="43"/>
      <c r="R173" s="43"/>
      <c r="S173" s="43"/>
      <c r="T173" s="79"/>
      <c r="AT173" s="25" t="s">
        <v>428</v>
      </c>
      <c r="AU173" s="25" t="s">
        <v>80</v>
      </c>
    </row>
    <row r="174" spans="2:65" s="1" customFormat="1" ht="22.5" customHeight="1">
      <c r="B174" s="42"/>
      <c r="C174" s="209" t="s">
        <v>9</v>
      </c>
      <c r="D174" s="209" t="s">
        <v>421</v>
      </c>
      <c r="E174" s="210" t="s">
        <v>2909</v>
      </c>
      <c r="F174" s="211" t="s">
        <v>2910</v>
      </c>
      <c r="G174" s="212" t="s">
        <v>458</v>
      </c>
      <c r="H174" s="213">
        <v>2074.0500000000002</v>
      </c>
      <c r="I174" s="214"/>
      <c r="J174" s="215">
        <f>ROUND(I174*H174,2)</f>
        <v>0</v>
      </c>
      <c r="K174" s="211" t="s">
        <v>21</v>
      </c>
      <c r="L174" s="62"/>
      <c r="M174" s="216" t="s">
        <v>21</v>
      </c>
      <c r="N174" s="217" t="s">
        <v>42</v>
      </c>
      <c r="O174" s="43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25" t="s">
        <v>426</v>
      </c>
      <c r="AT174" s="25" t="s">
        <v>421</v>
      </c>
      <c r="AU174" s="25" t="s">
        <v>80</v>
      </c>
      <c r="AY174" s="25" t="s">
        <v>419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5" t="s">
        <v>78</v>
      </c>
      <c r="BK174" s="220">
        <f>ROUND(I174*H174,2)</f>
        <v>0</v>
      </c>
      <c r="BL174" s="25" t="s">
        <v>426</v>
      </c>
      <c r="BM174" s="25" t="s">
        <v>679</v>
      </c>
    </row>
    <row r="175" spans="2:65" s="1" customFormat="1" ht="13.5">
      <c r="B175" s="42"/>
      <c r="C175" s="64"/>
      <c r="D175" s="221" t="s">
        <v>428</v>
      </c>
      <c r="E175" s="64"/>
      <c r="F175" s="222" t="s">
        <v>2910</v>
      </c>
      <c r="G175" s="64"/>
      <c r="H175" s="64"/>
      <c r="I175" s="177"/>
      <c r="J175" s="64"/>
      <c r="K175" s="64"/>
      <c r="L175" s="62"/>
      <c r="M175" s="223"/>
      <c r="N175" s="43"/>
      <c r="O175" s="43"/>
      <c r="P175" s="43"/>
      <c r="Q175" s="43"/>
      <c r="R175" s="43"/>
      <c r="S175" s="43"/>
      <c r="T175" s="79"/>
      <c r="AT175" s="25" t="s">
        <v>428</v>
      </c>
      <c r="AU175" s="25" t="s">
        <v>80</v>
      </c>
    </row>
    <row r="176" spans="2:65" s="12" customFormat="1" ht="13.5">
      <c r="B176" s="224"/>
      <c r="C176" s="225"/>
      <c r="D176" s="221" t="s">
        <v>430</v>
      </c>
      <c r="E176" s="226" t="s">
        <v>21</v>
      </c>
      <c r="F176" s="227" t="s">
        <v>2911</v>
      </c>
      <c r="G176" s="225"/>
      <c r="H176" s="228">
        <v>2074.0500000000002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430</v>
      </c>
      <c r="AU176" s="234" t="s">
        <v>80</v>
      </c>
      <c r="AV176" s="12" t="s">
        <v>80</v>
      </c>
      <c r="AW176" s="12" t="s">
        <v>34</v>
      </c>
      <c r="AX176" s="12" t="s">
        <v>71</v>
      </c>
      <c r="AY176" s="234" t="s">
        <v>419</v>
      </c>
    </row>
    <row r="177" spans="2:65" s="13" customFormat="1" ht="13.5">
      <c r="B177" s="235"/>
      <c r="C177" s="236"/>
      <c r="D177" s="237" t="s">
        <v>430</v>
      </c>
      <c r="E177" s="238" t="s">
        <v>21</v>
      </c>
      <c r="F177" s="239" t="s">
        <v>434</v>
      </c>
      <c r="G177" s="236"/>
      <c r="H177" s="240">
        <v>2074.0500000000002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430</v>
      </c>
      <c r="AU177" s="246" t="s">
        <v>80</v>
      </c>
      <c r="AV177" s="13" t="s">
        <v>426</v>
      </c>
      <c r="AW177" s="13" t="s">
        <v>34</v>
      </c>
      <c r="AX177" s="13" t="s">
        <v>78</v>
      </c>
      <c r="AY177" s="246" t="s">
        <v>419</v>
      </c>
    </row>
    <row r="178" spans="2:65" s="1" customFormat="1" ht="22.5" customHeight="1">
      <c r="B178" s="42"/>
      <c r="C178" s="209" t="s">
        <v>557</v>
      </c>
      <c r="D178" s="209" t="s">
        <v>421</v>
      </c>
      <c r="E178" s="210" t="s">
        <v>2912</v>
      </c>
      <c r="F178" s="211" t="s">
        <v>2913</v>
      </c>
      <c r="G178" s="212" t="s">
        <v>458</v>
      </c>
      <c r="H178" s="213">
        <v>230.45</v>
      </c>
      <c r="I178" s="214"/>
      <c r="J178" s="215">
        <f>ROUND(I178*H178,2)</f>
        <v>0</v>
      </c>
      <c r="K178" s="211" t="s">
        <v>21</v>
      </c>
      <c r="L178" s="62"/>
      <c r="M178" s="216" t="s">
        <v>21</v>
      </c>
      <c r="N178" s="217" t="s">
        <v>42</v>
      </c>
      <c r="O178" s="43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25" t="s">
        <v>426</v>
      </c>
      <c r="AT178" s="25" t="s">
        <v>421</v>
      </c>
      <c r="AU178" s="25" t="s">
        <v>80</v>
      </c>
      <c r="AY178" s="25" t="s">
        <v>419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5" t="s">
        <v>78</v>
      </c>
      <c r="BK178" s="220">
        <f>ROUND(I178*H178,2)</f>
        <v>0</v>
      </c>
      <c r="BL178" s="25" t="s">
        <v>426</v>
      </c>
      <c r="BM178" s="25" t="s">
        <v>688</v>
      </c>
    </row>
    <row r="179" spans="2:65" s="1" customFormat="1" ht="13.5">
      <c r="B179" s="42"/>
      <c r="C179" s="64"/>
      <c r="D179" s="237" t="s">
        <v>428</v>
      </c>
      <c r="E179" s="64"/>
      <c r="F179" s="271" t="s">
        <v>2913</v>
      </c>
      <c r="G179" s="64"/>
      <c r="H179" s="64"/>
      <c r="I179" s="177"/>
      <c r="J179" s="64"/>
      <c r="K179" s="64"/>
      <c r="L179" s="62"/>
      <c r="M179" s="223"/>
      <c r="N179" s="43"/>
      <c r="O179" s="43"/>
      <c r="P179" s="43"/>
      <c r="Q179" s="43"/>
      <c r="R179" s="43"/>
      <c r="S179" s="43"/>
      <c r="T179" s="79"/>
      <c r="AT179" s="25" t="s">
        <v>428</v>
      </c>
      <c r="AU179" s="25" t="s">
        <v>80</v>
      </c>
    </row>
    <row r="180" spans="2:65" s="1" customFormat="1" ht="22.5" customHeight="1">
      <c r="B180" s="42"/>
      <c r="C180" s="209" t="s">
        <v>563</v>
      </c>
      <c r="D180" s="209" t="s">
        <v>421</v>
      </c>
      <c r="E180" s="210" t="s">
        <v>2914</v>
      </c>
      <c r="F180" s="211" t="s">
        <v>2915</v>
      </c>
      <c r="G180" s="212" t="s">
        <v>458</v>
      </c>
      <c r="H180" s="213">
        <v>230.45</v>
      </c>
      <c r="I180" s="214"/>
      <c r="J180" s="215">
        <f>ROUND(I180*H180,2)</f>
        <v>0</v>
      </c>
      <c r="K180" s="211" t="s">
        <v>21</v>
      </c>
      <c r="L180" s="62"/>
      <c r="M180" s="216" t="s">
        <v>21</v>
      </c>
      <c r="N180" s="217" t="s">
        <v>42</v>
      </c>
      <c r="O180" s="43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AR180" s="25" t="s">
        <v>426</v>
      </c>
      <c r="AT180" s="25" t="s">
        <v>421</v>
      </c>
      <c r="AU180" s="25" t="s">
        <v>80</v>
      </c>
      <c r="AY180" s="25" t="s">
        <v>419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5" t="s">
        <v>78</v>
      </c>
      <c r="BK180" s="220">
        <f>ROUND(I180*H180,2)</f>
        <v>0</v>
      </c>
      <c r="BL180" s="25" t="s">
        <v>426</v>
      </c>
      <c r="BM180" s="25" t="s">
        <v>700</v>
      </c>
    </row>
    <row r="181" spans="2:65" s="1" customFormat="1" ht="13.5">
      <c r="B181" s="42"/>
      <c r="C181" s="64"/>
      <c r="D181" s="221" t="s">
        <v>428</v>
      </c>
      <c r="E181" s="64"/>
      <c r="F181" s="222" t="s">
        <v>2915</v>
      </c>
      <c r="G181" s="64"/>
      <c r="H181" s="64"/>
      <c r="I181" s="177"/>
      <c r="J181" s="64"/>
      <c r="K181" s="64"/>
      <c r="L181" s="62"/>
      <c r="M181" s="223"/>
      <c r="N181" s="43"/>
      <c r="O181" s="43"/>
      <c r="P181" s="43"/>
      <c r="Q181" s="43"/>
      <c r="R181" s="43"/>
      <c r="S181" s="43"/>
      <c r="T181" s="79"/>
      <c r="AT181" s="25" t="s">
        <v>428</v>
      </c>
      <c r="AU181" s="25" t="s">
        <v>80</v>
      </c>
    </row>
    <row r="182" spans="2:65" s="11" customFormat="1" ht="37.35" customHeight="1">
      <c r="B182" s="192"/>
      <c r="C182" s="193"/>
      <c r="D182" s="194" t="s">
        <v>70</v>
      </c>
      <c r="E182" s="195" t="s">
        <v>1712</v>
      </c>
      <c r="F182" s="195" t="s">
        <v>1713</v>
      </c>
      <c r="G182" s="193"/>
      <c r="H182" s="193"/>
      <c r="I182" s="196"/>
      <c r="J182" s="197">
        <f>BK182</f>
        <v>0</v>
      </c>
      <c r="K182" s="193"/>
      <c r="L182" s="198"/>
      <c r="M182" s="199"/>
      <c r="N182" s="200"/>
      <c r="O182" s="200"/>
      <c r="P182" s="201">
        <f>P183+P237+P334+P474+P501+P626+P631</f>
        <v>0</v>
      </c>
      <c r="Q182" s="200"/>
      <c r="R182" s="201">
        <f>R183+R237+R334+R474+R501+R626+R631</f>
        <v>0</v>
      </c>
      <c r="S182" s="200"/>
      <c r="T182" s="202">
        <f>T183+T237+T334+T474+T501+T626+T631</f>
        <v>0</v>
      </c>
      <c r="AR182" s="203" t="s">
        <v>78</v>
      </c>
      <c r="AT182" s="204" t="s">
        <v>70</v>
      </c>
      <c r="AU182" s="204" t="s">
        <v>71</v>
      </c>
      <c r="AY182" s="203" t="s">
        <v>419</v>
      </c>
      <c r="BK182" s="205">
        <f>BK183+BK237+BK334+BK474+BK501+BK626+BK631</f>
        <v>0</v>
      </c>
    </row>
    <row r="183" spans="2:65" s="11" customFormat="1" ht="19.899999999999999" customHeight="1">
      <c r="B183" s="192"/>
      <c r="C183" s="193"/>
      <c r="D183" s="206" t="s">
        <v>70</v>
      </c>
      <c r="E183" s="207" t="s">
        <v>1854</v>
      </c>
      <c r="F183" s="207" t="s">
        <v>1855</v>
      </c>
      <c r="G183" s="193"/>
      <c r="H183" s="193"/>
      <c r="I183" s="196"/>
      <c r="J183" s="208">
        <f>BK183</f>
        <v>0</v>
      </c>
      <c r="K183" s="193"/>
      <c r="L183" s="198"/>
      <c r="M183" s="199"/>
      <c r="N183" s="200"/>
      <c r="O183" s="200"/>
      <c r="P183" s="201">
        <f>SUM(P184:P236)</f>
        <v>0</v>
      </c>
      <c r="Q183" s="200"/>
      <c r="R183" s="201">
        <f>SUM(R184:R236)</f>
        <v>0</v>
      </c>
      <c r="S183" s="200"/>
      <c r="T183" s="202">
        <f>SUM(T184:T236)</f>
        <v>0</v>
      </c>
      <c r="AR183" s="203" t="s">
        <v>78</v>
      </c>
      <c r="AT183" s="204" t="s">
        <v>70</v>
      </c>
      <c r="AU183" s="204" t="s">
        <v>78</v>
      </c>
      <c r="AY183" s="203" t="s">
        <v>419</v>
      </c>
      <c r="BK183" s="205">
        <f>SUM(BK184:BK236)</f>
        <v>0</v>
      </c>
    </row>
    <row r="184" spans="2:65" s="1" customFormat="1" ht="22.5" customHeight="1">
      <c r="B184" s="42"/>
      <c r="C184" s="209" t="s">
        <v>569</v>
      </c>
      <c r="D184" s="209" t="s">
        <v>421</v>
      </c>
      <c r="E184" s="210" t="s">
        <v>2916</v>
      </c>
      <c r="F184" s="211" t="s">
        <v>2917</v>
      </c>
      <c r="G184" s="212" t="s">
        <v>504</v>
      </c>
      <c r="H184" s="213">
        <v>98</v>
      </c>
      <c r="I184" s="214"/>
      <c r="J184" s="215">
        <f>ROUND(I184*H184,2)</f>
        <v>0</v>
      </c>
      <c r="K184" s="211" t="s">
        <v>21</v>
      </c>
      <c r="L184" s="62"/>
      <c r="M184" s="216" t="s">
        <v>21</v>
      </c>
      <c r="N184" s="217" t="s">
        <v>42</v>
      </c>
      <c r="O184" s="43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AR184" s="25" t="s">
        <v>426</v>
      </c>
      <c r="AT184" s="25" t="s">
        <v>421</v>
      </c>
      <c r="AU184" s="25" t="s">
        <v>80</v>
      </c>
      <c r="AY184" s="25" t="s">
        <v>419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5" t="s">
        <v>78</v>
      </c>
      <c r="BK184" s="220">
        <f>ROUND(I184*H184,2)</f>
        <v>0</v>
      </c>
      <c r="BL184" s="25" t="s">
        <v>426</v>
      </c>
      <c r="BM184" s="25" t="s">
        <v>757</v>
      </c>
    </row>
    <row r="185" spans="2:65" s="1" customFormat="1" ht="13.5">
      <c r="B185" s="42"/>
      <c r="C185" s="64"/>
      <c r="D185" s="237" t="s">
        <v>428</v>
      </c>
      <c r="E185" s="64"/>
      <c r="F185" s="271" t="s">
        <v>2917</v>
      </c>
      <c r="G185" s="64"/>
      <c r="H185" s="64"/>
      <c r="I185" s="177"/>
      <c r="J185" s="64"/>
      <c r="K185" s="64"/>
      <c r="L185" s="62"/>
      <c r="M185" s="223"/>
      <c r="N185" s="43"/>
      <c r="O185" s="43"/>
      <c r="P185" s="43"/>
      <c r="Q185" s="43"/>
      <c r="R185" s="43"/>
      <c r="S185" s="43"/>
      <c r="T185" s="79"/>
      <c r="AT185" s="25" t="s">
        <v>428</v>
      </c>
      <c r="AU185" s="25" t="s">
        <v>80</v>
      </c>
    </row>
    <row r="186" spans="2:65" s="1" customFormat="1" ht="22.5" customHeight="1">
      <c r="B186" s="42"/>
      <c r="C186" s="250" t="s">
        <v>576</v>
      </c>
      <c r="D186" s="250" t="s">
        <v>469</v>
      </c>
      <c r="E186" s="251" t="s">
        <v>2918</v>
      </c>
      <c r="F186" s="252" t="s">
        <v>2919</v>
      </c>
      <c r="G186" s="253" t="s">
        <v>504</v>
      </c>
      <c r="H186" s="254">
        <v>98</v>
      </c>
      <c r="I186" s="255"/>
      <c r="J186" s="256">
        <f>ROUND(I186*H186,2)</f>
        <v>0</v>
      </c>
      <c r="K186" s="252" t="s">
        <v>21</v>
      </c>
      <c r="L186" s="257"/>
      <c r="M186" s="258" t="s">
        <v>21</v>
      </c>
      <c r="N186" s="259" t="s">
        <v>42</v>
      </c>
      <c r="O186" s="43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AR186" s="25" t="s">
        <v>468</v>
      </c>
      <c r="AT186" s="25" t="s">
        <v>469</v>
      </c>
      <c r="AU186" s="25" t="s">
        <v>80</v>
      </c>
      <c r="AY186" s="25" t="s">
        <v>419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5" t="s">
        <v>78</v>
      </c>
      <c r="BK186" s="220">
        <f>ROUND(I186*H186,2)</f>
        <v>0</v>
      </c>
      <c r="BL186" s="25" t="s">
        <v>426</v>
      </c>
      <c r="BM186" s="25" t="s">
        <v>769</v>
      </c>
    </row>
    <row r="187" spans="2:65" s="1" customFormat="1" ht="13.5">
      <c r="B187" s="42"/>
      <c r="C187" s="64"/>
      <c r="D187" s="221" t="s">
        <v>428</v>
      </c>
      <c r="E187" s="64"/>
      <c r="F187" s="222" t="s">
        <v>2919</v>
      </c>
      <c r="G187" s="64"/>
      <c r="H187" s="64"/>
      <c r="I187" s="177"/>
      <c r="J187" s="64"/>
      <c r="K187" s="64"/>
      <c r="L187" s="62"/>
      <c r="M187" s="223"/>
      <c r="N187" s="43"/>
      <c r="O187" s="43"/>
      <c r="P187" s="43"/>
      <c r="Q187" s="43"/>
      <c r="R187" s="43"/>
      <c r="S187" s="43"/>
      <c r="T187" s="79"/>
      <c r="AT187" s="25" t="s">
        <v>428</v>
      </c>
      <c r="AU187" s="25" t="s">
        <v>80</v>
      </c>
    </row>
    <row r="188" spans="2:65" s="12" customFormat="1" ht="13.5">
      <c r="B188" s="224"/>
      <c r="C188" s="225"/>
      <c r="D188" s="221" t="s">
        <v>430</v>
      </c>
      <c r="E188" s="226" t="s">
        <v>21</v>
      </c>
      <c r="F188" s="227" t="s">
        <v>2920</v>
      </c>
      <c r="G188" s="225"/>
      <c r="H188" s="228">
        <v>98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430</v>
      </c>
      <c r="AU188" s="234" t="s">
        <v>80</v>
      </c>
      <c r="AV188" s="12" t="s">
        <v>80</v>
      </c>
      <c r="AW188" s="12" t="s">
        <v>34</v>
      </c>
      <c r="AX188" s="12" t="s">
        <v>71</v>
      </c>
      <c r="AY188" s="234" t="s">
        <v>419</v>
      </c>
    </row>
    <row r="189" spans="2:65" s="13" customFormat="1" ht="13.5">
      <c r="B189" s="235"/>
      <c r="C189" s="236"/>
      <c r="D189" s="237" t="s">
        <v>430</v>
      </c>
      <c r="E189" s="238" t="s">
        <v>21</v>
      </c>
      <c r="F189" s="239" t="s">
        <v>434</v>
      </c>
      <c r="G189" s="236"/>
      <c r="H189" s="240">
        <v>98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430</v>
      </c>
      <c r="AU189" s="246" t="s">
        <v>80</v>
      </c>
      <c r="AV189" s="13" t="s">
        <v>426</v>
      </c>
      <c r="AW189" s="13" t="s">
        <v>34</v>
      </c>
      <c r="AX189" s="13" t="s">
        <v>78</v>
      </c>
      <c r="AY189" s="246" t="s">
        <v>419</v>
      </c>
    </row>
    <row r="190" spans="2:65" s="1" customFormat="1" ht="31.5" customHeight="1">
      <c r="B190" s="42"/>
      <c r="C190" s="209" t="s">
        <v>587</v>
      </c>
      <c r="D190" s="209" t="s">
        <v>421</v>
      </c>
      <c r="E190" s="210" t="s">
        <v>2921</v>
      </c>
      <c r="F190" s="211" t="s">
        <v>2922</v>
      </c>
      <c r="G190" s="212" t="s">
        <v>504</v>
      </c>
      <c r="H190" s="213">
        <v>4179</v>
      </c>
      <c r="I190" s="214"/>
      <c r="J190" s="215">
        <f>ROUND(I190*H190,2)</f>
        <v>0</v>
      </c>
      <c r="K190" s="211" t="s">
        <v>21</v>
      </c>
      <c r="L190" s="62"/>
      <c r="M190" s="216" t="s">
        <v>21</v>
      </c>
      <c r="N190" s="217" t="s">
        <v>42</v>
      </c>
      <c r="O190" s="43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AR190" s="25" t="s">
        <v>426</v>
      </c>
      <c r="AT190" s="25" t="s">
        <v>421</v>
      </c>
      <c r="AU190" s="25" t="s">
        <v>80</v>
      </c>
      <c r="AY190" s="25" t="s">
        <v>419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5" t="s">
        <v>78</v>
      </c>
      <c r="BK190" s="220">
        <f>ROUND(I190*H190,2)</f>
        <v>0</v>
      </c>
      <c r="BL190" s="25" t="s">
        <v>426</v>
      </c>
      <c r="BM190" s="25" t="s">
        <v>784</v>
      </c>
    </row>
    <row r="191" spans="2:65" s="1" customFormat="1" ht="13.5">
      <c r="B191" s="42"/>
      <c r="C191" s="64"/>
      <c r="D191" s="237" t="s">
        <v>428</v>
      </c>
      <c r="E191" s="64"/>
      <c r="F191" s="271" t="s">
        <v>2922</v>
      </c>
      <c r="G191" s="64"/>
      <c r="H191" s="64"/>
      <c r="I191" s="177"/>
      <c r="J191" s="64"/>
      <c r="K191" s="64"/>
      <c r="L191" s="62"/>
      <c r="M191" s="223"/>
      <c r="N191" s="43"/>
      <c r="O191" s="43"/>
      <c r="P191" s="43"/>
      <c r="Q191" s="43"/>
      <c r="R191" s="43"/>
      <c r="S191" s="43"/>
      <c r="T191" s="79"/>
      <c r="AT191" s="25" t="s">
        <v>428</v>
      </c>
      <c r="AU191" s="25" t="s">
        <v>80</v>
      </c>
    </row>
    <row r="192" spans="2:65" s="1" customFormat="1" ht="22.5" customHeight="1">
      <c r="B192" s="42"/>
      <c r="C192" s="250" t="s">
        <v>593</v>
      </c>
      <c r="D192" s="250" t="s">
        <v>469</v>
      </c>
      <c r="E192" s="251" t="s">
        <v>2923</v>
      </c>
      <c r="F192" s="252" t="s">
        <v>2924</v>
      </c>
      <c r="G192" s="253" t="s">
        <v>504</v>
      </c>
      <c r="H192" s="254">
        <v>978</v>
      </c>
      <c r="I192" s="255"/>
      <c r="J192" s="256">
        <f>ROUND(I192*H192,2)</f>
        <v>0</v>
      </c>
      <c r="K192" s="252" t="s">
        <v>21</v>
      </c>
      <c r="L192" s="257"/>
      <c r="M192" s="258" t="s">
        <v>21</v>
      </c>
      <c r="N192" s="259" t="s">
        <v>42</v>
      </c>
      <c r="O192" s="43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AR192" s="25" t="s">
        <v>468</v>
      </c>
      <c r="AT192" s="25" t="s">
        <v>469</v>
      </c>
      <c r="AU192" s="25" t="s">
        <v>80</v>
      </c>
      <c r="AY192" s="25" t="s">
        <v>419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5" t="s">
        <v>78</v>
      </c>
      <c r="BK192" s="220">
        <f>ROUND(I192*H192,2)</f>
        <v>0</v>
      </c>
      <c r="BL192" s="25" t="s">
        <v>426</v>
      </c>
      <c r="BM192" s="25" t="s">
        <v>797</v>
      </c>
    </row>
    <row r="193" spans="2:65" s="1" customFormat="1" ht="13.5">
      <c r="B193" s="42"/>
      <c r="C193" s="64"/>
      <c r="D193" s="221" t="s">
        <v>428</v>
      </c>
      <c r="E193" s="64"/>
      <c r="F193" s="222" t="s">
        <v>2924</v>
      </c>
      <c r="G193" s="64"/>
      <c r="H193" s="64"/>
      <c r="I193" s="177"/>
      <c r="J193" s="64"/>
      <c r="K193" s="64"/>
      <c r="L193" s="62"/>
      <c r="M193" s="223"/>
      <c r="N193" s="43"/>
      <c r="O193" s="43"/>
      <c r="P193" s="43"/>
      <c r="Q193" s="43"/>
      <c r="R193" s="43"/>
      <c r="S193" s="43"/>
      <c r="T193" s="79"/>
      <c r="AT193" s="25" t="s">
        <v>428</v>
      </c>
      <c r="AU193" s="25" t="s">
        <v>80</v>
      </c>
    </row>
    <row r="194" spans="2:65" s="12" customFormat="1" ht="13.5">
      <c r="B194" s="224"/>
      <c r="C194" s="225"/>
      <c r="D194" s="221" t="s">
        <v>430</v>
      </c>
      <c r="E194" s="226" t="s">
        <v>21</v>
      </c>
      <c r="F194" s="227" t="s">
        <v>2925</v>
      </c>
      <c r="G194" s="225"/>
      <c r="H194" s="228">
        <v>978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430</v>
      </c>
      <c r="AU194" s="234" t="s">
        <v>80</v>
      </c>
      <c r="AV194" s="12" t="s">
        <v>80</v>
      </c>
      <c r="AW194" s="12" t="s">
        <v>34</v>
      </c>
      <c r="AX194" s="12" t="s">
        <v>71</v>
      </c>
      <c r="AY194" s="234" t="s">
        <v>419</v>
      </c>
    </row>
    <row r="195" spans="2:65" s="13" customFormat="1" ht="13.5">
      <c r="B195" s="235"/>
      <c r="C195" s="236"/>
      <c r="D195" s="237" t="s">
        <v>430</v>
      </c>
      <c r="E195" s="238" t="s">
        <v>21</v>
      </c>
      <c r="F195" s="239" t="s">
        <v>434</v>
      </c>
      <c r="G195" s="236"/>
      <c r="H195" s="240">
        <v>978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430</v>
      </c>
      <c r="AU195" s="246" t="s">
        <v>80</v>
      </c>
      <c r="AV195" s="13" t="s">
        <v>426</v>
      </c>
      <c r="AW195" s="13" t="s">
        <v>34</v>
      </c>
      <c r="AX195" s="13" t="s">
        <v>78</v>
      </c>
      <c r="AY195" s="246" t="s">
        <v>419</v>
      </c>
    </row>
    <row r="196" spans="2:65" s="1" customFormat="1" ht="22.5" customHeight="1">
      <c r="B196" s="42"/>
      <c r="C196" s="250" t="s">
        <v>599</v>
      </c>
      <c r="D196" s="250" t="s">
        <v>469</v>
      </c>
      <c r="E196" s="251" t="s">
        <v>2926</v>
      </c>
      <c r="F196" s="252" t="s">
        <v>2927</v>
      </c>
      <c r="G196" s="253" t="s">
        <v>504</v>
      </c>
      <c r="H196" s="254">
        <v>595</v>
      </c>
      <c r="I196" s="255"/>
      <c r="J196" s="256">
        <f>ROUND(I196*H196,2)</f>
        <v>0</v>
      </c>
      <c r="K196" s="252" t="s">
        <v>21</v>
      </c>
      <c r="L196" s="257"/>
      <c r="M196" s="258" t="s">
        <v>21</v>
      </c>
      <c r="N196" s="259" t="s">
        <v>42</v>
      </c>
      <c r="O196" s="43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AR196" s="25" t="s">
        <v>468</v>
      </c>
      <c r="AT196" s="25" t="s">
        <v>469</v>
      </c>
      <c r="AU196" s="25" t="s">
        <v>80</v>
      </c>
      <c r="AY196" s="25" t="s">
        <v>419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5" t="s">
        <v>78</v>
      </c>
      <c r="BK196" s="220">
        <f>ROUND(I196*H196,2)</f>
        <v>0</v>
      </c>
      <c r="BL196" s="25" t="s">
        <v>426</v>
      </c>
      <c r="BM196" s="25" t="s">
        <v>811</v>
      </c>
    </row>
    <row r="197" spans="2:65" s="1" customFormat="1" ht="13.5">
      <c r="B197" s="42"/>
      <c r="C197" s="64"/>
      <c r="D197" s="221" t="s">
        <v>428</v>
      </c>
      <c r="E197" s="64"/>
      <c r="F197" s="222" t="s">
        <v>2927</v>
      </c>
      <c r="G197" s="64"/>
      <c r="H197" s="64"/>
      <c r="I197" s="177"/>
      <c r="J197" s="64"/>
      <c r="K197" s="64"/>
      <c r="L197" s="62"/>
      <c r="M197" s="223"/>
      <c r="N197" s="43"/>
      <c r="O197" s="43"/>
      <c r="P197" s="43"/>
      <c r="Q197" s="43"/>
      <c r="R197" s="43"/>
      <c r="S197" s="43"/>
      <c r="T197" s="79"/>
      <c r="AT197" s="25" t="s">
        <v>428</v>
      </c>
      <c r="AU197" s="25" t="s">
        <v>80</v>
      </c>
    </row>
    <row r="198" spans="2:65" s="12" customFormat="1" ht="13.5">
      <c r="B198" s="224"/>
      <c r="C198" s="225"/>
      <c r="D198" s="221" t="s">
        <v>430</v>
      </c>
      <c r="E198" s="226" t="s">
        <v>21</v>
      </c>
      <c r="F198" s="227" t="s">
        <v>2928</v>
      </c>
      <c r="G198" s="225"/>
      <c r="H198" s="228">
        <v>552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430</v>
      </c>
      <c r="AU198" s="234" t="s">
        <v>80</v>
      </c>
      <c r="AV198" s="12" t="s">
        <v>80</v>
      </c>
      <c r="AW198" s="12" t="s">
        <v>34</v>
      </c>
      <c r="AX198" s="12" t="s">
        <v>71</v>
      </c>
      <c r="AY198" s="234" t="s">
        <v>419</v>
      </c>
    </row>
    <row r="199" spans="2:65" s="12" customFormat="1" ht="13.5">
      <c r="B199" s="224"/>
      <c r="C199" s="225"/>
      <c r="D199" s="221" t="s">
        <v>430</v>
      </c>
      <c r="E199" s="226" t="s">
        <v>21</v>
      </c>
      <c r="F199" s="227" t="s">
        <v>2929</v>
      </c>
      <c r="G199" s="225"/>
      <c r="H199" s="228">
        <v>43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430</v>
      </c>
      <c r="AU199" s="234" t="s">
        <v>80</v>
      </c>
      <c r="AV199" s="12" t="s">
        <v>80</v>
      </c>
      <c r="AW199" s="12" t="s">
        <v>34</v>
      </c>
      <c r="AX199" s="12" t="s">
        <v>71</v>
      </c>
      <c r="AY199" s="234" t="s">
        <v>419</v>
      </c>
    </row>
    <row r="200" spans="2:65" s="13" customFormat="1" ht="13.5">
      <c r="B200" s="235"/>
      <c r="C200" s="236"/>
      <c r="D200" s="237" t="s">
        <v>430</v>
      </c>
      <c r="E200" s="238" t="s">
        <v>21</v>
      </c>
      <c r="F200" s="239" t="s">
        <v>434</v>
      </c>
      <c r="G200" s="236"/>
      <c r="H200" s="240">
        <v>595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430</v>
      </c>
      <c r="AU200" s="246" t="s">
        <v>80</v>
      </c>
      <c r="AV200" s="13" t="s">
        <v>426</v>
      </c>
      <c r="AW200" s="13" t="s">
        <v>34</v>
      </c>
      <c r="AX200" s="13" t="s">
        <v>78</v>
      </c>
      <c r="AY200" s="246" t="s">
        <v>419</v>
      </c>
    </row>
    <row r="201" spans="2:65" s="1" customFormat="1" ht="22.5" customHeight="1">
      <c r="B201" s="42"/>
      <c r="C201" s="250" t="s">
        <v>605</v>
      </c>
      <c r="D201" s="250" t="s">
        <v>469</v>
      </c>
      <c r="E201" s="251" t="s">
        <v>2930</v>
      </c>
      <c r="F201" s="252" t="s">
        <v>2931</v>
      </c>
      <c r="G201" s="253" t="s">
        <v>504</v>
      </c>
      <c r="H201" s="254">
        <v>339</v>
      </c>
      <c r="I201" s="255"/>
      <c r="J201" s="256">
        <f>ROUND(I201*H201,2)</f>
        <v>0</v>
      </c>
      <c r="K201" s="252" t="s">
        <v>21</v>
      </c>
      <c r="L201" s="257"/>
      <c r="M201" s="258" t="s">
        <v>21</v>
      </c>
      <c r="N201" s="259" t="s">
        <v>42</v>
      </c>
      <c r="O201" s="43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AR201" s="25" t="s">
        <v>468</v>
      </c>
      <c r="AT201" s="25" t="s">
        <v>469</v>
      </c>
      <c r="AU201" s="25" t="s">
        <v>80</v>
      </c>
      <c r="AY201" s="25" t="s">
        <v>419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5" t="s">
        <v>78</v>
      </c>
      <c r="BK201" s="220">
        <f>ROUND(I201*H201,2)</f>
        <v>0</v>
      </c>
      <c r="BL201" s="25" t="s">
        <v>426</v>
      </c>
      <c r="BM201" s="25" t="s">
        <v>325</v>
      </c>
    </row>
    <row r="202" spans="2:65" s="1" customFormat="1" ht="13.5">
      <c r="B202" s="42"/>
      <c r="C202" s="64"/>
      <c r="D202" s="221" t="s">
        <v>428</v>
      </c>
      <c r="E202" s="64"/>
      <c r="F202" s="222" t="s">
        <v>2931</v>
      </c>
      <c r="G202" s="64"/>
      <c r="H202" s="64"/>
      <c r="I202" s="177"/>
      <c r="J202" s="64"/>
      <c r="K202" s="64"/>
      <c r="L202" s="62"/>
      <c r="M202" s="223"/>
      <c r="N202" s="43"/>
      <c r="O202" s="43"/>
      <c r="P202" s="43"/>
      <c r="Q202" s="43"/>
      <c r="R202" s="43"/>
      <c r="S202" s="43"/>
      <c r="T202" s="79"/>
      <c r="AT202" s="25" t="s">
        <v>428</v>
      </c>
      <c r="AU202" s="25" t="s">
        <v>80</v>
      </c>
    </row>
    <row r="203" spans="2:65" s="12" customFormat="1" ht="13.5">
      <c r="B203" s="224"/>
      <c r="C203" s="225"/>
      <c r="D203" s="221" t="s">
        <v>430</v>
      </c>
      <c r="E203" s="226" t="s">
        <v>21</v>
      </c>
      <c r="F203" s="227" t="s">
        <v>2932</v>
      </c>
      <c r="G203" s="225"/>
      <c r="H203" s="228">
        <v>339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430</v>
      </c>
      <c r="AU203" s="234" t="s">
        <v>80</v>
      </c>
      <c r="AV203" s="12" t="s">
        <v>80</v>
      </c>
      <c r="AW203" s="12" t="s">
        <v>34</v>
      </c>
      <c r="AX203" s="12" t="s">
        <v>71</v>
      </c>
      <c r="AY203" s="234" t="s">
        <v>419</v>
      </c>
    </row>
    <row r="204" spans="2:65" s="13" customFormat="1" ht="13.5">
      <c r="B204" s="235"/>
      <c r="C204" s="236"/>
      <c r="D204" s="237" t="s">
        <v>430</v>
      </c>
      <c r="E204" s="238" t="s">
        <v>21</v>
      </c>
      <c r="F204" s="239" t="s">
        <v>434</v>
      </c>
      <c r="G204" s="236"/>
      <c r="H204" s="240">
        <v>339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430</v>
      </c>
      <c r="AU204" s="246" t="s">
        <v>80</v>
      </c>
      <c r="AV204" s="13" t="s">
        <v>426</v>
      </c>
      <c r="AW204" s="13" t="s">
        <v>34</v>
      </c>
      <c r="AX204" s="13" t="s">
        <v>78</v>
      </c>
      <c r="AY204" s="246" t="s">
        <v>419</v>
      </c>
    </row>
    <row r="205" spans="2:65" s="1" customFormat="1" ht="22.5" customHeight="1">
      <c r="B205" s="42"/>
      <c r="C205" s="250" t="s">
        <v>611</v>
      </c>
      <c r="D205" s="250" t="s">
        <v>469</v>
      </c>
      <c r="E205" s="251" t="s">
        <v>2933</v>
      </c>
      <c r="F205" s="252" t="s">
        <v>2934</v>
      </c>
      <c r="G205" s="253" t="s">
        <v>504</v>
      </c>
      <c r="H205" s="254">
        <v>316</v>
      </c>
      <c r="I205" s="255"/>
      <c r="J205" s="256">
        <f>ROUND(I205*H205,2)</f>
        <v>0</v>
      </c>
      <c r="K205" s="252" t="s">
        <v>21</v>
      </c>
      <c r="L205" s="257"/>
      <c r="M205" s="258" t="s">
        <v>21</v>
      </c>
      <c r="N205" s="259" t="s">
        <v>42</v>
      </c>
      <c r="O205" s="43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AR205" s="25" t="s">
        <v>468</v>
      </c>
      <c r="AT205" s="25" t="s">
        <v>469</v>
      </c>
      <c r="AU205" s="25" t="s">
        <v>80</v>
      </c>
      <c r="AY205" s="25" t="s">
        <v>419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5" t="s">
        <v>78</v>
      </c>
      <c r="BK205" s="220">
        <f>ROUND(I205*H205,2)</f>
        <v>0</v>
      </c>
      <c r="BL205" s="25" t="s">
        <v>426</v>
      </c>
      <c r="BM205" s="25" t="s">
        <v>832</v>
      </c>
    </row>
    <row r="206" spans="2:65" s="1" customFormat="1" ht="13.5">
      <c r="B206" s="42"/>
      <c r="C206" s="64"/>
      <c r="D206" s="237" t="s">
        <v>428</v>
      </c>
      <c r="E206" s="64"/>
      <c r="F206" s="271" t="s">
        <v>2934</v>
      </c>
      <c r="G206" s="64"/>
      <c r="H206" s="64"/>
      <c r="I206" s="177"/>
      <c r="J206" s="64"/>
      <c r="K206" s="64"/>
      <c r="L206" s="62"/>
      <c r="M206" s="223"/>
      <c r="N206" s="43"/>
      <c r="O206" s="43"/>
      <c r="P206" s="43"/>
      <c r="Q206" s="43"/>
      <c r="R206" s="43"/>
      <c r="S206" s="43"/>
      <c r="T206" s="79"/>
      <c r="AT206" s="25" t="s">
        <v>428</v>
      </c>
      <c r="AU206" s="25" t="s">
        <v>80</v>
      </c>
    </row>
    <row r="207" spans="2:65" s="1" customFormat="1" ht="22.5" customHeight="1">
      <c r="B207" s="42"/>
      <c r="C207" s="250" t="s">
        <v>617</v>
      </c>
      <c r="D207" s="250" t="s">
        <v>469</v>
      </c>
      <c r="E207" s="251" t="s">
        <v>2935</v>
      </c>
      <c r="F207" s="252" t="s">
        <v>2936</v>
      </c>
      <c r="G207" s="253" t="s">
        <v>504</v>
      </c>
      <c r="H207" s="254">
        <v>43</v>
      </c>
      <c r="I207" s="255"/>
      <c r="J207" s="256">
        <f>ROUND(I207*H207,2)</f>
        <v>0</v>
      </c>
      <c r="K207" s="252" t="s">
        <v>21</v>
      </c>
      <c r="L207" s="257"/>
      <c r="M207" s="258" t="s">
        <v>21</v>
      </c>
      <c r="N207" s="259" t="s">
        <v>42</v>
      </c>
      <c r="O207" s="43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AR207" s="25" t="s">
        <v>468</v>
      </c>
      <c r="AT207" s="25" t="s">
        <v>469</v>
      </c>
      <c r="AU207" s="25" t="s">
        <v>80</v>
      </c>
      <c r="AY207" s="25" t="s">
        <v>419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5" t="s">
        <v>78</v>
      </c>
      <c r="BK207" s="220">
        <f>ROUND(I207*H207,2)</f>
        <v>0</v>
      </c>
      <c r="BL207" s="25" t="s">
        <v>426</v>
      </c>
      <c r="BM207" s="25" t="s">
        <v>842</v>
      </c>
    </row>
    <row r="208" spans="2:65" s="1" customFormat="1" ht="13.5">
      <c r="B208" s="42"/>
      <c r="C208" s="64"/>
      <c r="D208" s="221" t="s">
        <v>428</v>
      </c>
      <c r="E208" s="64"/>
      <c r="F208" s="222" t="s">
        <v>2936</v>
      </c>
      <c r="G208" s="64"/>
      <c r="H208" s="64"/>
      <c r="I208" s="177"/>
      <c r="J208" s="64"/>
      <c r="K208" s="64"/>
      <c r="L208" s="62"/>
      <c r="M208" s="223"/>
      <c r="N208" s="43"/>
      <c r="O208" s="43"/>
      <c r="P208" s="43"/>
      <c r="Q208" s="43"/>
      <c r="R208" s="43"/>
      <c r="S208" s="43"/>
      <c r="T208" s="79"/>
      <c r="AT208" s="25" t="s">
        <v>428</v>
      </c>
      <c r="AU208" s="25" t="s">
        <v>80</v>
      </c>
    </row>
    <row r="209" spans="2:65" s="12" customFormat="1" ht="13.5">
      <c r="B209" s="224"/>
      <c r="C209" s="225"/>
      <c r="D209" s="221" t="s">
        <v>430</v>
      </c>
      <c r="E209" s="226" t="s">
        <v>21</v>
      </c>
      <c r="F209" s="227" t="s">
        <v>2937</v>
      </c>
      <c r="G209" s="225"/>
      <c r="H209" s="228">
        <v>43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430</v>
      </c>
      <c r="AU209" s="234" t="s">
        <v>80</v>
      </c>
      <c r="AV209" s="12" t="s">
        <v>80</v>
      </c>
      <c r="AW209" s="12" t="s">
        <v>34</v>
      </c>
      <c r="AX209" s="12" t="s">
        <v>71</v>
      </c>
      <c r="AY209" s="234" t="s">
        <v>419</v>
      </c>
    </row>
    <row r="210" spans="2:65" s="13" customFormat="1" ht="13.5">
      <c r="B210" s="235"/>
      <c r="C210" s="236"/>
      <c r="D210" s="237" t="s">
        <v>430</v>
      </c>
      <c r="E210" s="238" t="s">
        <v>21</v>
      </c>
      <c r="F210" s="239" t="s">
        <v>434</v>
      </c>
      <c r="G210" s="236"/>
      <c r="H210" s="240">
        <v>43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430</v>
      </c>
      <c r="AU210" s="246" t="s">
        <v>80</v>
      </c>
      <c r="AV210" s="13" t="s">
        <v>426</v>
      </c>
      <c r="AW210" s="13" t="s">
        <v>34</v>
      </c>
      <c r="AX210" s="13" t="s">
        <v>78</v>
      </c>
      <c r="AY210" s="246" t="s">
        <v>419</v>
      </c>
    </row>
    <row r="211" spans="2:65" s="1" customFormat="1" ht="22.5" customHeight="1">
      <c r="B211" s="42"/>
      <c r="C211" s="250" t="s">
        <v>622</v>
      </c>
      <c r="D211" s="250" t="s">
        <v>469</v>
      </c>
      <c r="E211" s="251" t="s">
        <v>2938</v>
      </c>
      <c r="F211" s="252" t="s">
        <v>2939</v>
      </c>
      <c r="G211" s="253" t="s">
        <v>504</v>
      </c>
      <c r="H211" s="254">
        <v>60</v>
      </c>
      <c r="I211" s="255"/>
      <c r="J211" s="256">
        <f>ROUND(I211*H211,2)</f>
        <v>0</v>
      </c>
      <c r="K211" s="252" t="s">
        <v>21</v>
      </c>
      <c r="L211" s="257"/>
      <c r="M211" s="258" t="s">
        <v>21</v>
      </c>
      <c r="N211" s="259" t="s">
        <v>42</v>
      </c>
      <c r="O211" s="43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AR211" s="25" t="s">
        <v>468</v>
      </c>
      <c r="AT211" s="25" t="s">
        <v>469</v>
      </c>
      <c r="AU211" s="25" t="s">
        <v>80</v>
      </c>
      <c r="AY211" s="25" t="s">
        <v>419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5" t="s">
        <v>78</v>
      </c>
      <c r="BK211" s="220">
        <f>ROUND(I211*H211,2)</f>
        <v>0</v>
      </c>
      <c r="BL211" s="25" t="s">
        <v>426</v>
      </c>
      <c r="BM211" s="25" t="s">
        <v>853</v>
      </c>
    </row>
    <row r="212" spans="2:65" s="1" customFormat="1" ht="13.5">
      <c r="B212" s="42"/>
      <c r="C212" s="64"/>
      <c r="D212" s="237" t="s">
        <v>428</v>
      </c>
      <c r="E212" s="64"/>
      <c r="F212" s="271" t="s">
        <v>2939</v>
      </c>
      <c r="G212" s="64"/>
      <c r="H212" s="64"/>
      <c r="I212" s="177"/>
      <c r="J212" s="64"/>
      <c r="K212" s="64"/>
      <c r="L212" s="62"/>
      <c r="M212" s="223"/>
      <c r="N212" s="43"/>
      <c r="O212" s="43"/>
      <c r="P212" s="43"/>
      <c r="Q212" s="43"/>
      <c r="R212" s="43"/>
      <c r="S212" s="43"/>
      <c r="T212" s="79"/>
      <c r="AT212" s="25" t="s">
        <v>428</v>
      </c>
      <c r="AU212" s="25" t="s">
        <v>80</v>
      </c>
    </row>
    <row r="213" spans="2:65" s="1" customFormat="1" ht="22.5" customHeight="1">
      <c r="B213" s="42"/>
      <c r="C213" s="250" t="s">
        <v>628</v>
      </c>
      <c r="D213" s="250" t="s">
        <v>469</v>
      </c>
      <c r="E213" s="251" t="s">
        <v>2940</v>
      </c>
      <c r="F213" s="252" t="s">
        <v>2941</v>
      </c>
      <c r="G213" s="253" t="s">
        <v>504</v>
      </c>
      <c r="H213" s="254">
        <v>127</v>
      </c>
      <c r="I213" s="255"/>
      <c r="J213" s="256">
        <f>ROUND(I213*H213,2)</f>
        <v>0</v>
      </c>
      <c r="K213" s="252" t="s">
        <v>21</v>
      </c>
      <c r="L213" s="257"/>
      <c r="M213" s="258" t="s">
        <v>21</v>
      </c>
      <c r="N213" s="259" t="s">
        <v>42</v>
      </c>
      <c r="O213" s="43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AR213" s="25" t="s">
        <v>468</v>
      </c>
      <c r="AT213" s="25" t="s">
        <v>469</v>
      </c>
      <c r="AU213" s="25" t="s">
        <v>80</v>
      </c>
      <c r="AY213" s="25" t="s">
        <v>419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5" t="s">
        <v>78</v>
      </c>
      <c r="BK213" s="220">
        <f>ROUND(I213*H213,2)</f>
        <v>0</v>
      </c>
      <c r="BL213" s="25" t="s">
        <v>426</v>
      </c>
      <c r="BM213" s="25" t="s">
        <v>864</v>
      </c>
    </row>
    <row r="214" spans="2:65" s="1" customFormat="1" ht="13.5">
      <c r="B214" s="42"/>
      <c r="C214" s="64"/>
      <c r="D214" s="221" t="s">
        <v>428</v>
      </c>
      <c r="E214" s="64"/>
      <c r="F214" s="222" t="s">
        <v>2941</v>
      </c>
      <c r="G214" s="64"/>
      <c r="H214" s="64"/>
      <c r="I214" s="177"/>
      <c r="J214" s="64"/>
      <c r="K214" s="64"/>
      <c r="L214" s="62"/>
      <c r="M214" s="223"/>
      <c r="N214" s="43"/>
      <c r="O214" s="43"/>
      <c r="P214" s="43"/>
      <c r="Q214" s="43"/>
      <c r="R214" s="43"/>
      <c r="S214" s="43"/>
      <c r="T214" s="79"/>
      <c r="AT214" s="25" t="s">
        <v>428</v>
      </c>
      <c r="AU214" s="25" t="s">
        <v>80</v>
      </c>
    </row>
    <row r="215" spans="2:65" s="12" customFormat="1" ht="13.5">
      <c r="B215" s="224"/>
      <c r="C215" s="225"/>
      <c r="D215" s="221" t="s">
        <v>430</v>
      </c>
      <c r="E215" s="226" t="s">
        <v>21</v>
      </c>
      <c r="F215" s="227" t="s">
        <v>2942</v>
      </c>
      <c r="G215" s="225"/>
      <c r="H215" s="228">
        <v>127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430</v>
      </c>
      <c r="AU215" s="234" t="s">
        <v>80</v>
      </c>
      <c r="AV215" s="12" t="s">
        <v>80</v>
      </c>
      <c r="AW215" s="12" t="s">
        <v>34</v>
      </c>
      <c r="AX215" s="12" t="s">
        <v>71</v>
      </c>
      <c r="AY215" s="234" t="s">
        <v>419</v>
      </c>
    </row>
    <row r="216" spans="2:65" s="13" customFormat="1" ht="13.5">
      <c r="B216" s="235"/>
      <c r="C216" s="236"/>
      <c r="D216" s="237" t="s">
        <v>430</v>
      </c>
      <c r="E216" s="238" t="s">
        <v>21</v>
      </c>
      <c r="F216" s="239" t="s">
        <v>434</v>
      </c>
      <c r="G216" s="236"/>
      <c r="H216" s="240">
        <v>127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430</v>
      </c>
      <c r="AU216" s="246" t="s">
        <v>80</v>
      </c>
      <c r="AV216" s="13" t="s">
        <v>426</v>
      </c>
      <c r="AW216" s="13" t="s">
        <v>34</v>
      </c>
      <c r="AX216" s="13" t="s">
        <v>78</v>
      </c>
      <c r="AY216" s="246" t="s">
        <v>419</v>
      </c>
    </row>
    <row r="217" spans="2:65" s="1" customFormat="1" ht="22.5" customHeight="1">
      <c r="B217" s="42"/>
      <c r="C217" s="250" t="s">
        <v>633</v>
      </c>
      <c r="D217" s="250" t="s">
        <v>469</v>
      </c>
      <c r="E217" s="251" t="s">
        <v>2943</v>
      </c>
      <c r="F217" s="252" t="s">
        <v>2944</v>
      </c>
      <c r="G217" s="253" t="s">
        <v>504</v>
      </c>
      <c r="H217" s="254">
        <v>455</v>
      </c>
      <c r="I217" s="255"/>
      <c r="J217" s="256">
        <f>ROUND(I217*H217,2)</f>
        <v>0</v>
      </c>
      <c r="K217" s="252" t="s">
        <v>21</v>
      </c>
      <c r="L217" s="257"/>
      <c r="M217" s="258" t="s">
        <v>21</v>
      </c>
      <c r="N217" s="259" t="s">
        <v>42</v>
      </c>
      <c r="O217" s="43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AR217" s="25" t="s">
        <v>468</v>
      </c>
      <c r="AT217" s="25" t="s">
        <v>469</v>
      </c>
      <c r="AU217" s="25" t="s">
        <v>80</v>
      </c>
      <c r="AY217" s="25" t="s">
        <v>419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5" t="s">
        <v>78</v>
      </c>
      <c r="BK217" s="220">
        <f>ROUND(I217*H217,2)</f>
        <v>0</v>
      </c>
      <c r="BL217" s="25" t="s">
        <v>426</v>
      </c>
      <c r="BM217" s="25" t="s">
        <v>875</v>
      </c>
    </row>
    <row r="218" spans="2:65" s="1" customFormat="1" ht="13.5">
      <c r="B218" s="42"/>
      <c r="C218" s="64"/>
      <c r="D218" s="237" t="s">
        <v>428</v>
      </c>
      <c r="E218" s="64"/>
      <c r="F218" s="271" t="s">
        <v>2944</v>
      </c>
      <c r="G218" s="64"/>
      <c r="H218" s="64"/>
      <c r="I218" s="177"/>
      <c r="J218" s="64"/>
      <c r="K218" s="64"/>
      <c r="L218" s="62"/>
      <c r="M218" s="223"/>
      <c r="N218" s="43"/>
      <c r="O218" s="43"/>
      <c r="P218" s="43"/>
      <c r="Q218" s="43"/>
      <c r="R218" s="43"/>
      <c r="S218" s="43"/>
      <c r="T218" s="79"/>
      <c r="AT218" s="25" t="s">
        <v>428</v>
      </c>
      <c r="AU218" s="25" t="s">
        <v>80</v>
      </c>
    </row>
    <row r="219" spans="2:65" s="1" customFormat="1" ht="22.5" customHeight="1">
      <c r="B219" s="42"/>
      <c r="C219" s="250" t="s">
        <v>638</v>
      </c>
      <c r="D219" s="250" t="s">
        <v>469</v>
      </c>
      <c r="E219" s="251" t="s">
        <v>2945</v>
      </c>
      <c r="F219" s="252" t="s">
        <v>2946</v>
      </c>
      <c r="G219" s="253" t="s">
        <v>504</v>
      </c>
      <c r="H219" s="254">
        <v>165</v>
      </c>
      <c r="I219" s="255"/>
      <c r="J219" s="256">
        <f>ROUND(I219*H219,2)</f>
        <v>0</v>
      </c>
      <c r="K219" s="252" t="s">
        <v>21</v>
      </c>
      <c r="L219" s="257"/>
      <c r="M219" s="258" t="s">
        <v>21</v>
      </c>
      <c r="N219" s="259" t="s">
        <v>42</v>
      </c>
      <c r="O219" s="43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AR219" s="25" t="s">
        <v>468</v>
      </c>
      <c r="AT219" s="25" t="s">
        <v>469</v>
      </c>
      <c r="AU219" s="25" t="s">
        <v>80</v>
      </c>
      <c r="AY219" s="25" t="s">
        <v>419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5" t="s">
        <v>78</v>
      </c>
      <c r="BK219" s="220">
        <f>ROUND(I219*H219,2)</f>
        <v>0</v>
      </c>
      <c r="BL219" s="25" t="s">
        <v>426</v>
      </c>
      <c r="BM219" s="25" t="s">
        <v>886</v>
      </c>
    </row>
    <row r="220" spans="2:65" s="1" customFormat="1" ht="13.5">
      <c r="B220" s="42"/>
      <c r="C220" s="64"/>
      <c r="D220" s="221" t="s">
        <v>428</v>
      </c>
      <c r="E220" s="64"/>
      <c r="F220" s="222" t="s">
        <v>2946</v>
      </c>
      <c r="G220" s="64"/>
      <c r="H220" s="64"/>
      <c r="I220" s="177"/>
      <c r="J220" s="64"/>
      <c r="K220" s="64"/>
      <c r="L220" s="62"/>
      <c r="M220" s="223"/>
      <c r="N220" s="43"/>
      <c r="O220" s="43"/>
      <c r="P220" s="43"/>
      <c r="Q220" s="43"/>
      <c r="R220" s="43"/>
      <c r="S220" s="43"/>
      <c r="T220" s="79"/>
      <c r="AT220" s="25" t="s">
        <v>428</v>
      </c>
      <c r="AU220" s="25" t="s">
        <v>80</v>
      </c>
    </row>
    <row r="221" spans="2:65" s="12" customFormat="1" ht="13.5">
      <c r="B221" s="224"/>
      <c r="C221" s="225"/>
      <c r="D221" s="221" t="s">
        <v>430</v>
      </c>
      <c r="E221" s="226" t="s">
        <v>21</v>
      </c>
      <c r="F221" s="227" t="s">
        <v>2947</v>
      </c>
      <c r="G221" s="225"/>
      <c r="H221" s="228">
        <v>165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430</v>
      </c>
      <c r="AU221" s="234" t="s">
        <v>80</v>
      </c>
      <c r="AV221" s="12" t="s">
        <v>80</v>
      </c>
      <c r="AW221" s="12" t="s">
        <v>34</v>
      </c>
      <c r="AX221" s="12" t="s">
        <v>71</v>
      </c>
      <c r="AY221" s="234" t="s">
        <v>419</v>
      </c>
    </row>
    <row r="222" spans="2:65" s="13" customFormat="1" ht="13.5">
      <c r="B222" s="235"/>
      <c r="C222" s="236"/>
      <c r="D222" s="237" t="s">
        <v>430</v>
      </c>
      <c r="E222" s="238" t="s">
        <v>21</v>
      </c>
      <c r="F222" s="239" t="s">
        <v>434</v>
      </c>
      <c r="G222" s="236"/>
      <c r="H222" s="240">
        <v>165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AT222" s="246" t="s">
        <v>430</v>
      </c>
      <c r="AU222" s="246" t="s">
        <v>80</v>
      </c>
      <c r="AV222" s="13" t="s">
        <v>426</v>
      </c>
      <c r="AW222" s="13" t="s">
        <v>34</v>
      </c>
      <c r="AX222" s="13" t="s">
        <v>78</v>
      </c>
      <c r="AY222" s="246" t="s">
        <v>419</v>
      </c>
    </row>
    <row r="223" spans="2:65" s="1" customFormat="1" ht="22.5" customHeight="1">
      <c r="B223" s="42"/>
      <c r="C223" s="250" t="s">
        <v>643</v>
      </c>
      <c r="D223" s="250" t="s">
        <v>469</v>
      </c>
      <c r="E223" s="251" t="s">
        <v>2948</v>
      </c>
      <c r="F223" s="252" t="s">
        <v>2949</v>
      </c>
      <c r="G223" s="253" t="s">
        <v>504</v>
      </c>
      <c r="H223" s="254">
        <v>281</v>
      </c>
      <c r="I223" s="255"/>
      <c r="J223" s="256">
        <f>ROUND(I223*H223,2)</f>
        <v>0</v>
      </c>
      <c r="K223" s="252" t="s">
        <v>21</v>
      </c>
      <c r="L223" s="257"/>
      <c r="M223" s="258" t="s">
        <v>21</v>
      </c>
      <c r="N223" s="259" t="s">
        <v>42</v>
      </c>
      <c r="O223" s="43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AR223" s="25" t="s">
        <v>468</v>
      </c>
      <c r="AT223" s="25" t="s">
        <v>469</v>
      </c>
      <c r="AU223" s="25" t="s">
        <v>80</v>
      </c>
      <c r="AY223" s="25" t="s">
        <v>419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5" t="s">
        <v>78</v>
      </c>
      <c r="BK223" s="220">
        <f>ROUND(I223*H223,2)</f>
        <v>0</v>
      </c>
      <c r="BL223" s="25" t="s">
        <v>426</v>
      </c>
      <c r="BM223" s="25" t="s">
        <v>897</v>
      </c>
    </row>
    <row r="224" spans="2:65" s="1" customFormat="1" ht="13.5">
      <c r="B224" s="42"/>
      <c r="C224" s="64"/>
      <c r="D224" s="237" t="s">
        <v>428</v>
      </c>
      <c r="E224" s="64"/>
      <c r="F224" s="271" t="s">
        <v>2949</v>
      </c>
      <c r="G224" s="64"/>
      <c r="H224" s="64"/>
      <c r="I224" s="177"/>
      <c r="J224" s="64"/>
      <c r="K224" s="64"/>
      <c r="L224" s="62"/>
      <c r="M224" s="223"/>
      <c r="N224" s="43"/>
      <c r="O224" s="43"/>
      <c r="P224" s="43"/>
      <c r="Q224" s="43"/>
      <c r="R224" s="43"/>
      <c r="S224" s="43"/>
      <c r="T224" s="79"/>
      <c r="AT224" s="25" t="s">
        <v>428</v>
      </c>
      <c r="AU224" s="25" t="s">
        <v>80</v>
      </c>
    </row>
    <row r="225" spans="2:65" s="1" customFormat="1" ht="22.5" customHeight="1">
      <c r="B225" s="42"/>
      <c r="C225" s="250" t="s">
        <v>649</v>
      </c>
      <c r="D225" s="250" t="s">
        <v>469</v>
      </c>
      <c r="E225" s="251" t="s">
        <v>2950</v>
      </c>
      <c r="F225" s="252" t="s">
        <v>2951</v>
      </c>
      <c r="G225" s="253" t="s">
        <v>504</v>
      </c>
      <c r="H225" s="254">
        <v>175</v>
      </c>
      <c r="I225" s="255"/>
      <c r="J225" s="256">
        <f>ROUND(I225*H225,2)</f>
        <v>0</v>
      </c>
      <c r="K225" s="252" t="s">
        <v>21</v>
      </c>
      <c r="L225" s="257"/>
      <c r="M225" s="258" t="s">
        <v>21</v>
      </c>
      <c r="N225" s="259" t="s">
        <v>42</v>
      </c>
      <c r="O225" s="43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AR225" s="25" t="s">
        <v>468</v>
      </c>
      <c r="AT225" s="25" t="s">
        <v>469</v>
      </c>
      <c r="AU225" s="25" t="s">
        <v>80</v>
      </c>
      <c r="AY225" s="25" t="s">
        <v>419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5" t="s">
        <v>78</v>
      </c>
      <c r="BK225" s="220">
        <f>ROUND(I225*H225,2)</f>
        <v>0</v>
      </c>
      <c r="BL225" s="25" t="s">
        <v>426</v>
      </c>
      <c r="BM225" s="25" t="s">
        <v>909</v>
      </c>
    </row>
    <row r="226" spans="2:65" s="1" customFormat="1" ht="13.5">
      <c r="B226" s="42"/>
      <c r="C226" s="64"/>
      <c r="D226" s="221" t="s">
        <v>428</v>
      </c>
      <c r="E226" s="64"/>
      <c r="F226" s="222" t="s">
        <v>2951</v>
      </c>
      <c r="G226" s="64"/>
      <c r="H226" s="64"/>
      <c r="I226" s="177"/>
      <c r="J226" s="64"/>
      <c r="K226" s="64"/>
      <c r="L226" s="62"/>
      <c r="M226" s="223"/>
      <c r="N226" s="43"/>
      <c r="O226" s="43"/>
      <c r="P226" s="43"/>
      <c r="Q226" s="43"/>
      <c r="R226" s="43"/>
      <c r="S226" s="43"/>
      <c r="T226" s="79"/>
      <c r="AT226" s="25" t="s">
        <v>428</v>
      </c>
      <c r="AU226" s="25" t="s">
        <v>80</v>
      </c>
    </row>
    <row r="227" spans="2:65" s="12" customFormat="1" ht="13.5">
      <c r="B227" s="224"/>
      <c r="C227" s="225"/>
      <c r="D227" s="221" t="s">
        <v>430</v>
      </c>
      <c r="E227" s="226" t="s">
        <v>21</v>
      </c>
      <c r="F227" s="227" t="s">
        <v>2952</v>
      </c>
      <c r="G227" s="225"/>
      <c r="H227" s="228">
        <v>175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430</v>
      </c>
      <c r="AU227" s="234" t="s">
        <v>80</v>
      </c>
      <c r="AV227" s="12" t="s">
        <v>80</v>
      </c>
      <c r="AW227" s="12" t="s">
        <v>34</v>
      </c>
      <c r="AX227" s="12" t="s">
        <v>71</v>
      </c>
      <c r="AY227" s="234" t="s">
        <v>419</v>
      </c>
    </row>
    <row r="228" spans="2:65" s="13" customFormat="1" ht="13.5">
      <c r="B228" s="235"/>
      <c r="C228" s="236"/>
      <c r="D228" s="237" t="s">
        <v>430</v>
      </c>
      <c r="E228" s="238" t="s">
        <v>21</v>
      </c>
      <c r="F228" s="239" t="s">
        <v>434</v>
      </c>
      <c r="G228" s="236"/>
      <c r="H228" s="240">
        <v>175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AT228" s="246" t="s">
        <v>430</v>
      </c>
      <c r="AU228" s="246" t="s">
        <v>80</v>
      </c>
      <c r="AV228" s="13" t="s">
        <v>426</v>
      </c>
      <c r="AW228" s="13" t="s">
        <v>34</v>
      </c>
      <c r="AX228" s="13" t="s">
        <v>78</v>
      </c>
      <c r="AY228" s="246" t="s">
        <v>419</v>
      </c>
    </row>
    <row r="229" spans="2:65" s="1" customFormat="1" ht="22.5" customHeight="1">
      <c r="B229" s="42"/>
      <c r="C229" s="250" t="s">
        <v>654</v>
      </c>
      <c r="D229" s="250" t="s">
        <v>469</v>
      </c>
      <c r="E229" s="251" t="s">
        <v>2953</v>
      </c>
      <c r="F229" s="252" t="s">
        <v>2954</v>
      </c>
      <c r="G229" s="253" t="s">
        <v>504</v>
      </c>
      <c r="H229" s="254">
        <v>410</v>
      </c>
      <c r="I229" s="255"/>
      <c r="J229" s="256">
        <f>ROUND(I229*H229,2)</f>
        <v>0</v>
      </c>
      <c r="K229" s="252" t="s">
        <v>21</v>
      </c>
      <c r="L229" s="257"/>
      <c r="M229" s="258" t="s">
        <v>21</v>
      </c>
      <c r="N229" s="259" t="s">
        <v>42</v>
      </c>
      <c r="O229" s="43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AR229" s="25" t="s">
        <v>468</v>
      </c>
      <c r="AT229" s="25" t="s">
        <v>469</v>
      </c>
      <c r="AU229" s="25" t="s">
        <v>80</v>
      </c>
      <c r="AY229" s="25" t="s">
        <v>419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5" t="s">
        <v>78</v>
      </c>
      <c r="BK229" s="220">
        <f>ROUND(I229*H229,2)</f>
        <v>0</v>
      </c>
      <c r="BL229" s="25" t="s">
        <v>426</v>
      </c>
      <c r="BM229" s="25" t="s">
        <v>921</v>
      </c>
    </row>
    <row r="230" spans="2:65" s="1" customFormat="1" ht="13.5">
      <c r="B230" s="42"/>
      <c r="C230" s="64"/>
      <c r="D230" s="237" t="s">
        <v>428</v>
      </c>
      <c r="E230" s="64"/>
      <c r="F230" s="271" t="s">
        <v>2954</v>
      </c>
      <c r="G230" s="64"/>
      <c r="H230" s="64"/>
      <c r="I230" s="177"/>
      <c r="J230" s="64"/>
      <c r="K230" s="64"/>
      <c r="L230" s="62"/>
      <c r="M230" s="223"/>
      <c r="N230" s="43"/>
      <c r="O230" s="43"/>
      <c r="P230" s="43"/>
      <c r="Q230" s="43"/>
      <c r="R230" s="43"/>
      <c r="S230" s="43"/>
      <c r="T230" s="79"/>
      <c r="AT230" s="25" t="s">
        <v>428</v>
      </c>
      <c r="AU230" s="25" t="s">
        <v>80</v>
      </c>
    </row>
    <row r="231" spans="2:65" s="1" customFormat="1" ht="22.5" customHeight="1">
      <c r="B231" s="42"/>
      <c r="C231" s="250" t="s">
        <v>659</v>
      </c>
      <c r="D231" s="250" t="s">
        <v>469</v>
      </c>
      <c r="E231" s="251" t="s">
        <v>2955</v>
      </c>
      <c r="F231" s="252" t="s">
        <v>2956</v>
      </c>
      <c r="G231" s="253" t="s">
        <v>504</v>
      </c>
      <c r="H231" s="254">
        <v>235</v>
      </c>
      <c r="I231" s="255"/>
      <c r="J231" s="256">
        <f>ROUND(I231*H231,2)</f>
        <v>0</v>
      </c>
      <c r="K231" s="252" t="s">
        <v>21</v>
      </c>
      <c r="L231" s="257"/>
      <c r="M231" s="258" t="s">
        <v>21</v>
      </c>
      <c r="N231" s="259" t="s">
        <v>42</v>
      </c>
      <c r="O231" s="43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AR231" s="25" t="s">
        <v>468</v>
      </c>
      <c r="AT231" s="25" t="s">
        <v>469</v>
      </c>
      <c r="AU231" s="25" t="s">
        <v>80</v>
      </c>
      <c r="AY231" s="25" t="s">
        <v>419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5" t="s">
        <v>78</v>
      </c>
      <c r="BK231" s="220">
        <f>ROUND(I231*H231,2)</f>
        <v>0</v>
      </c>
      <c r="BL231" s="25" t="s">
        <v>426</v>
      </c>
      <c r="BM231" s="25" t="s">
        <v>933</v>
      </c>
    </row>
    <row r="232" spans="2:65" s="1" customFormat="1" ht="13.5">
      <c r="B232" s="42"/>
      <c r="C232" s="64"/>
      <c r="D232" s="221" t="s">
        <v>428</v>
      </c>
      <c r="E232" s="64"/>
      <c r="F232" s="222" t="s">
        <v>2956</v>
      </c>
      <c r="G232" s="64"/>
      <c r="H232" s="64"/>
      <c r="I232" s="177"/>
      <c r="J232" s="64"/>
      <c r="K232" s="64"/>
      <c r="L232" s="62"/>
      <c r="M232" s="223"/>
      <c r="N232" s="43"/>
      <c r="O232" s="43"/>
      <c r="P232" s="43"/>
      <c r="Q232" s="43"/>
      <c r="R232" s="43"/>
      <c r="S232" s="43"/>
      <c r="T232" s="79"/>
      <c r="AT232" s="25" t="s">
        <v>428</v>
      </c>
      <c r="AU232" s="25" t="s">
        <v>80</v>
      </c>
    </row>
    <row r="233" spans="2:65" s="12" customFormat="1" ht="13.5">
      <c r="B233" s="224"/>
      <c r="C233" s="225"/>
      <c r="D233" s="221" t="s">
        <v>430</v>
      </c>
      <c r="E233" s="226" t="s">
        <v>21</v>
      </c>
      <c r="F233" s="227" t="s">
        <v>2957</v>
      </c>
      <c r="G233" s="225"/>
      <c r="H233" s="228">
        <v>235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430</v>
      </c>
      <c r="AU233" s="234" t="s">
        <v>80</v>
      </c>
      <c r="AV233" s="12" t="s">
        <v>80</v>
      </c>
      <c r="AW233" s="12" t="s">
        <v>34</v>
      </c>
      <c r="AX233" s="12" t="s">
        <v>71</v>
      </c>
      <c r="AY233" s="234" t="s">
        <v>419</v>
      </c>
    </row>
    <row r="234" spans="2:65" s="13" customFormat="1" ht="13.5">
      <c r="B234" s="235"/>
      <c r="C234" s="236"/>
      <c r="D234" s="237" t="s">
        <v>430</v>
      </c>
      <c r="E234" s="238" t="s">
        <v>21</v>
      </c>
      <c r="F234" s="239" t="s">
        <v>434</v>
      </c>
      <c r="G234" s="236"/>
      <c r="H234" s="240">
        <v>235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AT234" s="246" t="s">
        <v>430</v>
      </c>
      <c r="AU234" s="246" t="s">
        <v>80</v>
      </c>
      <c r="AV234" s="13" t="s">
        <v>426</v>
      </c>
      <c r="AW234" s="13" t="s">
        <v>34</v>
      </c>
      <c r="AX234" s="13" t="s">
        <v>78</v>
      </c>
      <c r="AY234" s="246" t="s">
        <v>419</v>
      </c>
    </row>
    <row r="235" spans="2:65" s="1" customFormat="1" ht="22.5" customHeight="1">
      <c r="B235" s="42"/>
      <c r="C235" s="209" t="s">
        <v>664</v>
      </c>
      <c r="D235" s="209" t="s">
        <v>421</v>
      </c>
      <c r="E235" s="210" t="s">
        <v>1915</v>
      </c>
      <c r="F235" s="211" t="s">
        <v>2958</v>
      </c>
      <c r="G235" s="212" t="s">
        <v>458</v>
      </c>
      <c r="H235" s="213">
        <v>0.93500000000000005</v>
      </c>
      <c r="I235" s="214"/>
      <c r="J235" s="215">
        <f>ROUND(I235*H235,2)</f>
        <v>0</v>
      </c>
      <c r="K235" s="211" t="s">
        <v>21</v>
      </c>
      <c r="L235" s="62"/>
      <c r="M235" s="216" t="s">
        <v>21</v>
      </c>
      <c r="N235" s="217" t="s">
        <v>42</v>
      </c>
      <c r="O235" s="43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AR235" s="25" t="s">
        <v>426</v>
      </c>
      <c r="AT235" s="25" t="s">
        <v>421</v>
      </c>
      <c r="AU235" s="25" t="s">
        <v>80</v>
      </c>
      <c r="AY235" s="25" t="s">
        <v>419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5" t="s">
        <v>78</v>
      </c>
      <c r="BK235" s="220">
        <f>ROUND(I235*H235,2)</f>
        <v>0</v>
      </c>
      <c r="BL235" s="25" t="s">
        <v>426</v>
      </c>
      <c r="BM235" s="25" t="s">
        <v>945</v>
      </c>
    </row>
    <row r="236" spans="2:65" s="1" customFormat="1" ht="13.5">
      <c r="B236" s="42"/>
      <c r="C236" s="64"/>
      <c r="D236" s="221" t="s">
        <v>428</v>
      </c>
      <c r="E236" s="64"/>
      <c r="F236" s="222" t="s">
        <v>2958</v>
      </c>
      <c r="G236" s="64"/>
      <c r="H236" s="64"/>
      <c r="I236" s="177"/>
      <c r="J236" s="64"/>
      <c r="K236" s="64"/>
      <c r="L236" s="62"/>
      <c r="M236" s="223"/>
      <c r="N236" s="43"/>
      <c r="O236" s="43"/>
      <c r="P236" s="43"/>
      <c r="Q236" s="43"/>
      <c r="R236" s="43"/>
      <c r="S236" s="43"/>
      <c r="T236" s="79"/>
      <c r="AT236" s="25" t="s">
        <v>428</v>
      </c>
      <c r="AU236" s="25" t="s">
        <v>80</v>
      </c>
    </row>
    <row r="237" spans="2:65" s="11" customFormat="1" ht="29.85" customHeight="1">
      <c r="B237" s="192"/>
      <c r="C237" s="193"/>
      <c r="D237" s="206" t="s">
        <v>70</v>
      </c>
      <c r="E237" s="207" t="s">
        <v>1919</v>
      </c>
      <c r="F237" s="207" t="s">
        <v>1920</v>
      </c>
      <c r="G237" s="193"/>
      <c r="H237" s="193"/>
      <c r="I237" s="196"/>
      <c r="J237" s="208">
        <f>BK237</f>
        <v>0</v>
      </c>
      <c r="K237" s="193"/>
      <c r="L237" s="198"/>
      <c r="M237" s="199"/>
      <c r="N237" s="200"/>
      <c r="O237" s="200"/>
      <c r="P237" s="201">
        <f>SUM(P238:P333)</f>
        <v>0</v>
      </c>
      <c r="Q237" s="200"/>
      <c r="R237" s="201">
        <f>SUM(R238:R333)</f>
        <v>0</v>
      </c>
      <c r="S237" s="200"/>
      <c r="T237" s="202">
        <f>SUM(T238:T333)</f>
        <v>0</v>
      </c>
      <c r="AR237" s="203" t="s">
        <v>80</v>
      </c>
      <c r="AT237" s="204" t="s">
        <v>70</v>
      </c>
      <c r="AU237" s="204" t="s">
        <v>78</v>
      </c>
      <c r="AY237" s="203" t="s">
        <v>419</v>
      </c>
      <c r="BK237" s="205">
        <f>SUM(BK238:BK333)</f>
        <v>0</v>
      </c>
    </row>
    <row r="238" spans="2:65" s="1" customFormat="1" ht="22.5" customHeight="1">
      <c r="B238" s="42"/>
      <c r="C238" s="209" t="s">
        <v>671</v>
      </c>
      <c r="D238" s="209" t="s">
        <v>421</v>
      </c>
      <c r="E238" s="210" t="s">
        <v>2959</v>
      </c>
      <c r="F238" s="211" t="s">
        <v>2960</v>
      </c>
      <c r="G238" s="212" t="s">
        <v>504</v>
      </c>
      <c r="H238" s="213">
        <v>29</v>
      </c>
      <c r="I238" s="214"/>
      <c r="J238" s="215">
        <f>ROUND(I238*H238,2)</f>
        <v>0</v>
      </c>
      <c r="K238" s="211" t="s">
        <v>21</v>
      </c>
      <c r="L238" s="62"/>
      <c r="M238" s="216" t="s">
        <v>21</v>
      </c>
      <c r="N238" s="217" t="s">
        <v>42</v>
      </c>
      <c r="O238" s="43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AR238" s="25" t="s">
        <v>517</v>
      </c>
      <c r="AT238" s="25" t="s">
        <v>421</v>
      </c>
      <c r="AU238" s="25" t="s">
        <v>80</v>
      </c>
      <c r="AY238" s="25" t="s">
        <v>419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5" t="s">
        <v>78</v>
      </c>
      <c r="BK238" s="220">
        <f>ROUND(I238*H238,2)</f>
        <v>0</v>
      </c>
      <c r="BL238" s="25" t="s">
        <v>517</v>
      </c>
      <c r="BM238" s="25" t="s">
        <v>957</v>
      </c>
    </row>
    <row r="239" spans="2:65" s="1" customFormat="1" ht="13.5">
      <c r="B239" s="42"/>
      <c r="C239" s="64"/>
      <c r="D239" s="237" t="s">
        <v>428</v>
      </c>
      <c r="E239" s="64"/>
      <c r="F239" s="271" t="s">
        <v>2960</v>
      </c>
      <c r="G239" s="64"/>
      <c r="H239" s="64"/>
      <c r="I239" s="177"/>
      <c r="J239" s="64"/>
      <c r="K239" s="64"/>
      <c r="L239" s="62"/>
      <c r="M239" s="223"/>
      <c r="N239" s="43"/>
      <c r="O239" s="43"/>
      <c r="P239" s="43"/>
      <c r="Q239" s="43"/>
      <c r="R239" s="43"/>
      <c r="S239" s="43"/>
      <c r="T239" s="79"/>
      <c r="AT239" s="25" t="s">
        <v>428</v>
      </c>
      <c r="AU239" s="25" t="s">
        <v>80</v>
      </c>
    </row>
    <row r="240" spans="2:65" s="1" customFormat="1" ht="22.5" customHeight="1">
      <c r="B240" s="42"/>
      <c r="C240" s="209" t="s">
        <v>679</v>
      </c>
      <c r="D240" s="209" t="s">
        <v>421</v>
      </c>
      <c r="E240" s="210" t="s">
        <v>2961</v>
      </c>
      <c r="F240" s="211" t="s">
        <v>2962</v>
      </c>
      <c r="G240" s="212" t="s">
        <v>504</v>
      </c>
      <c r="H240" s="213">
        <v>244</v>
      </c>
      <c r="I240" s="214"/>
      <c r="J240" s="215">
        <f>ROUND(I240*H240,2)</f>
        <v>0</v>
      </c>
      <c r="K240" s="211" t="s">
        <v>21</v>
      </c>
      <c r="L240" s="62"/>
      <c r="M240" s="216" t="s">
        <v>21</v>
      </c>
      <c r="N240" s="217" t="s">
        <v>42</v>
      </c>
      <c r="O240" s="43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AR240" s="25" t="s">
        <v>517</v>
      </c>
      <c r="AT240" s="25" t="s">
        <v>421</v>
      </c>
      <c r="AU240" s="25" t="s">
        <v>80</v>
      </c>
      <c r="AY240" s="25" t="s">
        <v>419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5" t="s">
        <v>78</v>
      </c>
      <c r="BK240" s="220">
        <f>ROUND(I240*H240,2)</f>
        <v>0</v>
      </c>
      <c r="BL240" s="25" t="s">
        <v>517</v>
      </c>
      <c r="BM240" s="25" t="s">
        <v>969</v>
      </c>
    </row>
    <row r="241" spans="2:65" s="1" customFormat="1" ht="13.5">
      <c r="B241" s="42"/>
      <c r="C241" s="64"/>
      <c r="D241" s="221" t="s">
        <v>428</v>
      </c>
      <c r="E241" s="64"/>
      <c r="F241" s="222" t="s">
        <v>2962</v>
      </c>
      <c r="G241" s="64"/>
      <c r="H241" s="64"/>
      <c r="I241" s="177"/>
      <c r="J241" s="64"/>
      <c r="K241" s="64"/>
      <c r="L241" s="62"/>
      <c r="M241" s="223"/>
      <c r="N241" s="43"/>
      <c r="O241" s="43"/>
      <c r="P241" s="43"/>
      <c r="Q241" s="43"/>
      <c r="R241" s="43"/>
      <c r="S241" s="43"/>
      <c r="T241" s="79"/>
      <c r="AT241" s="25" t="s">
        <v>428</v>
      </c>
      <c r="AU241" s="25" t="s">
        <v>80</v>
      </c>
    </row>
    <row r="242" spans="2:65" s="12" customFormat="1" ht="13.5">
      <c r="B242" s="224"/>
      <c r="C242" s="225"/>
      <c r="D242" s="221" t="s">
        <v>430</v>
      </c>
      <c r="E242" s="226" t="s">
        <v>21</v>
      </c>
      <c r="F242" s="227" t="s">
        <v>2963</v>
      </c>
      <c r="G242" s="225"/>
      <c r="H242" s="228">
        <v>244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430</v>
      </c>
      <c r="AU242" s="234" t="s">
        <v>80</v>
      </c>
      <c r="AV242" s="12" t="s">
        <v>80</v>
      </c>
      <c r="AW242" s="12" t="s">
        <v>34</v>
      </c>
      <c r="AX242" s="12" t="s">
        <v>71</v>
      </c>
      <c r="AY242" s="234" t="s">
        <v>419</v>
      </c>
    </row>
    <row r="243" spans="2:65" s="13" customFormat="1" ht="13.5">
      <c r="B243" s="235"/>
      <c r="C243" s="236"/>
      <c r="D243" s="237" t="s">
        <v>430</v>
      </c>
      <c r="E243" s="238" t="s">
        <v>21</v>
      </c>
      <c r="F243" s="239" t="s">
        <v>434</v>
      </c>
      <c r="G243" s="236"/>
      <c r="H243" s="240">
        <v>244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430</v>
      </c>
      <c r="AU243" s="246" t="s">
        <v>80</v>
      </c>
      <c r="AV243" s="13" t="s">
        <v>426</v>
      </c>
      <c r="AW243" s="13" t="s">
        <v>34</v>
      </c>
      <c r="AX243" s="13" t="s">
        <v>78</v>
      </c>
      <c r="AY243" s="246" t="s">
        <v>419</v>
      </c>
    </row>
    <row r="244" spans="2:65" s="1" customFormat="1" ht="22.5" customHeight="1">
      <c r="B244" s="42"/>
      <c r="C244" s="250" t="s">
        <v>683</v>
      </c>
      <c r="D244" s="250" t="s">
        <v>469</v>
      </c>
      <c r="E244" s="251" t="s">
        <v>2964</v>
      </c>
      <c r="F244" s="252" t="s">
        <v>2965</v>
      </c>
      <c r="G244" s="253" t="s">
        <v>608</v>
      </c>
      <c r="H244" s="254">
        <v>2</v>
      </c>
      <c r="I244" s="255"/>
      <c r="J244" s="256">
        <f>ROUND(I244*H244,2)</f>
        <v>0</v>
      </c>
      <c r="K244" s="252" t="s">
        <v>21</v>
      </c>
      <c r="L244" s="257"/>
      <c r="M244" s="258" t="s">
        <v>21</v>
      </c>
      <c r="N244" s="259" t="s">
        <v>42</v>
      </c>
      <c r="O244" s="43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AR244" s="25" t="s">
        <v>622</v>
      </c>
      <c r="AT244" s="25" t="s">
        <v>469</v>
      </c>
      <c r="AU244" s="25" t="s">
        <v>80</v>
      </c>
      <c r="AY244" s="25" t="s">
        <v>419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5" t="s">
        <v>78</v>
      </c>
      <c r="BK244" s="220">
        <f>ROUND(I244*H244,2)</f>
        <v>0</v>
      </c>
      <c r="BL244" s="25" t="s">
        <v>517</v>
      </c>
      <c r="BM244" s="25" t="s">
        <v>980</v>
      </c>
    </row>
    <row r="245" spans="2:65" s="1" customFormat="1" ht="13.5">
      <c r="B245" s="42"/>
      <c r="C245" s="64"/>
      <c r="D245" s="237" t="s">
        <v>428</v>
      </c>
      <c r="E245" s="64"/>
      <c r="F245" s="271" t="s">
        <v>2965</v>
      </c>
      <c r="G245" s="64"/>
      <c r="H245" s="64"/>
      <c r="I245" s="177"/>
      <c r="J245" s="64"/>
      <c r="K245" s="64"/>
      <c r="L245" s="62"/>
      <c r="M245" s="223"/>
      <c r="N245" s="43"/>
      <c r="O245" s="43"/>
      <c r="P245" s="43"/>
      <c r="Q245" s="43"/>
      <c r="R245" s="43"/>
      <c r="S245" s="43"/>
      <c r="T245" s="79"/>
      <c r="AT245" s="25" t="s">
        <v>428</v>
      </c>
      <c r="AU245" s="25" t="s">
        <v>80</v>
      </c>
    </row>
    <row r="246" spans="2:65" s="1" customFormat="1" ht="22.5" customHeight="1">
      <c r="B246" s="42"/>
      <c r="C246" s="209" t="s">
        <v>688</v>
      </c>
      <c r="D246" s="209" t="s">
        <v>421</v>
      </c>
      <c r="E246" s="210" t="s">
        <v>2966</v>
      </c>
      <c r="F246" s="211" t="s">
        <v>2967</v>
      </c>
      <c r="G246" s="212" t="s">
        <v>504</v>
      </c>
      <c r="H246" s="213">
        <v>67</v>
      </c>
      <c r="I246" s="214"/>
      <c r="J246" s="215">
        <f>ROUND(I246*H246,2)</f>
        <v>0</v>
      </c>
      <c r="K246" s="211" t="s">
        <v>21</v>
      </c>
      <c r="L246" s="62"/>
      <c r="M246" s="216" t="s">
        <v>21</v>
      </c>
      <c r="N246" s="217" t="s">
        <v>42</v>
      </c>
      <c r="O246" s="43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AR246" s="25" t="s">
        <v>517</v>
      </c>
      <c r="AT246" s="25" t="s">
        <v>421</v>
      </c>
      <c r="AU246" s="25" t="s">
        <v>80</v>
      </c>
      <c r="AY246" s="25" t="s">
        <v>419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5" t="s">
        <v>78</v>
      </c>
      <c r="BK246" s="220">
        <f>ROUND(I246*H246,2)</f>
        <v>0</v>
      </c>
      <c r="BL246" s="25" t="s">
        <v>517</v>
      </c>
      <c r="BM246" s="25" t="s">
        <v>993</v>
      </c>
    </row>
    <row r="247" spans="2:65" s="1" customFormat="1" ht="13.5">
      <c r="B247" s="42"/>
      <c r="C247" s="64"/>
      <c r="D247" s="221" t="s">
        <v>428</v>
      </c>
      <c r="E247" s="64"/>
      <c r="F247" s="222" t="s">
        <v>2967</v>
      </c>
      <c r="G247" s="64"/>
      <c r="H247" s="64"/>
      <c r="I247" s="177"/>
      <c r="J247" s="64"/>
      <c r="K247" s="64"/>
      <c r="L247" s="62"/>
      <c r="M247" s="223"/>
      <c r="N247" s="43"/>
      <c r="O247" s="43"/>
      <c r="P247" s="43"/>
      <c r="Q247" s="43"/>
      <c r="R247" s="43"/>
      <c r="S247" s="43"/>
      <c r="T247" s="79"/>
      <c r="AT247" s="25" t="s">
        <v>428</v>
      </c>
      <c r="AU247" s="25" t="s">
        <v>80</v>
      </c>
    </row>
    <row r="248" spans="2:65" s="12" customFormat="1" ht="13.5">
      <c r="B248" s="224"/>
      <c r="C248" s="225"/>
      <c r="D248" s="221" t="s">
        <v>430</v>
      </c>
      <c r="E248" s="226" t="s">
        <v>21</v>
      </c>
      <c r="F248" s="227" t="s">
        <v>2968</v>
      </c>
      <c r="G248" s="225"/>
      <c r="H248" s="228">
        <v>67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430</v>
      </c>
      <c r="AU248" s="234" t="s">
        <v>80</v>
      </c>
      <c r="AV248" s="12" t="s">
        <v>80</v>
      </c>
      <c r="AW248" s="12" t="s">
        <v>34</v>
      </c>
      <c r="AX248" s="12" t="s">
        <v>71</v>
      </c>
      <c r="AY248" s="234" t="s">
        <v>419</v>
      </c>
    </row>
    <row r="249" spans="2:65" s="13" customFormat="1" ht="13.5">
      <c r="B249" s="235"/>
      <c r="C249" s="236"/>
      <c r="D249" s="237" t="s">
        <v>430</v>
      </c>
      <c r="E249" s="238" t="s">
        <v>21</v>
      </c>
      <c r="F249" s="239" t="s">
        <v>434</v>
      </c>
      <c r="G249" s="236"/>
      <c r="H249" s="240">
        <v>67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AT249" s="246" t="s">
        <v>430</v>
      </c>
      <c r="AU249" s="246" t="s">
        <v>80</v>
      </c>
      <c r="AV249" s="13" t="s">
        <v>426</v>
      </c>
      <c r="AW249" s="13" t="s">
        <v>34</v>
      </c>
      <c r="AX249" s="13" t="s">
        <v>78</v>
      </c>
      <c r="AY249" s="246" t="s">
        <v>419</v>
      </c>
    </row>
    <row r="250" spans="2:65" s="1" customFormat="1" ht="22.5" customHeight="1">
      <c r="B250" s="42"/>
      <c r="C250" s="250" t="s">
        <v>692</v>
      </c>
      <c r="D250" s="250" t="s">
        <v>469</v>
      </c>
      <c r="E250" s="251" t="s">
        <v>2969</v>
      </c>
      <c r="F250" s="252" t="s">
        <v>2970</v>
      </c>
      <c r="G250" s="253" t="s">
        <v>608</v>
      </c>
      <c r="H250" s="254">
        <v>2</v>
      </c>
      <c r="I250" s="255"/>
      <c r="J250" s="256">
        <f>ROUND(I250*H250,2)</f>
        <v>0</v>
      </c>
      <c r="K250" s="252" t="s">
        <v>21</v>
      </c>
      <c r="L250" s="257"/>
      <c r="M250" s="258" t="s">
        <v>21</v>
      </c>
      <c r="N250" s="259" t="s">
        <v>42</v>
      </c>
      <c r="O250" s="43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AR250" s="25" t="s">
        <v>622</v>
      </c>
      <c r="AT250" s="25" t="s">
        <v>469</v>
      </c>
      <c r="AU250" s="25" t="s">
        <v>80</v>
      </c>
      <c r="AY250" s="25" t="s">
        <v>419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5" t="s">
        <v>78</v>
      </c>
      <c r="BK250" s="220">
        <f>ROUND(I250*H250,2)</f>
        <v>0</v>
      </c>
      <c r="BL250" s="25" t="s">
        <v>517</v>
      </c>
      <c r="BM250" s="25" t="s">
        <v>1005</v>
      </c>
    </row>
    <row r="251" spans="2:65" s="1" customFormat="1" ht="13.5">
      <c r="B251" s="42"/>
      <c r="C251" s="64"/>
      <c r="D251" s="237" t="s">
        <v>428</v>
      </c>
      <c r="E251" s="64"/>
      <c r="F251" s="271" t="s">
        <v>2970</v>
      </c>
      <c r="G251" s="64"/>
      <c r="H251" s="64"/>
      <c r="I251" s="177"/>
      <c r="J251" s="64"/>
      <c r="K251" s="64"/>
      <c r="L251" s="62"/>
      <c r="M251" s="223"/>
      <c r="N251" s="43"/>
      <c r="O251" s="43"/>
      <c r="P251" s="43"/>
      <c r="Q251" s="43"/>
      <c r="R251" s="43"/>
      <c r="S251" s="43"/>
      <c r="T251" s="79"/>
      <c r="AT251" s="25" t="s">
        <v>428</v>
      </c>
      <c r="AU251" s="25" t="s">
        <v>80</v>
      </c>
    </row>
    <row r="252" spans="2:65" s="1" customFormat="1" ht="22.5" customHeight="1">
      <c r="B252" s="42"/>
      <c r="C252" s="209" t="s">
        <v>700</v>
      </c>
      <c r="D252" s="209" t="s">
        <v>421</v>
      </c>
      <c r="E252" s="210" t="s">
        <v>2971</v>
      </c>
      <c r="F252" s="211" t="s">
        <v>2972</v>
      </c>
      <c r="G252" s="212" t="s">
        <v>504</v>
      </c>
      <c r="H252" s="213">
        <v>67</v>
      </c>
      <c r="I252" s="214"/>
      <c r="J252" s="215">
        <f>ROUND(I252*H252,2)</f>
        <v>0</v>
      </c>
      <c r="K252" s="211" t="s">
        <v>21</v>
      </c>
      <c r="L252" s="62"/>
      <c r="M252" s="216" t="s">
        <v>21</v>
      </c>
      <c r="N252" s="217" t="s">
        <v>42</v>
      </c>
      <c r="O252" s="43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AR252" s="25" t="s">
        <v>517</v>
      </c>
      <c r="AT252" s="25" t="s">
        <v>421</v>
      </c>
      <c r="AU252" s="25" t="s">
        <v>80</v>
      </c>
      <c r="AY252" s="25" t="s">
        <v>419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5" t="s">
        <v>78</v>
      </c>
      <c r="BK252" s="220">
        <f>ROUND(I252*H252,2)</f>
        <v>0</v>
      </c>
      <c r="BL252" s="25" t="s">
        <v>517</v>
      </c>
      <c r="BM252" s="25" t="s">
        <v>1018</v>
      </c>
    </row>
    <row r="253" spans="2:65" s="1" customFormat="1" ht="13.5">
      <c r="B253" s="42"/>
      <c r="C253" s="64"/>
      <c r="D253" s="221" t="s">
        <v>428</v>
      </c>
      <c r="E253" s="64"/>
      <c r="F253" s="222" t="s">
        <v>2972</v>
      </c>
      <c r="G253" s="64"/>
      <c r="H253" s="64"/>
      <c r="I253" s="177"/>
      <c r="J253" s="64"/>
      <c r="K253" s="64"/>
      <c r="L253" s="62"/>
      <c r="M253" s="223"/>
      <c r="N253" s="43"/>
      <c r="O253" s="43"/>
      <c r="P253" s="43"/>
      <c r="Q253" s="43"/>
      <c r="R253" s="43"/>
      <c r="S253" s="43"/>
      <c r="T253" s="79"/>
      <c r="AT253" s="25" t="s">
        <v>428</v>
      </c>
      <c r="AU253" s="25" t="s">
        <v>80</v>
      </c>
    </row>
    <row r="254" spans="2:65" s="12" customFormat="1" ht="13.5">
      <c r="B254" s="224"/>
      <c r="C254" s="225"/>
      <c r="D254" s="221" t="s">
        <v>430</v>
      </c>
      <c r="E254" s="226" t="s">
        <v>21</v>
      </c>
      <c r="F254" s="227" t="s">
        <v>2968</v>
      </c>
      <c r="G254" s="225"/>
      <c r="H254" s="228">
        <v>67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430</v>
      </c>
      <c r="AU254" s="234" t="s">
        <v>80</v>
      </c>
      <c r="AV254" s="12" t="s">
        <v>80</v>
      </c>
      <c r="AW254" s="12" t="s">
        <v>34</v>
      </c>
      <c r="AX254" s="12" t="s">
        <v>71</v>
      </c>
      <c r="AY254" s="234" t="s">
        <v>419</v>
      </c>
    </row>
    <row r="255" spans="2:65" s="13" customFormat="1" ht="13.5">
      <c r="B255" s="235"/>
      <c r="C255" s="236"/>
      <c r="D255" s="237" t="s">
        <v>430</v>
      </c>
      <c r="E255" s="238" t="s">
        <v>21</v>
      </c>
      <c r="F255" s="239" t="s">
        <v>434</v>
      </c>
      <c r="G255" s="236"/>
      <c r="H255" s="240">
        <v>67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AT255" s="246" t="s">
        <v>430</v>
      </c>
      <c r="AU255" s="246" t="s">
        <v>80</v>
      </c>
      <c r="AV255" s="13" t="s">
        <v>426</v>
      </c>
      <c r="AW255" s="13" t="s">
        <v>34</v>
      </c>
      <c r="AX255" s="13" t="s">
        <v>78</v>
      </c>
      <c r="AY255" s="246" t="s">
        <v>419</v>
      </c>
    </row>
    <row r="256" spans="2:65" s="1" customFormat="1" ht="22.5" customHeight="1">
      <c r="B256" s="42"/>
      <c r="C256" s="209" t="s">
        <v>743</v>
      </c>
      <c r="D256" s="209" t="s">
        <v>421</v>
      </c>
      <c r="E256" s="210" t="s">
        <v>2973</v>
      </c>
      <c r="F256" s="211" t="s">
        <v>2974</v>
      </c>
      <c r="G256" s="212" t="s">
        <v>504</v>
      </c>
      <c r="H256" s="213">
        <v>98</v>
      </c>
      <c r="I256" s="214"/>
      <c r="J256" s="215">
        <f>ROUND(I256*H256,2)</f>
        <v>0</v>
      </c>
      <c r="K256" s="211" t="s">
        <v>21</v>
      </c>
      <c r="L256" s="62"/>
      <c r="M256" s="216" t="s">
        <v>21</v>
      </c>
      <c r="N256" s="217" t="s">
        <v>42</v>
      </c>
      <c r="O256" s="43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AR256" s="25" t="s">
        <v>517</v>
      </c>
      <c r="AT256" s="25" t="s">
        <v>421</v>
      </c>
      <c r="AU256" s="25" t="s">
        <v>80</v>
      </c>
      <c r="AY256" s="25" t="s">
        <v>419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5" t="s">
        <v>78</v>
      </c>
      <c r="BK256" s="220">
        <f>ROUND(I256*H256,2)</f>
        <v>0</v>
      </c>
      <c r="BL256" s="25" t="s">
        <v>517</v>
      </c>
      <c r="BM256" s="25" t="s">
        <v>1033</v>
      </c>
    </row>
    <row r="257" spans="2:65" s="1" customFormat="1" ht="13.5">
      <c r="B257" s="42"/>
      <c r="C257" s="64"/>
      <c r="D257" s="237" t="s">
        <v>428</v>
      </c>
      <c r="E257" s="64"/>
      <c r="F257" s="271" t="s">
        <v>2974</v>
      </c>
      <c r="G257" s="64"/>
      <c r="H257" s="64"/>
      <c r="I257" s="177"/>
      <c r="J257" s="64"/>
      <c r="K257" s="64"/>
      <c r="L257" s="62"/>
      <c r="M257" s="223"/>
      <c r="N257" s="43"/>
      <c r="O257" s="43"/>
      <c r="P257" s="43"/>
      <c r="Q257" s="43"/>
      <c r="R257" s="43"/>
      <c r="S257" s="43"/>
      <c r="T257" s="79"/>
      <c r="AT257" s="25" t="s">
        <v>428</v>
      </c>
      <c r="AU257" s="25" t="s">
        <v>80</v>
      </c>
    </row>
    <row r="258" spans="2:65" s="1" customFormat="1" ht="22.5" customHeight="1">
      <c r="B258" s="42"/>
      <c r="C258" s="250" t="s">
        <v>757</v>
      </c>
      <c r="D258" s="250" t="s">
        <v>469</v>
      </c>
      <c r="E258" s="251" t="s">
        <v>2975</v>
      </c>
      <c r="F258" s="252" t="s">
        <v>2976</v>
      </c>
      <c r="G258" s="253" t="s">
        <v>608</v>
      </c>
      <c r="H258" s="254">
        <v>9</v>
      </c>
      <c r="I258" s="255"/>
      <c r="J258" s="256">
        <f>ROUND(I258*H258,2)</f>
        <v>0</v>
      </c>
      <c r="K258" s="252" t="s">
        <v>21</v>
      </c>
      <c r="L258" s="257"/>
      <c r="M258" s="258" t="s">
        <v>21</v>
      </c>
      <c r="N258" s="259" t="s">
        <v>42</v>
      </c>
      <c r="O258" s="43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AR258" s="25" t="s">
        <v>622</v>
      </c>
      <c r="AT258" s="25" t="s">
        <v>469</v>
      </c>
      <c r="AU258" s="25" t="s">
        <v>80</v>
      </c>
      <c r="AY258" s="25" t="s">
        <v>419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5" t="s">
        <v>78</v>
      </c>
      <c r="BK258" s="220">
        <f>ROUND(I258*H258,2)</f>
        <v>0</v>
      </c>
      <c r="BL258" s="25" t="s">
        <v>517</v>
      </c>
      <c r="BM258" s="25" t="s">
        <v>1046</v>
      </c>
    </row>
    <row r="259" spans="2:65" s="1" customFormat="1" ht="13.5">
      <c r="B259" s="42"/>
      <c r="C259" s="64"/>
      <c r="D259" s="221" t="s">
        <v>428</v>
      </c>
      <c r="E259" s="64"/>
      <c r="F259" s="222" t="s">
        <v>2976</v>
      </c>
      <c r="G259" s="64"/>
      <c r="H259" s="64"/>
      <c r="I259" s="177"/>
      <c r="J259" s="64"/>
      <c r="K259" s="64"/>
      <c r="L259" s="62"/>
      <c r="M259" s="223"/>
      <c r="N259" s="43"/>
      <c r="O259" s="43"/>
      <c r="P259" s="43"/>
      <c r="Q259" s="43"/>
      <c r="R259" s="43"/>
      <c r="S259" s="43"/>
      <c r="T259" s="79"/>
      <c r="AT259" s="25" t="s">
        <v>428</v>
      </c>
      <c r="AU259" s="25" t="s">
        <v>80</v>
      </c>
    </row>
    <row r="260" spans="2:65" s="12" customFormat="1" ht="13.5">
      <c r="B260" s="224"/>
      <c r="C260" s="225"/>
      <c r="D260" s="221" t="s">
        <v>430</v>
      </c>
      <c r="E260" s="226" t="s">
        <v>21</v>
      </c>
      <c r="F260" s="227" t="s">
        <v>2977</v>
      </c>
      <c r="G260" s="225"/>
      <c r="H260" s="228">
        <v>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430</v>
      </c>
      <c r="AU260" s="234" t="s">
        <v>80</v>
      </c>
      <c r="AV260" s="12" t="s">
        <v>80</v>
      </c>
      <c r="AW260" s="12" t="s">
        <v>34</v>
      </c>
      <c r="AX260" s="12" t="s">
        <v>71</v>
      </c>
      <c r="AY260" s="234" t="s">
        <v>419</v>
      </c>
    </row>
    <row r="261" spans="2:65" s="13" customFormat="1" ht="13.5">
      <c r="B261" s="235"/>
      <c r="C261" s="236"/>
      <c r="D261" s="237" t="s">
        <v>430</v>
      </c>
      <c r="E261" s="238" t="s">
        <v>21</v>
      </c>
      <c r="F261" s="239" t="s">
        <v>434</v>
      </c>
      <c r="G261" s="236"/>
      <c r="H261" s="240">
        <v>9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AT261" s="246" t="s">
        <v>430</v>
      </c>
      <c r="AU261" s="246" t="s">
        <v>80</v>
      </c>
      <c r="AV261" s="13" t="s">
        <v>426</v>
      </c>
      <c r="AW261" s="13" t="s">
        <v>34</v>
      </c>
      <c r="AX261" s="13" t="s">
        <v>78</v>
      </c>
      <c r="AY261" s="246" t="s">
        <v>419</v>
      </c>
    </row>
    <row r="262" spans="2:65" s="1" customFormat="1" ht="22.5" customHeight="1">
      <c r="B262" s="42"/>
      <c r="C262" s="209" t="s">
        <v>763</v>
      </c>
      <c r="D262" s="209" t="s">
        <v>421</v>
      </c>
      <c r="E262" s="210" t="s">
        <v>2978</v>
      </c>
      <c r="F262" s="211" t="s">
        <v>2979</v>
      </c>
      <c r="G262" s="212" t="s">
        <v>504</v>
      </c>
      <c r="H262" s="213">
        <v>108</v>
      </c>
      <c r="I262" s="214"/>
      <c r="J262" s="215">
        <f>ROUND(I262*H262,2)</f>
        <v>0</v>
      </c>
      <c r="K262" s="211" t="s">
        <v>21</v>
      </c>
      <c r="L262" s="62"/>
      <c r="M262" s="216" t="s">
        <v>21</v>
      </c>
      <c r="N262" s="217" t="s">
        <v>42</v>
      </c>
      <c r="O262" s="43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AR262" s="25" t="s">
        <v>517</v>
      </c>
      <c r="AT262" s="25" t="s">
        <v>421</v>
      </c>
      <c r="AU262" s="25" t="s">
        <v>80</v>
      </c>
      <c r="AY262" s="25" t="s">
        <v>419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5" t="s">
        <v>78</v>
      </c>
      <c r="BK262" s="220">
        <f>ROUND(I262*H262,2)</f>
        <v>0</v>
      </c>
      <c r="BL262" s="25" t="s">
        <v>517</v>
      </c>
      <c r="BM262" s="25" t="s">
        <v>1060</v>
      </c>
    </row>
    <row r="263" spans="2:65" s="1" customFormat="1" ht="13.5">
      <c r="B263" s="42"/>
      <c r="C263" s="64"/>
      <c r="D263" s="237" t="s">
        <v>428</v>
      </c>
      <c r="E263" s="64"/>
      <c r="F263" s="271" t="s">
        <v>2979</v>
      </c>
      <c r="G263" s="64"/>
      <c r="H263" s="64"/>
      <c r="I263" s="177"/>
      <c r="J263" s="64"/>
      <c r="K263" s="64"/>
      <c r="L263" s="62"/>
      <c r="M263" s="223"/>
      <c r="N263" s="43"/>
      <c r="O263" s="43"/>
      <c r="P263" s="43"/>
      <c r="Q263" s="43"/>
      <c r="R263" s="43"/>
      <c r="S263" s="43"/>
      <c r="T263" s="79"/>
      <c r="AT263" s="25" t="s">
        <v>428</v>
      </c>
      <c r="AU263" s="25" t="s">
        <v>80</v>
      </c>
    </row>
    <row r="264" spans="2:65" s="1" customFormat="1" ht="22.5" customHeight="1">
      <c r="B264" s="42"/>
      <c r="C264" s="209" t="s">
        <v>769</v>
      </c>
      <c r="D264" s="209" t="s">
        <v>421</v>
      </c>
      <c r="E264" s="210" t="s">
        <v>2980</v>
      </c>
      <c r="F264" s="211" t="s">
        <v>2981</v>
      </c>
      <c r="G264" s="212" t="s">
        <v>504</v>
      </c>
      <c r="H264" s="213">
        <v>476</v>
      </c>
      <c r="I264" s="214"/>
      <c r="J264" s="215">
        <f>ROUND(I264*H264,2)</f>
        <v>0</v>
      </c>
      <c r="K264" s="211" t="s">
        <v>21</v>
      </c>
      <c r="L264" s="62"/>
      <c r="M264" s="216" t="s">
        <v>21</v>
      </c>
      <c r="N264" s="217" t="s">
        <v>42</v>
      </c>
      <c r="O264" s="43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AR264" s="25" t="s">
        <v>517</v>
      </c>
      <c r="AT264" s="25" t="s">
        <v>421</v>
      </c>
      <c r="AU264" s="25" t="s">
        <v>80</v>
      </c>
      <c r="AY264" s="25" t="s">
        <v>419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5" t="s">
        <v>78</v>
      </c>
      <c r="BK264" s="220">
        <f>ROUND(I264*H264,2)</f>
        <v>0</v>
      </c>
      <c r="BL264" s="25" t="s">
        <v>517</v>
      </c>
      <c r="BM264" s="25" t="s">
        <v>1072</v>
      </c>
    </row>
    <row r="265" spans="2:65" s="1" customFormat="1" ht="13.5">
      <c r="B265" s="42"/>
      <c r="C265" s="64"/>
      <c r="D265" s="221" t="s">
        <v>428</v>
      </c>
      <c r="E265" s="64"/>
      <c r="F265" s="222" t="s">
        <v>2981</v>
      </c>
      <c r="G265" s="64"/>
      <c r="H265" s="64"/>
      <c r="I265" s="177"/>
      <c r="J265" s="64"/>
      <c r="K265" s="64"/>
      <c r="L265" s="62"/>
      <c r="M265" s="223"/>
      <c r="N265" s="43"/>
      <c r="O265" s="43"/>
      <c r="P265" s="43"/>
      <c r="Q265" s="43"/>
      <c r="R265" s="43"/>
      <c r="S265" s="43"/>
      <c r="T265" s="79"/>
      <c r="AT265" s="25" t="s">
        <v>428</v>
      </c>
      <c r="AU265" s="25" t="s">
        <v>80</v>
      </c>
    </row>
    <row r="266" spans="2:65" s="12" customFormat="1" ht="13.5">
      <c r="B266" s="224"/>
      <c r="C266" s="225"/>
      <c r="D266" s="221" t="s">
        <v>430</v>
      </c>
      <c r="E266" s="226" t="s">
        <v>21</v>
      </c>
      <c r="F266" s="227" t="s">
        <v>2982</v>
      </c>
      <c r="G266" s="225"/>
      <c r="H266" s="228">
        <v>476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430</v>
      </c>
      <c r="AU266" s="234" t="s">
        <v>80</v>
      </c>
      <c r="AV266" s="12" t="s">
        <v>80</v>
      </c>
      <c r="AW266" s="12" t="s">
        <v>34</v>
      </c>
      <c r="AX266" s="12" t="s">
        <v>71</v>
      </c>
      <c r="AY266" s="234" t="s">
        <v>419</v>
      </c>
    </row>
    <row r="267" spans="2:65" s="13" customFormat="1" ht="13.5">
      <c r="B267" s="235"/>
      <c r="C267" s="236"/>
      <c r="D267" s="237" t="s">
        <v>430</v>
      </c>
      <c r="E267" s="238" t="s">
        <v>21</v>
      </c>
      <c r="F267" s="239" t="s">
        <v>434</v>
      </c>
      <c r="G267" s="236"/>
      <c r="H267" s="240">
        <v>476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AT267" s="246" t="s">
        <v>430</v>
      </c>
      <c r="AU267" s="246" t="s">
        <v>80</v>
      </c>
      <c r="AV267" s="13" t="s">
        <v>426</v>
      </c>
      <c r="AW267" s="13" t="s">
        <v>34</v>
      </c>
      <c r="AX267" s="13" t="s">
        <v>78</v>
      </c>
      <c r="AY267" s="246" t="s">
        <v>419</v>
      </c>
    </row>
    <row r="268" spans="2:65" s="1" customFormat="1" ht="22.5" customHeight="1">
      <c r="B268" s="42"/>
      <c r="C268" s="250" t="s">
        <v>776</v>
      </c>
      <c r="D268" s="250" t="s">
        <v>469</v>
      </c>
      <c r="E268" s="251" t="s">
        <v>2983</v>
      </c>
      <c r="F268" s="252" t="s">
        <v>2984</v>
      </c>
      <c r="G268" s="253" t="s">
        <v>608</v>
      </c>
      <c r="H268" s="254">
        <v>37</v>
      </c>
      <c r="I268" s="255"/>
      <c r="J268" s="256">
        <f>ROUND(I268*H268,2)</f>
        <v>0</v>
      </c>
      <c r="K268" s="252" t="s">
        <v>21</v>
      </c>
      <c r="L268" s="257"/>
      <c r="M268" s="258" t="s">
        <v>21</v>
      </c>
      <c r="N268" s="259" t="s">
        <v>42</v>
      </c>
      <c r="O268" s="43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AR268" s="25" t="s">
        <v>622</v>
      </c>
      <c r="AT268" s="25" t="s">
        <v>469</v>
      </c>
      <c r="AU268" s="25" t="s">
        <v>80</v>
      </c>
      <c r="AY268" s="25" t="s">
        <v>419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5" t="s">
        <v>78</v>
      </c>
      <c r="BK268" s="220">
        <f>ROUND(I268*H268,2)</f>
        <v>0</v>
      </c>
      <c r="BL268" s="25" t="s">
        <v>517</v>
      </c>
      <c r="BM268" s="25" t="s">
        <v>1084</v>
      </c>
    </row>
    <row r="269" spans="2:65" s="1" customFormat="1" ht="13.5">
      <c r="B269" s="42"/>
      <c r="C269" s="64"/>
      <c r="D269" s="237" t="s">
        <v>428</v>
      </c>
      <c r="E269" s="64"/>
      <c r="F269" s="271" t="s">
        <v>2984</v>
      </c>
      <c r="G269" s="64"/>
      <c r="H269" s="64"/>
      <c r="I269" s="177"/>
      <c r="J269" s="64"/>
      <c r="K269" s="64"/>
      <c r="L269" s="62"/>
      <c r="M269" s="223"/>
      <c r="N269" s="43"/>
      <c r="O269" s="43"/>
      <c r="P269" s="43"/>
      <c r="Q269" s="43"/>
      <c r="R269" s="43"/>
      <c r="S269" s="43"/>
      <c r="T269" s="79"/>
      <c r="AT269" s="25" t="s">
        <v>428</v>
      </c>
      <c r="AU269" s="25" t="s">
        <v>80</v>
      </c>
    </row>
    <row r="270" spans="2:65" s="1" customFormat="1" ht="22.5" customHeight="1">
      <c r="B270" s="42"/>
      <c r="C270" s="209" t="s">
        <v>784</v>
      </c>
      <c r="D270" s="209" t="s">
        <v>421</v>
      </c>
      <c r="E270" s="210" t="s">
        <v>2985</v>
      </c>
      <c r="F270" s="211" t="s">
        <v>2986</v>
      </c>
      <c r="G270" s="212" t="s">
        <v>504</v>
      </c>
      <c r="H270" s="213">
        <v>38</v>
      </c>
      <c r="I270" s="214"/>
      <c r="J270" s="215">
        <f>ROUND(I270*H270,2)</f>
        <v>0</v>
      </c>
      <c r="K270" s="211" t="s">
        <v>21</v>
      </c>
      <c r="L270" s="62"/>
      <c r="M270" s="216" t="s">
        <v>21</v>
      </c>
      <c r="N270" s="217" t="s">
        <v>42</v>
      </c>
      <c r="O270" s="43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AR270" s="25" t="s">
        <v>517</v>
      </c>
      <c r="AT270" s="25" t="s">
        <v>421</v>
      </c>
      <c r="AU270" s="25" t="s">
        <v>80</v>
      </c>
      <c r="AY270" s="25" t="s">
        <v>419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5" t="s">
        <v>78</v>
      </c>
      <c r="BK270" s="220">
        <f>ROUND(I270*H270,2)</f>
        <v>0</v>
      </c>
      <c r="BL270" s="25" t="s">
        <v>517</v>
      </c>
      <c r="BM270" s="25" t="s">
        <v>1106</v>
      </c>
    </row>
    <row r="271" spans="2:65" s="1" customFormat="1" ht="13.5">
      <c r="B271" s="42"/>
      <c r="C271" s="64"/>
      <c r="D271" s="221" t="s">
        <v>428</v>
      </c>
      <c r="E271" s="64"/>
      <c r="F271" s="222" t="s">
        <v>2986</v>
      </c>
      <c r="G271" s="64"/>
      <c r="H271" s="64"/>
      <c r="I271" s="177"/>
      <c r="J271" s="64"/>
      <c r="K271" s="64"/>
      <c r="L271" s="62"/>
      <c r="M271" s="223"/>
      <c r="N271" s="43"/>
      <c r="O271" s="43"/>
      <c r="P271" s="43"/>
      <c r="Q271" s="43"/>
      <c r="R271" s="43"/>
      <c r="S271" s="43"/>
      <c r="T271" s="79"/>
      <c r="AT271" s="25" t="s">
        <v>428</v>
      </c>
      <c r="AU271" s="25" t="s">
        <v>80</v>
      </c>
    </row>
    <row r="272" spans="2:65" s="12" customFormat="1" ht="13.5">
      <c r="B272" s="224"/>
      <c r="C272" s="225"/>
      <c r="D272" s="221" t="s">
        <v>430</v>
      </c>
      <c r="E272" s="226" t="s">
        <v>21</v>
      </c>
      <c r="F272" s="227" t="s">
        <v>2987</v>
      </c>
      <c r="G272" s="225"/>
      <c r="H272" s="228">
        <v>38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430</v>
      </c>
      <c r="AU272" s="234" t="s">
        <v>80</v>
      </c>
      <c r="AV272" s="12" t="s">
        <v>80</v>
      </c>
      <c r="AW272" s="12" t="s">
        <v>34</v>
      </c>
      <c r="AX272" s="12" t="s">
        <v>71</v>
      </c>
      <c r="AY272" s="234" t="s">
        <v>419</v>
      </c>
    </row>
    <row r="273" spans="2:65" s="13" customFormat="1" ht="13.5">
      <c r="B273" s="235"/>
      <c r="C273" s="236"/>
      <c r="D273" s="237" t="s">
        <v>430</v>
      </c>
      <c r="E273" s="238" t="s">
        <v>21</v>
      </c>
      <c r="F273" s="239" t="s">
        <v>434</v>
      </c>
      <c r="G273" s="236"/>
      <c r="H273" s="240">
        <v>38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AT273" s="246" t="s">
        <v>430</v>
      </c>
      <c r="AU273" s="246" t="s">
        <v>80</v>
      </c>
      <c r="AV273" s="13" t="s">
        <v>426</v>
      </c>
      <c r="AW273" s="13" t="s">
        <v>34</v>
      </c>
      <c r="AX273" s="13" t="s">
        <v>78</v>
      </c>
      <c r="AY273" s="246" t="s">
        <v>419</v>
      </c>
    </row>
    <row r="274" spans="2:65" s="1" customFormat="1" ht="22.5" customHeight="1">
      <c r="B274" s="42"/>
      <c r="C274" s="250" t="s">
        <v>788</v>
      </c>
      <c r="D274" s="250" t="s">
        <v>469</v>
      </c>
      <c r="E274" s="251" t="s">
        <v>2988</v>
      </c>
      <c r="F274" s="252" t="s">
        <v>2989</v>
      </c>
      <c r="G274" s="253" t="s">
        <v>608</v>
      </c>
      <c r="H274" s="254">
        <v>3</v>
      </c>
      <c r="I274" s="255"/>
      <c r="J274" s="256">
        <f>ROUND(I274*H274,2)</f>
        <v>0</v>
      </c>
      <c r="K274" s="252" t="s">
        <v>21</v>
      </c>
      <c r="L274" s="257"/>
      <c r="M274" s="258" t="s">
        <v>21</v>
      </c>
      <c r="N274" s="259" t="s">
        <v>42</v>
      </c>
      <c r="O274" s="43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AR274" s="25" t="s">
        <v>622</v>
      </c>
      <c r="AT274" s="25" t="s">
        <v>469</v>
      </c>
      <c r="AU274" s="25" t="s">
        <v>80</v>
      </c>
      <c r="AY274" s="25" t="s">
        <v>419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5" t="s">
        <v>78</v>
      </c>
      <c r="BK274" s="220">
        <f>ROUND(I274*H274,2)</f>
        <v>0</v>
      </c>
      <c r="BL274" s="25" t="s">
        <v>517</v>
      </c>
      <c r="BM274" s="25" t="s">
        <v>1118</v>
      </c>
    </row>
    <row r="275" spans="2:65" s="1" customFormat="1" ht="13.5">
      <c r="B275" s="42"/>
      <c r="C275" s="64"/>
      <c r="D275" s="237" t="s">
        <v>428</v>
      </c>
      <c r="E275" s="64"/>
      <c r="F275" s="271" t="s">
        <v>2989</v>
      </c>
      <c r="G275" s="64"/>
      <c r="H275" s="64"/>
      <c r="I275" s="177"/>
      <c r="J275" s="64"/>
      <c r="K275" s="64"/>
      <c r="L275" s="62"/>
      <c r="M275" s="223"/>
      <c r="N275" s="43"/>
      <c r="O275" s="43"/>
      <c r="P275" s="43"/>
      <c r="Q275" s="43"/>
      <c r="R275" s="43"/>
      <c r="S275" s="43"/>
      <c r="T275" s="79"/>
      <c r="AT275" s="25" t="s">
        <v>428</v>
      </c>
      <c r="AU275" s="25" t="s">
        <v>80</v>
      </c>
    </row>
    <row r="276" spans="2:65" s="1" customFormat="1" ht="22.5" customHeight="1">
      <c r="B276" s="42"/>
      <c r="C276" s="209" t="s">
        <v>797</v>
      </c>
      <c r="D276" s="209" t="s">
        <v>421</v>
      </c>
      <c r="E276" s="210" t="s">
        <v>2990</v>
      </c>
      <c r="F276" s="211" t="s">
        <v>2991</v>
      </c>
      <c r="G276" s="212" t="s">
        <v>504</v>
      </c>
      <c r="H276" s="213">
        <v>172</v>
      </c>
      <c r="I276" s="214"/>
      <c r="J276" s="215">
        <f>ROUND(I276*H276,2)</f>
        <v>0</v>
      </c>
      <c r="K276" s="211" t="s">
        <v>21</v>
      </c>
      <c r="L276" s="62"/>
      <c r="M276" s="216" t="s">
        <v>21</v>
      </c>
      <c r="N276" s="217" t="s">
        <v>42</v>
      </c>
      <c r="O276" s="43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AR276" s="25" t="s">
        <v>517</v>
      </c>
      <c r="AT276" s="25" t="s">
        <v>421</v>
      </c>
      <c r="AU276" s="25" t="s">
        <v>80</v>
      </c>
      <c r="AY276" s="25" t="s">
        <v>419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5" t="s">
        <v>78</v>
      </c>
      <c r="BK276" s="220">
        <f>ROUND(I276*H276,2)</f>
        <v>0</v>
      </c>
      <c r="BL276" s="25" t="s">
        <v>517</v>
      </c>
      <c r="BM276" s="25" t="s">
        <v>1129</v>
      </c>
    </row>
    <row r="277" spans="2:65" s="1" customFormat="1" ht="13.5">
      <c r="B277" s="42"/>
      <c r="C277" s="64"/>
      <c r="D277" s="221" t="s">
        <v>428</v>
      </c>
      <c r="E277" s="64"/>
      <c r="F277" s="222" t="s">
        <v>2991</v>
      </c>
      <c r="G277" s="64"/>
      <c r="H277" s="64"/>
      <c r="I277" s="177"/>
      <c r="J277" s="64"/>
      <c r="K277" s="64"/>
      <c r="L277" s="62"/>
      <c r="M277" s="223"/>
      <c r="N277" s="43"/>
      <c r="O277" s="43"/>
      <c r="P277" s="43"/>
      <c r="Q277" s="43"/>
      <c r="R277" s="43"/>
      <c r="S277" s="43"/>
      <c r="T277" s="79"/>
      <c r="AT277" s="25" t="s">
        <v>428</v>
      </c>
      <c r="AU277" s="25" t="s">
        <v>80</v>
      </c>
    </row>
    <row r="278" spans="2:65" s="12" customFormat="1" ht="13.5">
      <c r="B278" s="224"/>
      <c r="C278" s="225"/>
      <c r="D278" s="221" t="s">
        <v>430</v>
      </c>
      <c r="E278" s="226" t="s">
        <v>21</v>
      </c>
      <c r="F278" s="227" t="s">
        <v>2992</v>
      </c>
      <c r="G278" s="225"/>
      <c r="H278" s="228">
        <v>172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430</v>
      </c>
      <c r="AU278" s="234" t="s">
        <v>80</v>
      </c>
      <c r="AV278" s="12" t="s">
        <v>80</v>
      </c>
      <c r="AW278" s="12" t="s">
        <v>34</v>
      </c>
      <c r="AX278" s="12" t="s">
        <v>71</v>
      </c>
      <c r="AY278" s="234" t="s">
        <v>419</v>
      </c>
    </row>
    <row r="279" spans="2:65" s="13" customFormat="1" ht="13.5">
      <c r="B279" s="235"/>
      <c r="C279" s="236"/>
      <c r="D279" s="237" t="s">
        <v>430</v>
      </c>
      <c r="E279" s="238" t="s">
        <v>21</v>
      </c>
      <c r="F279" s="239" t="s">
        <v>434</v>
      </c>
      <c r="G279" s="236"/>
      <c r="H279" s="240">
        <v>172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AT279" s="246" t="s">
        <v>430</v>
      </c>
      <c r="AU279" s="246" t="s">
        <v>80</v>
      </c>
      <c r="AV279" s="13" t="s">
        <v>426</v>
      </c>
      <c r="AW279" s="13" t="s">
        <v>34</v>
      </c>
      <c r="AX279" s="13" t="s">
        <v>78</v>
      </c>
      <c r="AY279" s="246" t="s">
        <v>419</v>
      </c>
    </row>
    <row r="280" spans="2:65" s="1" customFormat="1" ht="22.5" customHeight="1">
      <c r="B280" s="42"/>
      <c r="C280" s="209" t="s">
        <v>806</v>
      </c>
      <c r="D280" s="209" t="s">
        <v>421</v>
      </c>
      <c r="E280" s="210" t="s">
        <v>2993</v>
      </c>
      <c r="F280" s="211" t="s">
        <v>2994</v>
      </c>
      <c r="G280" s="212" t="s">
        <v>504</v>
      </c>
      <c r="H280" s="213">
        <v>351</v>
      </c>
      <c r="I280" s="214"/>
      <c r="J280" s="215">
        <f>ROUND(I280*H280,2)</f>
        <v>0</v>
      </c>
      <c r="K280" s="211" t="s">
        <v>21</v>
      </c>
      <c r="L280" s="62"/>
      <c r="M280" s="216" t="s">
        <v>21</v>
      </c>
      <c r="N280" s="217" t="s">
        <v>42</v>
      </c>
      <c r="O280" s="43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AR280" s="25" t="s">
        <v>517</v>
      </c>
      <c r="AT280" s="25" t="s">
        <v>421</v>
      </c>
      <c r="AU280" s="25" t="s">
        <v>80</v>
      </c>
      <c r="AY280" s="25" t="s">
        <v>419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5" t="s">
        <v>78</v>
      </c>
      <c r="BK280" s="220">
        <f>ROUND(I280*H280,2)</f>
        <v>0</v>
      </c>
      <c r="BL280" s="25" t="s">
        <v>517</v>
      </c>
      <c r="BM280" s="25" t="s">
        <v>1140</v>
      </c>
    </row>
    <row r="281" spans="2:65" s="1" customFormat="1" ht="13.5">
      <c r="B281" s="42"/>
      <c r="C281" s="64"/>
      <c r="D281" s="237" t="s">
        <v>428</v>
      </c>
      <c r="E281" s="64"/>
      <c r="F281" s="271" t="s">
        <v>2994</v>
      </c>
      <c r="G281" s="64"/>
      <c r="H281" s="64"/>
      <c r="I281" s="177"/>
      <c r="J281" s="64"/>
      <c r="K281" s="64"/>
      <c r="L281" s="62"/>
      <c r="M281" s="223"/>
      <c r="N281" s="43"/>
      <c r="O281" s="43"/>
      <c r="P281" s="43"/>
      <c r="Q281" s="43"/>
      <c r="R281" s="43"/>
      <c r="S281" s="43"/>
      <c r="T281" s="79"/>
      <c r="AT281" s="25" t="s">
        <v>428</v>
      </c>
      <c r="AU281" s="25" t="s">
        <v>80</v>
      </c>
    </row>
    <row r="282" spans="2:65" s="1" customFormat="1" ht="22.5" customHeight="1">
      <c r="B282" s="42"/>
      <c r="C282" s="209" t="s">
        <v>811</v>
      </c>
      <c r="D282" s="209" t="s">
        <v>421</v>
      </c>
      <c r="E282" s="210" t="s">
        <v>2995</v>
      </c>
      <c r="F282" s="211" t="s">
        <v>2996</v>
      </c>
      <c r="G282" s="212" t="s">
        <v>504</v>
      </c>
      <c r="H282" s="213">
        <v>22</v>
      </c>
      <c r="I282" s="214"/>
      <c r="J282" s="215">
        <f>ROUND(I282*H282,2)</f>
        <v>0</v>
      </c>
      <c r="K282" s="211" t="s">
        <v>21</v>
      </c>
      <c r="L282" s="62"/>
      <c r="M282" s="216" t="s">
        <v>21</v>
      </c>
      <c r="N282" s="217" t="s">
        <v>42</v>
      </c>
      <c r="O282" s="43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AR282" s="25" t="s">
        <v>517</v>
      </c>
      <c r="AT282" s="25" t="s">
        <v>421</v>
      </c>
      <c r="AU282" s="25" t="s">
        <v>80</v>
      </c>
      <c r="AY282" s="25" t="s">
        <v>419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5" t="s">
        <v>78</v>
      </c>
      <c r="BK282" s="220">
        <f>ROUND(I282*H282,2)</f>
        <v>0</v>
      </c>
      <c r="BL282" s="25" t="s">
        <v>517</v>
      </c>
      <c r="BM282" s="25" t="s">
        <v>1154</v>
      </c>
    </row>
    <row r="283" spans="2:65" s="1" customFormat="1" ht="13.5">
      <c r="B283" s="42"/>
      <c r="C283" s="64"/>
      <c r="D283" s="221" t="s">
        <v>428</v>
      </c>
      <c r="E283" s="64"/>
      <c r="F283" s="222" t="s">
        <v>2996</v>
      </c>
      <c r="G283" s="64"/>
      <c r="H283" s="64"/>
      <c r="I283" s="177"/>
      <c r="J283" s="64"/>
      <c r="K283" s="64"/>
      <c r="L283" s="62"/>
      <c r="M283" s="223"/>
      <c r="N283" s="43"/>
      <c r="O283" s="43"/>
      <c r="P283" s="43"/>
      <c r="Q283" s="43"/>
      <c r="R283" s="43"/>
      <c r="S283" s="43"/>
      <c r="T283" s="79"/>
      <c r="AT283" s="25" t="s">
        <v>428</v>
      </c>
      <c r="AU283" s="25" t="s">
        <v>80</v>
      </c>
    </row>
    <row r="284" spans="2:65" s="12" customFormat="1" ht="13.5">
      <c r="B284" s="224"/>
      <c r="C284" s="225"/>
      <c r="D284" s="221" t="s">
        <v>430</v>
      </c>
      <c r="E284" s="226" t="s">
        <v>21</v>
      </c>
      <c r="F284" s="227" t="s">
        <v>2997</v>
      </c>
      <c r="G284" s="225"/>
      <c r="H284" s="228">
        <v>22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430</v>
      </c>
      <c r="AU284" s="234" t="s">
        <v>80</v>
      </c>
      <c r="AV284" s="12" t="s">
        <v>80</v>
      </c>
      <c r="AW284" s="12" t="s">
        <v>34</v>
      </c>
      <c r="AX284" s="12" t="s">
        <v>71</v>
      </c>
      <c r="AY284" s="234" t="s">
        <v>419</v>
      </c>
    </row>
    <row r="285" spans="2:65" s="13" customFormat="1" ht="13.5">
      <c r="B285" s="235"/>
      <c r="C285" s="236"/>
      <c r="D285" s="237" t="s">
        <v>430</v>
      </c>
      <c r="E285" s="238" t="s">
        <v>21</v>
      </c>
      <c r="F285" s="239" t="s">
        <v>434</v>
      </c>
      <c r="G285" s="236"/>
      <c r="H285" s="240">
        <v>22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AT285" s="246" t="s">
        <v>430</v>
      </c>
      <c r="AU285" s="246" t="s">
        <v>80</v>
      </c>
      <c r="AV285" s="13" t="s">
        <v>426</v>
      </c>
      <c r="AW285" s="13" t="s">
        <v>34</v>
      </c>
      <c r="AX285" s="13" t="s">
        <v>78</v>
      </c>
      <c r="AY285" s="246" t="s">
        <v>419</v>
      </c>
    </row>
    <row r="286" spans="2:65" s="1" customFormat="1" ht="22.5" customHeight="1">
      <c r="B286" s="42"/>
      <c r="C286" s="209" t="s">
        <v>816</v>
      </c>
      <c r="D286" s="209" t="s">
        <v>421</v>
      </c>
      <c r="E286" s="210" t="s">
        <v>2998</v>
      </c>
      <c r="F286" s="211" t="s">
        <v>2999</v>
      </c>
      <c r="G286" s="212" t="s">
        <v>504</v>
      </c>
      <c r="H286" s="213">
        <v>193</v>
      </c>
      <c r="I286" s="214"/>
      <c r="J286" s="215">
        <f>ROUND(I286*H286,2)</f>
        <v>0</v>
      </c>
      <c r="K286" s="211" t="s">
        <v>21</v>
      </c>
      <c r="L286" s="62"/>
      <c r="M286" s="216" t="s">
        <v>21</v>
      </c>
      <c r="N286" s="217" t="s">
        <v>42</v>
      </c>
      <c r="O286" s="43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AR286" s="25" t="s">
        <v>517</v>
      </c>
      <c r="AT286" s="25" t="s">
        <v>421</v>
      </c>
      <c r="AU286" s="25" t="s">
        <v>80</v>
      </c>
      <c r="AY286" s="25" t="s">
        <v>419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5" t="s">
        <v>78</v>
      </c>
      <c r="BK286" s="220">
        <f>ROUND(I286*H286,2)</f>
        <v>0</v>
      </c>
      <c r="BL286" s="25" t="s">
        <v>517</v>
      </c>
      <c r="BM286" s="25" t="s">
        <v>1168</v>
      </c>
    </row>
    <row r="287" spans="2:65" s="1" customFormat="1" ht="13.5">
      <c r="B287" s="42"/>
      <c r="C287" s="64"/>
      <c r="D287" s="237" t="s">
        <v>428</v>
      </c>
      <c r="E287" s="64"/>
      <c r="F287" s="271" t="s">
        <v>2999</v>
      </c>
      <c r="G287" s="64"/>
      <c r="H287" s="64"/>
      <c r="I287" s="177"/>
      <c r="J287" s="64"/>
      <c r="K287" s="64"/>
      <c r="L287" s="62"/>
      <c r="M287" s="223"/>
      <c r="N287" s="43"/>
      <c r="O287" s="43"/>
      <c r="P287" s="43"/>
      <c r="Q287" s="43"/>
      <c r="R287" s="43"/>
      <c r="S287" s="43"/>
      <c r="T287" s="79"/>
      <c r="AT287" s="25" t="s">
        <v>428</v>
      </c>
      <c r="AU287" s="25" t="s">
        <v>80</v>
      </c>
    </row>
    <row r="288" spans="2:65" s="1" customFormat="1" ht="22.5" customHeight="1">
      <c r="B288" s="42"/>
      <c r="C288" s="250" t="s">
        <v>325</v>
      </c>
      <c r="D288" s="250" t="s">
        <v>469</v>
      </c>
      <c r="E288" s="251" t="s">
        <v>3000</v>
      </c>
      <c r="F288" s="252" t="s">
        <v>3001</v>
      </c>
      <c r="G288" s="253" t="s">
        <v>3002</v>
      </c>
      <c r="H288" s="254">
        <v>360</v>
      </c>
      <c r="I288" s="255"/>
      <c r="J288" s="256">
        <f>ROUND(I288*H288,2)</f>
        <v>0</v>
      </c>
      <c r="K288" s="252" t="s">
        <v>21</v>
      </c>
      <c r="L288" s="257"/>
      <c r="M288" s="258" t="s">
        <v>21</v>
      </c>
      <c r="N288" s="259" t="s">
        <v>42</v>
      </c>
      <c r="O288" s="43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AR288" s="25" t="s">
        <v>622</v>
      </c>
      <c r="AT288" s="25" t="s">
        <v>469</v>
      </c>
      <c r="AU288" s="25" t="s">
        <v>80</v>
      </c>
      <c r="AY288" s="25" t="s">
        <v>419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5" t="s">
        <v>78</v>
      </c>
      <c r="BK288" s="220">
        <f>ROUND(I288*H288,2)</f>
        <v>0</v>
      </c>
      <c r="BL288" s="25" t="s">
        <v>517</v>
      </c>
      <c r="BM288" s="25" t="s">
        <v>1180</v>
      </c>
    </row>
    <row r="289" spans="2:65" s="1" customFormat="1" ht="13.5">
      <c r="B289" s="42"/>
      <c r="C289" s="64"/>
      <c r="D289" s="221" t="s">
        <v>428</v>
      </c>
      <c r="E289" s="64"/>
      <c r="F289" s="222" t="s">
        <v>3001</v>
      </c>
      <c r="G289" s="64"/>
      <c r="H289" s="64"/>
      <c r="I289" s="177"/>
      <c r="J289" s="64"/>
      <c r="K289" s="64"/>
      <c r="L289" s="62"/>
      <c r="M289" s="223"/>
      <c r="N289" s="43"/>
      <c r="O289" s="43"/>
      <c r="P289" s="43"/>
      <c r="Q289" s="43"/>
      <c r="R289" s="43"/>
      <c r="S289" s="43"/>
      <c r="T289" s="79"/>
      <c r="AT289" s="25" t="s">
        <v>428</v>
      </c>
      <c r="AU289" s="25" t="s">
        <v>80</v>
      </c>
    </row>
    <row r="290" spans="2:65" s="12" customFormat="1" ht="13.5">
      <c r="B290" s="224"/>
      <c r="C290" s="225"/>
      <c r="D290" s="221" t="s">
        <v>430</v>
      </c>
      <c r="E290" s="226" t="s">
        <v>21</v>
      </c>
      <c r="F290" s="227" t="s">
        <v>3003</v>
      </c>
      <c r="G290" s="225"/>
      <c r="H290" s="228">
        <v>360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430</v>
      </c>
      <c r="AU290" s="234" t="s">
        <v>80</v>
      </c>
      <c r="AV290" s="12" t="s">
        <v>80</v>
      </c>
      <c r="AW290" s="12" t="s">
        <v>34</v>
      </c>
      <c r="AX290" s="12" t="s">
        <v>71</v>
      </c>
      <c r="AY290" s="234" t="s">
        <v>419</v>
      </c>
    </row>
    <row r="291" spans="2:65" s="13" customFormat="1" ht="13.5">
      <c r="B291" s="235"/>
      <c r="C291" s="236"/>
      <c r="D291" s="237" t="s">
        <v>430</v>
      </c>
      <c r="E291" s="238" t="s">
        <v>21</v>
      </c>
      <c r="F291" s="239" t="s">
        <v>434</v>
      </c>
      <c r="G291" s="236"/>
      <c r="H291" s="240">
        <v>360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AT291" s="246" t="s">
        <v>430</v>
      </c>
      <c r="AU291" s="246" t="s">
        <v>80</v>
      </c>
      <c r="AV291" s="13" t="s">
        <v>426</v>
      </c>
      <c r="AW291" s="13" t="s">
        <v>34</v>
      </c>
      <c r="AX291" s="13" t="s">
        <v>78</v>
      </c>
      <c r="AY291" s="246" t="s">
        <v>419</v>
      </c>
    </row>
    <row r="292" spans="2:65" s="1" customFormat="1" ht="22.5" customHeight="1">
      <c r="B292" s="42"/>
      <c r="C292" s="209" t="s">
        <v>826</v>
      </c>
      <c r="D292" s="209" t="s">
        <v>421</v>
      </c>
      <c r="E292" s="210" t="s">
        <v>3004</v>
      </c>
      <c r="F292" s="211" t="s">
        <v>3005</v>
      </c>
      <c r="G292" s="212" t="s">
        <v>608</v>
      </c>
      <c r="H292" s="213">
        <v>150</v>
      </c>
      <c r="I292" s="214"/>
      <c r="J292" s="215">
        <f>ROUND(I292*H292,2)</f>
        <v>0</v>
      </c>
      <c r="K292" s="211" t="s">
        <v>21</v>
      </c>
      <c r="L292" s="62"/>
      <c r="M292" s="216" t="s">
        <v>21</v>
      </c>
      <c r="N292" s="217" t="s">
        <v>42</v>
      </c>
      <c r="O292" s="43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AR292" s="25" t="s">
        <v>517</v>
      </c>
      <c r="AT292" s="25" t="s">
        <v>421</v>
      </c>
      <c r="AU292" s="25" t="s">
        <v>80</v>
      </c>
      <c r="AY292" s="25" t="s">
        <v>419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5" t="s">
        <v>78</v>
      </c>
      <c r="BK292" s="220">
        <f>ROUND(I292*H292,2)</f>
        <v>0</v>
      </c>
      <c r="BL292" s="25" t="s">
        <v>517</v>
      </c>
      <c r="BM292" s="25" t="s">
        <v>1192</v>
      </c>
    </row>
    <row r="293" spans="2:65" s="1" customFormat="1" ht="13.5">
      <c r="B293" s="42"/>
      <c r="C293" s="64"/>
      <c r="D293" s="237" t="s">
        <v>428</v>
      </c>
      <c r="E293" s="64"/>
      <c r="F293" s="271" t="s">
        <v>3005</v>
      </c>
      <c r="G293" s="64"/>
      <c r="H293" s="64"/>
      <c r="I293" s="177"/>
      <c r="J293" s="64"/>
      <c r="K293" s="64"/>
      <c r="L293" s="62"/>
      <c r="M293" s="223"/>
      <c r="N293" s="43"/>
      <c r="O293" s="43"/>
      <c r="P293" s="43"/>
      <c r="Q293" s="43"/>
      <c r="R293" s="43"/>
      <c r="S293" s="43"/>
      <c r="T293" s="79"/>
      <c r="AT293" s="25" t="s">
        <v>428</v>
      </c>
      <c r="AU293" s="25" t="s">
        <v>80</v>
      </c>
    </row>
    <row r="294" spans="2:65" s="1" customFormat="1" ht="22.5" customHeight="1">
      <c r="B294" s="42"/>
      <c r="C294" s="209" t="s">
        <v>832</v>
      </c>
      <c r="D294" s="209" t="s">
        <v>421</v>
      </c>
      <c r="E294" s="210" t="s">
        <v>3006</v>
      </c>
      <c r="F294" s="211" t="s">
        <v>3007</v>
      </c>
      <c r="G294" s="212" t="s">
        <v>608</v>
      </c>
      <c r="H294" s="213">
        <v>36</v>
      </c>
      <c r="I294" s="214"/>
      <c r="J294" s="215">
        <f>ROUND(I294*H294,2)</f>
        <v>0</v>
      </c>
      <c r="K294" s="211" t="s">
        <v>21</v>
      </c>
      <c r="L294" s="62"/>
      <c r="M294" s="216" t="s">
        <v>21</v>
      </c>
      <c r="N294" s="217" t="s">
        <v>42</v>
      </c>
      <c r="O294" s="43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AR294" s="25" t="s">
        <v>517</v>
      </c>
      <c r="AT294" s="25" t="s">
        <v>421</v>
      </c>
      <c r="AU294" s="25" t="s">
        <v>80</v>
      </c>
      <c r="AY294" s="25" t="s">
        <v>419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5" t="s">
        <v>78</v>
      </c>
      <c r="BK294" s="220">
        <f>ROUND(I294*H294,2)</f>
        <v>0</v>
      </c>
      <c r="BL294" s="25" t="s">
        <v>517</v>
      </c>
      <c r="BM294" s="25" t="s">
        <v>1203</v>
      </c>
    </row>
    <row r="295" spans="2:65" s="1" customFormat="1" ht="13.5">
      <c r="B295" s="42"/>
      <c r="C295" s="64"/>
      <c r="D295" s="221" t="s">
        <v>428</v>
      </c>
      <c r="E295" s="64"/>
      <c r="F295" s="222" t="s">
        <v>3007</v>
      </c>
      <c r="G295" s="64"/>
      <c r="H295" s="64"/>
      <c r="I295" s="177"/>
      <c r="J295" s="64"/>
      <c r="K295" s="64"/>
      <c r="L295" s="62"/>
      <c r="M295" s="223"/>
      <c r="N295" s="43"/>
      <c r="O295" s="43"/>
      <c r="P295" s="43"/>
      <c r="Q295" s="43"/>
      <c r="R295" s="43"/>
      <c r="S295" s="43"/>
      <c r="T295" s="79"/>
      <c r="AT295" s="25" t="s">
        <v>428</v>
      </c>
      <c r="AU295" s="25" t="s">
        <v>80</v>
      </c>
    </row>
    <row r="296" spans="2:65" s="12" customFormat="1" ht="13.5">
      <c r="B296" s="224"/>
      <c r="C296" s="225"/>
      <c r="D296" s="221" t="s">
        <v>430</v>
      </c>
      <c r="E296" s="226" t="s">
        <v>21</v>
      </c>
      <c r="F296" s="227" t="s">
        <v>3008</v>
      </c>
      <c r="G296" s="225"/>
      <c r="H296" s="228">
        <v>36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AT296" s="234" t="s">
        <v>430</v>
      </c>
      <c r="AU296" s="234" t="s">
        <v>80</v>
      </c>
      <c r="AV296" s="12" t="s">
        <v>80</v>
      </c>
      <c r="AW296" s="12" t="s">
        <v>34</v>
      </c>
      <c r="AX296" s="12" t="s">
        <v>71</v>
      </c>
      <c r="AY296" s="234" t="s">
        <v>419</v>
      </c>
    </row>
    <row r="297" spans="2:65" s="13" customFormat="1" ht="13.5">
      <c r="B297" s="235"/>
      <c r="C297" s="236"/>
      <c r="D297" s="237" t="s">
        <v>430</v>
      </c>
      <c r="E297" s="238" t="s">
        <v>21</v>
      </c>
      <c r="F297" s="239" t="s">
        <v>434</v>
      </c>
      <c r="G297" s="236"/>
      <c r="H297" s="240">
        <v>36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AT297" s="246" t="s">
        <v>430</v>
      </c>
      <c r="AU297" s="246" t="s">
        <v>80</v>
      </c>
      <c r="AV297" s="13" t="s">
        <v>426</v>
      </c>
      <c r="AW297" s="13" t="s">
        <v>34</v>
      </c>
      <c r="AX297" s="13" t="s">
        <v>78</v>
      </c>
      <c r="AY297" s="246" t="s">
        <v>419</v>
      </c>
    </row>
    <row r="298" spans="2:65" s="1" customFormat="1" ht="22.5" customHeight="1">
      <c r="B298" s="42"/>
      <c r="C298" s="209" t="s">
        <v>331</v>
      </c>
      <c r="D298" s="209" t="s">
        <v>421</v>
      </c>
      <c r="E298" s="210" t="s">
        <v>3009</v>
      </c>
      <c r="F298" s="211" t="s">
        <v>3010</v>
      </c>
      <c r="G298" s="212" t="s">
        <v>608</v>
      </c>
      <c r="H298" s="213">
        <v>89</v>
      </c>
      <c r="I298" s="214"/>
      <c r="J298" s="215">
        <f>ROUND(I298*H298,2)</f>
        <v>0</v>
      </c>
      <c r="K298" s="211" t="s">
        <v>21</v>
      </c>
      <c r="L298" s="62"/>
      <c r="M298" s="216" t="s">
        <v>21</v>
      </c>
      <c r="N298" s="217" t="s">
        <v>42</v>
      </c>
      <c r="O298" s="43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9">
        <f>S298*H298</f>
        <v>0</v>
      </c>
      <c r="AR298" s="25" t="s">
        <v>517</v>
      </c>
      <c r="AT298" s="25" t="s">
        <v>421</v>
      </c>
      <c r="AU298" s="25" t="s">
        <v>80</v>
      </c>
      <c r="AY298" s="25" t="s">
        <v>419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5" t="s">
        <v>78</v>
      </c>
      <c r="BK298" s="220">
        <f>ROUND(I298*H298,2)</f>
        <v>0</v>
      </c>
      <c r="BL298" s="25" t="s">
        <v>517</v>
      </c>
      <c r="BM298" s="25" t="s">
        <v>1213</v>
      </c>
    </row>
    <row r="299" spans="2:65" s="1" customFormat="1" ht="13.5">
      <c r="B299" s="42"/>
      <c r="C299" s="64"/>
      <c r="D299" s="237" t="s">
        <v>428</v>
      </c>
      <c r="E299" s="64"/>
      <c r="F299" s="271" t="s">
        <v>3010</v>
      </c>
      <c r="G299" s="64"/>
      <c r="H299" s="64"/>
      <c r="I299" s="177"/>
      <c r="J299" s="64"/>
      <c r="K299" s="64"/>
      <c r="L299" s="62"/>
      <c r="M299" s="223"/>
      <c r="N299" s="43"/>
      <c r="O299" s="43"/>
      <c r="P299" s="43"/>
      <c r="Q299" s="43"/>
      <c r="R299" s="43"/>
      <c r="S299" s="43"/>
      <c r="T299" s="79"/>
      <c r="AT299" s="25" t="s">
        <v>428</v>
      </c>
      <c r="AU299" s="25" t="s">
        <v>80</v>
      </c>
    </row>
    <row r="300" spans="2:65" s="1" customFormat="1" ht="31.5" customHeight="1">
      <c r="B300" s="42"/>
      <c r="C300" s="209" t="s">
        <v>842</v>
      </c>
      <c r="D300" s="209" t="s">
        <v>421</v>
      </c>
      <c r="E300" s="210" t="s">
        <v>3011</v>
      </c>
      <c r="F300" s="211" t="s">
        <v>3012</v>
      </c>
      <c r="G300" s="212" t="s">
        <v>608</v>
      </c>
      <c r="H300" s="213">
        <v>6</v>
      </c>
      <c r="I300" s="214"/>
      <c r="J300" s="215">
        <f>ROUND(I300*H300,2)</f>
        <v>0</v>
      </c>
      <c r="K300" s="211" t="s">
        <v>21</v>
      </c>
      <c r="L300" s="62"/>
      <c r="M300" s="216" t="s">
        <v>21</v>
      </c>
      <c r="N300" s="217" t="s">
        <v>42</v>
      </c>
      <c r="O300" s="43"/>
      <c r="P300" s="218">
        <f>O300*H300</f>
        <v>0</v>
      </c>
      <c r="Q300" s="218">
        <v>0</v>
      </c>
      <c r="R300" s="218">
        <f>Q300*H300</f>
        <v>0</v>
      </c>
      <c r="S300" s="218">
        <v>0</v>
      </c>
      <c r="T300" s="219">
        <f>S300*H300</f>
        <v>0</v>
      </c>
      <c r="AR300" s="25" t="s">
        <v>517</v>
      </c>
      <c r="AT300" s="25" t="s">
        <v>421</v>
      </c>
      <c r="AU300" s="25" t="s">
        <v>80</v>
      </c>
      <c r="AY300" s="25" t="s">
        <v>419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5" t="s">
        <v>78</v>
      </c>
      <c r="BK300" s="220">
        <f>ROUND(I300*H300,2)</f>
        <v>0</v>
      </c>
      <c r="BL300" s="25" t="s">
        <v>517</v>
      </c>
      <c r="BM300" s="25" t="s">
        <v>1227</v>
      </c>
    </row>
    <row r="301" spans="2:65" s="1" customFormat="1" ht="27">
      <c r="B301" s="42"/>
      <c r="C301" s="64"/>
      <c r="D301" s="221" t="s">
        <v>428</v>
      </c>
      <c r="E301" s="64"/>
      <c r="F301" s="222" t="s">
        <v>3012</v>
      </c>
      <c r="G301" s="64"/>
      <c r="H301" s="64"/>
      <c r="I301" s="177"/>
      <c r="J301" s="64"/>
      <c r="K301" s="64"/>
      <c r="L301" s="62"/>
      <c r="M301" s="223"/>
      <c r="N301" s="43"/>
      <c r="O301" s="43"/>
      <c r="P301" s="43"/>
      <c r="Q301" s="43"/>
      <c r="R301" s="43"/>
      <c r="S301" s="43"/>
      <c r="T301" s="79"/>
      <c r="AT301" s="25" t="s">
        <v>428</v>
      </c>
      <c r="AU301" s="25" t="s">
        <v>80</v>
      </c>
    </row>
    <row r="302" spans="2:65" s="12" customFormat="1" ht="13.5">
      <c r="B302" s="224"/>
      <c r="C302" s="225"/>
      <c r="D302" s="221" t="s">
        <v>430</v>
      </c>
      <c r="E302" s="226" t="s">
        <v>21</v>
      </c>
      <c r="F302" s="227" t="s">
        <v>3013</v>
      </c>
      <c r="G302" s="225"/>
      <c r="H302" s="228">
        <v>6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430</v>
      </c>
      <c r="AU302" s="234" t="s">
        <v>80</v>
      </c>
      <c r="AV302" s="12" t="s">
        <v>80</v>
      </c>
      <c r="AW302" s="12" t="s">
        <v>34</v>
      </c>
      <c r="AX302" s="12" t="s">
        <v>71</v>
      </c>
      <c r="AY302" s="234" t="s">
        <v>419</v>
      </c>
    </row>
    <row r="303" spans="2:65" s="13" customFormat="1" ht="13.5">
      <c r="B303" s="235"/>
      <c r="C303" s="236"/>
      <c r="D303" s="237" t="s">
        <v>430</v>
      </c>
      <c r="E303" s="238" t="s">
        <v>21</v>
      </c>
      <c r="F303" s="239" t="s">
        <v>434</v>
      </c>
      <c r="G303" s="236"/>
      <c r="H303" s="240">
        <v>6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430</v>
      </c>
      <c r="AU303" s="246" t="s">
        <v>80</v>
      </c>
      <c r="AV303" s="13" t="s">
        <v>426</v>
      </c>
      <c r="AW303" s="13" t="s">
        <v>34</v>
      </c>
      <c r="AX303" s="13" t="s">
        <v>78</v>
      </c>
      <c r="AY303" s="246" t="s">
        <v>419</v>
      </c>
    </row>
    <row r="304" spans="2:65" s="1" customFormat="1" ht="31.5" customHeight="1">
      <c r="B304" s="42"/>
      <c r="C304" s="209" t="s">
        <v>848</v>
      </c>
      <c r="D304" s="209" t="s">
        <v>421</v>
      </c>
      <c r="E304" s="210" t="s">
        <v>3014</v>
      </c>
      <c r="F304" s="211" t="s">
        <v>3015</v>
      </c>
      <c r="G304" s="212" t="s">
        <v>608</v>
      </c>
      <c r="H304" s="213">
        <v>10</v>
      </c>
      <c r="I304" s="214"/>
      <c r="J304" s="215">
        <f>ROUND(I304*H304,2)</f>
        <v>0</v>
      </c>
      <c r="K304" s="211" t="s">
        <v>21</v>
      </c>
      <c r="L304" s="62"/>
      <c r="M304" s="216" t="s">
        <v>21</v>
      </c>
      <c r="N304" s="217" t="s">
        <v>42</v>
      </c>
      <c r="O304" s="43"/>
      <c r="P304" s="218">
        <f>O304*H304</f>
        <v>0</v>
      </c>
      <c r="Q304" s="218">
        <v>0</v>
      </c>
      <c r="R304" s="218">
        <f>Q304*H304</f>
        <v>0</v>
      </c>
      <c r="S304" s="218">
        <v>0</v>
      </c>
      <c r="T304" s="219">
        <f>S304*H304</f>
        <v>0</v>
      </c>
      <c r="AR304" s="25" t="s">
        <v>517</v>
      </c>
      <c r="AT304" s="25" t="s">
        <v>421</v>
      </c>
      <c r="AU304" s="25" t="s">
        <v>80</v>
      </c>
      <c r="AY304" s="25" t="s">
        <v>419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5" t="s">
        <v>78</v>
      </c>
      <c r="BK304" s="220">
        <f>ROUND(I304*H304,2)</f>
        <v>0</v>
      </c>
      <c r="BL304" s="25" t="s">
        <v>517</v>
      </c>
      <c r="BM304" s="25" t="s">
        <v>1236</v>
      </c>
    </row>
    <row r="305" spans="2:65" s="1" customFormat="1" ht="27">
      <c r="B305" s="42"/>
      <c r="C305" s="64"/>
      <c r="D305" s="237" t="s">
        <v>428</v>
      </c>
      <c r="E305" s="64"/>
      <c r="F305" s="271" t="s">
        <v>3015</v>
      </c>
      <c r="G305" s="64"/>
      <c r="H305" s="64"/>
      <c r="I305" s="177"/>
      <c r="J305" s="64"/>
      <c r="K305" s="64"/>
      <c r="L305" s="62"/>
      <c r="M305" s="223"/>
      <c r="N305" s="43"/>
      <c r="O305" s="43"/>
      <c r="P305" s="43"/>
      <c r="Q305" s="43"/>
      <c r="R305" s="43"/>
      <c r="S305" s="43"/>
      <c r="T305" s="79"/>
      <c r="AT305" s="25" t="s">
        <v>428</v>
      </c>
      <c r="AU305" s="25" t="s">
        <v>80</v>
      </c>
    </row>
    <row r="306" spans="2:65" s="1" customFormat="1" ht="22.5" customHeight="1">
      <c r="B306" s="42"/>
      <c r="C306" s="209" t="s">
        <v>853</v>
      </c>
      <c r="D306" s="209" t="s">
        <v>421</v>
      </c>
      <c r="E306" s="210" t="s">
        <v>3016</v>
      </c>
      <c r="F306" s="211" t="s">
        <v>3017</v>
      </c>
      <c r="G306" s="212" t="s">
        <v>608</v>
      </c>
      <c r="H306" s="213">
        <v>11</v>
      </c>
      <c r="I306" s="214"/>
      <c r="J306" s="215">
        <f>ROUND(I306*H306,2)</f>
        <v>0</v>
      </c>
      <c r="K306" s="211" t="s">
        <v>21</v>
      </c>
      <c r="L306" s="62"/>
      <c r="M306" s="216" t="s">
        <v>21</v>
      </c>
      <c r="N306" s="217" t="s">
        <v>42</v>
      </c>
      <c r="O306" s="43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AR306" s="25" t="s">
        <v>517</v>
      </c>
      <c r="AT306" s="25" t="s">
        <v>421</v>
      </c>
      <c r="AU306" s="25" t="s">
        <v>80</v>
      </c>
      <c r="AY306" s="25" t="s">
        <v>419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5" t="s">
        <v>78</v>
      </c>
      <c r="BK306" s="220">
        <f>ROUND(I306*H306,2)</f>
        <v>0</v>
      </c>
      <c r="BL306" s="25" t="s">
        <v>517</v>
      </c>
      <c r="BM306" s="25" t="s">
        <v>1245</v>
      </c>
    </row>
    <row r="307" spans="2:65" s="1" customFormat="1" ht="13.5">
      <c r="B307" s="42"/>
      <c r="C307" s="64"/>
      <c r="D307" s="221" t="s">
        <v>428</v>
      </c>
      <c r="E307" s="64"/>
      <c r="F307" s="222" t="s">
        <v>3017</v>
      </c>
      <c r="G307" s="64"/>
      <c r="H307" s="64"/>
      <c r="I307" s="177"/>
      <c r="J307" s="64"/>
      <c r="K307" s="64"/>
      <c r="L307" s="62"/>
      <c r="M307" s="223"/>
      <c r="N307" s="43"/>
      <c r="O307" s="43"/>
      <c r="P307" s="43"/>
      <c r="Q307" s="43"/>
      <c r="R307" s="43"/>
      <c r="S307" s="43"/>
      <c r="T307" s="79"/>
      <c r="AT307" s="25" t="s">
        <v>428</v>
      </c>
      <c r="AU307" s="25" t="s">
        <v>80</v>
      </c>
    </row>
    <row r="308" spans="2:65" s="12" customFormat="1" ht="13.5">
      <c r="B308" s="224"/>
      <c r="C308" s="225"/>
      <c r="D308" s="221" t="s">
        <v>430</v>
      </c>
      <c r="E308" s="226" t="s">
        <v>21</v>
      </c>
      <c r="F308" s="227" t="s">
        <v>3018</v>
      </c>
      <c r="G308" s="225"/>
      <c r="H308" s="228">
        <v>11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430</v>
      </c>
      <c r="AU308" s="234" t="s">
        <v>80</v>
      </c>
      <c r="AV308" s="12" t="s">
        <v>80</v>
      </c>
      <c r="AW308" s="12" t="s">
        <v>34</v>
      </c>
      <c r="AX308" s="12" t="s">
        <v>71</v>
      </c>
      <c r="AY308" s="234" t="s">
        <v>419</v>
      </c>
    </row>
    <row r="309" spans="2:65" s="13" customFormat="1" ht="13.5">
      <c r="B309" s="235"/>
      <c r="C309" s="236"/>
      <c r="D309" s="237" t="s">
        <v>430</v>
      </c>
      <c r="E309" s="238" t="s">
        <v>21</v>
      </c>
      <c r="F309" s="239" t="s">
        <v>434</v>
      </c>
      <c r="G309" s="236"/>
      <c r="H309" s="240">
        <v>11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AT309" s="246" t="s">
        <v>430</v>
      </c>
      <c r="AU309" s="246" t="s">
        <v>80</v>
      </c>
      <c r="AV309" s="13" t="s">
        <v>426</v>
      </c>
      <c r="AW309" s="13" t="s">
        <v>34</v>
      </c>
      <c r="AX309" s="13" t="s">
        <v>78</v>
      </c>
      <c r="AY309" s="246" t="s">
        <v>419</v>
      </c>
    </row>
    <row r="310" spans="2:65" s="1" customFormat="1" ht="31.5" customHeight="1">
      <c r="B310" s="42"/>
      <c r="C310" s="209" t="s">
        <v>859</v>
      </c>
      <c r="D310" s="209" t="s">
        <v>421</v>
      </c>
      <c r="E310" s="210" t="s">
        <v>3019</v>
      </c>
      <c r="F310" s="211" t="s">
        <v>3020</v>
      </c>
      <c r="G310" s="212" t="s">
        <v>608</v>
      </c>
      <c r="H310" s="213">
        <v>5</v>
      </c>
      <c r="I310" s="214"/>
      <c r="J310" s="215">
        <f>ROUND(I310*H310,2)</f>
        <v>0</v>
      </c>
      <c r="K310" s="211" t="s">
        <v>21</v>
      </c>
      <c r="L310" s="62"/>
      <c r="M310" s="216" t="s">
        <v>21</v>
      </c>
      <c r="N310" s="217" t="s">
        <v>42</v>
      </c>
      <c r="O310" s="43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AR310" s="25" t="s">
        <v>517</v>
      </c>
      <c r="AT310" s="25" t="s">
        <v>421</v>
      </c>
      <c r="AU310" s="25" t="s">
        <v>80</v>
      </c>
      <c r="AY310" s="25" t="s">
        <v>419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5" t="s">
        <v>78</v>
      </c>
      <c r="BK310" s="220">
        <f>ROUND(I310*H310,2)</f>
        <v>0</v>
      </c>
      <c r="BL310" s="25" t="s">
        <v>517</v>
      </c>
      <c r="BM310" s="25" t="s">
        <v>1255</v>
      </c>
    </row>
    <row r="311" spans="2:65" s="1" customFormat="1" ht="27">
      <c r="B311" s="42"/>
      <c r="C311" s="64"/>
      <c r="D311" s="237" t="s">
        <v>428</v>
      </c>
      <c r="E311" s="64"/>
      <c r="F311" s="271" t="s">
        <v>3020</v>
      </c>
      <c r="G311" s="64"/>
      <c r="H311" s="64"/>
      <c r="I311" s="177"/>
      <c r="J311" s="64"/>
      <c r="K311" s="64"/>
      <c r="L311" s="62"/>
      <c r="M311" s="223"/>
      <c r="N311" s="43"/>
      <c r="O311" s="43"/>
      <c r="P311" s="43"/>
      <c r="Q311" s="43"/>
      <c r="R311" s="43"/>
      <c r="S311" s="43"/>
      <c r="T311" s="79"/>
      <c r="AT311" s="25" t="s">
        <v>428</v>
      </c>
      <c r="AU311" s="25" t="s">
        <v>80</v>
      </c>
    </row>
    <row r="312" spans="2:65" s="1" customFormat="1" ht="22.5" customHeight="1">
      <c r="B312" s="42"/>
      <c r="C312" s="209" t="s">
        <v>864</v>
      </c>
      <c r="D312" s="209" t="s">
        <v>421</v>
      </c>
      <c r="E312" s="210" t="s">
        <v>3021</v>
      </c>
      <c r="F312" s="211" t="s">
        <v>3022</v>
      </c>
      <c r="G312" s="212" t="s">
        <v>608</v>
      </c>
      <c r="H312" s="213">
        <v>20</v>
      </c>
      <c r="I312" s="214"/>
      <c r="J312" s="215">
        <f>ROUND(I312*H312,2)</f>
        <v>0</v>
      </c>
      <c r="K312" s="211" t="s">
        <v>21</v>
      </c>
      <c r="L312" s="62"/>
      <c r="M312" s="216" t="s">
        <v>21</v>
      </c>
      <c r="N312" s="217" t="s">
        <v>42</v>
      </c>
      <c r="O312" s="43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AR312" s="25" t="s">
        <v>517</v>
      </c>
      <c r="AT312" s="25" t="s">
        <v>421</v>
      </c>
      <c r="AU312" s="25" t="s">
        <v>80</v>
      </c>
      <c r="AY312" s="25" t="s">
        <v>419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5" t="s">
        <v>78</v>
      </c>
      <c r="BK312" s="220">
        <f>ROUND(I312*H312,2)</f>
        <v>0</v>
      </c>
      <c r="BL312" s="25" t="s">
        <v>517</v>
      </c>
      <c r="BM312" s="25" t="s">
        <v>1271</v>
      </c>
    </row>
    <row r="313" spans="2:65" s="1" customFormat="1" ht="13.5">
      <c r="B313" s="42"/>
      <c r="C313" s="64"/>
      <c r="D313" s="221" t="s">
        <v>428</v>
      </c>
      <c r="E313" s="64"/>
      <c r="F313" s="222" t="s">
        <v>3022</v>
      </c>
      <c r="G313" s="64"/>
      <c r="H313" s="64"/>
      <c r="I313" s="177"/>
      <c r="J313" s="64"/>
      <c r="K313" s="64"/>
      <c r="L313" s="62"/>
      <c r="M313" s="223"/>
      <c r="N313" s="43"/>
      <c r="O313" s="43"/>
      <c r="P313" s="43"/>
      <c r="Q313" s="43"/>
      <c r="R313" s="43"/>
      <c r="S313" s="43"/>
      <c r="T313" s="79"/>
      <c r="AT313" s="25" t="s">
        <v>428</v>
      </c>
      <c r="AU313" s="25" t="s">
        <v>80</v>
      </c>
    </row>
    <row r="314" spans="2:65" s="12" customFormat="1" ht="13.5">
      <c r="B314" s="224"/>
      <c r="C314" s="225"/>
      <c r="D314" s="221" t="s">
        <v>430</v>
      </c>
      <c r="E314" s="226" t="s">
        <v>21</v>
      </c>
      <c r="F314" s="227" t="s">
        <v>3023</v>
      </c>
      <c r="G314" s="225"/>
      <c r="H314" s="228">
        <v>20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430</v>
      </c>
      <c r="AU314" s="234" t="s">
        <v>80</v>
      </c>
      <c r="AV314" s="12" t="s">
        <v>80</v>
      </c>
      <c r="AW314" s="12" t="s">
        <v>34</v>
      </c>
      <c r="AX314" s="12" t="s">
        <v>71</v>
      </c>
      <c r="AY314" s="234" t="s">
        <v>419</v>
      </c>
    </row>
    <row r="315" spans="2:65" s="13" customFormat="1" ht="13.5">
      <c r="B315" s="235"/>
      <c r="C315" s="236"/>
      <c r="D315" s="237" t="s">
        <v>430</v>
      </c>
      <c r="E315" s="238" t="s">
        <v>21</v>
      </c>
      <c r="F315" s="239" t="s">
        <v>434</v>
      </c>
      <c r="G315" s="236"/>
      <c r="H315" s="240">
        <v>20</v>
      </c>
      <c r="I315" s="241"/>
      <c r="J315" s="236"/>
      <c r="K315" s="236"/>
      <c r="L315" s="242"/>
      <c r="M315" s="243"/>
      <c r="N315" s="244"/>
      <c r="O315" s="244"/>
      <c r="P315" s="244"/>
      <c r="Q315" s="244"/>
      <c r="R315" s="244"/>
      <c r="S315" s="244"/>
      <c r="T315" s="245"/>
      <c r="AT315" s="246" t="s">
        <v>430</v>
      </c>
      <c r="AU315" s="246" t="s">
        <v>80</v>
      </c>
      <c r="AV315" s="13" t="s">
        <v>426</v>
      </c>
      <c r="AW315" s="13" t="s">
        <v>34</v>
      </c>
      <c r="AX315" s="13" t="s">
        <v>78</v>
      </c>
      <c r="AY315" s="246" t="s">
        <v>419</v>
      </c>
    </row>
    <row r="316" spans="2:65" s="1" customFormat="1" ht="22.5" customHeight="1">
      <c r="B316" s="42"/>
      <c r="C316" s="209" t="s">
        <v>870</v>
      </c>
      <c r="D316" s="209" t="s">
        <v>421</v>
      </c>
      <c r="E316" s="210" t="s">
        <v>3024</v>
      </c>
      <c r="F316" s="211" t="s">
        <v>3025</v>
      </c>
      <c r="G316" s="212" t="s">
        <v>608</v>
      </c>
      <c r="H316" s="213">
        <v>5</v>
      </c>
      <c r="I316" s="214"/>
      <c r="J316" s="215">
        <f>ROUND(I316*H316,2)</f>
        <v>0</v>
      </c>
      <c r="K316" s="211" t="s">
        <v>21</v>
      </c>
      <c r="L316" s="62"/>
      <c r="M316" s="216" t="s">
        <v>21</v>
      </c>
      <c r="N316" s="217" t="s">
        <v>42</v>
      </c>
      <c r="O316" s="43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AR316" s="25" t="s">
        <v>517</v>
      </c>
      <c r="AT316" s="25" t="s">
        <v>421</v>
      </c>
      <c r="AU316" s="25" t="s">
        <v>80</v>
      </c>
      <c r="AY316" s="25" t="s">
        <v>419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5" t="s">
        <v>78</v>
      </c>
      <c r="BK316" s="220">
        <f>ROUND(I316*H316,2)</f>
        <v>0</v>
      </c>
      <c r="BL316" s="25" t="s">
        <v>517</v>
      </c>
      <c r="BM316" s="25" t="s">
        <v>1283</v>
      </c>
    </row>
    <row r="317" spans="2:65" s="1" customFormat="1" ht="13.5">
      <c r="B317" s="42"/>
      <c r="C317" s="64"/>
      <c r="D317" s="237" t="s">
        <v>428</v>
      </c>
      <c r="E317" s="64"/>
      <c r="F317" s="271" t="s">
        <v>3025</v>
      </c>
      <c r="G317" s="64"/>
      <c r="H317" s="64"/>
      <c r="I317" s="177"/>
      <c r="J317" s="64"/>
      <c r="K317" s="64"/>
      <c r="L317" s="62"/>
      <c r="M317" s="223"/>
      <c r="N317" s="43"/>
      <c r="O317" s="43"/>
      <c r="P317" s="43"/>
      <c r="Q317" s="43"/>
      <c r="R317" s="43"/>
      <c r="S317" s="43"/>
      <c r="T317" s="79"/>
      <c r="AT317" s="25" t="s">
        <v>428</v>
      </c>
      <c r="AU317" s="25" t="s">
        <v>80</v>
      </c>
    </row>
    <row r="318" spans="2:65" s="1" customFormat="1" ht="22.5" customHeight="1">
      <c r="B318" s="42"/>
      <c r="C318" s="209" t="s">
        <v>875</v>
      </c>
      <c r="D318" s="209" t="s">
        <v>421</v>
      </c>
      <c r="E318" s="210" t="s">
        <v>3026</v>
      </c>
      <c r="F318" s="211" t="s">
        <v>3027</v>
      </c>
      <c r="G318" s="212" t="s">
        <v>608</v>
      </c>
      <c r="H318" s="213">
        <v>8</v>
      </c>
      <c r="I318" s="214"/>
      <c r="J318" s="215">
        <f>ROUND(I318*H318,2)</f>
        <v>0</v>
      </c>
      <c r="K318" s="211" t="s">
        <v>21</v>
      </c>
      <c r="L318" s="62"/>
      <c r="M318" s="216" t="s">
        <v>21</v>
      </c>
      <c r="N318" s="217" t="s">
        <v>42</v>
      </c>
      <c r="O318" s="43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AR318" s="25" t="s">
        <v>517</v>
      </c>
      <c r="AT318" s="25" t="s">
        <v>421</v>
      </c>
      <c r="AU318" s="25" t="s">
        <v>80</v>
      </c>
      <c r="AY318" s="25" t="s">
        <v>419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5" t="s">
        <v>78</v>
      </c>
      <c r="BK318" s="220">
        <f>ROUND(I318*H318,2)</f>
        <v>0</v>
      </c>
      <c r="BL318" s="25" t="s">
        <v>517</v>
      </c>
      <c r="BM318" s="25" t="s">
        <v>1297</v>
      </c>
    </row>
    <row r="319" spans="2:65" s="1" customFormat="1" ht="13.5">
      <c r="B319" s="42"/>
      <c r="C319" s="64"/>
      <c r="D319" s="221" t="s">
        <v>428</v>
      </c>
      <c r="E319" s="64"/>
      <c r="F319" s="222" t="s">
        <v>3027</v>
      </c>
      <c r="G319" s="64"/>
      <c r="H319" s="64"/>
      <c r="I319" s="177"/>
      <c r="J319" s="64"/>
      <c r="K319" s="64"/>
      <c r="L319" s="62"/>
      <c r="M319" s="223"/>
      <c r="N319" s="43"/>
      <c r="O319" s="43"/>
      <c r="P319" s="43"/>
      <c r="Q319" s="43"/>
      <c r="R319" s="43"/>
      <c r="S319" s="43"/>
      <c r="T319" s="79"/>
      <c r="AT319" s="25" t="s">
        <v>428</v>
      </c>
      <c r="AU319" s="25" t="s">
        <v>80</v>
      </c>
    </row>
    <row r="320" spans="2:65" s="12" customFormat="1" ht="13.5">
      <c r="B320" s="224"/>
      <c r="C320" s="225"/>
      <c r="D320" s="221" t="s">
        <v>430</v>
      </c>
      <c r="E320" s="226" t="s">
        <v>21</v>
      </c>
      <c r="F320" s="227" t="s">
        <v>3028</v>
      </c>
      <c r="G320" s="225"/>
      <c r="H320" s="228">
        <v>8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AT320" s="234" t="s">
        <v>430</v>
      </c>
      <c r="AU320" s="234" t="s">
        <v>80</v>
      </c>
      <c r="AV320" s="12" t="s">
        <v>80</v>
      </c>
      <c r="AW320" s="12" t="s">
        <v>34</v>
      </c>
      <c r="AX320" s="12" t="s">
        <v>71</v>
      </c>
      <c r="AY320" s="234" t="s">
        <v>419</v>
      </c>
    </row>
    <row r="321" spans="2:65" s="13" customFormat="1" ht="13.5">
      <c r="B321" s="235"/>
      <c r="C321" s="236"/>
      <c r="D321" s="237" t="s">
        <v>430</v>
      </c>
      <c r="E321" s="238" t="s">
        <v>21</v>
      </c>
      <c r="F321" s="239" t="s">
        <v>434</v>
      </c>
      <c r="G321" s="236"/>
      <c r="H321" s="240">
        <v>8</v>
      </c>
      <c r="I321" s="241"/>
      <c r="J321" s="236"/>
      <c r="K321" s="236"/>
      <c r="L321" s="242"/>
      <c r="M321" s="243"/>
      <c r="N321" s="244"/>
      <c r="O321" s="244"/>
      <c r="P321" s="244"/>
      <c r="Q321" s="244"/>
      <c r="R321" s="244"/>
      <c r="S321" s="244"/>
      <c r="T321" s="245"/>
      <c r="AT321" s="246" t="s">
        <v>430</v>
      </c>
      <c r="AU321" s="246" t="s">
        <v>80</v>
      </c>
      <c r="AV321" s="13" t="s">
        <v>426</v>
      </c>
      <c r="AW321" s="13" t="s">
        <v>34</v>
      </c>
      <c r="AX321" s="13" t="s">
        <v>78</v>
      </c>
      <c r="AY321" s="246" t="s">
        <v>419</v>
      </c>
    </row>
    <row r="322" spans="2:65" s="1" customFormat="1" ht="22.5" customHeight="1">
      <c r="B322" s="42"/>
      <c r="C322" s="209" t="s">
        <v>880</v>
      </c>
      <c r="D322" s="209" t="s">
        <v>421</v>
      </c>
      <c r="E322" s="210" t="s">
        <v>3029</v>
      </c>
      <c r="F322" s="211" t="s">
        <v>3030</v>
      </c>
      <c r="G322" s="212" t="s">
        <v>3031</v>
      </c>
      <c r="H322" s="213">
        <v>4</v>
      </c>
      <c r="I322" s="214"/>
      <c r="J322" s="215">
        <f>ROUND(I322*H322,2)</f>
        <v>0</v>
      </c>
      <c r="K322" s="211" t="s">
        <v>21</v>
      </c>
      <c r="L322" s="62"/>
      <c r="M322" s="216" t="s">
        <v>21</v>
      </c>
      <c r="N322" s="217" t="s">
        <v>42</v>
      </c>
      <c r="O322" s="43"/>
      <c r="P322" s="218">
        <f>O322*H322</f>
        <v>0</v>
      </c>
      <c r="Q322" s="218">
        <v>0</v>
      </c>
      <c r="R322" s="218">
        <f>Q322*H322</f>
        <v>0</v>
      </c>
      <c r="S322" s="218">
        <v>0</v>
      </c>
      <c r="T322" s="219">
        <f>S322*H322</f>
        <v>0</v>
      </c>
      <c r="AR322" s="25" t="s">
        <v>517</v>
      </c>
      <c r="AT322" s="25" t="s">
        <v>421</v>
      </c>
      <c r="AU322" s="25" t="s">
        <v>80</v>
      </c>
      <c r="AY322" s="25" t="s">
        <v>419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5" t="s">
        <v>78</v>
      </c>
      <c r="BK322" s="220">
        <f>ROUND(I322*H322,2)</f>
        <v>0</v>
      </c>
      <c r="BL322" s="25" t="s">
        <v>517</v>
      </c>
      <c r="BM322" s="25" t="s">
        <v>1308</v>
      </c>
    </row>
    <row r="323" spans="2:65" s="1" customFormat="1" ht="13.5">
      <c r="B323" s="42"/>
      <c r="C323" s="64"/>
      <c r="D323" s="237" t="s">
        <v>428</v>
      </c>
      <c r="E323" s="64"/>
      <c r="F323" s="271" t="s">
        <v>3030</v>
      </c>
      <c r="G323" s="64"/>
      <c r="H323" s="64"/>
      <c r="I323" s="177"/>
      <c r="J323" s="64"/>
      <c r="K323" s="64"/>
      <c r="L323" s="62"/>
      <c r="M323" s="223"/>
      <c r="N323" s="43"/>
      <c r="O323" s="43"/>
      <c r="P323" s="43"/>
      <c r="Q323" s="43"/>
      <c r="R323" s="43"/>
      <c r="S323" s="43"/>
      <c r="T323" s="79"/>
      <c r="AT323" s="25" t="s">
        <v>428</v>
      </c>
      <c r="AU323" s="25" t="s">
        <v>80</v>
      </c>
    </row>
    <row r="324" spans="2:65" s="1" customFormat="1" ht="22.5" customHeight="1">
      <c r="B324" s="42"/>
      <c r="C324" s="209" t="s">
        <v>886</v>
      </c>
      <c r="D324" s="209" t="s">
        <v>421</v>
      </c>
      <c r="E324" s="210" t="s">
        <v>3032</v>
      </c>
      <c r="F324" s="211" t="s">
        <v>3033</v>
      </c>
      <c r="G324" s="212" t="s">
        <v>504</v>
      </c>
      <c r="H324" s="213">
        <v>1458</v>
      </c>
      <c r="I324" s="214"/>
      <c r="J324" s="215">
        <f>ROUND(I324*H324,2)</f>
        <v>0</v>
      </c>
      <c r="K324" s="211" t="s">
        <v>21</v>
      </c>
      <c r="L324" s="62"/>
      <c r="M324" s="216" t="s">
        <v>21</v>
      </c>
      <c r="N324" s="217" t="s">
        <v>42</v>
      </c>
      <c r="O324" s="43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AR324" s="25" t="s">
        <v>517</v>
      </c>
      <c r="AT324" s="25" t="s">
        <v>421</v>
      </c>
      <c r="AU324" s="25" t="s">
        <v>80</v>
      </c>
      <c r="AY324" s="25" t="s">
        <v>419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5" t="s">
        <v>78</v>
      </c>
      <c r="BK324" s="220">
        <f>ROUND(I324*H324,2)</f>
        <v>0</v>
      </c>
      <c r="BL324" s="25" t="s">
        <v>517</v>
      </c>
      <c r="BM324" s="25" t="s">
        <v>1318</v>
      </c>
    </row>
    <row r="325" spans="2:65" s="1" customFormat="1" ht="13.5">
      <c r="B325" s="42"/>
      <c r="C325" s="64"/>
      <c r="D325" s="221" t="s">
        <v>428</v>
      </c>
      <c r="E325" s="64"/>
      <c r="F325" s="222" t="s">
        <v>3033</v>
      </c>
      <c r="G325" s="64"/>
      <c r="H325" s="64"/>
      <c r="I325" s="177"/>
      <c r="J325" s="64"/>
      <c r="K325" s="64"/>
      <c r="L325" s="62"/>
      <c r="M325" s="223"/>
      <c r="N325" s="43"/>
      <c r="O325" s="43"/>
      <c r="P325" s="43"/>
      <c r="Q325" s="43"/>
      <c r="R325" s="43"/>
      <c r="S325" s="43"/>
      <c r="T325" s="79"/>
      <c r="AT325" s="25" t="s">
        <v>428</v>
      </c>
      <c r="AU325" s="25" t="s">
        <v>80</v>
      </c>
    </row>
    <row r="326" spans="2:65" s="12" customFormat="1" ht="13.5">
      <c r="B326" s="224"/>
      <c r="C326" s="225"/>
      <c r="D326" s="221" t="s">
        <v>430</v>
      </c>
      <c r="E326" s="226" t="s">
        <v>21</v>
      </c>
      <c r="F326" s="227" t="s">
        <v>3034</v>
      </c>
      <c r="G326" s="225"/>
      <c r="H326" s="228">
        <v>1458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AT326" s="234" t="s">
        <v>430</v>
      </c>
      <c r="AU326" s="234" t="s">
        <v>80</v>
      </c>
      <c r="AV326" s="12" t="s">
        <v>80</v>
      </c>
      <c r="AW326" s="12" t="s">
        <v>34</v>
      </c>
      <c r="AX326" s="12" t="s">
        <v>71</v>
      </c>
      <c r="AY326" s="234" t="s">
        <v>419</v>
      </c>
    </row>
    <row r="327" spans="2:65" s="13" customFormat="1" ht="13.5">
      <c r="B327" s="235"/>
      <c r="C327" s="236"/>
      <c r="D327" s="237" t="s">
        <v>430</v>
      </c>
      <c r="E327" s="238" t="s">
        <v>21</v>
      </c>
      <c r="F327" s="239" t="s">
        <v>434</v>
      </c>
      <c r="G327" s="236"/>
      <c r="H327" s="240">
        <v>1458</v>
      </c>
      <c r="I327" s="241"/>
      <c r="J327" s="236"/>
      <c r="K327" s="236"/>
      <c r="L327" s="242"/>
      <c r="M327" s="243"/>
      <c r="N327" s="244"/>
      <c r="O327" s="244"/>
      <c r="P327" s="244"/>
      <c r="Q327" s="244"/>
      <c r="R327" s="244"/>
      <c r="S327" s="244"/>
      <c r="T327" s="245"/>
      <c r="AT327" s="246" t="s">
        <v>430</v>
      </c>
      <c r="AU327" s="246" t="s">
        <v>80</v>
      </c>
      <c r="AV327" s="13" t="s">
        <v>426</v>
      </c>
      <c r="AW327" s="13" t="s">
        <v>34</v>
      </c>
      <c r="AX327" s="13" t="s">
        <v>78</v>
      </c>
      <c r="AY327" s="246" t="s">
        <v>419</v>
      </c>
    </row>
    <row r="328" spans="2:65" s="1" customFormat="1" ht="22.5" customHeight="1">
      <c r="B328" s="42"/>
      <c r="C328" s="209" t="s">
        <v>891</v>
      </c>
      <c r="D328" s="209" t="s">
        <v>421</v>
      </c>
      <c r="E328" s="210" t="s">
        <v>3035</v>
      </c>
      <c r="F328" s="211" t="s">
        <v>3036</v>
      </c>
      <c r="G328" s="212" t="s">
        <v>504</v>
      </c>
      <c r="H328" s="213">
        <v>411</v>
      </c>
      <c r="I328" s="214"/>
      <c r="J328" s="215">
        <f>ROUND(I328*H328,2)</f>
        <v>0</v>
      </c>
      <c r="K328" s="211" t="s">
        <v>21</v>
      </c>
      <c r="L328" s="62"/>
      <c r="M328" s="216" t="s">
        <v>21</v>
      </c>
      <c r="N328" s="217" t="s">
        <v>42</v>
      </c>
      <c r="O328" s="43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AR328" s="25" t="s">
        <v>517</v>
      </c>
      <c r="AT328" s="25" t="s">
        <v>421</v>
      </c>
      <c r="AU328" s="25" t="s">
        <v>80</v>
      </c>
      <c r="AY328" s="25" t="s">
        <v>419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5" t="s">
        <v>78</v>
      </c>
      <c r="BK328" s="220">
        <f>ROUND(I328*H328,2)</f>
        <v>0</v>
      </c>
      <c r="BL328" s="25" t="s">
        <v>517</v>
      </c>
      <c r="BM328" s="25" t="s">
        <v>1331</v>
      </c>
    </row>
    <row r="329" spans="2:65" s="1" customFormat="1" ht="13.5">
      <c r="B329" s="42"/>
      <c r="C329" s="64"/>
      <c r="D329" s="221" t="s">
        <v>428</v>
      </c>
      <c r="E329" s="64"/>
      <c r="F329" s="222" t="s">
        <v>3036</v>
      </c>
      <c r="G329" s="64"/>
      <c r="H329" s="64"/>
      <c r="I329" s="177"/>
      <c r="J329" s="64"/>
      <c r="K329" s="64"/>
      <c r="L329" s="62"/>
      <c r="M329" s="223"/>
      <c r="N329" s="43"/>
      <c r="O329" s="43"/>
      <c r="P329" s="43"/>
      <c r="Q329" s="43"/>
      <c r="R329" s="43"/>
      <c r="S329" s="43"/>
      <c r="T329" s="79"/>
      <c r="AT329" s="25" t="s">
        <v>428</v>
      </c>
      <c r="AU329" s="25" t="s">
        <v>80</v>
      </c>
    </row>
    <row r="330" spans="2:65" s="12" customFormat="1" ht="13.5">
      <c r="B330" s="224"/>
      <c r="C330" s="225"/>
      <c r="D330" s="221" t="s">
        <v>430</v>
      </c>
      <c r="E330" s="226" t="s">
        <v>21</v>
      </c>
      <c r="F330" s="227" t="s">
        <v>3037</v>
      </c>
      <c r="G330" s="225"/>
      <c r="H330" s="228">
        <v>411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AT330" s="234" t="s">
        <v>430</v>
      </c>
      <c r="AU330" s="234" t="s">
        <v>80</v>
      </c>
      <c r="AV330" s="12" t="s">
        <v>80</v>
      </c>
      <c r="AW330" s="12" t="s">
        <v>34</v>
      </c>
      <c r="AX330" s="12" t="s">
        <v>71</v>
      </c>
      <c r="AY330" s="234" t="s">
        <v>419</v>
      </c>
    </row>
    <row r="331" spans="2:65" s="13" customFormat="1" ht="13.5">
      <c r="B331" s="235"/>
      <c r="C331" s="236"/>
      <c r="D331" s="237" t="s">
        <v>430</v>
      </c>
      <c r="E331" s="238" t="s">
        <v>21</v>
      </c>
      <c r="F331" s="239" t="s">
        <v>434</v>
      </c>
      <c r="G331" s="236"/>
      <c r="H331" s="240">
        <v>411</v>
      </c>
      <c r="I331" s="241"/>
      <c r="J331" s="236"/>
      <c r="K331" s="236"/>
      <c r="L331" s="242"/>
      <c r="M331" s="243"/>
      <c r="N331" s="244"/>
      <c r="O331" s="244"/>
      <c r="P331" s="244"/>
      <c r="Q331" s="244"/>
      <c r="R331" s="244"/>
      <c r="S331" s="244"/>
      <c r="T331" s="245"/>
      <c r="AT331" s="246" t="s">
        <v>430</v>
      </c>
      <c r="AU331" s="246" t="s">
        <v>80</v>
      </c>
      <c r="AV331" s="13" t="s">
        <v>426</v>
      </c>
      <c r="AW331" s="13" t="s">
        <v>34</v>
      </c>
      <c r="AX331" s="13" t="s">
        <v>78</v>
      </c>
      <c r="AY331" s="246" t="s">
        <v>419</v>
      </c>
    </row>
    <row r="332" spans="2:65" s="1" customFormat="1" ht="22.5" customHeight="1">
      <c r="B332" s="42"/>
      <c r="C332" s="209" t="s">
        <v>897</v>
      </c>
      <c r="D332" s="209" t="s">
        <v>421</v>
      </c>
      <c r="E332" s="210" t="s">
        <v>3038</v>
      </c>
      <c r="F332" s="211" t="s">
        <v>3039</v>
      </c>
      <c r="G332" s="212" t="s">
        <v>458</v>
      </c>
      <c r="H332" s="213">
        <v>4.0369999999999999</v>
      </c>
      <c r="I332" s="214"/>
      <c r="J332" s="215">
        <f>ROUND(I332*H332,2)</f>
        <v>0</v>
      </c>
      <c r="K332" s="211" t="s">
        <v>21</v>
      </c>
      <c r="L332" s="62"/>
      <c r="M332" s="216" t="s">
        <v>21</v>
      </c>
      <c r="N332" s="217" t="s">
        <v>42</v>
      </c>
      <c r="O332" s="43"/>
      <c r="P332" s="218">
        <f>O332*H332</f>
        <v>0</v>
      </c>
      <c r="Q332" s="218">
        <v>0</v>
      </c>
      <c r="R332" s="218">
        <f>Q332*H332</f>
        <v>0</v>
      </c>
      <c r="S332" s="218">
        <v>0</v>
      </c>
      <c r="T332" s="219">
        <f>S332*H332</f>
        <v>0</v>
      </c>
      <c r="AR332" s="25" t="s">
        <v>517</v>
      </c>
      <c r="AT332" s="25" t="s">
        <v>421</v>
      </c>
      <c r="AU332" s="25" t="s">
        <v>80</v>
      </c>
      <c r="AY332" s="25" t="s">
        <v>419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5" t="s">
        <v>78</v>
      </c>
      <c r="BK332" s="220">
        <f>ROUND(I332*H332,2)</f>
        <v>0</v>
      </c>
      <c r="BL332" s="25" t="s">
        <v>517</v>
      </c>
      <c r="BM332" s="25" t="s">
        <v>1343</v>
      </c>
    </row>
    <row r="333" spans="2:65" s="1" customFormat="1" ht="13.5">
      <c r="B333" s="42"/>
      <c r="C333" s="64"/>
      <c r="D333" s="221" t="s">
        <v>428</v>
      </c>
      <c r="E333" s="64"/>
      <c r="F333" s="222" t="s">
        <v>3039</v>
      </c>
      <c r="G333" s="64"/>
      <c r="H333" s="64"/>
      <c r="I333" s="177"/>
      <c r="J333" s="64"/>
      <c r="K333" s="64"/>
      <c r="L333" s="62"/>
      <c r="M333" s="223"/>
      <c r="N333" s="43"/>
      <c r="O333" s="43"/>
      <c r="P333" s="43"/>
      <c r="Q333" s="43"/>
      <c r="R333" s="43"/>
      <c r="S333" s="43"/>
      <c r="T333" s="79"/>
      <c r="AT333" s="25" t="s">
        <v>428</v>
      </c>
      <c r="AU333" s="25" t="s">
        <v>80</v>
      </c>
    </row>
    <row r="334" spans="2:65" s="11" customFormat="1" ht="29.85" customHeight="1">
      <c r="B334" s="192"/>
      <c r="C334" s="193"/>
      <c r="D334" s="206" t="s">
        <v>70</v>
      </c>
      <c r="E334" s="207" t="s">
        <v>3040</v>
      </c>
      <c r="F334" s="207" t="s">
        <v>3041</v>
      </c>
      <c r="G334" s="193"/>
      <c r="H334" s="193"/>
      <c r="I334" s="196"/>
      <c r="J334" s="208">
        <f>BK334</f>
        <v>0</v>
      </c>
      <c r="K334" s="193"/>
      <c r="L334" s="198"/>
      <c r="M334" s="199"/>
      <c r="N334" s="200"/>
      <c r="O334" s="200"/>
      <c r="P334" s="201">
        <f>SUM(P335:P473)</f>
        <v>0</v>
      </c>
      <c r="Q334" s="200"/>
      <c r="R334" s="201">
        <f>SUM(R335:R473)</f>
        <v>0</v>
      </c>
      <c r="S334" s="200"/>
      <c r="T334" s="202">
        <f>SUM(T335:T473)</f>
        <v>0</v>
      </c>
      <c r="AR334" s="203" t="s">
        <v>80</v>
      </c>
      <c r="AT334" s="204" t="s">
        <v>70</v>
      </c>
      <c r="AU334" s="204" t="s">
        <v>78</v>
      </c>
      <c r="AY334" s="203" t="s">
        <v>419</v>
      </c>
      <c r="BK334" s="205">
        <f>SUM(BK335:BK473)</f>
        <v>0</v>
      </c>
    </row>
    <row r="335" spans="2:65" s="1" customFormat="1" ht="22.5" customHeight="1">
      <c r="B335" s="42"/>
      <c r="C335" s="209" t="s">
        <v>903</v>
      </c>
      <c r="D335" s="209" t="s">
        <v>421</v>
      </c>
      <c r="E335" s="210" t="s">
        <v>3042</v>
      </c>
      <c r="F335" s="211" t="s">
        <v>3043</v>
      </c>
      <c r="G335" s="212" t="s">
        <v>504</v>
      </c>
      <c r="H335" s="213">
        <v>12</v>
      </c>
      <c r="I335" s="214"/>
      <c r="J335" s="215">
        <f>ROUND(I335*H335,2)</f>
        <v>0</v>
      </c>
      <c r="K335" s="211" t="s">
        <v>21</v>
      </c>
      <c r="L335" s="62"/>
      <c r="M335" s="216" t="s">
        <v>21</v>
      </c>
      <c r="N335" s="217" t="s">
        <v>42</v>
      </c>
      <c r="O335" s="43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AR335" s="25" t="s">
        <v>517</v>
      </c>
      <c r="AT335" s="25" t="s">
        <v>421</v>
      </c>
      <c r="AU335" s="25" t="s">
        <v>80</v>
      </c>
      <c r="AY335" s="25" t="s">
        <v>419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5" t="s">
        <v>78</v>
      </c>
      <c r="BK335" s="220">
        <f>ROUND(I335*H335,2)</f>
        <v>0</v>
      </c>
      <c r="BL335" s="25" t="s">
        <v>517</v>
      </c>
      <c r="BM335" s="25" t="s">
        <v>1353</v>
      </c>
    </row>
    <row r="336" spans="2:65" s="1" customFormat="1" ht="13.5">
      <c r="B336" s="42"/>
      <c r="C336" s="64"/>
      <c r="D336" s="221" t="s">
        <v>428</v>
      </c>
      <c r="E336" s="64"/>
      <c r="F336" s="222" t="s">
        <v>3043</v>
      </c>
      <c r="G336" s="64"/>
      <c r="H336" s="64"/>
      <c r="I336" s="177"/>
      <c r="J336" s="64"/>
      <c r="K336" s="64"/>
      <c r="L336" s="62"/>
      <c r="M336" s="223"/>
      <c r="N336" s="43"/>
      <c r="O336" s="43"/>
      <c r="P336" s="43"/>
      <c r="Q336" s="43"/>
      <c r="R336" s="43"/>
      <c r="S336" s="43"/>
      <c r="T336" s="79"/>
      <c r="AT336" s="25" t="s">
        <v>428</v>
      </c>
      <c r="AU336" s="25" t="s">
        <v>80</v>
      </c>
    </row>
    <row r="337" spans="2:65" s="12" customFormat="1" ht="13.5">
      <c r="B337" s="224"/>
      <c r="C337" s="225"/>
      <c r="D337" s="221" t="s">
        <v>430</v>
      </c>
      <c r="E337" s="226" t="s">
        <v>21</v>
      </c>
      <c r="F337" s="227" t="s">
        <v>3044</v>
      </c>
      <c r="G337" s="225"/>
      <c r="H337" s="228">
        <v>12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AT337" s="234" t="s">
        <v>430</v>
      </c>
      <c r="AU337" s="234" t="s">
        <v>80</v>
      </c>
      <c r="AV337" s="12" t="s">
        <v>80</v>
      </c>
      <c r="AW337" s="12" t="s">
        <v>34</v>
      </c>
      <c r="AX337" s="12" t="s">
        <v>71</v>
      </c>
      <c r="AY337" s="234" t="s">
        <v>419</v>
      </c>
    </row>
    <row r="338" spans="2:65" s="13" customFormat="1" ht="13.5">
      <c r="B338" s="235"/>
      <c r="C338" s="236"/>
      <c r="D338" s="237" t="s">
        <v>430</v>
      </c>
      <c r="E338" s="238" t="s">
        <v>21</v>
      </c>
      <c r="F338" s="239" t="s">
        <v>434</v>
      </c>
      <c r="G338" s="236"/>
      <c r="H338" s="240">
        <v>12</v>
      </c>
      <c r="I338" s="241"/>
      <c r="J338" s="236"/>
      <c r="K338" s="236"/>
      <c r="L338" s="242"/>
      <c r="M338" s="243"/>
      <c r="N338" s="244"/>
      <c r="O338" s="244"/>
      <c r="P338" s="244"/>
      <c r="Q338" s="244"/>
      <c r="R338" s="244"/>
      <c r="S338" s="244"/>
      <c r="T338" s="245"/>
      <c r="AT338" s="246" t="s">
        <v>430</v>
      </c>
      <c r="AU338" s="246" t="s">
        <v>80</v>
      </c>
      <c r="AV338" s="13" t="s">
        <v>426</v>
      </c>
      <c r="AW338" s="13" t="s">
        <v>34</v>
      </c>
      <c r="AX338" s="13" t="s">
        <v>78</v>
      </c>
      <c r="AY338" s="246" t="s">
        <v>419</v>
      </c>
    </row>
    <row r="339" spans="2:65" s="1" customFormat="1" ht="22.5" customHeight="1">
      <c r="B339" s="42"/>
      <c r="C339" s="209" t="s">
        <v>909</v>
      </c>
      <c r="D339" s="209" t="s">
        <v>421</v>
      </c>
      <c r="E339" s="210" t="s">
        <v>3045</v>
      </c>
      <c r="F339" s="211" t="s">
        <v>3046</v>
      </c>
      <c r="G339" s="212" t="s">
        <v>504</v>
      </c>
      <c r="H339" s="213">
        <v>74</v>
      </c>
      <c r="I339" s="214"/>
      <c r="J339" s="215">
        <f>ROUND(I339*H339,2)</f>
        <v>0</v>
      </c>
      <c r="K339" s="211" t="s">
        <v>21</v>
      </c>
      <c r="L339" s="62"/>
      <c r="M339" s="216" t="s">
        <v>21</v>
      </c>
      <c r="N339" s="217" t="s">
        <v>42</v>
      </c>
      <c r="O339" s="43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AR339" s="25" t="s">
        <v>517</v>
      </c>
      <c r="AT339" s="25" t="s">
        <v>421</v>
      </c>
      <c r="AU339" s="25" t="s">
        <v>80</v>
      </c>
      <c r="AY339" s="25" t="s">
        <v>419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5" t="s">
        <v>78</v>
      </c>
      <c r="BK339" s="220">
        <f>ROUND(I339*H339,2)</f>
        <v>0</v>
      </c>
      <c r="BL339" s="25" t="s">
        <v>517</v>
      </c>
      <c r="BM339" s="25" t="s">
        <v>1362</v>
      </c>
    </row>
    <row r="340" spans="2:65" s="1" customFormat="1" ht="13.5">
      <c r="B340" s="42"/>
      <c r="C340" s="64"/>
      <c r="D340" s="237" t="s">
        <v>428</v>
      </c>
      <c r="E340" s="64"/>
      <c r="F340" s="271" t="s">
        <v>3046</v>
      </c>
      <c r="G340" s="64"/>
      <c r="H340" s="64"/>
      <c r="I340" s="177"/>
      <c r="J340" s="64"/>
      <c r="K340" s="64"/>
      <c r="L340" s="62"/>
      <c r="M340" s="223"/>
      <c r="N340" s="43"/>
      <c r="O340" s="43"/>
      <c r="P340" s="43"/>
      <c r="Q340" s="43"/>
      <c r="R340" s="43"/>
      <c r="S340" s="43"/>
      <c r="T340" s="79"/>
      <c r="AT340" s="25" t="s">
        <v>428</v>
      </c>
      <c r="AU340" s="25" t="s">
        <v>80</v>
      </c>
    </row>
    <row r="341" spans="2:65" s="1" customFormat="1" ht="22.5" customHeight="1">
      <c r="B341" s="42"/>
      <c r="C341" s="209" t="s">
        <v>916</v>
      </c>
      <c r="D341" s="209" t="s">
        <v>421</v>
      </c>
      <c r="E341" s="210" t="s">
        <v>3047</v>
      </c>
      <c r="F341" s="211" t="s">
        <v>3048</v>
      </c>
      <c r="G341" s="212" t="s">
        <v>504</v>
      </c>
      <c r="H341" s="213">
        <v>978</v>
      </c>
      <c r="I341" s="214"/>
      <c r="J341" s="215">
        <f>ROUND(I341*H341,2)</f>
        <v>0</v>
      </c>
      <c r="K341" s="211" t="s">
        <v>21</v>
      </c>
      <c r="L341" s="62"/>
      <c r="M341" s="216" t="s">
        <v>21</v>
      </c>
      <c r="N341" s="217" t="s">
        <v>42</v>
      </c>
      <c r="O341" s="43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AR341" s="25" t="s">
        <v>517</v>
      </c>
      <c r="AT341" s="25" t="s">
        <v>421</v>
      </c>
      <c r="AU341" s="25" t="s">
        <v>80</v>
      </c>
      <c r="AY341" s="25" t="s">
        <v>419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5" t="s">
        <v>78</v>
      </c>
      <c r="BK341" s="220">
        <f>ROUND(I341*H341,2)</f>
        <v>0</v>
      </c>
      <c r="BL341" s="25" t="s">
        <v>517</v>
      </c>
      <c r="BM341" s="25" t="s">
        <v>1370</v>
      </c>
    </row>
    <row r="342" spans="2:65" s="1" customFormat="1" ht="13.5">
      <c r="B342" s="42"/>
      <c r="C342" s="64"/>
      <c r="D342" s="221" t="s">
        <v>428</v>
      </c>
      <c r="E342" s="64"/>
      <c r="F342" s="222" t="s">
        <v>3048</v>
      </c>
      <c r="G342" s="64"/>
      <c r="H342" s="64"/>
      <c r="I342" s="177"/>
      <c r="J342" s="64"/>
      <c r="K342" s="64"/>
      <c r="L342" s="62"/>
      <c r="M342" s="223"/>
      <c r="N342" s="43"/>
      <c r="O342" s="43"/>
      <c r="P342" s="43"/>
      <c r="Q342" s="43"/>
      <c r="R342" s="43"/>
      <c r="S342" s="43"/>
      <c r="T342" s="79"/>
      <c r="AT342" s="25" t="s">
        <v>428</v>
      </c>
      <c r="AU342" s="25" t="s">
        <v>80</v>
      </c>
    </row>
    <row r="343" spans="2:65" s="12" customFormat="1" ht="13.5">
      <c r="B343" s="224"/>
      <c r="C343" s="225"/>
      <c r="D343" s="221" t="s">
        <v>430</v>
      </c>
      <c r="E343" s="226" t="s">
        <v>21</v>
      </c>
      <c r="F343" s="227" t="s">
        <v>3049</v>
      </c>
      <c r="G343" s="225"/>
      <c r="H343" s="228">
        <v>978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430</v>
      </c>
      <c r="AU343" s="234" t="s">
        <v>80</v>
      </c>
      <c r="AV343" s="12" t="s">
        <v>80</v>
      </c>
      <c r="AW343" s="12" t="s">
        <v>34</v>
      </c>
      <c r="AX343" s="12" t="s">
        <v>71</v>
      </c>
      <c r="AY343" s="234" t="s">
        <v>419</v>
      </c>
    </row>
    <row r="344" spans="2:65" s="13" customFormat="1" ht="13.5">
      <c r="B344" s="235"/>
      <c r="C344" s="236"/>
      <c r="D344" s="237" t="s">
        <v>430</v>
      </c>
      <c r="E344" s="238" t="s">
        <v>21</v>
      </c>
      <c r="F344" s="239" t="s">
        <v>434</v>
      </c>
      <c r="G344" s="236"/>
      <c r="H344" s="240">
        <v>978</v>
      </c>
      <c r="I344" s="241"/>
      <c r="J344" s="236"/>
      <c r="K344" s="236"/>
      <c r="L344" s="242"/>
      <c r="M344" s="243"/>
      <c r="N344" s="244"/>
      <c r="O344" s="244"/>
      <c r="P344" s="244"/>
      <c r="Q344" s="244"/>
      <c r="R344" s="244"/>
      <c r="S344" s="244"/>
      <c r="T344" s="245"/>
      <c r="AT344" s="246" t="s">
        <v>430</v>
      </c>
      <c r="AU344" s="246" t="s">
        <v>80</v>
      </c>
      <c r="AV344" s="13" t="s">
        <v>426</v>
      </c>
      <c r="AW344" s="13" t="s">
        <v>34</v>
      </c>
      <c r="AX344" s="13" t="s">
        <v>78</v>
      </c>
      <c r="AY344" s="246" t="s">
        <v>419</v>
      </c>
    </row>
    <row r="345" spans="2:65" s="1" customFormat="1" ht="22.5" customHeight="1">
      <c r="B345" s="42"/>
      <c r="C345" s="209" t="s">
        <v>921</v>
      </c>
      <c r="D345" s="209" t="s">
        <v>421</v>
      </c>
      <c r="E345" s="210" t="s">
        <v>3050</v>
      </c>
      <c r="F345" s="211" t="s">
        <v>3051</v>
      </c>
      <c r="G345" s="212" t="s">
        <v>504</v>
      </c>
      <c r="H345" s="213">
        <v>1038</v>
      </c>
      <c r="I345" s="214"/>
      <c r="J345" s="215">
        <f>ROUND(I345*H345,2)</f>
        <v>0</v>
      </c>
      <c r="K345" s="211" t="s">
        <v>21</v>
      </c>
      <c r="L345" s="62"/>
      <c r="M345" s="216" t="s">
        <v>21</v>
      </c>
      <c r="N345" s="217" t="s">
        <v>42</v>
      </c>
      <c r="O345" s="43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AR345" s="25" t="s">
        <v>517</v>
      </c>
      <c r="AT345" s="25" t="s">
        <v>421</v>
      </c>
      <c r="AU345" s="25" t="s">
        <v>80</v>
      </c>
      <c r="AY345" s="25" t="s">
        <v>419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5" t="s">
        <v>78</v>
      </c>
      <c r="BK345" s="220">
        <f>ROUND(I345*H345,2)</f>
        <v>0</v>
      </c>
      <c r="BL345" s="25" t="s">
        <v>517</v>
      </c>
      <c r="BM345" s="25" t="s">
        <v>1379</v>
      </c>
    </row>
    <row r="346" spans="2:65" s="1" customFormat="1" ht="13.5">
      <c r="B346" s="42"/>
      <c r="C346" s="64"/>
      <c r="D346" s="221" t="s">
        <v>428</v>
      </c>
      <c r="E346" s="64"/>
      <c r="F346" s="222" t="s">
        <v>3051</v>
      </c>
      <c r="G346" s="64"/>
      <c r="H346" s="64"/>
      <c r="I346" s="177"/>
      <c r="J346" s="64"/>
      <c r="K346" s="64"/>
      <c r="L346" s="62"/>
      <c r="M346" s="223"/>
      <c r="N346" s="43"/>
      <c r="O346" s="43"/>
      <c r="P346" s="43"/>
      <c r="Q346" s="43"/>
      <c r="R346" s="43"/>
      <c r="S346" s="43"/>
      <c r="T346" s="79"/>
      <c r="AT346" s="25" t="s">
        <v>428</v>
      </c>
      <c r="AU346" s="25" t="s">
        <v>80</v>
      </c>
    </row>
    <row r="347" spans="2:65" s="12" customFormat="1" ht="13.5">
      <c r="B347" s="224"/>
      <c r="C347" s="225"/>
      <c r="D347" s="221" t="s">
        <v>430</v>
      </c>
      <c r="E347" s="226" t="s">
        <v>21</v>
      </c>
      <c r="F347" s="227" t="s">
        <v>3052</v>
      </c>
      <c r="G347" s="225"/>
      <c r="H347" s="228">
        <v>552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430</v>
      </c>
      <c r="AU347" s="234" t="s">
        <v>80</v>
      </c>
      <c r="AV347" s="12" t="s">
        <v>80</v>
      </c>
      <c r="AW347" s="12" t="s">
        <v>34</v>
      </c>
      <c r="AX347" s="12" t="s">
        <v>71</v>
      </c>
      <c r="AY347" s="234" t="s">
        <v>419</v>
      </c>
    </row>
    <row r="348" spans="2:65" s="12" customFormat="1" ht="13.5">
      <c r="B348" s="224"/>
      <c r="C348" s="225"/>
      <c r="D348" s="221" t="s">
        <v>430</v>
      </c>
      <c r="E348" s="226" t="s">
        <v>21</v>
      </c>
      <c r="F348" s="227" t="s">
        <v>3053</v>
      </c>
      <c r="G348" s="225"/>
      <c r="H348" s="228">
        <v>486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AT348" s="234" t="s">
        <v>430</v>
      </c>
      <c r="AU348" s="234" t="s">
        <v>80</v>
      </c>
      <c r="AV348" s="12" t="s">
        <v>80</v>
      </c>
      <c r="AW348" s="12" t="s">
        <v>34</v>
      </c>
      <c r="AX348" s="12" t="s">
        <v>71</v>
      </c>
      <c r="AY348" s="234" t="s">
        <v>419</v>
      </c>
    </row>
    <row r="349" spans="2:65" s="13" customFormat="1" ht="13.5">
      <c r="B349" s="235"/>
      <c r="C349" s="236"/>
      <c r="D349" s="237" t="s">
        <v>430</v>
      </c>
      <c r="E349" s="238" t="s">
        <v>21</v>
      </c>
      <c r="F349" s="239" t="s">
        <v>434</v>
      </c>
      <c r="G349" s="236"/>
      <c r="H349" s="240">
        <v>1038</v>
      </c>
      <c r="I349" s="241"/>
      <c r="J349" s="236"/>
      <c r="K349" s="236"/>
      <c r="L349" s="242"/>
      <c r="M349" s="243"/>
      <c r="N349" s="244"/>
      <c r="O349" s="244"/>
      <c r="P349" s="244"/>
      <c r="Q349" s="244"/>
      <c r="R349" s="244"/>
      <c r="S349" s="244"/>
      <c r="T349" s="245"/>
      <c r="AT349" s="246" t="s">
        <v>430</v>
      </c>
      <c r="AU349" s="246" t="s">
        <v>80</v>
      </c>
      <c r="AV349" s="13" t="s">
        <v>426</v>
      </c>
      <c r="AW349" s="13" t="s">
        <v>34</v>
      </c>
      <c r="AX349" s="13" t="s">
        <v>78</v>
      </c>
      <c r="AY349" s="246" t="s">
        <v>419</v>
      </c>
    </row>
    <row r="350" spans="2:65" s="1" customFormat="1" ht="22.5" customHeight="1">
      <c r="B350" s="42"/>
      <c r="C350" s="209" t="s">
        <v>927</v>
      </c>
      <c r="D350" s="209" t="s">
        <v>421</v>
      </c>
      <c r="E350" s="210" t="s">
        <v>3054</v>
      </c>
      <c r="F350" s="211" t="s">
        <v>3055</v>
      </c>
      <c r="G350" s="212" t="s">
        <v>504</v>
      </c>
      <c r="H350" s="213">
        <v>592</v>
      </c>
      <c r="I350" s="214"/>
      <c r="J350" s="215">
        <f>ROUND(I350*H350,2)</f>
        <v>0</v>
      </c>
      <c r="K350" s="211" t="s">
        <v>21</v>
      </c>
      <c r="L350" s="62"/>
      <c r="M350" s="216" t="s">
        <v>21</v>
      </c>
      <c r="N350" s="217" t="s">
        <v>42</v>
      </c>
      <c r="O350" s="43"/>
      <c r="P350" s="218">
        <f>O350*H350</f>
        <v>0</v>
      </c>
      <c r="Q350" s="218">
        <v>0</v>
      </c>
      <c r="R350" s="218">
        <f>Q350*H350</f>
        <v>0</v>
      </c>
      <c r="S350" s="218">
        <v>0</v>
      </c>
      <c r="T350" s="219">
        <f>S350*H350</f>
        <v>0</v>
      </c>
      <c r="AR350" s="25" t="s">
        <v>517</v>
      </c>
      <c r="AT350" s="25" t="s">
        <v>421</v>
      </c>
      <c r="AU350" s="25" t="s">
        <v>80</v>
      </c>
      <c r="AY350" s="25" t="s">
        <v>419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5" t="s">
        <v>78</v>
      </c>
      <c r="BK350" s="220">
        <f>ROUND(I350*H350,2)</f>
        <v>0</v>
      </c>
      <c r="BL350" s="25" t="s">
        <v>517</v>
      </c>
      <c r="BM350" s="25" t="s">
        <v>1388</v>
      </c>
    </row>
    <row r="351" spans="2:65" s="1" customFormat="1" ht="13.5">
      <c r="B351" s="42"/>
      <c r="C351" s="64"/>
      <c r="D351" s="221" t="s">
        <v>428</v>
      </c>
      <c r="E351" s="64"/>
      <c r="F351" s="222" t="s">
        <v>3055</v>
      </c>
      <c r="G351" s="64"/>
      <c r="H351" s="64"/>
      <c r="I351" s="177"/>
      <c r="J351" s="64"/>
      <c r="K351" s="64"/>
      <c r="L351" s="62"/>
      <c r="M351" s="223"/>
      <c r="N351" s="43"/>
      <c r="O351" s="43"/>
      <c r="P351" s="43"/>
      <c r="Q351" s="43"/>
      <c r="R351" s="43"/>
      <c r="S351" s="43"/>
      <c r="T351" s="79"/>
      <c r="AT351" s="25" t="s">
        <v>428</v>
      </c>
      <c r="AU351" s="25" t="s">
        <v>80</v>
      </c>
    </row>
    <row r="352" spans="2:65" s="12" customFormat="1" ht="13.5">
      <c r="B352" s="224"/>
      <c r="C352" s="225"/>
      <c r="D352" s="221" t="s">
        <v>430</v>
      </c>
      <c r="E352" s="226" t="s">
        <v>21</v>
      </c>
      <c r="F352" s="227" t="s">
        <v>3056</v>
      </c>
      <c r="G352" s="225"/>
      <c r="H352" s="228">
        <v>592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AT352" s="234" t="s">
        <v>430</v>
      </c>
      <c r="AU352" s="234" t="s">
        <v>80</v>
      </c>
      <c r="AV352" s="12" t="s">
        <v>80</v>
      </c>
      <c r="AW352" s="12" t="s">
        <v>34</v>
      </c>
      <c r="AX352" s="12" t="s">
        <v>71</v>
      </c>
      <c r="AY352" s="234" t="s">
        <v>419</v>
      </c>
    </row>
    <row r="353" spans="2:65" s="13" customFormat="1" ht="13.5">
      <c r="B353" s="235"/>
      <c r="C353" s="236"/>
      <c r="D353" s="237" t="s">
        <v>430</v>
      </c>
      <c r="E353" s="238" t="s">
        <v>21</v>
      </c>
      <c r="F353" s="239" t="s">
        <v>434</v>
      </c>
      <c r="G353" s="236"/>
      <c r="H353" s="240">
        <v>592</v>
      </c>
      <c r="I353" s="241"/>
      <c r="J353" s="236"/>
      <c r="K353" s="236"/>
      <c r="L353" s="242"/>
      <c r="M353" s="243"/>
      <c r="N353" s="244"/>
      <c r="O353" s="244"/>
      <c r="P353" s="244"/>
      <c r="Q353" s="244"/>
      <c r="R353" s="244"/>
      <c r="S353" s="244"/>
      <c r="T353" s="245"/>
      <c r="AT353" s="246" t="s">
        <v>430</v>
      </c>
      <c r="AU353" s="246" t="s">
        <v>80</v>
      </c>
      <c r="AV353" s="13" t="s">
        <v>426</v>
      </c>
      <c r="AW353" s="13" t="s">
        <v>34</v>
      </c>
      <c r="AX353" s="13" t="s">
        <v>78</v>
      </c>
      <c r="AY353" s="246" t="s">
        <v>419</v>
      </c>
    </row>
    <row r="354" spans="2:65" s="1" customFormat="1" ht="22.5" customHeight="1">
      <c r="B354" s="42"/>
      <c r="C354" s="209" t="s">
        <v>933</v>
      </c>
      <c r="D354" s="209" t="s">
        <v>421</v>
      </c>
      <c r="E354" s="210" t="s">
        <v>3057</v>
      </c>
      <c r="F354" s="211" t="s">
        <v>3058</v>
      </c>
      <c r="G354" s="212" t="s">
        <v>504</v>
      </c>
      <c r="H354" s="213">
        <v>523</v>
      </c>
      <c r="I354" s="214"/>
      <c r="J354" s="215">
        <f>ROUND(I354*H354,2)</f>
        <v>0</v>
      </c>
      <c r="K354" s="211" t="s">
        <v>21</v>
      </c>
      <c r="L354" s="62"/>
      <c r="M354" s="216" t="s">
        <v>21</v>
      </c>
      <c r="N354" s="217" t="s">
        <v>42</v>
      </c>
      <c r="O354" s="43"/>
      <c r="P354" s="218">
        <f>O354*H354</f>
        <v>0</v>
      </c>
      <c r="Q354" s="218">
        <v>0</v>
      </c>
      <c r="R354" s="218">
        <f>Q354*H354</f>
        <v>0</v>
      </c>
      <c r="S354" s="218">
        <v>0</v>
      </c>
      <c r="T354" s="219">
        <f>S354*H354</f>
        <v>0</v>
      </c>
      <c r="AR354" s="25" t="s">
        <v>517</v>
      </c>
      <c r="AT354" s="25" t="s">
        <v>421</v>
      </c>
      <c r="AU354" s="25" t="s">
        <v>80</v>
      </c>
      <c r="AY354" s="25" t="s">
        <v>419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5" t="s">
        <v>78</v>
      </c>
      <c r="BK354" s="220">
        <f>ROUND(I354*H354,2)</f>
        <v>0</v>
      </c>
      <c r="BL354" s="25" t="s">
        <v>517</v>
      </c>
      <c r="BM354" s="25" t="s">
        <v>1396</v>
      </c>
    </row>
    <row r="355" spans="2:65" s="1" customFormat="1" ht="13.5">
      <c r="B355" s="42"/>
      <c r="C355" s="64"/>
      <c r="D355" s="221" t="s">
        <v>428</v>
      </c>
      <c r="E355" s="64"/>
      <c r="F355" s="222" t="s">
        <v>3058</v>
      </c>
      <c r="G355" s="64"/>
      <c r="H355" s="64"/>
      <c r="I355" s="177"/>
      <c r="J355" s="64"/>
      <c r="K355" s="64"/>
      <c r="L355" s="62"/>
      <c r="M355" s="223"/>
      <c r="N355" s="43"/>
      <c r="O355" s="43"/>
      <c r="P355" s="43"/>
      <c r="Q355" s="43"/>
      <c r="R355" s="43"/>
      <c r="S355" s="43"/>
      <c r="T355" s="79"/>
      <c r="AT355" s="25" t="s">
        <v>428</v>
      </c>
      <c r="AU355" s="25" t="s">
        <v>80</v>
      </c>
    </row>
    <row r="356" spans="2:65" s="12" customFormat="1" ht="13.5">
      <c r="B356" s="224"/>
      <c r="C356" s="225"/>
      <c r="D356" s="221" t="s">
        <v>430</v>
      </c>
      <c r="E356" s="226" t="s">
        <v>21</v>
      </c>
      <c r="F356" s="227" t="s">
        <v>3059</v>
      </c>
      <c r="G356" s="225"/>
      <c r="H356" s="228">
        <v>523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AT356" s="234" t="s">
        <v>430</v>
      </c>
      <c r="AU356" s="234" t="s">
        <v>80</v>
      </c>
      <c r="AV356" s="12" t="s">
        <v>80</v>
      </c>
      <c r="AW356" s="12" t="s">
        <v>34</v>
      </c>
      <c r="AX356" s="12" t="s">
        <v>71</v>
      </c>
      <c r="AY356" s="234" t="s">
        <v>419</v>
      </c>
    </row>
    <row r="357" spans="2:65" s="13" customFormat="1" ht="13.5">
      <c r="B357" s="235"/>
      <c r="C357" s="236"/>
      <c r="D357" s="237" t="s">
        <v>430</v>
      </c>
      <c r="E357" s="238" t="s">
        <v>21</v>
      </c>
      <c r="F357" s="239" t="s">
        <v>434</v>
      </c>
      <c r="G357" s="236"/>
      <c r="H357" s="240">
        <v>523</v>
      </c>
      <c r="I357" s="241"/>
      <c r="J357" s="236"/>
      <c r="K357" s="236"/>
      <c r="L357" s="242"/>
      <c r="M357" s="243"/>
      <c r="N357" s="244"/>
      <c r="O357" s="244"/>
      <c r="P357" s="244"/>
      <c r="Q357" s="244"/>
      <c r="R357" s="244"/>
      <c r="S357" s="244"/>
      <c r="T357" s="245"/>
      <c r="AT357" s="246" t="s">
        <v>430</v>
      </c>
      <c r="AU357" s="246" t="s">
        <v>80</v>
      </c>
      <c r="AV357" s="13" t="s">
        <v>426</v>
      </c>
      <c r="AW357" s="13" t="s">
        <v>34</v>
      </c>
      <c r="AX357" s="13" t="s">
        <v>78</v>
      </c>
      <c r="AY357" s="246" t="s">
        <v>419</v>
      </c>
    </row>
    <row r="358" spans="2:65" s="1" customFormat="1" ht="22.5" customHeight="1">
      <c r="B358" s="42"/>
      <c r="C358" s="209" t="s">
        <v>940</v>
      </c>
      <c r="D358" s="209" t="s">
        <v>421</v>
      </c>
      <c r="E358" s="210" t="s">
        <v>3060</v>
      </c>
      <c r="F358" s="211" t="s">
        <v>3061</v>
      </c>
      <c r="G358" s="212" t="s">
        <v>504</v>
      </c>
      <c r="H358" s="213">
        <v>103</v>
      </c>
      <c r="I358" s="214"/>
      <c r="J358" s="215">
        <f>ROUND(I358*H358,2)</f>
        <v>0</v>
      </c>
      <c r="K358" s="211" t="s">
        <v>21</v>
      </c>
      <c r="L358" s="62"/>
      <c r="M358" s="216" t="s">
        <v>21</v>
      </c>
      <c r="N358" s="217" t="s">
        <v>42</v>
      </c>
      <c r="O358" s="43"/>
      <c r="P358" s="218">
        <f>O358*H358</f>
        <v>0</v>
      </c>
      <c r="Q358" s="218">
        <v>0</v>
      </c>
      <c r="R358" s="218">
        <f>Q358*H358</f>
        <v>0</v>
      </c>
      <c r="S358" s="218">
        <v>0</v>
      </c>
      <c r="T358" s="219">
        <f>S358*H358</f>
        <v>0</v>
      </c>
      <c r="AR358" s="25" t="s">
        <v>517</v>
      </c>
      <c r="AT358" s="25" t="s">
        <v>421</v>
      </c>
      <c r="AU358" s="25" t="s">
        <v>80</v>
      </c>
      <c r="AY358" s="25" t="s">
        <v>419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5" t="s">
        <v>78</v>
      </c>
      <c r="BK358" s="220">
        <f>ROUND(I358*H358,2)</f>
        <v>0</v>
      </c>
      <c r="BL358" s="25" t="s">
        <v>517</v>
      </c>
      <c r="BM358" s="25" t="s">
        <v>1409</v>
      </c>
    </row>
    <row r="359" spans="2:65" s="1" customFormat="1" ht="13.5">
      <c r="B359" s="42"/>
      <c r="C359" s="64"/>
      <c r="D359" s="221" t="s">
        <v>428</v>
      </c>
      <c r="E359" s="64"/>
      <c r="F359" s="222" t="s">
        <v>3061</v>
      </c>
      <c r="G359" s="64"/>
      <c r="H359" s="64"/>
      <c r="I359" s="177"/>
      <c r="J359" s="64"/>
      <c r="K359" s="64"/>
      <c r="L359" s="62"/>
      <c r="M359" s="223"/>
      <c r="N359" s="43"/>
      <c r="O359" s="43"/>
      <c r="P359" s="43"/>
      <c r="Q359" s="43"/>
      <c r="R359" s="43"/>
      <c r="S359" s="43"/>
      <c r="T359" s="79"/>
      <c r="AT359" s="25" t="s">
        <v>428</v>
      </c>
      <c r="AU359" s="25" t="s">
        <v>80</v>
      </c>
    </row>
    <row r="360" spans="2:65" s="12" customFormat="1" ht="13.5">
      <c r="B360" s="224"/>
      <c r="C360" s="225"/>
      <c r="D360" s="221" t="s">
        <v>430</v>
      </c>
      <c r="E360" s="226" t="s">
        <v>21</v>
      </c>
      <c r="F360" s="227" t="s">
        <v>3062</v>
      </c>
      <c r="G360" s="225"/>
      <c r="H360" s="228">
        <v>103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430</v>
      </c>
      <c r="AU360" s="234" t="s">
        <v>80</v>
      </c>
      <c r="AV360" s="12" t="s">
        <v>80</v>
      </c>
      <c r="AW360" s="12" t="s">
        <v>34</v>
      </c>
      <c r="AX360" s="12" t="s">
        <v>71</v>
      </c>
      <c r="AY360" s="234" t="s">
        <v>419</v>
      </c>
    </row>
    <row r="361" spans="2:65" s="13" customFormat="1" ht="13.5">
      <c r="B361" s="235"/>
      <c r="C361" s="236"/>
      <c r="D361" s="237" t="s">
        <v>430</v>
      </c>
      <c r="E361" s="238" t="s">
        <v>21</v>
      </c>
      <c r="F361" s="239" t="s">
        <v>434</v>
      </c>
      <c r="G361" s="236"/>
      <c r="H361" s="240">
        <v>103</v>
      </c>
      <c r="I361" s="241"/>
      <c r="J361" s="236"/>
      <c r="K361" s="236"/>
      <c r="L361" s="242"/>
      <c r="M361" s="243"/>
      <c r="N361" s="244"/>
      <c r="O361" s="244"/>
      <c r="P361" s="244"/>
      <c r="Q361" s="244"/>
      <c r="R361" s="244"/>
      <c r="S361" s="244"/>
      <c r="T361" s="245"/>
      <c r="AT361" s="246" t="s">
        <v>430</v>
      </c>
      <c r="AU361" s="246" t="s">
        <v>80</v>
      </c>
      <c r="AV361" s="13" t="s">
        <v>426</v>
      </c>
      <c r="AW361" s="13" t="s">
        <v>34</v>
      </c>
      <c r="AX361" s="13" t="s">
        <v>78</v>
      </c>
      <c r="AY361" s="246" t="s">
        <v>419</v>
      </c>
    </row>
    <row r="362" spans="2:65" s="1" customFormat="1" ht="22.5" customHeight="1">
      <c r="B362" s="42"/>
      <c r="C362" s="209" t="s">
        <v>945</v>
      </c>
      <c r="D362" s="209" t="s">
        <v>421</v>
      </c>
      <c r="E362" s="210" t="s">
        <v>3063</v>
      </c>
      <c r="F362" s="211" t="s">
        <v>3064</v>
      </c>
      <c r="G362" s="212" t="s">
        <v>504</v>
      </c>
      <c r="H362" s="213">
        <v>302</v>
      </c>
      <c r="I362" s="214"/>
      <c r="J362" s="215">
        <f>ROUND(I362*H362,2)</f>
        <v>0</v>
      </c>
      <c r="K362" s="211" t="s">
        <v>21</v>
      </c>
      <c r="L362" s="62"/>
      <c r="M362" s="216" t="s">
        <v>21</v>
      </c>
      <c r="N362" s="217" t="s">
        <v>42</v>
      </c>
      <c r="O362" s="43"/>
      <c r="P362" s="218">
        <f>O362*H362</f>
        <v>0</v>
      </c>
      <c r="Q362" s="218">
        <v>0</v>
      </c>
      <c r="R362" s="218">
        <f>Q362*H362</f>
        <v>0</v>
      </c>
      <c r="S362" s="218">
        <v>0</v>
      </c>
      <c r="T362" s="219">
        <f>S362*H362</f>
        <v>0</v>
      </c>
      <c r="AR362" s="25" t="s">
        <v>517</v>
      </c>
      <c r="AT362" s="25" t="s">
        <v>421</v>
      </c>
      <c r="AU362" s="25" t="s">
        <v>80</v>
      </c>
      <c r="AY362" s="25" t="s">
        <v>419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5" t="s">
        <v>78</v>
      </c>
      <c r="BK362" s="220">
        <f>ROUND(I362*H362,2)</f>
        <v>0</v>
      </c>
      <c r="BL362" s="25" t="s">
        <v>517</v>
      </c>
      <c r="BM362" s="25" t="s">
        <v>1421</v>
      </c>
    </row>
    <row r="363" spans="2:65" s="1" customFormat="1" ht="13.5">
      <c r="B363" s="42"/>
      <c r="C363" s="64"/>
      <c r="D363" s="221" t="s">
        <v>428</v>
      </c>
      <c r="E363" s="64"/>
      <c r="F363" s="222" t="s">
        <v>3064</v>
      </c>
      <c r="G363" s="64"/>
      <c r="H363" s="64"/>
      <c r="I363" s="177"/>
      <c r="J363" s="64"/>
      <c r="K363" s="64"/>
      <c r="L363" s="62"/>
      <c r="M363" s="223"/>
      <c r="N363" s="43"/>
      <c r="O363" s="43"/>
      <c r="P363" s="43"/>
      <c r="Q363" s="43"/>
      <c r="R363" s="43"/>
      <c r="S363" s="43"/>
      <c r="T363" s="79"/>
      <c r="AT363" s="25" t="s">
        <v>428</v>
      </c>
      <c r="AU363" s="25" t="s">
        <v>80</v>
      </c>
    </row>
    <row r="364" spans="2:65" s="12" customFormat="1" ht="13.5">
      <c r="B364" s="224"/>
      <c r="C364" s="225"/>
      <c r="D364" s="221" t="s">
        <v>430</v>
      </c>
      <c r="E364" s="226" t="s">
        <v>21</v>
      </c>
      <c r="F364" s="227" t="s">
        <v>3065</v>
      </c>
      <c r="G364" s="225"/>
      <c r="H364" s="228">
        <v>302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430</v>
      </c>
      <c r="AU364" s="234" t="s">
        <v>80</v>
      </c>
      <c r="AV364" s="12" t="s">
        <v>80</v>
      </c>
      <c r="AW364" s="12" t="s">
        <v>34</v>
      </c>
      <c r="AX364" s="12" t="s">
        <v>71</v>
      </c>
      <c r="AY364" s="234" t="s">
        <v>419</v>
      </c>
    </row>
    <row r="365" spans="2:65" s="13" customFormat="1" ht="13.5">
      <c r="B365" s="235"/>
      <c r="C365" s="236"/>
      <c r="D365" s="237" t="s">
        <v>430</v>
      </c>
      <c r="E365" s="238" t="s">
        <v>21</v>
      </c>
      <c r="F365" s="239" t="s">
        <v>434</v>
      </c>
      <c r="G365" s="236"/>
      <c r="H365" s="240">
        <v>302</v>
      </c>
      <c r="I365" s="241"/>
      <c r="J365" s="236"/>
      <c r="K365" s="236"/>
      <c r="L365" s="242"/>
      <c r="M365" s="243"/>
      <c r="N365" s="244"/>
      <c r="O365" s="244"/>
      <c r="P365" s="244"/>
      <c r="Q365" s="244"/>
      <c r="R365" s="244"/>
      <c r="S365" s="244"/>
      <c r="T365" s="245"/>
      <c r="AT365" s="246" t="s">
        <v>430</v>
      </c>
      <c r="AU365" s="246" t="s">
        <v>80</v>
      </c>
      <c r="AV365" s="13" t="s">
        <v>426</v>
      </c>
      <c r="AW365" s="13" t="s">
        <v>34</v>
      </c>
      <c r="AX365" s="13" t="s">
        <v>78</v>
      </c>
      <c r="AY365" s="246" t="s">
        <v>419</v>
      </c>
    </row>
    <row r="366" spans="2:65" s="1" customFormat="1" ht="22.5" customHeight="1">
      <c r="B366" s="42"/>
      <c r="C366" s="209" t="s">
        <v>951</v>
      </c>
      <c r="D366" s="209" t="s">
        <v>421</v>
      </c>
      <c r="E366" s="210" t="s">
        <v>3066</v>
      </c>
      <c r="F366" s="211" t="s">
        <v>3067</v>
      </c>
      <c r="G366" s="212" t="s">
        <v>504</v>
      </c>
      <c r="H366" s="213">
        <v>475</v>
      </c>
      <c r="I366" s="214"/>
      <c r="J366" s="215">
        <f>ROUND(I366*H366,2)</f>
        <v>0</v>
      </c>
      <c r="K366" s="211" t="s">
        <v>21</v>
      </c>
      <c r="L366" s="62"/>
      <c r="M366" s="216" t="s">
        <v>21</v>
      </c>
      <c r="N366" s="217" t="s">
        <v>42</v>
      </c>
      <c r="O366" s="43"/>
      <c r="P366" s="218">
        <f>O366*H366</f>
        <v>0</v>
      </c>
      <c r="Q366" s="218">
        <v>0</v>
      </c>
      <c r="R366" s="218">
        <f>Q366*H366</f>
        <v>0</v>
      </c>
      <c r="S366" s="218">
        <v>0</v>
      </c>
      <c r="T366" s="219">
        <f>S366*H366</f>
        <v>0</v>
      </c>
      <c r="AR366" s="25" t="s">
        <v>517</v>
      </c>
      <c r="AT366" s="25" t="s">
        <v>421</v>
      </c>
      <c r="AU366" s="25" t="s">
        <v>80</v>
      </c>
      <c r="AY366" s="25" t="s">
        <v>419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5" t="s">
        <v>78</v>
      </c>
      <c r="BK366" s="220">
        <f>ROUND(I366*H366,2)</f>
        <v>0</v>
      </c>
      <c r="BL366" s="25" t="s">
        <v>517</v>
      </c>
      <c r="BM366" s="25" t="s">
        <v>1440</v>
      </c>
    </row>
    <row r="367" spans="2:65" s="1" customFormat="1" ht="13.5">
      <c r="B367" s="42"/>
      <c r="C367" s="64"/>
      <c r="D367" s="221" t="s">
        <v>428</v>
      </c>
      <c r="E367" s="64"/>
      <c r="F367" s="222" t="s">
        <v>3067</v>
      </c>
      <c r="G367" s="64"/>
      <c r="H367" s="64"/>
      <c r="I367" s="177"/>
      <c r="J367" s="64"/>
      <c r="K367" s="64"/>
      <c r="L367" s="62"/>
      <c r="M367" s="223"/>
      <c r="N367" s="43"/>
      <c r="O367" s="43"/>
      <c r="P367" s="43"/>
      <c r="Q367" s="43"/>
      <c r="R367" s="43"/>
      <c r="S367" s="43"/>
      <c r="T367" s="79"/>
      <c r="AT367" s="25" t="s">
        <v>428</v>
      </c>
      <c r="AU367" s="25" t="s">
        <v>80</v>
      </c>
    </row>
    <row r="368" spans="2:65" s="12" customFormat="1" ht="13.5">
      <c r="B368" s="224"/>
      <c r="C368" s="225"/>
      <c r="D368" s="221" t="s">
        <v>430</v>
      </c>
      <c r="E368" s="226" t="s">
        <v>21</v>
      </c>
      <c r="F368" s="227" t="s">
        <v>3068</v>
      </c>
      <c r="G368" s="225"/>
      <c r="H368" s="228">
        <v>475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AT368" s="234" t="s">
        <v>430</v>
      </c>
      <c r="AU368" s="234" t="s">
        <v>80</v>
      </c>
      <c r="AV368" s="12" t="s">
        <v>80</v>
      </c>
      <c r="AW368" s="12" t="s">
        <v>34</v>
      </c>
      <c r="AX368" s="12" t="s">
        <v>71</v>
      </c>
      <c r="AY368" s="234" t="s">
        <v>419</v>
      </c>
    </row>
    <row r="369" spans="2:65" s="13" customFormat="1" ht="13.5">
      <c r="B369" s="235"/>
      <c r="C369" s="236"/>
      <c r="D369" s="237" t="s">
        <v>430</v>
      </c>
      <c r="E369" s="238" t="s">
        <v>21</v>
      </c>
      <c r="F369" s="239" t="s">
        <v>434</v>
      </c>
      <c r="G369" s="236"/>
      <c r="H369" s="240">
        <v>475</v>
      </c>
      <c r="I369" s="241"/>
      <c r="J369" s="236"/>
      <c r="K369" s="236"/>
      <c r="L369" s="242"/>
      <c r="M369" s="243"/>
      <c r="N369" s="244"/>
      <c r="O369" s="244"/>
      <c r="P369" s="244"/>
      <c r="Q369" s="244"/>
      <c r="R369" s="244"/>
      <c r="S369" s="244"/>
      <c r="T369" s="245"/>
      <c r="AT369" s="246" t="s">
        <v>430</v>
      </c>
      <c r="AU369" s="246" t="s">
        <v>80</v>
      </c>
      <c r="AV369" s="13" t="s">
        <v>426</v>
      </c>
      <c r="AW369" s="13" t="s">
        <v>34</v>
      </c>
      <c r="AX369" s="13" t="s">
        <v>78</v>
      </c>
      <c r="AY369" s="246" t="s">
        <v>419</v>
      </c>
    </row>
    <row r="370" spans="2:65" s="1" customFormat="1" ht="22.5" customHeight="1">
      <c r="B370" s="42"/>
      <c r="C370" s="209" t="s">
        <v>957</v>
      </c>
      <c r="D370" s="209" t="s">
        <v>421</v>
      </c>
      <c r="E370" s="210" t="s">
        <v>3069</v>
      </c>
      <c r="F370" s="211" t="s">
        <v>3070</v>
      </c>
      <c r="G370" s="212" t="s">
        <v>504</v>
      </c>
      <c r="H370" s="213">
        <v>605</v>
      </c>
      <c r="I370" s="214"/>
      <c r="J370" s="215">
        <f>ROUND(I370*H370,2)</f>
        <v>0</v>
      </c>
      <c r="K370" s="211" t="s">
        <v>21</v>
      </c>
      <c r="L370" s="62"/>
      <c r="M370" s="216" t="s">
        <v>21</v>
      </c>
      <c r="N370" s="217" t="s">
        <v>42</v>
      </c>
      <c r="O370" s="43"/>
      <c r="P370" s="218">
        <f>O370*H370</f>
        <v>0</v>
      </c>
      <c r="Q370" s="218">
        <v>0</v>
      </c>
      <c r="R370" s="218">
        <f>Q370*H370</f>
        <v>0</v>
      </c>
      <c r="S370" s="218">
        <v>0</v>
      </c>
      <c r="T370" s="219">
        <f>S370*H370</f>
        <v>0</v>
      </c>
      <c r="AR370" s="25" t="s">
        <v>517</v>
      </c>
      <c r="AT370" s="25" t="s">
        <v>421</v>
      </c>
      <c r="AU370" s="25" t="s">
        <v>80</v>
      </c>
      <c r="AY370" s="25" t="s">
        <v>419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5" t="s">
        <v>78</v>
      </c>
      <c r="BK370" s="220">
        <f>ROUND(I370*H370,2)</f>
        <v>0</v>
      </c>
      <c r="BL370" s="25" t="s">
        <v>517</v>
      </c>
      <c r="BM370" s="25" t="s">
        <v>1460</v>
      </c>
    </row>
    <row r="371" spans="2:65" s="1" customFormat="1" ht="13.5">
      <c r="B371" s="42"/>
      <c r="C371" s="64"/>
      <c r="D371" s="221" t="s">
        <v>428</v>
      </c>
      <c r="E371" s="64"/>
      <c r="F371" s="222" t="s">
        <v>3070</v>
      </c>
      <c r="G371" s="64"/>
      <c r="H371" s="64"/>
      <c r="I371" s="177"/>
      <c r="J371" s="64"/>
      <c r="K371" s="64"/>
      <c r="L371" s="62"/>
      <c r="M371" s="223"/>
      <c r="N371" s="43"/>
      <c r="O371" s="43"/>
      <c r="P371" s="43"/>
      <c r="Q371" s="43"/>
      <c r="R371" s="43"/>
      <c r="S371" s="43"/>
      <c r="T371" s="79"/>
      <c r="AT371" s="25" t="s">
        <v>428</v>
      </c>
      <c r="AU371" s="25" t="s">
        <v>80</v>
      </c>
    </row>
    <row r="372" spans="2:65" s="12" customFormat="1" ht="13.5">
      <c r="B372" s="224"/>
      <c r="C372" s="225"/>
      <c r="D372" s="221" t="s">
        <v>430</v>
      </c>
      <c r="E372" s="226" t="s">
        <v>21</v>
      </c>
      <c r="F372" s="227" t="s">
        <v>3071</v>
      </c>
      <c r="G372" s="225"/>
      <c r="H372" s="228">
        <v>605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AT372" s="234" t="s">
        <v>430</v>
      </c>
      <c r="AU372" s="234" t="s">
        <v>80</v>
      </c>
      <c r="AV372" s="12" t="s">
        <v>80</v>
      </c>
      <c r="AW372" s="12" t="s">
        <v>34</v>
      </c>
      <c r="AX372" s="12" t="s">
        <v>71</v>
      </c>
      <c r="AY372" s="234" t="s">
        <v>419</v>
      </c>
    </row>
    <row r="373" spans="2:65" s="13" customFormat="1" ht="13.5">
      <c r="B373" s="235"/>
      <c r="C373" s="236"/>
      <c r="D373" s="237" t="s">
        <v>430</v>
      </c>
      <c r="E373" s="238" t="s">
        <v>21</v>
      </c>
      <c r="F373" s="239" t="s">
        <v>434</v>
      </c>
      <c r="G373" s="236"/>
      <c r="H373" s="240">
        <v>605</v>
      </c>
      <c r="I373" s="241"/>
      <c r="J373" s="236"/>
      <c r="K373" s="236"/>
      <c r="L373" s="242"/>
      <c r="M373" s="243"/>
      <c r="N373" s="244"/>
      <c r="O373" s="244"/>
      <c r="P373" s="244"/>
      <c r="Q373" s="244"/>
      <c r="R373" s="244"/>
      <c r="S373" s="244"/>
      <c r="T373" s="245"/>
      <c r="AT373" s="246" t="s">
        <v>430</v>
      </c>
      <c r="AU373" s="246" t="s">
        <v>80</v>
      </c>
      <c r="AV373" s="13" t="s">
        <v>426</v>
      </c>
      <c r="AW373" s="13" t="s">
        <v>34</v>
      </c>
      <c r="AX373" s="13" t="s">
        <v>78</v>
      </c>
      <c r="AY373" s="246" t="s">
        <v>419</v>
      </c>
    </row>
    <row r="374" spans="2:65" s="1" customFormat="1" ht="22.5" customHeight="1">
      <c r="B374" s="42"/>
      <c r="C374" s="209" t="s">
        <v>963</v>
      </c>
      <c r="D374" s="209" t="s">
        <v>421</v>
      </c>
      <c r="E374" s="210" t="s">
        <v>3072</v>
      </c>
      <c r="F374" s="211" t="s">
        <v>3073</v>
      </c>
      <c r="G374" s="212" t="s">
        <v>504</v>
      </c>
      <c r="H374" s="213">
        <v>523</v>
      </c>
      <c r="I374" s="214"/>
      <c r="J374" s="215">
        <f>ROUND(I374*H374,2)</f>
        <v>0</v>
      </c>
      <c r="K374" s="211" t="s">
        <v>21</v>
      </c>
      <c r="L374" s="62"/>
      <c r="M374" s="216" t="s">
        <v>21</v>
      </c>
      <c r="N374" s="217" t="s">
        <v>42</v>
      </c>
      <c r="O374" s="43"/>
      <c r="P374" s="218">
        <f>O374*H374</f>
        <v>0</v>
      </c>
      <c r="Q374" s="218">
        <v>0</v>
      </c>
      <c r="R374" s="218">
        <f>Q374*H374</f>
        <v>0</v>
      </c>
      <c r="S374" s="218">
        <v>0</v>
      </c>
      <c r="T374" s="219">
        <f>S374*H374</f>
        <v>0</v>
      </c>
      <c r="AR374" s="25" t="s">
        <v>517</v>
      </c>
      <c r="AT374" s="25" t="s">
        <v>421</v>
      </c>
      <c r="AU374" s="25" t="s">
        <v>80</v>
      </c>
      <c r="AY374" s="25" t="s">
        <v>419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5" t="s">
        <v>78</v>
      </c>
      <c r="BK374" s="220">
        <f>ROUND(I374*H374,2)</f>
        <v>0</v>
      </c>
      <c r="BL374" s="25" t="s">
        <v>517</v>
      </c>
      <c r="BM374" s="25" t="s">
        <v>1472</v>
      </c>
    </row>
    <row r="375" spans="2:65" s="1" customFormat="1" ht="13.5">
      <c r="B375" s="42"/>
      <c r="C375" s="64"/>
      <c r="D375" s="221" t="s">
        <v>428</v>
      </c>
      <c r="E375" s="64"/>
      <c r="F375" s="222" t="s">
        <v>3073</v>
      </c>
      <c r="G375" s="64"/>
      <c r="H375" s="64"/>
      <c r="I375" s="177"/>
      <c r="J375" s="64"/>
      <c r="K375" s="64"/>
      <c r="L375" s="62"/>
      <c r="M375" s="223"/>
      <c r="N375" s="43"/>
      <c r="O375" s="43"/>
      <c r="P375" s="43"/>
      <c r="Q375" s="43"/>
      <c r="R375" s="43"/>
      <c r="S375" s="43"/>
      <c r="T375" s="79"/>
      <c r="AT375" s="25" t="s">
        <v>428</v>
      </c>
      <c r="AU375" s="25" t="s">
        <v>80</v>
      </c>
    </row>
    <row r="376" spans="2:65" s="12" customFormat="1" ht="13.5">
      <c r="B376" s="224"/>
      <c r="C376" s="225"/>
      <c r="D376" s="221" t="s">
        <v>430</v>
      </c>
      <c r="E376" s="226" t="s">
        <v>21</v>
      </c>
      <c r="F376" s="227" t="s">
        <v>3059</v>
      </c>
      <c r="G376" s="225"/>
      <c r="H376" s="228">
        <v>523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AT376" s="234" t="s">
        <v>430</v>
      </c>
      <c r="AU376" s="234" t="s">
        <v>80</v>
      </c>
      <c r="AV376" s="12" t="s">
        <v>80</v>
      </c>
      <c r="AW376" s="12" t="s">
        <v>34</v>
      </c>
      <c r="AX376" s="12" t="s">
        <v>71</v>
      </c>
      <c r="AY376" s="234" t="s">
        <v>419</v>
      </c>
    </row>
    <row r="377" spans="2:65" s="13" customFormat="1" ht="13.5">
      <c r="B377" s="235"/>
      <c r="C377" s="236"/>
      <c r="D377" s="237" t="s">
        <v>430</v>
      </c>
      <c r="E377" s="238" t="s">
        <v>21</v>
      </c>
      <c r="F377" s="239" t="s">
        <v>434</v>
      </c>
      <c r="G377" s="236"/>
      <c r="H377" s="240">
        <v>523</v>
      </c>
      <c r="I377" s="241"/>
      <c r="J377" s="236"/>
      <c r="K377" s="236"/>
      <c r="L377" s="242"/>
      <c r="M377" s="243"/>
      <c r="N377" s="244"/>
      <c r="O377" s="244"/>
      <c r="P377" s="244"/>
      <c r="Q377" s="244"/>
      <c r="R377" s="244"/>
      <c r="S377" s="244"/>
      <c r="T377" s="245"/>
      <c r="AT377" s="246" t="s">
        <v>430</v>
      </c>
      <c r="AU377" s="246" t="s">
        <v>80</v>
      </c>
      <c r="AV377" s="13" t="s">
        <v>426</v>
      </c>
      <c r="AW377" s="13" t="s">
        <v>34</v>
      </c>
      <c r="AX377" s="13" t="s">
        <v>78</v>
      </c>
      <c r="AY377" s="246" t="s">
        <v>419</v>
      </c>
    </row>
    <row r="378" spans="2:65" s="1" customFormat="1" ht="22.5" customHeight="1">
      <c r="B378" s="42"/>
      <c r="C378" s="209" t="s">
        <v>969</v>
      </c>
      <c r="D378" s="209" t="s">
        <v>421</v>
      </c>
      <c r="E378" s="210" t="s">
        <v>3074</v>
      </c>
      <c r="F378" s="211" t="s">
        <v>3075</v>
      </c>
      <c r="G378" s="212" t="s">
        <v>504</v>
      </c>
      <c r="H378" s="213">
        <v>103</v>
      </c>
      <c r="I378" s="214"/>
      <c r="J378" s="215">
        <f>ROUND(I378*H378,2)</f>
        <v>0</v>
      </c>
      <c r="K378" s="211" t="s">
        <v>21</v>
      </c>
      <c r="L378" s="62"/>
      <c r="M378" s="216" t="s">
        <v>21</v>
      </c>
      <c r="N378" s="217" t="s">
        <v>42</v>
      </c>
      <c r="O378" s="43"/>
      <c r="P378" s="218">
        <f>O378*H378</f>
        <v>0</v>
      </c>
      <c r="Q378" s="218">
        <v>0</v>
      </c>
      <c r="R378" s="218">
        <f>Q378*H378</f>
        <v>0</v>
      </c>
      <c r="S378" s="218">
        <v>0</v>
      </c>
      <c r="T378" s="219">
        <f>S378*H378</f>
        <v>0</v>
      </c>
      <c r="AR378" s="25" t="s">
        <v>517</v>
      </c>
      <c r="AT378" s="25" t="s">
        <v>421</v>
      </c>
      <c r="AU378" s="25" t="s">
        <v>80</v>
      </c>
      <c r="AY378" s="25" t="s">
        <v>419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5" t="s">
        <v>78</v>
      </c>
      <c r="BK378" s="220">
        <f>ROUND(I378*H378,2)</f>
        <v>0</v>
      </c>
      <c r="BL378" s="25" t="s">
        <v>517</v>
      </c>
      <c r="BM378" s="25" t="s">
        <v>1489</v>
      </c>
    </row>
    <row r="379" spans="2:65" s="1" customFormat="1" ht="13.5">
      <c r="B379" s="42"/>
      <c r="C379" s="64"/>
      <c r="D379" s="237" t="s">
        <v>428</v>
      </c>
      <c r="E379" s="64"/>
      <c r="F379" s="271" t="s">
        <v>3075</v>
      </c>
      <c r="G379" s="64"/>
      <c r="H379" s="64"/>
      <c r="I379" s="177"/>
      <c r="J379" s="64"/>
      <c r="K379" s="64"/>
      <c r="L379" s="62"/>
      <c r="M379" s="223"/>
      <c r="N379" s="43"/>
      <c r="O379" s="43"/>
      <c r="P379" s="43"/>
      <c r="Q379" s="43"/>
      <c r="R379" s="43"/>
      <c r="S379" s="43"/>
      <c r="T379" s="79"/>
      <c r="AT379" s="25" t="s">
        <v>428</v>
      </c>
      <c r="AU379" s="25" t="s">
        <v>80</v>
      </c>
    </row>
    <row r="380" spans="2:65" s="1" customFormat="1" ht="22.5" customHeight="1">
      <c r="B380" s="42"/>
      <c r="C380" s="209" t="s">
        <v>974</v>
      </c>
      <c r="D380" s="209" t="s">
        <v>421</v>
      </c>
      <c r="E380" s="210" t="s">
        <v>3076</v>
      </c>
      <c r="F380" s="211" t="s">
        <v>3077</v>
      </c>
      <c r="G380" s="212" t="s">
        <v>504</v>
      </c>
      <c r="H380" s="213">
        <v>302</v>
      </c>
      <c r="I380" s="214"/>
      <c r="J380" s="215">
        <f>ROUND(I380*H380,2)</f>
        <v>0</v>
      </c>
      <c r="K380" s="211" t="s">
        <v>21</v>
      </c>
      <c r="L380" s="62"/>
      <c r="M380" s="216" t="s">
        <v>21</v>
      </c>
      <c r="N380" s="217" t="s">
        <v>42</v>
      </c>
      <c r="O380" s="43"/>
      <c r="P380" s="218">
        <f>O380*H380</f>
        <v>0</v>
      </c>
      <c r="Q380" s="218">
        <v>0</v>
      </c>
      <c r="R380" s="218">
        <f>Q380*H380</f>
        <v>0</v>
      </c>
      <c r="S380" s="218">
        <v>0</v>
      </c>
      <c r="T380" s="219">
        <f>S380*H380</f>
        <v>0</v>
      </c>
      <c r="AR380" s="25" t="s">
        <v>517</v>
      </c>
      <c r="AT380" s="25" t="s">
        <v>421</v>
      </c>
      <c r="AU380" s="25" t="s">
        <v>80</v>
      </c>
      <c r="AY380" s="25" t="s">
        <v>419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5" t="s">
        <v>78</v>
      </c>
      <c r="BK380" s="220">
        <f>ROUND(I380*H380,2)</f>
        <v>0</v>
      </c>
      <c r="BL380" s="25" t="s">
        <v>517</v>
      </c>
      <c r="BM380" s="25" t="s">
        <v>1501</v>
      </c>
    </row>
    <row r="381" spans="2:65" s="1" customFormat="1" ht="13.5">
      <c r="B381" s="42"/>
      <c r="C381" s="64"/>
      <c r="D381" s="221" t="s">
        <v>428</v>
      </c>
      <c r="E381" s="64"/>
      <c r="F381" s="222" t="s">
        <v>3077</v>
      </c>
      <c r="G381" s="64"/>
      <c r="H381" s="64"/>
      <c r="I381" s="177"/>
      <c r="J381" s="64"/>
      <c r="K381" s="64"/>
      <c r="L381" s="62"/>
      <c r="M381" s="223"/>
      <c r="N381" s="43"/>
      <c r="O381" s="43"/>
      <c r="P381" s="43"/>
      <c r="Q381" s="43"/>
      <c r="R381" s="43"/>
      <c r="S381" s="43"/>
      <c r="T381" s="79"/>
      <c r="AT381" s="25" t="s">
        <v>428</v>
      </c>
      <c r="AU381" s="25" t="s">
        <v>80</v>
      </c>
    </row>
    <row r="382" spans="2:65" s="12" customFormat="1" ht="13.5">
      <c r="B382" s="224"/>
      <c r="C382" s="225"/>
      <c r="D382" s="221" t="s">
        <v>430</v>
      </c>
      <c r="E382" s="226" t="s">
        <v>21</v>
      </c>
      <c r="F382" s="227" t="s">
        <v>3065</v>
      </c>
      <c r="G382" s="225"/>
      <c r="H382" s="228">
        <v>302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430</v>
      </c>
      <c r="AU382" s="234" t="s">
        <v>80</v>
      </c>
      <c r="AV382" s="12" t="s">
        <v>80</v>
      </c>
      <c r="AW382" s="12" t="s">
        <v>34</v>
      </c>
      <c r="AX382" s="12" t="s">
        <v>71</v>
      </c>
      <c r="AY382" s="234" t="s">
        <v>419</v>
      </c>
    </row>
    <row r="383" spans="2:65" s="13" customFormat="1" ht="13.5">
      <c r="B383" s="235"/>
      <c r="C383" s="236"/>
      <c r="D383" s="237" t="s">
        <v>430</v>
      </c>
      <c r="E383" s="238" t="s">
        <v>21</v>
      </c>
      <c r="F383" s="239" t="s">
        <v>434</v>
      </c>
      <c r="G383" s="236"/>
      <c r="H383" s="240">
        <v>302</v>
      </c>
      <c r="I383" s="241"/>
      <c r="J383" s="236"/>
      <c r="K383" s="236"/>
      <c r="L383" s="242"/>
      <c r="M383" s="243"/>
      <c r="N383" s="244"/>
      <c r="O383" s="244"/>
      <c r="P383" s="244"/>
      <c r="Q383" s="244"/>
      <c r="R383" s="244"/>
      <c r="S383" s="244"/>
      <c r="T383" s="245"/>
      <c r="AT383" s="246" t="s">
        <v>430</v>
      </c>
      <c r="AU383" s="246" t="s">
        <v>80</v>
      </c>
      <c r="AV383" s="13" t="s">
        <v>426</v>
      </c>
      <c r="AW383" s="13" t="s">
        <v>34</v>
      </c>
      <c r="AX383" s="13" t="s">
        <v>78</v>
      </c>
      <c r="AY383" s="246" t="s">
        <v>419</v>
      </c>
    </row>
    <row r="384" spans="2:65" s="1" customFormat="1" ht="22.5" customHeight="1">
      <c r="B384" s="42"/>
      <c r="C384" s="250" t="s">
        <v>980</v>
      </c>
      <c r="D384" s="250" t="s">
        <v>469</v>
      </c>
      <c r="E384" s="251" t="s">
        <v>3078</v>
      </c>
      <c r="F384" s="252" t="s">
        <v>3079</v>
      </c>
      <c r="G384" s="253" t="s">
        <v>3002</v>
      </c>
      <c r="H384" s="254">
        <v>1040</v>
      </c>
      <c r="I384" s="255"/>
      <c r="J384" s="256">
        <f>ROUND(I384*H384,2)</f>
        <v>0</v>
      </c>
      <c r="K384" s="252" t="s">
        <v>21</v>
      </c>
      <c r="L384" s="257"/>
      <c r="M384" s="258" t="s">
        <v>21</v>
      </c>
      <c r="N384" s="259" t="s">
        <v>42</v>
      </c>
      <c r="O384" s="43"/>
      <c r="P384" s="218">
        <f>O384*H384</f>
        <v>0</v>
      </c>
      <c r="Q384" s="218">
        <v>0</v>
      </c>
      <c r="R384" s="218">
        <f>Q384*H384</f>
        <v>0</v>
      </c>
      <c r="S384" s="218">
        <v>0</v>
      </c>
      <c r="T384" s="219">
        <f>S384*H384</f>
        <v>0</v>
      </c>
      <c r="AR384" s="25" t="s">
        <v>622</v>
      </c>
      <c r="AT384" s="25" t="s">
        <v>469</v>
      </c>
      <c r="AU384" s="25" t="s">
        <v>80</v>
      </c>
      <c r="AY384" s="25" t="s">
        <v>419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5" t="s">
        <v>78</v>
      </c>
      <c r="BK384" s="220">
        <f>ROUND(I384*H384,2)</f>
        <v>0</v>
      </c>
      <c r="BL384" s="25" t="s">
        <v>517</v>
      </c>
      <c r="BM384" s="25" t="s">
        <v>1516</v>
      </c>
    </row>
    <row r="385" spans="2:65" s="1" customFormat="1" ht="13.5">
      <c r="B385" s="42"/>
      <c r="C385" s="64"/>
      <c r="D385" s="237" t="s">
        <v>428</v>
      </c>
      <c r="E385" s="64"/>
      <c r="F385" s="271" t="s">
        <v>3079</v>
      </c>
      <c r="G385" s="64"/>
      <c r="H385" s="64"/>
      <c r="I385" s="177"/>
      <c r="J385" s="64"/>
      <c r="K385" s="64"/>
      <c r="L385" s="62"/>
      <c r="M385" s="223"/>
      <c r="N385" s="43"/>
      <c r="O385" s="43"/>
      <c r="P385" s="43"/>
      <c r="Q385" s="43"/>
      <c r="R385" s="43"/>
      <c r="S385" s="43"/>
      <c r="T385" s="79"/>
      <c r="AT385" s="25" t="s">
        <v>428</v>
      </c>
      <c r="AU385" s="25" t="s">
        <v>80</v>
      </c>
    </row>
    <row r="386" spans="2:65" s="1" customFormat="1" ht="22.5" customHeight="1">
      <c r="B386" s="42"/>
      <c r="C386" s="209" t="s">
        <v>986</v>
      </c>
      <c r="D386" s="209" t="s">
        <v>421</v>
      </c>
      <c r="E386" s="210" t="s">
        <v>3080</v>
      </c>
      <c r="F386" s="211" t="s">
        <v>3081</v>
      </c>
      <c r="G386" s="212" t="s">
        <v>608</v>
      </c>
      <c r="H386" s="213">
        <v>2</v>
      </c>
      <c r="I386" s="214"/>
      <c r="J386" s="215">
        <f>ROUND(I386*H386,2)</f>
        <v>0</v>
      </c>
      <c r="K386" s="211" t="s">
        <v>21</v>
      </c>
      <c r="L386" s="62"/>
      <c r="M386" s="216" t="s">
        <v>21</v>
      </c>
      <c r="N386" s="217" t="s">
        <v>42</v>
      </c>
      <c r="O386" s="43"/>
      <c r="P386" s="218">
        <f>O386*H386</f>
        <v>0</v>
      </c>
      <c r="Q386" s="218">
        <v>0</v>
      </c>
      <c r="R386" s="218">
        <f>Q386*H386</f>
        <v>0</v>
      </c>
      <c r="S386" s="218">
        <v>0</v>
      </c>
      <c r="T386" s="219">
        <f>S386*H386</f>
        <v>0</v>
      </c>
      <c r="AR386" s="25" t="s">
        <v>517</v>
      </c>
      <c r="AT386" s="25" t="s">
        <v>421</v>
      </c>
      <c r="AU386" s="25" t="s">
        <v>80</v>
      </c>
      <c r="AY386" s="25" t="s">
        <v>419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5" t="s">
        <v>78</v>
      </c>
      <c r="BK386" s="220">
        <f>ROUND(I386*H386,2)</f>
        <v>0</v>
      </c>
      <c r="BL386" s="25" t="s">
        <v>517</v>
      </c>
      <c r="BM386" s="25" t="s">
        <v>1530</v>
      </c>
    </row>
    <row r="387" spans="2:65" s="1" customFormat="1" ht="13.5">
      <c r="B387" s="42"/>
      <c r="C387" s="64"/>
      <c r="D387" s="221" t="s">
        <v>428</v>
      </c>
      <c r="E387" s="64"/>
      <c r="F387" s="222" t="s">
        <v>3081</v>
      </c>
      <c r="G387" s="64"/>
      <c r="H387" s="64"/>
      <c r="I387" s="177"/>
      <c r="J387" s="64"/>
      <c r="K387" s="64"/>
      <c r="L387" s="62"/>
      <c r="M387" s="223"/>
      <c r="N387" s="43"/>
      <c r="O387" s="43"/>
      <c r="P387" s="43"/>
      <c r="Q387" s="43"/>
      <c r="R387" s="43"/>
      <c r="S387" s="43"/>
      <c r="T387" s="79"/>
      <c r="AT387" s="25" t="s">
        <v>428</v>
      </c>
      <c r="AU387" s="25" t="s">
        <v>80</v>
      </c>
    </row>
    <row r="388" spans="2:65" s="12" customFormat="1" ht="13.5">
      <c r="B388" s="224"/>
      <c r="C388" s="225"/>
      <c r="D388" s="221" t="s">
        <v>430</v>
      </c>
      <c r="E388" s="226" t="s">
        <v>21</v>
      </c>
      <c r="F388" s="227" t="s">
        <v>3082</v>
      </c>
      <c r="G388" s="225"/>
      <c r="H388" s="228">
        <v>2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430</v>
      </c>
      <c r="AU388" s="234" t="s">
        <v>80</v>
      </c>
      <c r="AV388" s="12" t="s">
        <v>80</v>
      </c>
      <c r="AW388" s="12" t="s">
        <v>34</v>
      </c>
      <c r="AX388" s="12" t="s">
        <v>71</v>
      </c>
      <c r="AY388" s="234" t="s">
        <v>419</v>
      </c>
    </row>
    <row r="389" spans="2:65" s="13" customFormat="1" ht="13.5">
      <c r="B389" s="235"/>
      <c r="C389" s="236"/>
      <c r="D389" s="237" t="s">
        <v>430</v>
      </c>
      <c r="E389" s="238" t="s">
        <v>21</v>
      </c>
      <c r="F389" s="239" t="s">
        <v>434</v>
      </c>
      <c r="G389" s="236"/>
      <c r="H389" s="240">
        <v>2</v>
      </c>
      <c r="I389" s="241"/>
      <c r="J389" s="236"/>
      <c r="K389" s="236"/>
      <c r="L389" s="242"/>
      <c r="M389" s="243"/>
      <c r="N389" s="244"/>
      <c r="O389" s="244"/>
      <c r="P389" s="244"/>
      <c r="Q389" s="244"/>
      <c r="R389" s="244"/>
      <c r="S389" s="244"/>
      <c r="T389" s="245"/>
      <c r="AT389" s="246" t="s">
        <v>430</v>
      </c>
      <c r="AU389" s="246" t="s">
        <v>80</v>
      </c>
      <c r="AV389" s="13" t="s">
        <v>426</v>
      </c>
      <c r="AW389" s="13" t="s">
        <v>34</v>
      </c>
      <c r="AX389" s="13" t="s">
        <v>78</v>
      </c>
      <c r="AY389" s="246" t="s">
        <v>419</v>
      </c>
    </row>
    <row r="390" spans="2:65" s="1" customFormat="1" ht="22.5" customHeight="1">
      <c r="B390" s="42"/>
      <c r="C390" s="209" t="s">
        <v>993</v>
      </c>
      <c r="D390" s="209" t="s">
        <v>421</v>
      </c>
      <c r="E390" s="210" t="s">
        <v>3083</v>
      </c>
      <c r="F390" s="211" t="s">
        <v>3084</v>
      </c>
      <c r="G390" s="212" t="s">
        <v>608</v>
      </c>
      <c r="H390" s="213">
        <v>244</v>
      </c>
      <c r="I390" s="214"/>
      <c r="J390" s="215">
        <f>ROUND(I390*H390,2)</f>
        <v>0</v>
      </c>
      <c r="K390" s="211" t="s">
        <v>21</v>
      </c>
      <c r="L390" s="62"/>
      <c r="M390" s="216" t="s">
        <v>21</v>
      </c>
      <c r="N390" s="217" t="s">
        <v>42</v>
      </c>
      <c r="O390" s="43"/>
      <c r="P390" s="218">
        <f>O390*H390</f>
        <v>0</v>
      </c>
      <c r="Q390" s="218">
        <v>0</v>
      </c>
      <c r="R390" s="218">
        <f>Q390*H390</f>
        <v>0</v>
      </c>
      <c r="S390" s="218">
        <v>0</v>
      </c>
      <c r="T390" s="219">
        <f>S390*H390</f>
        <v>0</v>
      </c>
      <c r="AR390" s="25" t="s">
        <v>517</v>
      </c>
      <c r="AT390" s="25" t="s">
        <v>421</v>
      </c>
      <c r="AU390" s="25" t="s">
        <v>80</v>
      </c>
      <c r="AY390" s="25" t="s">
        <v>419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5" t="s">
        <v>78</v>
      </c>
      <c r="BK390" s="220">
        <f>ROUND(I390*H390,2)</f>
        <v>0</v>
      </c>
      <c r="BL390" s="25" t="s">
        <v>517</v>
      </c>
      <c r="BM390" s="25" t="s">
        <v>1542</v>
      </c>
    </row>
    <row r="391" spans="2:65" s="1" customFormat="1" ht="13.5">
      <c r="B391" s="42"/>
      <c r="C391" s="64"/>
      <c r="D391" s="237" t="s">
        <v>428</v>
      </c>
      <c r="E391" s="64"/>
      <c r="F391" s="271" t="s">
        <v>3084</v>
      </c>
      <c r="G391" s="64"/>
      <c r="H391" s="64"/>
      <c r="I391" s="177"/>
      <c r="J391" s="64"/>
      <c r="K391" s="64"/>
      <c r="L391" s="62"/>
      <c r="M391" s="223"/>
      <c r="N391" s="43"/>
      <c r="O391" s="43"/>
      <c r="P391" s="43"/>
      <c r="Q391" s="43"/>
      <c r="R391" s="43"/>
      <c r="S391" s="43"/>
      <c r="T391" s="79"/>
      <c r="AT391" s="25" t="s">
        <v>428</v>
      </c>
      <c r="AU391" s="25" t="s">
        <v>80</v>
      </c>
    </row>
    <row r="392" spans="2:65" s="1" customFormat="1" ht="22.5" customHeight="1">
      <c r="B392" s="42"/>
      <c r="C392" s="209" t="s">
        <v>999</v>
      </c>
      <c r="D392" s="209" t="s">
        <v>421</v>
      </c>
      <c r="E392" s="210" t="s">
        <v>3085</v>
      </c>
      <c r="F392" s="211" t="s">
        <v>3086</v>
      </c>
      <c r="G392" s="212" t="s">
        <v>3031</v>
      </c>
      <c r="H392" s="213">
        <v>39</v>
      </c>
      <c r="I392" s="214"/>
      <c r="J392" s="215">
        <f>ROUND(I392*H392,2)</f>
        <v>0</v>
      </c>
      <c r="K392" s="211" t="s">
        <v>21</v>
      </c>
      <c r="L392" s="62"/>
      <c r="M392" s="216" t="s">
        <v>21</v>
      </c>
      <c r="N392" s="217" t="s">
        <v>42</v>
      </c>
      <c r="O392" s="43"/>
      <c r="P392" s="218">
        <f>O392*H392</f>
        <v>0</v>
      </c>
      <c r="Q392" s="218">
        <v>0</v>
      </c>
      <c r="R392" s="218">
        <f>Q392*H392</f>
        <v>0</v>
      </c>
      <c r="S392" s="218">
        <v>0</v>
      </c>
      <c r="T392" s="219">
        <f>S392*H392</f>
        <v>0</v>
      </c>
      <c r="AR392" s="25" t="s">
        <v>517</v>
      </c>
      <c r="AT392" s="25" t="s">
        <v>421</v>
      </c>
      <c r="AU392" s="25" t="s">
        <v>80</v>
      </c>
      <c r="AY392" s="25" t="s">
        <v>419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5" t="s">
        <v>78</v>
      </c>
      <c r="BK392" s="220">
        <f>ROUND(I392*H392,2)</f>
        <v>0</v>
      </c>
      <c r="BL392" s="25" t="s">
        <v>517</v>
      </c>
      <c r="BM392" s="25" t="s">
        <v>1557</v>
      </c>
    </row>
    <row r="393" spans="2:65" s="1" customFormat="1" ht="13.5">
      <c r="B393" s="42"/>
      <c r="C393" s="64"/>
      <c r="D393" s="221" t="s">
        <v>428</v>
      </c>
      <c r="E393" s="64"/>
      <c r="F393" s="222" t="s">
        <v>3086</v>
      </c>
      <c r="G393" s="64"/>
      <c r="H393" s="64"/>
      <c r="I393" s="177"/>
      <c r="J393" s="64"/>
      <c r="K393" s="64"/>
      <c r="L393" s="62"/>
      <c r="M393" s="223"/>
      <c r="N393" s="43"/>
      <c r="O393" s="43"/>
      <c r="P393" s="43"/>
      <c r="Q393" s="43"/>
      <c r="R393" s="43"/>
      <c r="S393" s="43"/>
      <c r="T393" s="79"/>
      <c r="AT393" s="25" t="s">
        <v>428</v>
      </c>
      <c r="AU393" s="25" t="s">
        <v>80</v>
      </c>
    </row>
    <row r="394" spans="2:65" s="12" customFormat="1" ht="13.5">
      <c r="B394" s="224"/>
      <c r="C394" s="225"/>
      <c r="D394" s="221" t="s">
        <v>430</v>
      </c>
      <c r="E394" s="226" t="s">
        <v>21</v>
      </c>
      <c r="F394" s="227" t="s">
        <v>3087</v>
      </c>
      <c r="G394" s="225"/>
      <c r="H394" s="228">
        <v>39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AT394" s="234" t="s">
        <v>430</v>
      </c>
      <c r="AU394" s="234" t="s">
        <v>80</v>
      </c>
      <c r="AV394" s="12" t="s">
        <v>80</v>
      </c>
      <c r="AW394" s="12" t="s">
        <v>34</v>
      </c>
      <c r="AX394" s="12" t="s">
        <v>71</v>
      </c>
      <c r="AY394" s="234" t="s">
        <v>419</v>
      </c>
    </row>
    <row r="395" spans="2:65" s="13" customFormat="1" ht="13.5">
      <c r="B395" s="235"/>
      <c r="C395" s="236"/>
      <c r="D395" s="237" t="s">
        <v>430</v>
      </c>
      <c r="E395" s="238" t="s">
        <v>21</v>
      </c>
      <c r="F395" s="239" t="s">
        <v>434</v>
      </c>
      <c r="G395" s="236"/>
      <c r="H395" s="240">
        <v>39</v>
      </c>
      <c r="I395" s="241"/>
      <c r="J395" s="236"/>
      <c r="K395" s="236"/>
      <c r="L395" s="242"/>
      <c r="M395" s="243"/>
      <c r="N395" s="244"/>
      <c r="O395" s="244"/>
      <c r="P395" s="244"/>
      <c r="Q395" s="244"/>
      <c r="R395" s="244"/>
      <c r="S395" s="244"/>
      <c r="T395" s="245"/>
      <c r="AT395" s="246" t="s">
        <v>430</v>
      </c>
      <c r="AU395" s="246" t="s">
        <v>80</v>
      </c>
      <c r="AV395" s="13" t="s">
        <v>426</v>
      </c>
      <c r="AW395" s="13" t="s">
        <v>34</v>
      </c>
      <c r="AX395" s="13" t="s">
        <v>78</v>
      </c>
      <c r="AY395" s="246" t="s">
        <v>419</v>
      </c>
    </row>
    <row r="396" spans="2:65" s="1" customFormat="1" ht="22.5" customHeight="1">
      <c r="B396" s="42"/>
      <c r="C396" s="209" t="s">
        <v>1005</v>
      </c>
      <c r="D396" s="209" t="s">
        <v>421</v>
      </c>
      <c r="E396" s="210" t="s">
        <v>3088</v>
      </c>
      <c r="F396" s="211" t="s">
        <v>3089</v>
      </c>
      <c r="G396" s="212" t="s">
        <v>608</v>
      </c>
      <c r="H396" s="213">
        <v>20</v>
      </c>
      <c r="I396" s="214"/>
      <c r="J396" s="215">
        <f>ROUND(I396*H396,2)</f>
        <v>0</v>
      </c>
      <c r="K396" s="211" t="s">
        <v>21</v>
      </c>
      <c r="L396" s="62"/>
      <c r="M396" s="216" t="s">
        <v>21</v>
      </c>
      <c r="N396" s="217" t="s">
        <v>42</v>
      </c>
      <c r="O396" s="43"/>
      <c r="P396" s="218">
        <f>O396*H396</f>
        <v>0</v>
      </c>
      <c r="Q396" s="218">
        <v>0</v>
      </c>
      <c r="R396" s="218">
        <f>Q396*H396</f>
        <v>0</v>
      </c>
      <c r="S396" s="218">
        <v>0</v>
      </c>
      <c r="T396" s="219">
        <f>S396*H396</f>
        <v>0</v>
      </c>
      <c r="AR396" s="25" t="s">
        <v>517</v>
      </c>
      <c r="AT396" s="25" t="s">
        <v>421</v>
      </c>
      <c r="AU396" s="25" t="s">
        <v>80</v>
      </c>
      <c r="AY396" s="25" t="s">
        <v>419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5" t="s">
        <v>78</v>
      </c>
      <c r="BK396" s="220">
        <f>ROUND(I396*H396,2)</f>
        <v>0</v>
      </c>
      <c r="BL396" s="25" t="s">
        <v>517</v>
      </c>
      <c r="BM396" s="25" t="s">
        <v>1567</v>
      </c>
    </row>
    <row r="397" spans="2:65" s="1" customFormat="1" ht="13.5">
      <c r="B397" s="42"/>
      <c r="C397" s="64"/>
      <c r="D397" s="237" t="s">
        <v>428</v>
      </c>
      <c r="E397" s="64"/>
      <c r="F397" s="271" t="s">
        <v>3089</v>
      </c>
      <c r="G397" s="64"/>
      <c r="H397" s="64"/>
      <c r="I397" s="177"/>
      <c r="J397" s="64"/>
      <c r="K397" s="64"/>
      <c r="L397" s="62"/>
      <c r="M397" s="223"/>
      <c r="N397" s="43"/>
      <c r="O397" s="43"/>
      <c r="P397" s="43"/>
      <c r="Q397" s="43"/>
      <c r="R397" s="43"/>
      <c r="S397" s="43"/>
      <c r="T397" s="79"/>
      <c r="AT397" s="25" t="s">
        <v>428</v>
      </c>
      <c r="AU397" s="25" t="s">
        <v>80</v>
      </c>
    </row>
    <row r="398" spans="2:65" s="1" customFormat="1" ht="22.5" customHeight="1">
      <c r="B398" s="42"/>
      <c r="C398" s="209" t="s">
        <v>1011</v>
      </c>
      <c r="D398" s="209" t="s">
        <v>421</v>
      </c>
      <c r="E398" s="210" t="s">
        <v>3090</v>
      </c>
      <c r="F398" s="211" t="s">
        <v>3091</v>
      </c>
      <c r="G398" s="212" t="s">
        <v>3031</v>
      </c>
      <c r="H398" s="213">
        <v>1</v>
      </c>
      <c r="I398" s="214"/>
      <c r="J398" s="215">
        <f>ROUND(I398*H398,2)</f>
        <v>0</v>
      </c>
      <c r="K398" s="211" t="s">
        <v>21</v>
      </c>
      <c r="L398" s="62"/>
      <c r="M398" s="216" t="s">
        <v>21</v>
      </c>
      <c r="N398" s="217" t="s">
        <v>42</v>
      </c>
      <c r="O398" s="43"/>
      <c r="P398" s="218">
        <f>O398*H398</f>
        <v>0</v>
      </c>
      <c r="Q398" s="218">
        <v>0</v>
      </c>
      <c r="R398" s="218">
        <f>Q398*H398</f>
        <v>0</v>
      </c>
      <c r="S398" s="218">
        <v>0</v>
      </c>
      <c r="T398" s="219">
        <f>S398*H398</f>
        <v>0</v>
      </c>
      <c r="AR398" s="25" t="s">
        <v>517</v>
      </c>
      <c r="AT398" s="25" t="s">
        <v>421</v>
      </c>
      <c r="AU398" s="25" t="s">
        <v>80</v>
      </c>
      <c r="AY398" s="25" t="s">
        <v>419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5" t="s">
        <v>78</v>
      </c>
      <c r="BK398" s="220">
        <f>ROUND(I398*H398,2)</f>
        <v>0</v>
      </c>
      <c r="BL398" s="25" t="s">
        <v>517</v>
      </c>
      <c r="BM398" s="25" t="s">
        <v>1581</v>
      </c>
    </row>
    <row r="399" spans="2:65" s="1" customFormat="1" ht="13.5">
      <c r="B399" s="42"/>
      <c r="C399" s="64"/>
      <c r="D399" s="221" t="s">
        <v>428</v>
      </c>
      <c r="E399" s="64"/>
      <c r="F399" s="222" t="s">
        <v>3091</v>
      </c>
      <c r="G399" s="64"/>
      <c r="H399" s="64"/>
      <c r="I399" s="177"/>
      <c r="J399" s="64"/>
      <c r="K399" s="64"/>
      <c r="L399" s="62"/>
      <c r="M399" s="223"/>
      <c r="N399" s="43"/>
      <c r="O399" s="43"/>
      <c r="P399" s="43"/>
      <c r="Q399" s="43"/>
      <c r="R399" s="43"/>
      <c r="S399" s="43"/>
      <c r="T399" s="79"/>
      <c r="AT399" s="25" t="s">
        <v>428</v>
      </c>
      <c r="AU399" s="25" t="s">
        <v>80</v>
      </c>
    </row>
    <row r="400" spans="2:65" s="12" customFormat="1" ht="13.5">
      <c r="B400" s="224"/>
      <c r="C400" s="225"/>
      <c r="D400" s="221" t="s">
        <v>430</v>
      </c>
      <c r="E400" s="226" t="s">
        <v>21</v>
      </c>
      <c r="F400" s="227" t="s">
        <v>3092</v>
      </c>
      <c r="G400" s="225"/>
      <c r="H400" s="228">
        <v>1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430</v>
      </c>
      <c r="AU400" s="234" t="s">
        <v>80</v>
      </c>
      <c r="AV400" s="12" t="s">
        <v>80</v>
      </c>
      <c r="AW400" s="12" t="s">
        <v>34</v>
      </c>
      <c r="AX400" s="12" t="s">
        <v>71</v>
      </c>
      <c r="AY400" s="234" t="s">
        <v>419</v>
      </c>
    </row>
    <row r="401" spans="2:65" s="13" customFormat="1" ht="13.5">
      <c r="B401" s="235"/>
      <c r="C401" s="236"/>
      <c r="D401" s="237" t="s">
        <v>430</v>
      </c>
      <c r="E401" s="238" t="s">
        <v>21</v>
      </c>
      <c r="F401" s="239" t="s">
        <v>434</v>
      </c>
      <c r="G401" s="236"/>
      <c r="H401" s="240">
        <v>1</v>
      </c>
      <c r="I401" s="241"/>
      <c r="J401" s="236"/>
      <c r="K401" s="236"/>
      <c r="L401" s="242"/>
      <c r="M401" s="243"/>
      <c r="N401" s="244"/>
      <c r="O401" s="244"/>
      <c r="P401" s="244"/>
      <c r="Q401" s="244"/>
      <c r="R401" s="244"/>
      <c r="S401" s="244"/>
      <c r="T401" s="245"/>
      <c r="AT401" s="246" t="s">
        <v>430</v>
      </c>
      <c r="AU401" s="246" t="s">
        <v>80</v>
      </c>
      <c r="AV401" s="13" t="s">
        <v>426</v>
      </c>
      <c r="AW401" s="13" t="s">
        <v>34</v>
      </c>
      <c r="AX401" s="13" t="s">
        <v>78</v>
      </c>
      <c r="AY401" s="246" t="s">
        <v>419</v>
      </c>
    </row>
    <row r="402" spans="2:65" s="1" customFormat="1" ht="22.5" customHeight="1">
      <c r="B402" s="42"/>
      <c r="C402" s="250" t="s">
        <v>1018</v>
      </c>
      <c r="D402" s="250" t="s">
        <v>469</v>
      </c>
      <c r="E402" s="251" t="s">
        <v>3093</v>
      </c>
      <c r="F402" s="252" t="s">
        <v>3094</v>
      </c>
      <c r="G402" s="253" t="s">
        <v>608</v>
      </c>
      <c r="H402" s="254">
        <v>1</v>
      </c>
      <c r="I402" s="255"/>
      <c r="J402" s="256">
        <f>ROUND(I402*H402,2)</f>
        <v>0</v>
      </c>
      <c r="K402" s="252" t="s">
        <v>21</v>
      </c>
      <c r="L402" s="257"/>
      <c r="M402" s="258" t="s">
        <v>21</v>
      </c>
      <c r="N402" s="259" t="s">
        <v>42</v>
      </c>
      <c r="O402" s="43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AR402" s="25" t="s">
        <v>622</v>
      </c>
      <c r="AT402" s="25" t="s">
        <v>469</v>
      </c>
      <c r="AU402" s="25" t="s">
        <v>80</v>
      </c>
      <c r="AY402" s="25" t="s">
        <v>419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5" t="s">
        <v>78</v>
      </c>
      <c r="BK402" s="220">
        <f>ROUND(I402*H402,2)</f>
        <v>0</v>
      </c>
      <c r="BL402" s="25" t="s">
        <v>517</v>
      </c>
      <c r="BM402" s="25" t="s">
        <v>1595</v>
      </c>
    </row>
    <row r="403" spans="2:65" s="1" customFormat="1" ht="13.5">
      <c r="B403" s="42"/>
      <c r="C403" s="64"/>
      <c r="D403" s="237" t="s">
        <v>428</v>
      </c>
      <c r="E403" s="64"/>
      <c r="F403" s="271" t="s">
        <v>3094</v>
      </c>
      <c r="G403" s="64"/>
      <c r="H403" s="64"/>
      <c r="I403" s="177"/>
      <c r="J403" s="64"/>
      <c r="K403" s="64"/>
      <c r="L403" s="62"/>
      <c r="M403" s="223"/>
      <c r="N403" s="43"/>
      <c r="O403" s="43"/>
      <c r="P403" s="43"/>
      <c r="Q403" s="43"/>
      <c r="R403" s="43"/>
      <c r="S403" s="43"/>
      <c r="T403" s="79"/>
      <c r="AT403" s="25" t="s">
        <v>428</v>
      </c>
      <c r="AU403" s="25" t="s">
        <v>80</v>
      </c>
    </row>
    <row r="404" spans="2:65" s="1" customFormat="1" ht="22.5" customHeight="1">
      <c r="B404" s="42"/>
      <c r="C404" s="209" t="s">
        <v>1024</v>
      </c>
      <c r="D404" s="209" t="s">
        <v>421</v>
      </c>
      <c r="E404" s="210" t="s">
        <v>3095</v>
      </c>
      <c r="F404" s="211" t="s">
        <v>3096</v>
      </c>
      <c r="G404" s="212" t="s">
        <v>608</v>
      </c>
      <c r="H404" s="213">
        <v>1</v>
      </c>
      <c r="I404" s="214"/>
      <c r="J404" s="215">
        <f>ROUND(I404*H404,2)</f>
        <v>0</v>
      </c>
      <c r="K404" s="211" t="s">
        <v>21</v>
      </c>
      <c r="L404" s="62"/>
      <c r="M404" s="216" t="s">
        <v>21</v>
      </c>
      <c r="N404" s="217" t="s">
        <v>42</v>
      </c>
      <c r="O404" s="43"/>
      <c r="P404" s="218">
        <f>O404*H404</f>
        <v>0</v>
      </c>
      <c r="Q404" s="218">
        <v>0</v>
      </c>
      <c r="R404" s="218">
        <f>Q404*H404</f>
        <v>0</v>
      </c>
      <c r="S404" s="218">
        <v>0</v>
      </c>
      <c r="T404" s="219">
        <f>S404*H404</f>
        <v>0</v>
      </c>
      <c r="AR404" s="25" t="s">
        <v>517</v>
      </c>
      <c r="AT404" s="25" t="s">
        <v>421</v>
      </c>
      <c r="AU404" s="25" t="s">
        <v>80</v>
      </c>
      <c r="AY404" s="25" t="s">
        <v>419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5" t="s">
        <v>78</v>
      </c>
      <c r="BK404" s="220">
        <f>ROUND(I404*H404,2)</f>
        <v>0</v>
      </c>
      <c r="BL404" s="25" t="s">
        <v>517</v>
      </c>
      <c r="BM404" s="25" t="s">
        <v>1610</v>
      </c>
    </row>
    <row r="405" spans="2:65" s="1" customFormat="1" ht="13.5">
      <c r="B405" s="42"/>
      <c r="C405" s="64"/>
      <c r="D405" s="221" t="s">
        <v>428</v>
      </c>
      <c r="E405" s="64"/>
      <c r="F405" s="222" t="s">
        <v>3096</v>
      </c>
      <c r="G405" s="64"/>
      <c r="H405" s="64"/>
      <c r="I405" s="177"/>
      <c r="J405" s="64"/>
      <c r="K405" s="64"/>
      <c r="L405" s="62"/>
      <c r="M405" s="223"/>
      <c r="N405" s="43"/>
      <c r="O405" s="43"/>
      <c r="P405" s="43"/>
      <c r="Q405" s="43"/>
      <c r="R405" s="43"/>
      <c r="S405" s="43"/>
      <c r="T405" s="79"/>
      <c r="AT405" s="25" t="s">
        <v>428</v>
      </c>
      <c r="AU405" s="25" t="s">
        <v>80</v>
      </c>
    </row>
    <row r="406" spans="2:65" s="12" customFormat="1" ht="13.5">
      <c r="B406" s="224"/>
      <c r="C406" s="225"/>
      <c r="D406" s="221" t="s">
        <v>430</v>
      </c>
      <c r="E406" s="226" t="s">
        <v>21</v>
      </c>
      <c r="F406" s="227" t="s">
        <v>3097</v>
      </c>
      <c r="G406" s="225"/>
      <c r="H406" s="228">
        <v>1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AT406" s="234" t="s">
        <v>430</v>
      </c>
      <c r="AU406" s="234" t="s">
        <v>80</v>
      </c>
      <c r="AV406" s="12" t="s">
        <v>80</v>
      </c>
      <c r="AW406" s="12" t="s">
        <v>34</v>
      </c>
      <c r="AX406" s="12" t="s">
        <v>71</v>
      </c>
      <c r="AY406" s="234" t="s">
        <v>419</v>
      </c>
    </row>
    <row r="407" spans="2:65" s="13" customFormat="1" ht="13.5">
      <c r="B407" s="235"/>
      <c r="C407" s="236"/>
      <c r="D407" s="237" t="s">
        <v>430</v>
      </c>
      <c r="E407" s="238" t="s">
        <v>21</v>
      </c>
      <c r="F407" s="239" t="s">
        <v>434</v>
      </c>
      <c r="G407" s="236"/>
      <c r="H407" s="240">
        <v>1</v>
      </c>
      <c r="I407" s="241"/>
      <c r="J407" s="236"/>
      <c r="K407" s="236"/>
      <c r="L407" s="242"/>
      <c r="M407" s="243"/>
      <c r="N407" s="244"/>
      <c r="O407" s="244"/>
      <c r="P407" s="244"/>
      <c r="Q407" s="244"/>
      <c r="R407" s="244"/>
      <c r="S407" s="244"/>
      <c r="T407" s="245"/>
      <c r="AT407" s="246" t="s">
        <v>430</v>
      </c>
      <c r="AU407" s="246" t="s">
        <v>80</v>
      </c>
      <c r="AV407" s="13" t="s">
        <v>426</v>
      </c>
      <c r="AW407" s="13" t="s">
        <v>34</v>
      </c>
      <c r="AX407" s="13" t="s">
        <v>78</v>
      </c>
      <c r="AY407" s="246" t="s">
        <v>419</v>
      </c>
    </row>
    <row r="408" spans="2:65" s="1" customFormat="1" ht="22.5" customHeight="1">
      <c r="B408" s="42"/>
      <c r="C408" s="209" t="s">
        <v>1033</v>
      </c>
      <c r="D408" s="209" t="s">
        <v>421</v>
      </c>
      <c r="E408" s="210" t="s">
        <v>3098</v>
      </c>
      <c r="F408" s="211" t="s">
        <v>3099</v>
      </c>
      <c r="G408" s="212" t="s">
        <v>608</v>
      </c>
      <c r="H408" s="213">
        <v>5</v>
      </c>
      <c r="I408" s="214"/>
      <c r="J408" s="215">
        <f>ROUND(I408*H408,2)</f>
        <v>0</v>
      </c>
      <c r="K408" s="211" t="s">
        <v>21</v>
      </c>
      <c r="L408" s="62"/>
      <c r="M408" s="216" t="s">
        <v>21</v>
      </c>
      <c r="N408" s="217" t="s">
        <v>42</v>
      </c>
      <c r="O408" s="43"/>
      <c r="P408" s="218">
        <f>O408*H408</f>
        <v>0</v>
      </c>
      <c r="Q408" s="218">
        <v>0</v>
      </c>
      <c r="R408" s="218">
        <f>Q408*H408</f>
        <v>0</v>
      </c>
      <c r="S408" s="218">
        <v>0</v>
      </c>
      <c r="T408" s="219">
        <f>S408*H408</f>
        <v>0</v>
      </c>
      <c r="AR408" s="25" t="s">
        <v>517</v>
      </c>
      <c r="AT408" s="25" t="s">
        <v>421</v>
      </c>
      <c r="AU408" s="25" t="s">
        <v>80</v>
      </c>
      <c r="AY408" s="25" t="s">
        <v>419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5" t="s">
        <v>78</v>
      </c>
      <c r="BK408" s="220">
        <f>ROUND(I408*H408,2)</f>
        <v>0</v>
      </c>
      <c r="BL408" s="25" t="s">
        <v>517</v>
      </c>
      <c r="BM408" s="25" t="s">
        <v>1634</v>
      </c>
    </row>
    <row r="409" spans="2:65" s="1" customFormat="1" ht="13.5">
      <c r="B409" s="42"/>
      <c r="C409" s="64"/>
      <c r="D409" s="237" t="s">
        <v>428</v>
      </c>
      <c r="E409" s="64"/>
      <c r="F409" s="271" t="s">
        <v>3099</v>
      </c>
      <c r="G409" s="64"/>
      <c r="H409" s="64"/>
      <c r="I409" s="177"/>
      <c r="J409" s="64"/>
      <c r="K409" s="64"/>
      <c r="L409" s="62"/>
      <c r="M409" s="223"/>
      <c r="N409" s="43"/>
      <c r="O409" s="43"/>
      <c r="P409" s="43"/>
      <c r="Q409" s="43"/>
      <c r="R409" s="43"/>
      <c r="S409" s="43"/>
      <c r="T409" s="79"/>
      <c r="AT409" s="25" t="s">
        <v>428</v>
      </c>
      <c r="AU409" s="25" t="s">
        <v>80</v>
      </c>
    </row>
    <row r="410" spans="2:65" s="1" customFormat="1" ht="22.5" customHeight="1">
      <c r="B410" s="42"/>
      <c r="C410" s="209" t="s">
        <v>1039</v>
      </c>
      <c r="D410" s="209" t="s">
        <v>421</v>
      </c>
      <c r="E410" s="210" t="s">
        <v>3100</v>
      </c>
      <c r="F410" s="211" t="s">
        <v>3101</v>
      </c>
      <c r="G410" s="212" t="s">
        <v>608</v>
      </c>
      <c r="H410" s="213">
        <v>4</v>
      </c>
      <c r="I410" s="214"/>
      <c r="J410" s="215">
        <f>ROUND(I410*H410,2)</f>
        <v>0</v>
      </c>
      <c r="K410" s="211" t="s">
        <v>21</v>
      </c>
      <c r="L410" s="62"/>
      <c r="M410" s="216" t="s">
        <v>21</v>
      </c>
      <c r="N410" s="217" t="s">
        <v>42</v>
      </c>
      <c r="O410" s="43"/>
      <c r="P410" s="218">
        <f>O410*H410</f>
        <v>0</v>
      </c>
      <c r="Q410" s="218">
        <v>0</v>
      </c>
      <c r="R410" s="218">
        <f>Q410*H410</f>
        <v>0</v>
      </c>
      <c r="S410" s="218">
        <v>0</v>
      </c>
      <c r="T410" s="219">
        <f>S410*H410</f>
        <v>0</v>
      </c>
      <c r="AR410" s="25" t="s">
        <v>517</v>
      </c>
      <c r="AT410" s="25" t="s">
        <v>421</v>
      </c>
      <c r="AU410" s="25" t="s">
        <v>80</v>
      </c>
      <c r="AY410" s="25" t="s">
        <v>419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5" t="s">
        <v>78</v>
      </c>
      <c r="BK410" s="220">
        <f>ROUND(I410*H410,2)</f>
        <v>0</v>
      </c>
      <c r="BL410" s="25" t="s">
        <v>517</v>
      </c>
      <c r="BM410" s="25" t="s">
        <v>1644</v>
      </c>
    </row>
    <row r="411" spans="2:65" s="1" customFormat="1" ht="13.5">
      <c r="B411" s="42"/>
      <c r="C411" s="64"/>
      <c r="D411" s="221" t="s">
        <v>428</v>
      </c>
      <c r="E411" s="64"/>
      <c r="F411" s="222" t="s">
        <v>3101</v>
      </c>
      <c r="G411" s="64"/>
      <c r="H411" s="64"/>
      <c r="I411" s="177"/>
      <c r="J411" s="64"/>
      <c r="K411" s="64"/>
      <c r="L411" s="62"/>
      <c r="M411" s="223"/>
      <c r="N411" s="43"/>
      <c r="O411" s="43"/>
      <c r="P411" s="43"/>
      <c r="Q411" s="43"/>
      <c r="R411" s="43"/>
      <c r="S411" s="43"/>
      <c r="T411" s="79"/>
      <c r="AT411" s="25" t="s">
        <v>428</v>
      </c>
      <c r="AU411" s="25" t="s">
        <v>80</v>
      </c>
    </row>
    <row r="412" spans="2:65" s="12" customFormat="1" ht="13.5">
      <c r="B412" s="224"/>
      <c r="C412" s="225"/>
      <c r="D412" s="221" t="s">
        <v>430</v>
      </c>
      <c r="E412" s="226" t="s">
        <v>21</v>
      </c>
      <c r="F412" s="227" t="s">
        <v>3102</v>
      </c>
      <c r="G412" s="225"/>
      <c r="H412" s="228">
        <v>4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AT412" s="234" t="s">
        <v>430</v>
      </c>
      <c r="AU412" s="234" t="s">
        <v>80</v>
      </c>
      <c r="AV412" s="12" t="s">
        <v>80</v>
      </c>
      <c r="AW412" s="12" t="s">
        <v>34</v>
      </c>
      <c r="AX412" s="12" t="s">
        <v>71</v>
      </c>
      <c r="AY412" s="234" t="s">
        <v>419</v>
      </c>
    </row>
    <row r="413" spans="2:65" s="13" customFormat="1" ht="13.5">
      <c r="B413" s="235"/>
      <c r="C413" s="236"/>
      <c r="D413" s="237" t="s">
        <v>430</v>
      </c>
      <c r="E413" s="238" t="s">
        <v>21</v>
      </c>
      <c r="F413" s="239" t="s">
        <v>434</v>
      </c>
      <c r="G413" s="236"/>
      <c r="H413" s="240">
        <v>4</v>
      </c>
      <c r="I413" s="241"/>
      <c r="J413" s="236"/>
      <c r="K413" s="236"/>
      <c r="L413" s="242"/>
      <c r="M413" s="243"/>
      <c r="N413" s="244"/>
      <c r="O413" s="244"/>
      <c r="P413" s="244"/>
      <c r="Q413" s="244"/>
      <c r="R413" s="244"/>
      <c r="S413" s="244"/>
      <c r="T413" s="245"/>
      <c r="AT413" s="246" t="s">
        <v>430</v>
      </c>
      <c r="AU413" s="246" t="s">
        <v>80</v>
      </c>
      <c r="AV413" s="13" t="s">
        <v>426</v>
      </c>
      <c r="AW413" s="13" t="s">
        <v>34</v>
      </c>
      <c r="AX413" s="13" t="s">
        <v>78</v>
      </c>
      <c r="AY413" s="246" t="s">
        <v>419</v>
      </c>
    </row>
    <row r="414" spans="2:65" s="1" customFormat="1" ht="22.5" customHeight="1">
      <c r="B414" s="42"/>
      <c r="C414" s="209" t="s">
        <v>1046</v>
      </c>
      <c r="D414" s="209" t="s">
        <v>421</v>
      </c>
      <c r="E414" s="210" t="s">
        <v>3103</v>
      </c>
      <c r="F414" s="211" t="s">
        <v>3104</v>
      </c>
      <c r="G414" s="212" t="s">
        <v>608</v>
      </c>
      <c r="H414" s="213">
        <v>1</v>
      </c>
      <c r="I414" s="214"/>
      <c r="J414" s="215">
        <f>ROUND(I414*H414,2)</f>
        <v>0</v>
      </c>
      <c r="K414" s="211" t="s">
        <v>21</v>
      </c>
      <c r="L414" s="62"/>
      <c r="M414" s="216" t="s">
        <v>21</v>
      </c>
      <c r="N414" s="217" t="s">
        <v>42</v>
      </c>
      <c r="O414" s="43"/>
      <c r="P414" s="218">
        <f>O414*H414</f>
        <v>0</v>
      </c>
      <c r="Q414" s="218">
        <v>0</v>
      </c>
      <c r="R414" s="218">
        <f>Q414*H414</f>
        <v>0</v>
      </c>
      <c r="S414" s="218">
        <v>0</v>
      </c>
      <c r="T414" s="219">
        <f>S414*H414</f>
        <v>0</v>
      </c>
      <c r="AR414" s="25" t="s">
        <v>517</v>
      </c>
      <c r="AT414" s="25" t="s">
        <v>421</v>
      </c>
      <c r="AU414" s="25" t="s">
        <v>80</v>
      </c>
      <c r="AY414" s="25" t="s">
        <v>419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5" t="s">
        <v>78</v>
      </c>
      <c r="BK414" s="220">
        <f>ROUND(I414*H414,2)</f>
        <v>0</v>
      </c>
      <c r="BL414" s="25" t="s">
        <v>517</v>
      </c>
      <c r="BM414" s="25" t="s">
        <v>1656</v>
      </c>
    </row>
    <row r="415" spans="2:65" s="1" customFormat="1" ht="13.5">
      <c r="B415" s="42"/>
      <c r="C415" s="64"/>
      <c r="D415" s="237" t="s">
        <v>428</v>
      </c>
      <c r="E415" s="64"/>
      <c r="F415" s="271" t="s">
        <v>3104</v>
      </c>
      <c r="G415" s="64"/>
      <c r="H415" s="64"/>
      <c r="I415" s="177"/>
      <c r="J415" s="64"/>
      <c r="K415" s="64"/>
      <c r="L415" s="62"/>
      <c r="M415" s="223"/>
      <c r="N415" s="43"/>
      <c r="O415" s="43"/>
      <c r="P415" s="43"/>
      <c r="Q415" s="43"/>
      <c r="R415" s="43"/>
      <c r="S415" s="43"/>
      <c r="T415" s="79"/>
      <c r="AT415" s="25" t="s">
        <v>428</v>
      </c>
      <c r="AU415" s="25" t="s">
        <v>80</v>
      </c>
    </row>
    <row r="416" spans="2:65" s="1" customFormat="1" ht="22.5" customHeight="1">
      <c r="B416" s="42"/>
      <c r="C416" s="209" t="s">
        <v>1054</v>
      </c>
      <c r="D416" s="209" t="s">
        <v>421</v>
      </c>
      <c r="E416" s="210" t="s">
        <v>3105</v>
      </c>
      <c r="F416" s="211" t="s">
        <v>3106</v>
      </c>
      <c r="G416" s="212" t="s">
        <v>608</v>
      </c>
      <c r="H416" s="213">
        <v>1</v>
      </c>
      <c r="I416" s="214"/>
      <c r="J416" s="215">
        <f>ROUND(I416*H416,2)</f>
        <v>0</v>
      </c>
      <c r="K416" s="211" t="s">
        <v>21</v>
      </c>
      <c r="L416" s="62"/>
      <c r="M416" s="216" t="s">
        <v>21</v>
      </c>
      <c r="N416" s="217" t="s">
        <v>42</v>
      </c>
      <c r="O416" s="43"/>
      <c r="P416" s="218">
        <f>O416*H416</f>
        <v>0</v>
      </c>
      <c r="Q416" s="218">
        <v>0</v>
      </c>
      <c r="R416" s="218">
        <f>Q416*H416</f>
        <v>0</v>
      </c>
      <c r="S416" s="218">
        <v>0</v>
      </c>
      <c r="T416" s="219">
        <f>S416*H416</f>
        <v>0</v>
      </c>
      <c r="AR416" s="25" t="s">
        <v>517</v>
      </c>
      <c r="AT416" s="25" t="s">
        <v>421</v>
      </c>
      <c r="AU416" s="25" t="s">
        <v>80</v>
      </c>
      <c r="AY416" s="25" t="s">
        <v>419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5" t="s">
        <v>78</v>
      </c>
      <c r="BK416" s="220">
        <f>ROUND(I416*H416,2)</f>
        <v>0</v>
      </c>
      <c r="BL416" s="25" t="s">
        <v>517</v>
      </c>
      <c r="BM416" s="25" t="s">
        <v>1671</v>
      </c>
    </row>
    <row r="417" spans="2:65" s="1" customFormat="1" ht="13.5">
      <c r="B417" s="42"/>
      <c r="C417" s="64"/>
      <c r="D417" s="221" t="s">
        <v>428</v>
      </c>
      <c r="E417" s="64"/>
      <c r="F417" s="222" t="s">
        <v>3106</v>
      </c>
      <c r="G417" s="64"/>
      <c r="H417" s="64"/>
      <c r="I417" s="177"/>
      <c r="J417" s="64"/>
      <c r="K417" s="64"/>
      <c r="L417" s="62"/>
      <c r="M417" s="223"/>
      <c r="N417" s="43"/>
      <c r="O417" s="43"/>
      <c r="P417" s="43"/>
      <c r="Q417" s="43"/>
      <c r="R417" s="43"/>
      <c r="S417" s="43"/>
      <c r="T417" s="79"/>
      <c r="AT417" s="25" t="s">
        <v>428</v>
      </c>
      <c r="AU417" s="25" t="s">
        <v>80</v>
      </c>
    </row>
    <row r="418" spans="2:65" s="12" customFormat="1" ht="13.5">
      <c r="B418" s="224"/>
      <c r="C418" s="225"/>
      <c r="D418" s="221" t="s">
        <v>430</v>
      </c>
      <c r="E418" s="226" t="s">
        <v>21</v>
      </c>
      <c r="F418" s="227" t="s">
        <v>3097</v>
      </c>
      <c r="G418" s="225"/>
      <c r="H418" s="228">
        <v>1</v>
      </c>
      <c r="I418" s="229"/>
      <c r="J418" s="225"/>
      <c r="K418" s="225"/>
      <c r="L418" s="230"/>
      <c r="M418" s="231"/>
      <c r="N418" s="232"/>
      <c r="O418" s="232"/>
      <c r="P418" s="232"/>
      <c r="Q418" s="232"/>
      <c r="R418" s="232"/>
      <c r="S418" s="232"/>
      <c r="T418" s="233"/>
      <c r="AT418" s="234" t="s">
        <v>430</v>
      </c>
      <c r="AU418" s="234" t="s">
        <v>80</v>
      </c>
      <c r="AV418" s="12" t="s">
        <v>80</v>
      </c>
      <c r="AW418" s="12" t="s">
        <v>34</v>
      </c>
      <c r="AX418" s="12" t="s">
        <v>71</v>
      </c>
      <c r="AY418" s="234" t="s">
        <v>419</v>
      </c>
    </row>
    <row r="419" spans="2:65" s="13" customFormat="1" ht="13.5">
      <c r="B419" s="235"/>
      <c r="C419" s="236"/>
      <c r="D419" s="237" t="s">
        <v>430</v>
      </c>
      <c r="E419" s="238" t="s">
        <v>21</v>
      </c>
      <c r="F419" s="239" t="s">
        <v>434</v>
      </c>
      <c r="G419" s="236"/>
      <c r="H419" s="240">
        <v>1</v>
      </c>
      <c r="I419" s="241"/>
      <c r="J419" s="236"/>
      <c r="K419" s="236"/>
      <c r="L419" s="242"/>
      <c r="M419" s="243"/>
      <c r="N419" s="244"/>
      <c r="O419" s="244"/>
      <c r="P419" s="244"/>
      <c r="Q419" s="244"/>
      <c r="R419" s="244"/>
      <c r="S419" s="244"/>
      <c r="T419" s="245"/>
      <c r="AT419" s="246" t="s">
        <v>430</v>
      </c>
      <c r="AU419" s="246" t="s">
        <v>80</v>
      </c>
      <c r="AV419" s="13" t="s">
        <v>426</v>
      </c>
      <c r="AW419" s="13" t="s">
        <v>34</v>
      </c>
      <c r="AX419" s="13" t="s">
        <v>78</v>
      </c>
      <c r="AY419" s="246" t="s">
        <v>419</v>
      </c>
    </row>
    <row r="420" spans="2:65" s="1" customFormat="1" ht="22.5" customHeight="1">
      <c r="B420" s="42"/>
      <c r="C420" s="209" t="s">
        <v>1060</v>
      </c>
      <c r="D420" s="209" t="s">
        <v>421</v>
      </c>
      <c r="E420" s="210" t="s">
        <v>3107</v>
      </c>
      <c r="F420" s="211" t="s">
        <v>3108</v>
      </c>
      <c r="G420" s="212" t="s">
        <v>608</v>
      </c>
      <c r="H420" s="213">
        <v>11</v>
      </c>
      <c r="I420" s="214"/>
      <c r="J420" s="215">
        <f>ROUND(I420*H420,2)</f>
        <v>0</v>
      </c>
      <c r="K420" s="211" t="s">
        <v>21</v>
      </c>
      <c r="L420" s="62"/>
      <c r="M420" s="216" t="s">
        <v>21</v>
      </c>
      <c r="N420" s="217" t="s">
        <v>42</v>
      </c>
      <c r="O420" s="43"/>
      <c r="P420" s="218">
        <f>O420*H420</f>
        <v>0</v>
      </c>
      <c r="Q420" s="218">
        <v>0</v>
      </c>
      <c r="R420" s="218">
        <f>Q420*H420</f>
        <v>0</v>
      </c>
      <c r="S420" s="218">
        <v>0</v>
      </c>
      <c r="T420" s="219">
        <f>S420*H420</f>
        <v>0</v>
      </c>
      <c r="AR420" s="25" t="s">
        <v>517</v>
      </c>
      <c r="AT420" s="25" t="s">
        <v>421</v>
      </c>
      <c r="AU420" s="25" t="s">
        <v>80</v>
      </c>
      <c r="AY420" s="25" t="s">
        <v>419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5" t="s">
        <v>78</v>
      </c>
      <c r="BK420" s="220">
        <f>ROUND(I420*H420,2)</f>
        <v>0</v>
      </c>
      <c r="BL420" s="25" t="s">
        <v>517</v>
      </c>
      <c r="BM420" s="25" t="s">
        <v>1684</v>
      </c>
    </row>
    <row r="421" spans="2:65" s="1" customFormat="1" ht="13.5">
      <c r="B421" s="42"/>
      <c r="C421" s="64"/>
      <c r="D421" s="237" t="s">
        <v>428</v>
      </c>
      <c r="E421" s="64"/>
      <c r="F421" s="271" t="s">
        <v>3108</v>
      </c>
      <c r="G421" s="64"/>
      <c r="H421" s="64"/>
      <c r="I421" s="177"/>
      <c r="J421" s="64"/>
      <c r="K421" s="64"/>
      <c r="L421" s="62"/>
      <c r="M421" s="223"/>
      <c r="N421" s="43"/>
      <c r="O421" s="43"/>
      <c r="P421" s="43"/>
      <c r="Q421" s="43"/>
      <c r="R421" s="43"/>
      <c r="S421" s="43"/>
      <c r="T421" s="79"/>
      <c r="AT421" s="25" t="s">
        <v>428</v>
      </c>
      <c r="AU421" s="25" t="s">
        <v>80</v>
      </c>
    </row>
    <row r="422" spans="2:65" s="1" customFormat="1" ht="22.5" customHeight="1">
      <c r="B422" s="42"/>
      <c r="C422" s="209" t="s">
        <v>1066</v>
      </c>
      <c r="D422" s="209" t="s">
        <v>421</v>
      </c>
      <c r="E422" s="210" t="s">
        <v>3109</v>
      </c>
      <c r="F422" s="211" t="s">
        <v>3110</v>
      </c>
      <c r="G422" s="212" t="s">
        <v>608</v>
      </c>
      <c r="H422" s="213">
        <v>148</v>
      </c>
      <c r="I422" s="214"/>
      <c r="J422" s="215">
        <f>ROUND(I422*H422,2)</f>
        <v>0</v>
      </c>
      <c r="K422" s="211" t="s">
        <v>21</v>
      </c>
      <c r="L422" s="62"/>
      <c r="M422" s="216" t="s">
        <v>21</v>
      </c>
      <c r="N422" s="217" t="s">
        <v>42</v>
      </c>
      <c r="O422" s="43"/>
      <c r="P422" s="218">
        <f>O422*H422</f>
        <v>0</v>
      </c>
      <c r="Q422" s="218">
        <v>0</v>
      </c>
      <c r="R422" s="218">
        <f>Q422*H422</f>
        <v>0</v>
      </c>
      <c r="S422" s="218">
        <v>0</v>
      </c>
      <c r="T422" s="219">
        <f>S422*H422</f>
        <v>0</v>
      </c>
      <c r="AR422" s="25" t="s">
        <v>517</v>
      </c>
      <c r="AT422" s="25" t="s">
        <v>421</v>
      </c>
      <c r="AU422" s="25" t="s">
        <v>80</v>
      </c>
      <c r="AY422" s="25" t="s">
        <v>419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5" t="s">
        <v>78</v>
      </c>
      <c r="BK422" s="220">
        <f>ROUND(I422*H422,2)</f>
        <v>0</v>
      </c>
      <c r="BL422" s="25" t="s">
        <v>517</v>
      </c>
      <c r="BM422" s="25" t="s">
        <v>1694</v>
      </c>
    </row>
    <row r="423" spans="2:65" s="1" customFormat="1" ht="13.5">
      <c r="B423" s="42"/>
      <c r="C423" s="64"/>
      <c r="D423" s="221" t="s">
        <v>428</v>
      </c>
      <c r="E423" s="64"/>
      <c r="F423" s="222" t="s">
        <v>3110</v>
      </c>
      <c r="G423" s="64"/>
      <c r="H423" s="64"/>
      <c r="I423" s="177"/>
      <c r="J423" s="64"/>
      <c r="K423" s="64"/>
      <c r="L423" s="62"/>
      <c r="M423" s="223"/>
      <c r="N423" s="43"/>
      <c r="O423" s="43"/>
      <c r="P423" s="43"/>
      <c r="Q423" s="43"/>
      <c r="R423" s="43"/>
      <c r="S423" s="43"/>
      <c r="T423" s="79"/>
      <c r="AT423" s="25" t="s">
        <v>428</v>
      </c>
      <c r="AU423" s="25" t="s">
        <v>80</v>
      </c>
    </row>
    <row r="424" spans="2:65" s="12" customFormat="1" ht="13.5">
      <c r="B424" s="224"/>
      <c r="C424" s="225"/>
      <c r="D424" s="221" t="s">
        <v>430</v>
      </c>
      <c r="E424" s="226" t="s">
        <v>21</v>
      </c>
      <c r="F424" s="227" t="s">
        <v>3111</v>
      </c>
      <c r="G424" s="225"/>
      <c r="H424" s="228">
        <v>148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AT424" s="234" t="s">
        <v>430</v>
      </c>
      <c r="AU424" s="234" t="s">
        <v>80</v>
      </c>
      <c r="AV424" s="12" t="s">
        <v>80</v>
      </c>
      <c r="AW424" s="12" t="s">
        <v>34</v>
      </c>
      <c r="AX424" s="12" t="s">
        <v>71</v>
      </c>
      <c r="AY424" s="234" t="s">
        <v>419</v>
      </c>
    </row>
    <row r="425" spans="2:65" s="13" customFormat="1" ht="13.5">
      <c r="B425" s="235"/>
      <c r="C425" s="236"/>
      <c r="D425" s="237" t="s">
        <v>430</v>
      </c>
      <c r="E425" s="238" t="s">
        <v>21</v>
      </c>
      <c r="F425" s="239" t="s">
        <v>434</v>
      </c>
      <c r="G425" s="236"/>
      <c r="H425" s="240">
        <v>148</v>
      </c>
      <c r="I425" s="241"/>
      <c r="J425" s="236"/>
      <c r="K425" s="236"/>
      <c r="L425" s="242"/>
      <c r="M425" s="243"/>
      <c r="N425" s="244"/>
      <c r="O425" s="244"/>
      <c r="P425" s="244"/>
      <c r="Q425" s="244"/>
      <c r="R425" s="244"/>
      <c r="S425" s="244"/>
      <c r="T425" s="245"/>
      <c r="AT425" s="246" t="s">
        <v>430</v>
      </c>
      <c r="AU425" s="246" t="s">
        <v>80</v>
      </c>
      <c r="AV425" s="13" t="s">
        <v>426</v>
      </c>
      <c r="AW425" s="13" t="s">
        <v>34</v>
      </c>
      <c r="AX425" s="13" t="s">
        <v>78</v>
      </c>
      <c r="AY425" s="246" t="s">
        <v>419</v>
      </c>
    </row>
    <row r="426" spans="2:65" s="1" customFormat="1" ht="22.5" customHeight="1">
      <c r="B426" s="42"/>
      <c r="C426" s="209" t="s">
        <v>1072</v>
      </c>
      <c r="D426" s="209" t="s">
        <v>421</v>
      </c>
      <c r="E426" s="210" t="s">
        <v>3112</v>
      </c>
      <c r="F426" s="211" t="s">
        <v>3113</v>
      </c>
      <c r="G426" s="212" t="s">
        <v>608</v>
      </c>
      <c r="H426" s="213">
        <v>59</v>
      </c>
      <c r="I426" s="214"/>
      <c r="J426" s="215">
        <f>ROUND(I426*H426,2)</f>
        <v>0</v>
      </c>
      <c r="K426" s="211" t="s">
        <v>21</v>
      </c>
      <c r="L426" s="62"/>
      <c r="M426" s="216" t="s">
        <v>21</v>
      </c>
      <c r="N426" s="217" t="s">
        <v>42</v>
      </c>
      <c r="O426" s="43"/>
      <c r="P426" s="218">
        <f>O426*H426</f>
        <v>0</v>
      </c>
      <c r="Q426" s="218">
        <v>0</v>
      </c>
      <c r="R426" s="218">
        <f>Q426*H426</f>
        <v>0</v>
      </c>
      <c r="S426" s="218">
        <v>0</v>
      </c>
      <c r="T426" s="219">
        <f>S426*H426</f>
        <v>0</v>
      </c>
      <c r="AR426" s="25" t="s">
        <v>517</v>
      </c>
      <c r="AT426" s="25" t="s">
        <v>421</v>
      </c>
      <c r="AU426" s="25" t="s">
        <v>80</v>
      </c>
      <c r="AY426" s="25" t="s">
        <v>419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5" t="s">
        <v>78</v>
      </c>
      <c r="BK426" s="220">
        <f>ROUND(I426*H426,2)</f>
        <v>0</v>
      </c>
      <c r="BL426" s="25" t="s">
        <v>517</v>
      </c>
      <c r="BM426" s="25" t="s">
        <v>1707</v>
      </c>
    </row>
    <row r="427" spans="2:65" s="1" customFormat="1" ht="13.5">
      <c r="B427" s="42"/>
      <c r="C427" s="64"/>
      <c r="D427" s="237" t="s">
        <v>428</v>
      </c>
      <c r="E427" s="64"/>
      <c r="F427" s="271" t="s">
        <v>3113</v>
      </c>
      <c r="G427" s="64"/>
      <c r="H427" s="64"/>
      <c r="I427" s="177"/>
      <c r="J427" s="64"/>
      <c r="K427" s="64"/>
      <c r="L427" s="62"/>
      <c r="M427" s="223"/>
      <c r="N427" s="43"/>
      <c r="O427" s="43"/>
      <c r="P427" s="43"/>
      <c r="Q427" s="43"/>
      <c r="R427" s="43"/>
      <c r="S427" s="43"/>
      <c r="T427" s="79"/>
      <c r="AT427" s="25" t="s">
        <v>428</v>
      </c>
      <c r="AU427" s="25" t="s">
        <v>80</v>
      </c>
    </row>
    <row r="428" spans="2:65" s="1" customFormat="1" ht="22.5" customHeight="1">
      <c r="B428" s="42"/>
      <c r="C428" s="209" t="s">
        <v>1078</v>
      </c>
      <c r="D428" s="209" t="s">
        <v>421</v>
      </c>
      <c r="E428" s="210" t="s">
        <v>3114</v>
      </c>
      <c r="F428" s="211" t="s">
        <v>3115</v>
      </c>
      <c r="G428" s="212" t="s">
        <v>608</v>
      </c>
      <c r="H428" s="213">
        <v>33</v>
      </c>
      <c r="I428" s="214"/>
      <c r="J428" s="215">
        <f>ROUND(I428*H428,2)</f>
        <v>0</v>
      </c>
      <c r="K428" s="211" t="s">
        <v>21</v>
      </c>
      <c r="L428" s="62"/>
      <c r="M428" s="216" t="s">
        <v>21</v>
      </c>
      <c r="N428" s="217" t="s">
        <v>42</v>
      </c>
      <c r="O428" s="43"/>
      <c r="P428" s="218">
        <f>O428*H428</f>
        <v>0</v>
      </c>
      <c r="Q428" s="218">
        <v>0</v>
      </c>
      <c r="R428" s="218">
        <f>Q428*H428</f>
        <v>0</v>
      </c>
      <c r="S428" s="218">
        <v>0</v>
      </c>
      <c r="T428" s="219">
        <f>S428*H428</f>
        <v>0</v>
      </c>
      <c r="AR428" s="25" t="s">
        <v>517</v>
      </c>
      <c r="AT428" s="25" t="s">
        <v>421</v>
      </c>
      <c r="AU428" s="25" t="s">
        <v>80</v>
      </c>
      <c r="AY428" s="25" t="s">
        <v>419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5" t="s">
        <v>78</v>
      </c>
      <c r="BK428" s="220">
        <f>ROUND(I428*H428,2)</f>
        <v>0</v>
      </c>
      <c r="BL428" s="25" t="s">
        <v>517</v>
      </c>
      <c r="BM428" s="25" t="s">
        <v>1723</v>
      </c>
    </row>
    <row r="429" spans="2:65" s="1" customFormat="1" ht="13.5">
      <c r="B429" s="42"/>
      <c r="C429" s="64"/>
      <c r="D429" s="221" t="s">
        <v>428</v>
      </c>
      <c r="E429" s="64"/>
      <c r="F429" s="222" t="s">
        <v>3115</v>
      </c>
      <c r="G429" s="64"/>
      <c r="H429" s="64"/>
      <c r="I429" s="177"/>
      <c r="J429" s="64"/>
      <c r="K429" s="64"/>
      <c r="L429" s="62"/>
      <c r="M429" s="223"/>
      <c r="N429" s="43"/>
      <c r="O429" s="43"/>
      <c r="P429" s="43"/>
      <c r="Q429" s="43"/>
      <c r="R429" s="43"/>
      <c r="S429" s="43"/>
      <c r="T429" s="79"/>
      <c r="AT429" s="25" t="s">
        <v>428</v>
      </c>
      <c r="AU429" s="25" t="s">
        <v>80</v>
      </c>
    </row>
    <row r="430" spans="2:65" s="12" customFormat="1" ht="13.5">
      <c r="B430" s="224"/>
      <c r="C430" s="225"/>
      <c r="D430" s="221" t="s">
        <v>430</v>
      </c>
      <c r="E430" s="226" t="s">
        <v>21</v>
      </c>
      <c r="F430" s="227" t="s">
        <v>3116</v>
      </c>
      <c r="G430" s="225"/>
      <c r="H430" s="228">
        <v>33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430</v>
      </c>
      <c r="AU430" s="234" t="s">
        <v>80</v>
      </c>
      <c r="AV430" s="12" t="s">
        <v>80</v>
      </c>
      <c r="AW430" s="12" t="s">
        <v>34</v>
      </c>
      <c r="AX430" s="12" t="s">
        <v>71</v>
      </c>
      <c r="AY430" s="234" t="s">
        <v>419</v>
      </c>
    </row>
    <row r="431" spans="2:65" s="13" customFormat="1" ht="13.5">
      <c r="B431" s="235"/>
      <c r="C431" s="236"/>
      <c r="D431" s="237" t="s">
        <v>430</v>
      </c>
      <c r="E431" s="238" t="s">
        <v>21</v>
      </c>
      <c r="F431" s="239" t="s">
        <v>434</v>
      </c>
      <c r="G431" s="236"/>
      <c r="H431" s="240">
        <v>33</v>
      </c>
      <c r="I431" s="241"/>
      <c r="J431" s="236"/>
      <c r="K431" s="236"/>
      <c r="L431" s="242"/>
      <c r="M431" s="243"/>
      <c r="N431" s="244"/>
      <c r="O431" s="244"/>
      <c r="P431" s="244"/>
      <c r="Q431" s="244"/>
      <c r="R431" s="244"/>
      <c r="S431" s="244"/>
      <c r="T431" s="245"/>
      <c r="AT431" s="246" t="s">
        <v>430</v>
      </c>
      <c r="AU431" s="246" t="s">
        <v>80</v>
      </c>
      <c r="AV431" s="13" t="s">
        <v>426</v>
      </c>
      <c r="AW431" s="13" t="s">
        <v>34</v>
      </c>
      <c r="AX431" s="13" t="s">
        <v>78</v>
      </c>
      <c r="AY431" s="246" t="s">
        <v>419</v>
      </c>
    </row>
    <row r="432" spans="2:65" s="1" customFormat="1" ht="22.5" customHeight="1">
      <c r="B432" s="42"/>
      <c r="C432" s="209" t="s">
        <v>1084</v>
      </c>
      <c r="D432" s="209" t="s">
        <v>421</v>
      </c>
      <c r="E432" s="210" t="s">
        <v>3117</v>
      </c>
      <c r="F432" s="211" t="s">
        <v>3118</v>
      </c>
      <c r="G432" s="212" t="s">
        <v>608</v>
      </c>
      <c r="H432" s="213">
        <v>14</v>
      </c>
      <c r="I432" s="214"/>
      <c r="J432" s="215">
        <f>ROUND(I432*H432,2)</f>
        <v>0</v>
      </c>
      <c r="K432" s="211" t="s">
        <v>21</v>
      </c>
      <c r="L432" s="62"/>
      <c r="M432" s="216" t="s">
        <v>21</v>
      </c>
      <c r="N432" s="217" t="s">
        <v>42</v>
      </c>
      <c r="O432" s="43"/>
      <c r="P432" s="218">
        <f>O432*H432</f>
        <v>0</v>
      </c>
      <c r="Q432" s="218">
        <v>0</v>
      </c>
      <c r="R432" s="218">
        <f>Q432*H432</f>
        <v>0</v>
      </c>
      <c r="S432" s="218">
        <v>0</v>
      </c>
      <c r="T432" s="219">
        <f>S432*H432</f>
        <v>0</v>
      </c>
      <c r="AR432" s="25" t="s">
        <v>517</v>
      </c>
      <c r="AT432" s="25" t="s">
        <v>421</v>
      </c>
      <c r="AU432" s="25" t="s">
        <v>80</v>
      </c>
      <c r="AY432" s="25" t="s">
        <v>419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5" t="s">
        <v>78</v>
      </c>
      <c r="BK432" s="220">
        <f>ROUND(I432*H432,2)</f>
        <v>0</v>
      </c>
      <c r="BL432" s="25" t="s">
        <v>517</v>
      </c>
      <c r="BM432" s="25" t="s">
        <v>1734</v>
      </c>
    </row>
    <row r="433" spans="2:65" s="1" customFormat="1" ht="13.5">
      <c r="B433" s="42"/>
      <c r="C433" s="64"/>
      <c r="D433" s="237" t="s">
        <v>428</v>
      </c>
      <c r="E433" s="64"/>
      <c r="F433" s="271" t="s">
        <v>3118</v>
      </c>
      <c r="G433" s="64"/>
      <c r="H433" s="64"/>
      <c r="I433" s="177"/>
      <c r="J433" s="64"/>
      <c r="K433" s="64"/>
      <c r="L433" s="62"/>
      <c r="M433" s="223"/>
      <c r="N433" s="43"/>
      <c r="O433" s="43"/>
      <c r="P433" s="43"/>
      <c r="Q433" s="43"/>
      <c r="R433" s="43"/>
      <c r="S433" s="43"/>
      <c r="T433" s="79"/>
      <c r="AT433" s="25" t="s">
        <v>428</v>
      </c>
      <c r="AU433" s="25" t="s">
        <v>80</v>
      </c>
    </row>
    <row r="434" spans="2:65" s="1" customFormat="1" ht="22.5" customHeight="1">
      <c r="B434" s="42"/>
      <c r="C434" s="209" t="s">
        <v>1101</v>
      </c>
      <c r="D434" s="209" t="s">
        <v>421</v>
      </c>
      <c r="E434" s="210" t="s">
        <v>3119</v>
      </c>
      <c r="F434" s="211" t="s">
        <v>3120</v>
      </c>
      <c r="G434" s="212" t="s">
        <v>608</v>
      </c>
      <c r="H434" s="213">
        <v>28</v>
      </c>
      <c r="I434" s="214"/>
      <c r="J434" s="215">
        <f>ROUND(I434*H434,2)</f>
        <v>0</v>
      </c>
      <c r="K434" s="211" t="s">
        <v>21</v>
      </c>
      <c r="L434" s="62"/>
      <c r="M434" s="216" t="s">
        <v>21</v>
      </c>
      <c r="N434" s="217" t="s">
        <v>42</v>
      </c>
      <c r="O434" s="43"/>
      <c r="P434" s="218">
        <f>O434*H434</f>
        <v>0</v>
      </c>
      <c r="Q434" s="218">
        <v>0</v>
      </c>
      <c r="R434" s="218">
        <f>Q434*H434</f>
        <v>0</v>
      </c>
      <c r="S434" s="218">
        <v>0</v>
      </c>
      <c r="T434" s="219">
        <f>S434*H434</f>
        <v>0</v>
      </c>
      <c r="AR434" s="25" t="s">
        <v>517</v>
      </c>
      <c r="AT434" s="25" t="s">
        <v>421</v>
      </c>
      <c r="AU434" s="25" t="s">
        <v>80</v>
      </c>
      <c r="AY434" s="25" t="s">
        <v>419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5" t="s">
        <v>78</v>
      </c>
      <c r="BK434" s="220">
        <f>ROUND(I434*H434,2)</f>
        <v>0</v>
      </c>
      <c r="BL434" s="25" t="s">
        <v>517</v>
      </c>
      <c r="BM434" s="25" t="s">
        <v>1746</v>
      </c>
    </row>
    <row r="435" spans="2:65" s="1" customFormat="1" ht="13.5">
      <c r="B435" s="42"/>
      <c r="C435" s="64"/>
      <c r="D435" s="221" t="s">
        <v>428</v>
      </c>
      <c r="E435" s="64"/>
      <c r="F435" s="222" t="s">
        <v>3120</v>
      </c>
      <c r="G435" s="64"/>
      <c r="H435" s="64"/>
      <c r="I435" s="177"/>
      <c r="J435" s="64"/>
      <c r="K435" s="64"/>
      <c r="L435" s="62"/>
      <c r="M435" s="223"/>
      <c r="N435" s="43"/>
      <c r="O435" s="43"/>
      <c r="P435" s="43"/>
      <c r="Q435" s="43"/>
      <c r="R435" s="43"/>
      <c r="S435" s="43"/>
      <c r="T435" s="79"/>
      <c r="AT435" s="25" t="s">
        <v>428</v>
      </c>
      <c r="AU435" s="25" t="s">
        <v>80</v>
      </c>
    </row>
    <row r="436" spans="2:65" s="12" customFormat="1" ht="13.5">
      <c r="B436" s="224"/>
      <c r="C436" s="225"/>
      <c r="D436" s="221" t="s">
        <v>430</v>
      </c>
      <c r="E436" s="226" t="s">
        <v>21</v>
      </c>
      <c r="F436" s="227" t="s">
        <v>3121</v>
      </c>
      <c r="G436" s="225"/>
      <c r="H436" s="228">
        <v>28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430</v>
      </c>
      <c r="AU436" s="234" t="s">
        <v>80</v>
      </c>
      <c r="AV436" s="12" t="s">
        <v>80</v>
      </c>
      <c r="AW436" s="12" t="s">
        <v>34</v>
      </c>
      <c r="AX436" s="12" t="s">
        <v>71</v>
      </c>
      <c r="AY436" s="234" t="s">
        <v>419</v>
      </c>
    </row>
    <row r="437" spans="2:65" s="13" customFormat="1" ht="13.5">
      <c r="B437" s="235"/>
      <c r="C437" s="236"/>
      <c r="D437" s="237" t="s">
        <v>430</v>
      </c>
      <c r="E437" s="238" t="s">
        <v>21</v>
      </c>
      <c r="F437" s="239" t="s">
        <v>434</v>
      </c>
      <c r="G437" s="236"/>
      <c r="H437" s="240">
        <v>28</v>
      </c>
      <c r="I437" s="241"/>
      <c r="J437" s="236"/>
      <c r="K437" s="236"/>
      <c r="L437" s="242"/>
      <c r="M437" s="243"/>
      <c r="N437" s="244"/>
      <c r="O437" s="244"/>
      <c r="P437" s="244"/>
      <c r="Q437" s="244"/>
      <c r="R437" s="244"/>
      <c r="S437" s="244"/>
      <c r="T437" s="245"/>
      <c r="AT437" s="246" t="s">
        <v>430</v>
      </c>
      <c r="AU437" s="246" t="s">
        <v>80</v>
      </c>
      <c r="AV437" s="13" t="s">
        <v>426</v>
      </c>
      <c r="AW437" s="13" t="s">
        <v>34</v>
      </c>
      <c r="AX437" s="13" t="s">
        <v>78</v>
      </c>
      <c r="AY437" s="246" t="s">
        <v>419</v>
      </c>
    </row>
    <row r="438" spans="2:65" s="1" customFormat="1" ht="22.5" customHeight="1">
      <c r="B438" s="42"/>
      <c r="C438" s="209" t="s">
        <v>1106</v>
      </c>
      <c r="D438" s="209" t="s">
        <v>421</v>
      </c>
      <c r="E438" s="210" t="s">
        <v>3122</v>
      </c>
      <c r="F438" s="211" t="s">
        <v>3123</v>
      </c>
      <c r="G438" s="212" t="s">
        <v>608</v>
      </c>
      <c r="H438" s="213">
        <v>2</v>
      </c>
      <c r="I438" s="214"/>
      <c r="J438" s="215">
        <f>ROUND(I438*H438,2)</f>
        <v>0</v>
      </c>
      <c r="K438" s="211" t="s">
        <v>21</v>
      </c>
      <c r="L438" s="62"/>
      <c r="M438" s="216" t="s">
        <v>21</v>
      </c>
      <c r="N438" s="217" t="s">
        <v>42</v>
      </c>
      <c r="O438" s="43"/>
      <c r="P438" s="218">
        <f>O438*H438</f>
        <v>0</v>
      </c>
      <c r="Q438" s="218">
        <v>0</v>
      </c>
      <c r="R438" s="218">
        <f>Q438*H438</f>
        <v>0</v>
      </c>
      <c r="S438" s="218">
        <v>0</v>
      </c>
      <c r="T438" s="219">
        <f>S438*H438</f>
        <v>0</v>
      </c>
      <c r="AR438" s="25" t="s">
        <v>517</v>
      </c>
      <c r="AT438" s="25" t="s">
        <v>421</v>
      </c>
      <c r="AU438" s="25" t="s">
        <v>80</v>
      </c>
      <c r="AY438" s="25" t="s">
        <v>419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5" t="s">
        <v>78</v>
      </c>
      <c r="BK438" s="220">
        <f>ROUND(I438*H438,2)</f>
        <v>0</v>
      </c>
      <c r="BL438" s="25" t="s">
        <v>517</v>
      </c>
      <c r="BM438" s="25" t="s">
        <v>1782</v>
      </c>
    </row>
    <row r="439" spans="2:65" s="1" customFormat="1" ht="13.5">
      <c r="B439" s="42"/>
      <c r="C439" s="64"/>
      <c r="D439" s="237" t="s">
        <v>428</v>
      </c>
      <c r="E439" s="64"/>
      <c r="F439" s="271" t="s">
        <v>3123</v>
      </c>
      <c r="G439" s="64"/>
      <c r="H439" s="64"/>
      <c r="I439" s="177"/>
      <c r="J439" s="64"/>
      <c r="K439" s="64"/>
      <c r="L439" s="62"/>
      <c r="M439" s="223"/>
      <c r="N439" s="43"/>
      <c r="O439" s="43"/>
      <c r="P439" s="43"/>
      <c r="Q439" s="43"/>
      <c r="R439" s="43"/>
      <c r="S439" s="43"/>
      <c r="T439" s="79"/>
      <c r="AT439" s="25" t="s">
        <v>428</v>
      </c>
      <c r="AU439" s="25" t="s">
        <v>80</v>
      </c>
    </row>
    <row r="440" spans="2:65" s="1" customFormat="1" ht="22.5" customHeight="1">
      <c r="B440" s="42"/>
      <c r="C440" s="209" t="s">
        <v>1112</v>
      </c>
      <c r="D440" s="209" t="s">
        <v>421</v>
      </c>
      <c r="E440" s="210" t="s">
        <v>3124</v>
      </c>
      <c r="F440" s="211" t="s">
        <v>3125</v>
      </c>
      <c r="G440" s="212" t="s">
        <v>608</v>
      </c>
      <c r="H440" s="213">
        <v>18</v>
      </c>
      <c r="I440" s="214"/>
      <c r="J440" s="215">
        <f>ROUND(I440*H440,2)</f>
        <v>0</v>
      </c>
      <c r="K440" s="211" t="s">
        <v>21</v>
      </c>
      <c r="L440" s="62"/>
      <c r="M440" s="216" t="s">
        <v>21</v>
      </c>
      <c r="N440" s="217" t="s">
        <v>42</v>
      </c>
      <c r="O440" s="43"/>
      <c r="P440" s="218">
        <f>O440*H440</f>
        <v>0</v>
      </c>
      <c r="Q440" s="218">
        <v>0</v>
      </c>
      <c r="R440" s="218">
        <f>Q440*H440</f>
        <v>0</v>
      </c>
      <c r="S440" s="218">
        <v>0</v>
      </c>
      <c r="T440" s="219">
        <f>S440*H440</f>
        <v>0</v>
      </c>
      <c r="AR440" s="25" t="s">
        <v>517</v>
      </c>
      <c r="AT440" s="25" t="s">
        <v>421</v>
      </c>
      <c r="AU440" s="25" t="s">
        <v>80</v>
      </c>
      <c r="AY440" s="25" t="s">
        <v>419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25" t="s">
        <v>78</v>
      </c>
      <c r="BK440" s="220">
        <f>ROUND(I440*H440,2)</f>
        <v>0</v>
      </c>
      <c r="BL440" s="25" t="s">
        <v>517</v>
      </c>
      <c r="BM440" s="25" t="s">
        <v>1793</v>
      </c>
    </row>
    <row r="441" spans="2:65" s="1" customFormat="1" ht="13.5">
      <c r="B441" s="42"/>
      <c r="C441" s="64"/>
      <c r="D441" s="221" t="s">
        <v>428</v>
      </c>
      <c r="E441" s="64"/>
      <c r="F441" s="222" t="s">
        <v>3125</v>
      </c>
      <c r="G441" s="64"/>
      <c r="H441" s="64"/>
      <c r="I441" s="177"/>
      <c r="J441" s="64"/>
      <c r="K441" s="64"/>
      <c r="L441" s="62"/>
      <c r="M441" s="223"/>
      <c r="N441" s="43"/>
      <c r="O441" s="43"/>
      <c r="P441" s="43"/>
      <c r="Q441" s="43"/>
      <c r="R441" s="43"/>
      <c r="S441" s="43"/>
      <c r="T441" s="79"/>
      <c r="AT441" s="25" t="s">
        <v>428</v>
      </c>
      <c r="AU441" s="25" t="s">
        <v>80</v>
      </c>
    </row>
    <row r="442" spans="2:65" s="12" customFormat="1" ht="13.5">
      <c r="B442" s="224"/>
      <c r="C442" s="225"/>
      <c r="D442" s="221" t="s">
        <v>430</v>
      </c>
      <c r="E442" s="226" t="s">
        <v>21</v>
      </c>
      <c r="F442" s="227" t="s">
        <v>3126</v>
      </c>
      <c r="G442" s="225"/>
      <c r="H442" s="228">
        <v>18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AT442" s="234" t="s">
        <v>430</v>
      </c>
      <c r="AU442" s="234" t="s">
        <v>80</v>
      </c>
      <c r="AV442" s="12" t="s">
        <v>80</v>
      </c>
      <c r="AW442" s="12" t="s">
        <v>34</v>
      </c>
      <c r="AX442" s="12" t="s">
        <v>71</v>
      </c>
      <c r="AY442" s="234" t="s">
        <v>419</v>
      </c>
    </row>
    <row r="443" spans="2:65" s="13" customFormat="1" ht="13.5">
      <c r="B443" s="235"/>
      <c r="C443" s="236"/>
      <c r="D443" s="237" t="s">
        <v>430</v>
      </c>
      <c r="E443" s="238" t="s">
        <v>21</v>
      </c>
      <c r="F443" s="239" t="s">
        <v>434</v>
      </c>
      <c r="G443" s="236"/>
      <c r="H443" s="240">
        <v>18</v>
      </c>
      <c r="I443" s="241"/>
      <c r="J443" s="236"/>
      <c r="K443" s="236"/>
      <c r="L443" s="242"/>
      <c r="M443" s="243"/>
      <c r="N443" s="244"/>
      <c r="O443" s="244"/>
      <c r="P443" s="244"/>
      <c r="Q443" s="244"/>
      <c r="R443" s="244"/>
      <c r="S443" s="244"/>
      <c r="T443" s="245"/>
      <c r="AT443" s="246" t="s">
        <v>430</v>
      </c>
      <c r="AU443" s="246" t="s">
        <v>80</v>
      </c>
      <c r="AV443" s="13" t="s">
        <v>426</v>
      </c>
      <c r="AW443" s="13" t="s">
        <v>34</v>
      </c>
      <c r="AX443" s="13" t="s">
        <v>78</v>
      </c>
      <c r="AY443" s="246" t="s">
        <v>419</v>
      </c>
    </row>
    <row r="444" spans="2:65" s="1" customFormat="1" ht="31.5" customHeight="1">
      <c r="B444" s="42"/>
      <c r="C444" s="250" t="s">
        <v>1118</v>
      </c>
      <c r="D444" s="250" t="s">
        <v>469</v>
      </c>
      <c r="E444" s="251" t="s">
        <v>3127</v>
      </c>
      <c r="F444" s="252" t="s">
        <v>3128</v>
      </c>
      <c r="G444" s="253" t="s">
        <v>608</v>
      </c>
      <c r="H444" s="254">
        <v>18</v>
      </c>
      <c r="I444" s="255"/>
      <c r="J444" s="256">
        <f>ROUND(I444*H444,2)</f>
        <v>0</v>
      </c>
      <c r="K444" s="252" t="s">
        <v>21</v>
      </c>
      <c r="L444" s="257"/>
      <c r="M444" s="258" t="s">
        <v>21</v>
      </c>
      <c r="N444" s="259" t="s">
        <v>42</v>
      </c>
      <c r="O444" s="43"/>
      <c r="P444" s="218">
        <f>O444*H444</f>
        <v>0</v>
      </c>
      <c r="Q444" s="218">
        <v>0</v>
      </c>
      <c r="R444" s="218">
        <f>Q444*H444</f>
        <v>0</v>
      </c>
      <c r="S444" s="218">
        <v>0</v>
      </c>
      <c r="T444" s="219">
        <f>S444*H444</f>
        <v>0</v>
      </c>
      <c r="AR444" s="25" t="s">
        <v>622</v>
      </c>
      <c r="AT444" s="25" t="s">
        <v>469</v>
      </c>
      <c r="AU444" s="25" t="s">
        <v>80</v>
      </c>
      <c r="AY444" s="25" t="s">
        <v>419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5" t="s">
        <v>78</v>
      </c>
      <c r="BK444" s="220">
        <f>ROUND(I444*H444,2)</f>
        <v>0</v>
      </c>
      <c r="BL444" s="25" t="s">
        <v>517</v>
      </c>
      <c r="BM444" s="25" t="s">
        <v>1807</v>
      </c>
    </row>
    <row r="445" spans="2:65" s="1" customFormat="1" ht="13.5">
      <c r="B445" s="42"/>
      <c r="C445" s="64"/>
      <c r="D445" s="237" t="s">
        <v>428</v>
      </c>
      <c r="E445" s="64"/>
      <c r="F445" s="271" t="s">
        <v>3128</v>
      </c>
      <c r="G445" s="64"/>
      <c r="H445" s="64"/>
      <c r="I445" s="177"/>
      <c r="J445" s="64"/>
      <c r="K445" s="64"/>
      <c r="L445" s="62"/>
      <c r="M445" s="223"/>
      <c r="N445" s="43"/>
      <c r="O445" s="43"/>
      <c r="P445" s="43"/>
      <c r="Q445" s="43"/>
      <c r="R445" s="43"/>
      <c r="S445" s="43"/>
      <c r="T445" s="79"/>
      <c r="AT445" s="25" t="s">
        <v>428</v>
      </c>
      <c r="AU445" s="25" t="s">
        <v>80</v>
      </c>
    </row>
    <row r="446" spans="2:65" s="1" customFormat="1" ht="22.5" customHeight="1">
      <c r="B446" s="42"/>
      <c r="C446" s="209" t="s">
        <v>1124</v>
      </c>
      <c r="D446" s="209" t="s">
        <v>421</v>
      </c>
      <c r="E446" s="210" t="s">
        <v>3129</v>
      </c>
      <c r="F446" s="211" t="s">
        <v>3130</v>
      </c>
      <c r="G446" s="212" t="s">
        <v>608</v>
      </c>
      <c r="H446" s="213">
        <v>9</v>
      </c>
      <c r="I446" s="214"/>
      <c r="J446" s="215">
        <f>ROUND(I446*H446,2)</f>
        <v>0</v>
      </c>
      <c r="K446" s="211" t="s">
        <v>21</v>
      </c>
      <c r="L446" s="62"/>
      <c r="M446" s="216" t="s">
        <v>21</v>
      </c>
      <c r="N446" s="217" t="s">
        <v>42</v>
      </c>
      <c r="O446" s="43"/>
      <c r="P446" s="218">
        <f>O446*H446</f>
        <v>0</v>
      </c>
      <c r="Q446" s="218">
        <v>0</v>
      </c>
      <c r="R446" s="218">
        <f>Q446*H446</f>
        <v>0</v>
      </c>
      <c r="S446" s="218">
        <v>0</v>
      </c>
      <c r="T446" s="219">
        <f>S446*H446</f>
        <v>0</v>
      </c>
      <c r="AR446" s="25" t="s">
        <v>517</v>
      </c>
      <c r="AT446" s="25" t="s">
        <v>421</v>
      </c>
      <c r="AU446" s="25" t="s">
        <v>80</v>
      </c>
      <c r="AY446" s="25" t="s">
        <v>419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5" t="s">
        <v>78</v>
      </c>
      <c r="BK446" s="220">
        <f>ROUND(I446*H446,2)</f>
        <v>0</v>
      </c>
      <c r="BL446" s="25" t="s">
        <v>517</v>
      </c>
      <c r="BM446" s="25" t="s">
        <v>1820</v>
      </c>
    </row>
    <row r="447" spans="2:65" s="1" customFormat="1" ht="13.5">
      <c r="B447" s="42"/>
      <c r="C447" s="64"/>
      <c r="D447" s="237" t="s">
        <v>428</v>
      </c>
      <c r="E447" s="64"/>
      <c r="F447" s="271" t="s">
        <v>3130</v>
      </c>
      <c r="G447" s="64"/>
      <c r="H447" s="64"/>
      <c r="I447" s="177"/>
      <c r="J447" s="64"/>
      <c r="K447" s="64"/>
      <c r="L447" s="62"/>
      <c r="M447" s="223"/>
      <c r="N447" s="43"/>
      <c r="O447" s="43"/>
      <c r="P447" s="43"/>
      <c r="Q447" s="43"/>
      <c r="R447" s="43"/>
      <c r="S447" s="43"/>
      <c r="T447" s="79"/>
      <c r="AT447" s="25" t="s">
        <v>428</v>
      </c>
      <c r="AU447" s="25" t="s">
        <v>80</v>
      </c>
    </row>
    <row r="448" spans="2:65" s="1" customFormat="1" ht="31.5" customHeight="1">
      <c r="B448" s="42"/>
      <c r="C448" s="250" t="s">
        <v>1129</v>
      </c>
      <c r="D448" s="250" t="s">
        <v>469</v>
      </c>
      <c r="E448" s="251" t="s">
        <v>3131</v>
      </c>
      <c r="F448" s="252" t="s">
        <v>3132</v>
      </c>
      <c r="G448" s="253" t="s">
        <v>608</v>
      </c>
      <c r="H448" s="254">
        <v>9</v>
      </c>
      <c r="I448" s="255"/>
      <c r="J448" s="256">
        <f>ROUND(I448*H448,2)</f>
        <v>0</v>
      </c>
      <c r="K448" s="252" t="s">
        <v>21</v>
      </c>
      <c r="L448" s="257"/>
      <c r="M448" s="258" t="s">
        <v>21</v>
      </c>
      <c r="N448" s="259" t="s">
        <v>42</v>
      </c>
      <c r="O448" s="43"/>
      <c r="P448" s="218">
        <f>O448*H448</f>
        <v>0</v>
      </c>
      <c r="Q448" s="218">
        <v>0</v>
      </c>
      <c r="R448" s="218">
        <f>Q448*H448</f>
        <v>0</v>
      </c>
      <c r="S448" s="218">
        <v>0</v>
      </c>
      <c r="T448" s="219">
        <f>S448*H448</f>
        <v>0</v>
      </c>
      <c r="AR448" s="25" t="s">
        <v>622</v>
      </c>
      <c r="AT448" s="25" t="s">
        <v>469</v>
      </c>
      <c r="AU448" s="25" t="s">
        <v>80</v>
      </c>
      <c r="AY448" s="25" t="s">
        <v>419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5" t="s">
        <v>78</v>
      </c>
      <c r="BK448" s="220">
        <f>ROUND(I448*H448,2)</f>
        <v>0</v>
      </c>
      <c r="BL448" s="25" t="s">
        <v>517</v>
      </c>
      <c r="BM448" s="25" t="s">
        <v>1832</v>
      </c>
    </row>
    <row r="449" spans="2:65" s="1" customFormat="1" ht="13.5">
      <c r="B449" s="42"/>
      <c r="C449" s="64"/>
      <c r="D449" s="237" t="s">
        <v>428</v>
      </c>
      <c r="E449" s="64"/>
      <c r="F449" s="271" t="s">
        <v>3132</v>
      </c>
      <c r="G449" s="64"/>
      <c r="H449" s="64"/>
      <c r="I449" s="177"/>
      <c r="J449" s="64"/>
      <c r="K449" s="64"/>
      <c r="L449" s="62"/>
      <c r="M449" s="223"/>
      <c r="N449" s="43"/>
      <c r="O449" s="43"/>
      <c r="P449" s="43"/>
      <c r="Q449" s="43"/>
      <c r="R449" s="43"/>
      <c r="S449" s="43"/>
      <c r="T449" s="79"/>
      <c r="AT449" s="25" t="s">
        <v>428</v>
      </c>
      <c r="AU449" s="25" t="s">
        <v>80</v>
      </c>
    </row>
    <row r="450" spans="2:65" s="1" customFormat="1" ht="22.5" customHeight="1">
      <c r="B450" s="42"/>
      <c r="C450" s="209" t="s">
        <v>1134</v>
      </c>
      <c r="D450" s="209" t="s">
        <v>421</v>
      </c>
      <c r="E450" s="210" t="s">
        <v>3133</v>
      </c>
      <c r="F450" s="211" t="s">
        <v>3134</v>
      </c>
      <c r="G450" s="212" t="s">
        <v>608</v>
      </c>
      <c r="H450" s="213">
        <v>2</v>
      </c>
      <c r="I450" s="214"/>
      <c r="J450" s="215">
        <f>ROUND(I450*H450,2)</f>
        <v>0</v>
      </c>
      <c r="K450" s="211" t="s">
        <v>21</v>
      </c>
      <c r="L450" s="62"/>
      <c r="M450" s="216" t="s">
        <v>21</v>
      </c>
      <c r="N450" s="217" t="s">
        <v>42</v>
      </c>
      <c r="O450" s="43"/>
      <c r="P450" s="218">
        <f>O450*H450</f>
        <v>0</v>
      </c>
      <c r="Q450" s="218">
        <v>0</v>
      </c>
      <c r="R450" s="218">
        <f>Q450*H450</f>
        <v>0</v>
      </c>
      <c r="S450" s="218">
        <v>0</v>
      </c>
      <c r="T450" s="219">
        <f>S450*H450</f>
        <v>0</v>
      </c>
      <c r="AR450" s="25" t="s">
        <v>517</v>
      </c>
      <c r="AT450" s="25" t="s">
        <v>421</v>
      </c>
      <c r="AU450" s="25" t="s">
        <v>80</v>
      </c>
      <c r="AY450" s="25" t="s">
        <v>419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5" t="s">
        <v>78</v>
      </c>
      <c r="BK450" s="220">
        <f>ROUND(I450*H450,2)</f>
        <v>0</v>
      </c>
      <c r="BL450" s="25" t="s">
        <v>517</v>
      </c>
      <c r="BM450" s="25" t="s">
        <v>1844</v>
      </c>
    </row>
    <row r="451" spans="2:65" s="1" customFormat="1" ht="13.5">
      <c r="B451" s="42"/>
      <c r="C451" s="64"/>
      <c r="D451" s="221" t="s">
        <v>428</v>
      </c>
      <c r="E451" s="64"/>
      <c r="F451" s="222" t="s">
        <v>3134</v>
      </c>
      <c r="G451" s="64"/>
      <c r="H451" s="64"/>
      <c r="I451" s="177"/>
      <c r="J451" s="64"/>
      <c r="K451" s="64"/>
      <c r="L451" s="62"/>
      <c r="M451" s="223"/>
      <c r="N451" s="43"/>
      <c r="O451" s="43"/>
      <c r="P451" s="43"/>
      <c r="Q451" s="43"/>
      <c r="R451" s="43"/>
      <c r="S451" s="43"/>
      <c r="T451" s="79"/>
      <c r="AT451" s="25" t="s">
        <v>428</v>
      </c>
      <c r="AU451" s="25" t="s">
        <v>80</v>
      </c>
    </row>
    <row r="452" spans="2:65" s="12" customFormat="1" ht="13.5">
      <c r="B452" s="224"/>
      <c r="C452" s="225"/>
      <c r="D452" s="221" t="s">
        <v>430</v>
      </c>
      <c r="E452" s="226" t="s">
        <v>21</v>
      </c>
      <c r="F452" s="227" t="s">
        <v>3135</v>
      </c>
      <c r="G452" s="225"/>
      <c r="H452" s="228">
        <v>2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AT452" s="234" t="s">
        <v>430</v>
      </c>
      <c r="AU452" s="234" t="s">
        <v>80</v>
      </c>
      <c r="AV452" s="12" t="s">
        <v>80</v>
      </c>
      <c r="AW452" s="12" t="s">
        <v>34</v>
      </c>
      <c r="AX452" s="12" t="s">
        <v>71</v>
      </c>
      <c r="AY452" s="234" t="s">
        <v>419</v>
      </c>
    </row>
    <row r="453" spans="2:65" s="13" customFormat="1" ht="13.5">
      <c r="B453" s="235"/>
      <c r="C453" s="236"/>
      <c r="D453" s="237" t="s">
        <v>430</v>
      </c>
      <c r="E453" s="238" t="s">
        <v>21</v>
      </c>
      <c r="F453" s="239" t="s">
        <v>434</v>
      </c>
      <c r="G453" s="236"/>
      <c r="H453" s="240">
        <v>2</v>
      </c>
      <c r="I453" s="241"/>
      <c r="J453" s="236"/>
      <c r="K453" s="236"/>
      <c r="L453" s="242"/>
      <c r="M453" s="243"/>
      <c r="N453" s="244"/>
      <c r="O453" s="244"/>
      <c r="P453" s="244"/>
      <c r="Q453" s="244"/>
      <c r="R453" s="244"/>
      <c r="S453" s="244"/>
      <c r="T453" s="245"/>
      <c r="AT453" s="246" t="s">
        <v>430</v>
      </c>
      <c r="AU453" s="246" t="s">
        <v>80</v>
      </c>
      <c r="AV453" s="13" t="s">
        <v>426</v>
      </c>
      <c r="AW453" s="13" t="s">
        <v>34</v>
      </c>
      <c r="AX453" s="13" t="s">
        <v>78</v>
      </c>
      <c r="AY453" s="246" t="s">
        <v>419</v>
      </c>
    </row>
    <row r="454" spans="2:65" s="1" customFormat="1" ht="22.5" customHeight="1">
      <c r="B454" s="42"/>
      <c r="C454" s="250" t="s">
        <v>1140</v>
      </c>
      <c r="D454" s="250" t="s">
        <v>469</v>
      </c>
      <c r="E454" s="251" t="s">
        <v>3136</v>
      </c>
      <c r="F454" s="252" t="s">
        <v>3137</v>
      </c>
      <c r="G454" s="253" t="s">
        <v>608</v>
      </c>
      <c r="H454" s="254">
        <v>2</v>
      </c>
      <c r="I454" s="255"/>
      <c r="J454" s="256">
        <f>ROUND(I454*H454,2)</f>
        <v>0</v>
      </c>
      <c r="K454" s="252" t="s">
        <v>21</v>
      </c>
      <c r="L454" s="257"/>
      <c r="M454" s="258" t="s">
        <v>21</v>
      </c>
      <c r="N454" s="259" t="s">
        <v>42</v>
      </c>
      <c r="O454" s="43"/>
      <c r="P454" s="218">
        <f>O454*H454</f>
        <v>0</v>
      </c>
      <c r="Q454" s="218">
        <v>0</v>
      </c>
      <c r="R454" s="218">
        <f>Q454*H454</f>
        <v>0</v>
      </c>
      <c r="S454" s="218">
        <v>0</v>
      </c>
      <c r="T454" s="219">
        <f>S454*H454</f>
        <v>0</v>
      </c>
      <c r="AR454" s="25" t="s">
        <v>622</v>
      </c>
      <c r="AT454" s="25" t="s">
        <v>469</v>
      </c>
      <c r="AU454" s="25" t="s">
        <v>80</v>
      </c>
      <c r="AY454" s="25" t="s">
        <v>419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5" t="s">
        <v>78</v>
      </c>
      <c r="BK454" s="220">
        <f>ROUND(I454*H454,2)</f>
        <v>0</v>
      </c>
      <c r="BL454" s="25" t="s">
        <v>517</v>
      </c>
      <c r="BM454" s="25" t="s">
        <v>1856</v>
      </c>
    </row>
    <row r="455" spans="2:65" s="1" customFormat="1" ht="13.5">
      <c r="B455" s="42"/>
      <c r="C455" s="64"/>
      <c r="D455" s="237" t="s">
        <v>428</v>
      </c>
      <c r="E455" s="64"/>
      <c r="F455" s="271" t="s">
        <v>3137</v>
      </c>
      <c r="G455" s="64"/>
      <c r="H455" s="64"/>
      <c r="I455" s="177"/>
      <c r="J455" s="64"/>
      <c r="K455" s="64"/>
      <c r="L455" s="62"/>
      <c r="M455" s="223"/>
      <c r="N455" s="43"/>
      <c r="O455" s="43"/>
      <c r="P455" s="43"/>
      <c r="Q455" s="43"/>
      <c r="R455" s="43"/>
      <c r="S455" s="43"/>
      <c r="T455" s="79"/>
      <c r="AT455" s="25" t="s">
        <v>428</v>
      </c>
      <c r="AU455" s="25" t="s">
        <v>80</v>
      </c>
    </row>
    <row r="456" spans="2:65" s="1" customFormat="1" ht="22.5" customHeight="1">
      <c r="B456" s="42"/>
      <c r="C456" s="209" t="s">
        <v>1146</v>
      </c>
      <c r="D456" s="209" t="s">
        <v>421</v>
      </c>
      <c r="E456" s="210" t="s">
        <v>3138</v>
      </c>
      <c r="F456" s="211" t="s">
        <v>3139</v>
      </c>
      <c r="G456" s="212" t="s">
        <v>3031</v>
      </c>
      <c r="H456" s="213">
        <v>8</v>
      </c>
      <c r="I456" s="214"/>
      <c r="J456" s="215">
        <f>ROUND(I456*H456,2)</f>
        <v>0</v>
      </c>
      <c r="K456" s="211" t="s">
        <v>21</v>
      </c>
      <c r="L456" s="62"/>
      <c r="M456" s="216" t="s">
        <v>21</v>
      </c>
      <c r="N456" s="217" t="s">
        <v>42</v>
      </c>
      <c r="O456" s="43"/>
      <c r="P456" s="218">
        <f>O456*H456</f>
        <v>0</v>
      </c>
      <c r="Q456" s="218">
        <v>0</v>
      </c>
      <c r="R456" s="218">
        <f>Q456*H456</f>
        <v>0</v>
      </c>
      <c r="S456" s="218">
        <v>0</v>
      </c>
      <c r="T456" s="219">
        <f>S456*H456</f>
        <v>0</v>
      </c>
      <c r="AR456" s="25" t="s">
        <v>517</v>
      </c>
      <c r="AT456" s="25" t="s">
        <v>421</v>
      </c>
      <c r="AU456" s="25" t="s">
        <v>80</v>
      </c>
      <c r="AY456" s="25" t="s">
        <v>419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5" t="s">
        <v>78</v>
      </c>
      <c r="BK456" s="220">
        <f>ROUND(I456*H456,2)</f>
        <v>0</v>
      </c>
      <c r="BL456" s="25" t="s">
        <v>517</v>
      </c>
      <c r="BM456" s="25" t="s">
        <v>1869</v>
      </c>
    </row>
    <row r="457" spans="2:65" s="1" customFormat="1" ht="13.5">
      <c r="B457" s="42"/>
      <c r="C457" s="64"/>
      <c r="D457" s="237" t="s">
        <v>428</v>
      </c>
      <c r="E457" s="64"/>
      <c r="F457" s="271" t="s">
        <v>3139</v>
      </c>
      <c r="G457" s="64"/>
      <c r="H457" s="64"/>
      <c r="I457" s="177"/>
      <c r="J457" s="64"/>
      <c r="K457" s="64"/>
      <c r="L457" s="62"/>
      <c r="M457" s="223"/>
      <c r="N457" s="43"/>
      <c r="O457" s="43"/>
      <c r="P457" s="43"/>
      <c r="Q457" s="43"/>
      <c r="R457" s="43"/>
      <c r="S457" s="43"/>
      <c r="T457" s="79"/>
      <c r="AT457" s="25" t="s">
        <v>428</v>
      </c>
      <c r="AU457" s="25" t="s">
        <v>80</v>
      </c>
    </row>
    <row r="458" spans="2:65" s="1" customFormat="1" ht="31.5" customHeight="1">
      <c r="B458" s="42"/>
      <c r="C458" s="209" t="s">
        <v>1154</v>
      </c>
      <c r="D458" s="209" t="s">
        <v>421</v>
      </c>
      <c r="E458" s="210" t="s">
        <v>3140</v>
      </c>
      <c r="F458" s="211" t="s">
        <v>3141</v>
      </c>
      <c r="G458" s="212" t="s">
        <v>608</v>
      </c>
      <c r="H458" s="213">
        <v>6</v>
      </c>
      <c r="I458" s="214"/>
      <c r="J458" s="215">
        <f>ROUND(I458*H458,2)</f>
        <v>0</v>
      </c>
      <c r="K458" s="211" t="s">
        <v>21</v>
      </c>
      <c r="L458" s="62"/>
      <c r="M458" s="216" t="s">
        <v>21</v>
      </c>
      <c r="N458" s="217" t="s">
        <v>42</v>
      </c>
      <c r="O458" s="43"/>
      <c r="P458" s="218">
        <f>O458*H458</f>
        <v>0</v>
      </c>
      <c r="Q458" s="218">
        <v>0</v>
      </c>
      <c r="R458" s="218">
        <f>Q458*H458</f>
        <v>0</v>
      </c>
      <c r="S458" s="218">
        <v>0</v>
      </c>
      <c r="T458" s="219">
        <f>S458*H458</f>
        <v>0</v>
      </c>
      <c r="AR458" s="25" t="s">
        <v>517</v>
      </c>
      <c r="AT458" s="25" t="s">
        <v>421</v>
      </c>
      <c r="AU458" s="25" t="s">
        <v>80</v>
      </c>
      <c r="AY458" s="25" t="s">
        <v>419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5" t="s">
        <v>78</v>
      </c>
      <c r="BK458" s="220">
        <f>ROUND(I458*H458,2)</f>
        <v>0</v>
      </c>
      <c r="BL458" s="25" t="s">
        <v>517</v>
      </c>
      <c r="BM458" s="25" t="s">
        <v>1882</v>
      </c>
    </row>
    <row r="459" spans="2:65" s="1" customFormat="1" ht="13.5">
      <c r="B459" s="42"/>
      <c r="C459" s="64"/>
      <c r="D459" s="221" t="s">
        <v>428</v>
      </c>
      <c r="E459" s="64"/>
      <c r="F459" s="222" t="s">
        <v>3141</v>
      </c>
      <c r="G459" s="64"/>
      <c r="H459" s="64"/>
      <c r="I459" s="177"/>
      <c r="J459" s="64"/>
      <c r="K459" s="64"/>
      <c r="L459" s="62"/>
      <c r="M459" s="223"/>
      <c r="N459" s="43"/>
      <c r="O459" s="43"/>
      <c r="P459" s="43"/>
      <c r="Q459" s="43"/>
      <c r="R459" s="43"/>
      <c r="S459" s="43"/>
      <c r="T459" s="79"/>
      <c r="AT459" s="25" t="s">
        <v>428</v>
      </c>
      <c r="AU459" s="25" t="s">
        <v>80</v>
      </c>
    </row>
    <row r="460" spans="2:65" s="12" customFormat="1" ht="13.5">
      <c r="B460" s="224"/>
      <c r="C460" s="225"/>
      <c r="D460" s="221" t="s">
        <v>430</v>
      </c>
      <c r="E460" s="226" t="s">
        <v>21</v>
      </c>
      <c r="F460" s="227" t="s">
        <v>3142</v>
      </c>
      <c r="G460" s="225"/>
      <c r="H460" s="228">
        <v>6</v>
      </c>
      <c r="I460" s="229"/>
      <c r="J460" s="225"/>
      <c r="K460" s="225"/>
      <c r="L460" s="230"/>
      <c r="M460" s="231"/>
      <c r="N460" s="232"/>
      <c r="O460" s="232"/>
      <c r="P460" s="232"/>
      <c r="Q460" s="232"/>
      <c r="R460" s="232"/>
      <c r="S460" s="232"/>
      <c r="T460" s="233"/>
      <c r="AT460" s="234" t="s">
        <v>430</v>
      </c>
      <c r="AU460" s="234" t="s">
        <v>80</v>
      </c>
      <c r="AV460" s="12" t="s">
        <v>80</v>
      </c>
      <c r="AW460" s="12" t="s">
        <v>34</v>
      </c>
      <c r="AX460" s="12" t="s">
        <v>71</v>
      </c>
      <c r="AY460" s="234" t="s">
        <v>419</v>
      </c>
    </row>
    <row r="461" spans="2:65" s="13" customFormat="1" ht="13.5">
      <c r="B461" s="235"/>
      <c r="C461" s="236"/>
      <c r="D461" s="237" t="s">
        <v>430</v>
      </c>
      <c r="E461" s="238" t="s">
        <v>21</v>
      </c>
      <c r="F461" s="239" t="s">
        <v>434</v>
      </c>
      <c r="G461" s="236"/>
      <c r="H461" s="240">
        <v>6</v>
      </c>
      <c r="I461" s="241"/>
      <c r="J461" s="236"/>
      <c r="K461" s="236"/>
      <c r="L461" s="242"/>
      <c r="M461" s="243"/>
      <c r="N461" s="244"/>
      <c r="O461" s="244"/>
      <c r="P461" s="244"/>
      <c r="Q461" s="244"/>
      <c r="R461" s="244"/>
      <c r="S461" s="244"/>
      <c r="T461" s="245"/>
      <c r="AT461" s="246" t="s">
        <v>430</v>
      </c>
      <c r="AU461" s="246" t="s">
        <v>80</v>
      </c>
      <c r="AV461" s="13" t="s">
        <v>426</v>
      </c>
      <c r="AW461" s="13" t="s">
        <v>34</v>
      </c>
      <c r="AX461" s="13" t="s">
        <v>78</v>
      </c>
      <c r="AY461" s="246" t="s">
        <v>419</v>
      </c>
    </row>
    <row r="462" spans="2:65" s="1" customFormat="1" ht="22.5" customHeight="1">
      <c r="B462" s="42"/>
      <c r="C462" s="209" t="s">
        <v>1162</v>
      </c>
      <c r="D462" s="209" t="s">
        <v>421</v>
      </c>
      <c r="E462" s="210" t="s">
        <v>3143</v>
      </c>
      <c r="F462" s="211" t="s">
        <v>3144</v>
      </c>
      <c r="G462" s="212" t="s">
        <v>3031</v>
      </c>
      <c r="H462" s="213">
        <v>2</v>
      </c>
      <c r="I462" s="214"/>
      <c r="J462" s="215">
        <f>ROUND(I462*H462,2)</f>
        <v>0</v>
      </c>
      <c r="K462" s="211" t="s">
        <v>21</v>
      </c>
      <c r="L462" s="62"/>
      <c r="M462" s="216" t="s">
        <v>21</v>
      </c>
      <c r="N462" s="217" t="s">
        <v>42</v>
      </c>
      <c r="O462" s="43"/>
      <c r="P462" s="218">
        <f>O462*H462</f>
        <v>0</v>
      </c>
      <c r="Q462" s="218">
        <v>0</v>
      </c>
      <c r="R462" s="218">
        <f>Q462*H462</f>
        <v>0</v>
      </c>
      <c r="S462" s="218">
        <v>0</v>
      </c>
      <c r="T462" s="219">
        <f>S462*H462</f>
        <v>0</v>
      </c>
      <c r="AR462" s="25" t="s">
        <v>517</v>
      </c>
      <c r="AT462" s="25" t="s">
        <v>421</v>
      </c>
      <c r="AU462" s="25" t="s">
        <v>80</v>
      </c>
      <c r="AY462" s="25" t="s">
        <v>419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5" t="s">
        <v>78</v>
      </c>
      <c r="BK462" s="220">
        <f>ROUND(I462*H462,2)</f>
        <v>0</v>
      </c>
      <c r="BL462" s="25" t="s">
        <v>517</v>
      </c>
      <c r="BM462" s="25" t="s">
        <v>1896</v>
      </c>
    </row>
    <row r="463" spans="2:65" s="1" customFormat="1" ht="13.5">
      <c r="B463" s="42"/>
      <c r="C463" s="64"/>
      <c r="D463" s="237" t="s">
        <v>428</v>
      </c>
      <c r="E463" s="64"/>
      <c r="F463" s="271" t="s">
        <v>3144</v>
      </c>
      <c r="G463" s="64"/>
      <c r="H463" s="64"/>
      <c r="I463" s="177"/>
      <c r="J463" s="64"/>
      <c r="K463" s="64"/>
      <c r="L463" s="62"/>
      <c r="M463" s="223"/>
      <c r="N463" s="43"/>
      <c r="O463" s="43"/>
      <c r="P463" s="43"/>
      <c r="Q463" s="43"/>
      <c r="R463" s="43"/>
      <c r="S463" s="43"/>
      <c r="T463" s="79"/>
      <c r="AT463" s="25" t="s">
        <v>428</v>
      </c>
      <c r="AU463" s="25" t="s">
        <v>80</v>
      </c>
    </row>
    <row r="464" spans="2:65" s="1" customFormat="1" ht="22.5" customHeight="1">
      <c r="B464" s="42"/>
      <c r="C464" s="209" t="s">
        <v>1168</v>
      </c>
      <c r="D464" s="209" t="s">
        <v>421</v>
      </c>
      <c r="E464" s="210" t="s">
        <v>3145</v>
      </c>
      <c r="F464" s="211" t="s">
        <v>3146</v>
      </c>
      <c r="G464" s="212" t="s">
        <v>3031</v>
      </c>
      <c r="H464" s="213">
        <v>4</v>
      </c>
      <c r="I464" s="214"/>
      <c r="J464" s="215">
        <f>ROUND(I464*H464,2)</f>
        <v>0</v>
      </c>
      <c r="K464" s="211" t="s">
        <v>21</v>
      </c>
      <c r="L464" s="62"/>
      <c r="M464" s="216" t="s">
        <v>21</v>
      </c>
      <c r="N464" s="217" t="s">
        <v>42</v>
      </c>
      <c r="O464" s="43"/>
      <c r="P464" s="218">
        <f>O464*H464</f>
        <v>0</v>
      </c>
      <c r="Q464" s="218">
        <v>0</v>
      </c>
      <c r="R464" s="218">
        <f>Q464*H464</f>
        <v>0</v>
      </c>
      <c r="S464" s="218">
        <v>0</v>
      </c>
      <c r="T464" s="219">
        <f>S464*H464</f>
        <v>0</v>
      </c>
      <c r="AR464" s="25" t="s">
        <v>517</v>
      </c>
      <c r="AT464" s="25" t="s">
        <v>421</v>
      </c>
      <c r="AU464" s="25" t="s">
        <v>80</v>
      </c>
      <c r="AY464" s="25" t="s">
        <v>419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5" t="s">
        <v>78</v>
      </c>
      <c r="BK464" s="220">
        <f>ROUND(I464*H464,2)</f>
        <v>0</v>
      </c>
      <c r="BL464" s="25" t="s">
        <v>517</v>
      </c>
      <c r="BM464" s="25" t="s">
        <v>1908</v>
      </c>
    </row>
    <row r="465" spans="2:65" s="1" customFormat="1" ht="13.5">
      <c r="B465" s="42"/>
      <c r="C465" s="64"/>
      <c r="D465" s="221" t="s">
        <v>428</v>
      </c>
      <c r="E465" s="64"/>
      <c r="F465" s="222" t="s">
        <v>3146</v>
      </c>
      <c r="G465" s="64"/>
      <c r="H465" s="64"/>
      <c r="I465" s="177"/>
      <c r="J465" s="64"/>
      <c r="K465" s="64"/>
      <c r="L465" s="62"/>
      <c r="M465" s="223"/>
      <c r="N465" s="43"/>
      <c r="O465" s="43"/>
      <c r="P465" s="43"/>
      <c r="Q465" s="43"/>
      <c r="R465" s="43"/>
      <c r="S465" s="43"/>
      <c r="T465" s="79"/>
      <c r="AT465" s="25" t="s">
        <v>428</v>
      </c>
      <c r="AU465" s="25" t="s">
        <v>80</v>
      </c>
    </row>
    <row r="466" spans="2:65" s="12" customFormat="1" ht="13.5">
      <c r="B466" s="224"/>
      <c r="C466" s="225"/>
      <c r="D466" s="221" t="s">
        <v>430</v>
      </c>
      <c r="E466" s="226" t="s">
        <v>21</v>
      </c>
      <c r="F466" s="227" t="s">
        <v>3147</v>
      </c>
      <c r="G466" s="225"/>
      <c r="H466" s="228">
        <v>4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430</v>
      </c>
      <c r="AU466" s="234" t="s">
        <v>80</v>
      </c>
      <c r="AV466" s="12" t="s">
        <v>80</v>
      </c>
      <c r="AW466" s="12" t="s">
        <v>34</v>
      </c>
      <c r="AX466" s="12" t="s">
        <v>71</v>
      </c>
      <c r="AY466" s="234" t="s">
        <v>419</v>
      </c>
    </row>
    <row r="467" spans="2:65" s="13" customFormat="1" ht="13.5">
      <c r="B467" s="235"/>
      <c r="C467" s="236"/>
      <c r="D467" s="237" t="s">
        <v>430</v>
      </c>
      <c r="E467" s="238" t="s">
        <v>21</v>
      </c>
      <c r="F467" s="239" t="s">
        <v>434</v>
      </c>
      <c r="G467" s="236"/>
      <c r="H467" s="240">
        <v>4</v>
      </c>
      <c r="I467" s="241"/>
      <c r="J467" s="236"/>
      <c r="K467" s="236"/>
      <c r="L467" s="242"/>
      <c r="M467" s="243"/>
      <c r="N467" s="244"/>
      <c r="O467" s="244"/>
      <c r="P467" s="244"/>
      <c r="Q467" s="244"/>
      <c r="R467" s="244"/>
      <c r="S467" s="244"/>
      <c r="T467" s="245"/>
      <c r="AT467" s="246" t="s">
        <v>430</v>
      </c>
      <c r="AU467" s="246" t="s">
        <v>80</v>
      </c>
      <c r="AV467" s="13" t="s">
        <v>426</v>
      </c>
      <c r="AW467" s="13" t="s">
        <v>34</v>
      </c>
      <c r="AX467" s="13" t="s">
        <v>78</v>
      </c>
      <c r="AY467" s="246" t="s">
        <v>419</v>
      </c>
    </row>
    <row r="468" spans="2:65" s="1" customFormat="1" ht="22.5" customHeight="1">
      <c r="B468" s="42"/>
      <c r="C468" s="209" t="s">
        <v>1174</v>
      </c>
      <c r="D468" s="209" t="s">
        <v>421</v>
      </c>
      <c r="E468" s="210" t="s">
        <v>3148</v>
      </c>
      <c r="F468" s="211" t="s">
        <v>3149</v>
      </c>
      <c r="G468" s="212" t="s">
        <v>504</v>
      </c>
      <c r="H468" s="213">
        <v>2952</v>
      </c>
      <c r="I468" s="214"/>
      <c r="J468" s="215">
        <f>ROUND(I468*H468,2)</f>
        <v>0</v>
      </c>
      <c r="K468" s="211" t="s">
        <v>21</v>
      </c>
      <c r="L468" s="62"/>
      <c r="M468" s="216" t="s">
        <v>21</v>
      </c>
      <c r="N468" s="217" t="s">
        <v>42</v>
      </c>
      <c r="O468" s="43"/>
      <c r="P468" s="218">
        <f>O468*H468</f>
        <v>0</v>
      </c>
      <c r="Q468" s="218">
        <v>0</v>
      </c>
      <c r="R468" s="218">
        <f>Q468*H468</f>
        <v>0</v>
      </c>
      <c r="S468" s="218">
        <v>0</v>
      </c>
      <c r="T468" s="219">
        <f>S468*H468</f>
        <v>0</v>
      </c>
      <c r="AR468" s="25" t="s">
        <v>517</v>
      </c>
      <c r="AT468" s="25" t="s">
        <v>421</v>
      </c>
      <c r="AU468" s="25" t="s">
        <v>80</v>
      </c>
      <c r="AY468" s="25" t="s">
        <v>419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5" t="s">
        <v>78</v>
      </c>
      <c r="BK468" s="220">
        <f>ROUND(I468*H468,2)</f>
        <v>0</v>
      </c>
      <c r="BL468" s="25" t="s">
        <v>517</v>
      </c>
      <c r="BM468" s="25" t="s">
        <v>1921</v>
      </c>
    </row>
    <row r="469" spans="2:65" s="1" customFormat="1" ht="13.5">
      <c r="B469" s="42"/>
      <c r="C469" s="64"/>
      <c r="D469" s="237" t="s">
        <v>428</v>
      </c>
      <c r="E469" s="64"/>
      <c r="F469" s="271" t="s">
        <v>3149</v>
      </c>
      <c r="G469" s="64"/>
      <c r="H469" s="64"/>
      <c r="I469" s="177"/>
      <c r="J469" s="64"/>
      <c r="K469" s="64"/>
      <c r="L469" s="62"/>
      <c r="M469" s="223"/>
      <c r="N469" s="43"/>
      <c r="O469" s="43"/>
      <c r="P469" s="43"/>
      <c r="Q469" s="43"/>
      <c r="R469" s="43"/>
      <c r="S469" s="43"/>
      <c r="T469" s="79"/>
      <c r="AT469" s="25" t="s">
        <v>428</v>
      </c>
      <c r="AU469" s="25" t="s">
        <v>80</v>
      </c>
    </row>
    <row r="470" spans="2:65" s="1" customFormat="1" ht="22.5" customHeight="1">
      <c r="B470" s="42"/>
      <c r="C470" s="209" t="s">
        <v>1180</v>
      </c>
      <c r="D470" s="209" t="s">
        <v>421</v>
      </c>
      <c r="E470" s="210" t="s">
        <v>3150</v>
      </c>
      <c r="F470" s="211" t="s">
        <v>3151</v>
      </c>
      <c r="G470" s="212" t="s">
        <v>504</v>
      </c>
      <c r="H470" s="213">
        <v>2952</v>
      </c>
      <c r="I470" s="214"/>
      <c r="J470" s="215">
        <f>ROUND(I470*H470,2)</f>
        <v>0</v>
      </c>
      <c r="K470" s="211" t="s">
        <v>21</v>
      </c>
      <c r="L470" s="62"/>
      <c r="M470" s="216" t="s">
        <v>21</v>
      </c>
      <c r="N470" s="217" t="s">
        <v>42</v>
      </c>
      <c r="O470" s="43"/>
      <c r="P470" s="218">
        <f>O470*H470</f>
        <v>0</v>
      </c>
      <c r="Q470" s="218">
        <v>0</v>
      </c>
      <c r="R470" s="218">
        <f>Q470*H470</f>
        <v>0</v>
      </c>
      <c r="S470" s="218">
        <v>0</v>
      </c>
      <c r="T470" s="219">
        <f>S470*H470</f>
        <v>0</v>
      </c>
      <c r="AR470" s="25" t="s">
        <v>517</v>
      </c>
      <c r="AT470" s="25" t="s">
        <v>421</v>
      </c>
      <c r="AU470" s="25" t="s">
        <v>80</v>
      </c>
      <c r="AY470" s="25" t="s">
        <v>419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5" t="s">
        <v>78</v>
      </c>
      <c r="BK470" s="220">
        <f>ROUND(I470*H470,2)</f>
        <v>0</v>
      </c>
      <c r="BL470" s="25" t="s">
        <v>517</v>
      </c>
      <c r="BM470" s="25" t="s">
        <v>1932</v>
      </c>
    </row>
    <row r="471" spans="2:65" s="1" customFormat="1" ht="13.5">
      <c r="B471" s="42"/>
      <c r="C471" s="64"/>
      <c r="D471" s="237" t="s">
        <v>428</v>
      </c>
      <c r="E471" s="64"/>
      <c r="F471" s="271" t="s">
        <v>3151</v>
      </c>
      <c r="G471" s="64"/>
      <c r="H471" s="64"/>
      <c r="I471" s="177"/>
      <c r="J471" s="64"/>
      <c r="K471" s="64"/>
      <c r="L471" s="62"/>
      <c r="M471" s="223"/>
      <c r="N471" s="43"/>
      <c r="O471" s="43"/>
      <c r="P471" s="43"/>
      <c r="Q471" s="43"/>
      <c r="R471" s="43"/>
      <c r="S471" s="43"/>
      <c r="T471" s="79"/>
      <c r="AT471" s="25" t="s">
        <v>428</v>
      </c>
      <c r="AU471" s="25" t="s">
        <v>80</v>
      </c>
    </row>
    <row r="472" spans="2:65" s="1" customFormat="1" ht="22.5" customHeight="1">
      <c r="B472" s="42"/>
      <c r="C472" s="209" t="s">
        <v>1186</v>
      </c>
      <c r="D472" s="209" t="s">
        <v>421</v>
      </c>
      <c r="E472" s="210" t="s">
        <v>3152</v>
      </c>
      <c r="F472" s="211" t="s">
        <v>3153</v>
      </c>
      <c r="G472" s="212" t="s">
        <v>458</v>
      </c>
      <c r="H472" s="213">
        <v>13.888999999999999</v>
      </c>
      <c r="I472" s="214"/>
      <c r="J472" s="215">
        <f>ROUND(I472*H472,2)</f>
        <v>0</v>
      </c>
      <c r="K472" s="211" t="s">
        <v>21</v>
      </c>
      <c r="L472" s="62"/>
      <c r="M472" s="216" t="s">
        <v>21</v>
      </c>
      <c r="N472" s="217" t="s">
        <v>42</v>
      </c>
      <c r="O472" s="43"/>
      <c r="P472" s="218">
        <f>O472*H472</f>
        <v>0</v>
      </c>
      <c r="Q472" s="218">
        <v>0</v>
      </c>
      <c r="R472" s="218">
        <f>Q472*H472</f>
        <v>0</v>
      </c>
      <c r="S472" s="218">
        <v>0</v>
      </c>
      <c r="T472" s="219">
        <f>S472*H472</f>
        <v>0</v>
      </c>
      <c r="AR472" s="25" t="s">
        <v>517</v>
      </c>
      <c r="AT472" s="25" t="s">
        <v>421</v>
      </c>
      <c r="AU472" s="25" t="s">
        <v>80</v>
      </c>
      <c r="AY472" s="25" t="s">
        <v>419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5" t="s">
        <v>78</v>
      </c>
      <c r="BK472" s="220">
        <f>ROUND(I472*H472,2)</f>
        <v>0</v>
      </c>
      <c r="BL472" s="25" t="s">
        <v>517</v>
      </c>
      <c r="BM472" s="25" t="s">
        <v>1944</v>
      </c>
    </row>
    <row r="473" spans="2:65" s="1" customFormat="1" ht="13.5">
      <c r="B473" s="42"/>
      <c r="C473" s="64"/>
      <c r="D473" s="221" t="s">
        <v>428</v>
      </c>
      <c r="E473" s="64"/>
      <c r="F473" s="222" t="s">
        <v>3153</v>
      </c>
      <c r="G473" s="64"/>
      <c r="H473" s="64"/>
      <c r="I473" s="177"/>
      <c r="J473" s="64"/>
      <c r="K473" s="64"/>
      <c r="L473" s="62"/>
      <c r="M473" s="223"/>
      <c r="N473" s="43"/>
      <c r="O473" s="43"/>
      <c r="P473" s="43"/>
      <c r="Q473" s="43"/>
      <c r="R473" s="43"/>
      <c r="S473" s="43"/>
      <c r="T473" s="79"/>
      <c r="AT473" s="25" t="s">
        <v>428</v>
      </c>
      <c r="AU473" s="25" t="s">
        <v>80</v>
      </c>
    </row>
    <row r="474" spans="2:65" s="11" customFormat="1" ht="29.85" customHeight="1">
      <c r="B474" s="192"/>
      <c r="C474" s="193"/>
      <c r="D474" s="206" t="s">
        <v>70</v>
      </c>
      <c r="E474" s="207" t="s">
        <v>3154</v>
      </c>
      <c r="F474" s="207" t="s">
        <v>3155</v>
      </c>
      <c r="G474" s="193"/>
      <c r="H474" s="193"/>
      <c r="I474" s="196"/>
      <c r="J474" s="208">
        <f>BK474</f>
        <v>0</v>
      </c>
      <c r="K474" s="193"/>
      <c r="L474" s="198"/>
      <c r="M474" s="199"/>
      <c r="N474" s="200"/>
      <c r="O474" s="200"/>
      <c r="P474" s="201">
        <f>SUM(P475:P500)</f>
        <v>0</v>
      </c>
      <c r="Q474" s="200"/>
      <c r="R474" s="201">
        <f>SUM(R475:R500)</f>
        <v>0</v>
      </c>
      <c r="S474" s="200"/>
      <c r="T474" s="202">
        <f>SUM(T475:T500)</f>
        <v>0</v>
      </c>
      <c r="AR474" s="203" t="s">
        <v>80</v>
      </c>
      <c r="AT474" s="204" t="s">
        <v>70</v>
      </c>
      <c r="AU474" s="204" t="s">
        <v>78</v>
      </c>
      <c r="AY474" s="203" t="s">
        <v>419</v>
      </c>
      <c r="BK474" s="205">
        <f>SUM(BK475:BK500)</f>
        <v>0</v>
      </c>
    </row>
    <row r="475" spans="2:65" s="1" customFormat="1" ht="22.5" customHeight="1">
      <c r="B475" s="42"/>
      <c r="C475" s="209" t="s">
        <v>1192</v>
      </c>
      <c r="D475" s="209" t="s">
        <v>421</v>
      </c>
      <c r="E475" s="210" t="s">
        <v>3156</v>
      </c>
      <c r="F475" s="211" t="s">
        <v>3157</v>
      </c>
      <c r="G475" s="212" t="s">
        <v>3031</v>
      </c>
      <c r="H475" s="213">
        <v>2</v>
      </c>
      <c r="I475" s="214"/>
      <c r="J475" s="215">
        <f>ROUND(I475*H475,2)</f>
        <v>0</v>
      </c>
      <c r="K475" s="211" t="s">
        <v>21</v>
      </c>
      <c r="L475" s="62"/>
      <c r="M475" s="216" t="s">
        <v>21</v>
      </c>
      <c r="N475" s="217" t="s">
        <v>42</v>
      </c>
      <c r="O475" s="43"/>
      <c r="P475" s="218">
        <f>O475*H475</f>
        <v>0</v>
      </c>
      <c r="Q475" s="218">
        <v>0</v>
      </c>
      <c r="R475" s="218">
        <f>Q475*H475</f>
        <v>0</v>
      </c>
      <c r="S475" s="218">
        <v>0</v>
      </c>
      <c r="T475" s="219">
        <f>S475*H475</f>
        <v>0</v>
      </c>
      <c r="AR475" s="25" t="s">
        <v>517</v>
      </c>
      <c r="AT475" s="25" t="s">
        <v>421</v>
      </c>
      <c r="AU475" s="25" t="s">
        <v>80</v>
      </c>
      <c r="AY475" s="25" t="s">
        <v>419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5" t="s">
        <v>78</v>
      </c>
      <c r="BK475" s="220">
        <f>ROUND(I475*H475,2)</f>
        <v>0</v>
      </c>
      <c r="BL475" s="25" t="s">
        <v>517</v>
      </c>
      <c r="BM475" s="25" t="s">
        <v>1955</v>
      </c>
    </row>
    <row r="476" spans="2:65" s="1" customFormat="1" ht="13.5">
      <c r="B476" s="42"/>
      <c r="C476" s="64"/>
      <c r="D476" s="221" t="s">
        <v>428</v>
      </c>
      <c r="E476" s="64"/>
      <c r="F476" s="222" t="s">
        <v>3157</v>
      </c>
      <c r="G476" s="64"/>
      <c r="H476" s="64"/>
      <c r="I476" s="177"/>
      <c r="J476" s="64"/>
      <c r="K476" s="64"/>
      <c r="L476" s="62"/>
      <c r="M476" s="223"/>
      <c r="N476" s="43"/>
      <c r="O476" s="43"/>
      <c r="P476" s="43"/>
      <c r="Q476" s="43"/>
      <c r="R476" s="43"/>
      <c r="S476" s="43"/>
      <c r="T476" s="79"/>
      <c r="AT476" s="25" t="s">
        <v>428</v>
      </c>
      <c r="AU476" s="25" t="s">
        <v>80</v>
      </c>
    </row>
    <row r="477" spans="2:65" s="12" customFormat="1" ht="13.5">
      <c r="B477" s="224"/>
      <c r="C477" s="225"/>
      <c r="D477" s="221" t="s">
        <v>430</v>
      </c>
      <c r="E477" s="226" t="s">
        <v>21</v>
      </c>
      <c r="F477" s="227" t="s">
        <v>3158</v>
      </c>
      <c r="G477" s="225"/>
      <c r="H477" s="228">
        <v>2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AT477" s="234" t="s">
        <v>430</v>
      </c>
      <c r="AU477" s="234" t="s">
        <v>80</v>
      </c>
      <c r="AV477" s="12" t="s">
        <v>80</v>
      </c>
      <c r="AW477" s="12" t="s">
        <v>34</v>
      </c>
      <c r="AX477" s="12" t="s">
        <v>71</v>
      </c>
      <c r="AY477" s="234" t="s">
        <v>419</v>
      </c>
    </row>
    <row r="478" spans="2:65" s="13" customFormat="1" ht="13.5">
      <c r="B478" s="235"/>
      <c r="C478" s="236"/>
      <c r="D478" s="237" t="s">
        <v>430</v>
      </c>
      <c r="E478" s="238" t="s">
        <v>21</v>
      </c>
      <c r="F478" s="239" t="s">
        <v>434</v>
      </c>
      <c r="G478" s="236"/>
      <c r="H478" s="240">
        <v>2</v>
      </c>
      <c r="I478" s="241"/>
      <c r="J478" s="236"/>
      <c r="K478" s="236"/>
      <c r="L478" s="242"/>
      <c r="M478" s="243"/>
      <c r="N478" s="244"/>
      <c r="O478" s="244"/>
      <c r="P478" s="244"/>
      <c r="Q478" s="244"/>
      <c r="R478" s="244"/>
      <c r="S478" s="244"/>
      <c r="T478" s="245"/>
      <c r="AT478" s="246" t="s">
        <v>430</v>
      </c>
      <c r="AU478" s="246" t="s">
        <v>80</v>
      </c>
      <c r="AV478" s="13" t="s">
        <v>426</v>
      </c>
      <c r="AW478" s="13" t="s">
        <v>34</v>
      </c>
      <c r="AX478" s="13" t="s">
        <v>78</v>
      </c>
      <c r="AY478" s="246" t="s">
        <v>419</v>
      </c>
    </row>
    <row r="479" spans="2:65" s="1" customFormat="1" ht="22.5" customHeight="1">
      <c r="B479" s="42"/>
      <c r="C479" s="209" t="s">
        <v>1197</v>
      </c>
      <c r="D479" s="209" t="s">
        <v>421</v>
      </c>
      <c r="E479" s="210" t="s">
        <v>3159</v>
      </c>
      <c r="F479" s="211" t="s">
        <v>3160</v>
      </c>
      <c r="G479" s="212" t="s">
        <v>608</v>
      </c>
      <c r="H479" s="213">
        <v>4</v>
      </c>
      <c r="I479" s="214"/>
      <c r="J479" s="215">
        <f>ROUND(I479*H479,2)</f>
        <v>0</v>
      </c>
      <c r="K479" s="211" t="s">
        <v>21</v>
      </c>
      <c r="L479" s="62"/>
      <c r="M479" s="216" t="s">
        <v>21</v>
      </c>
      <c r="N479" s="217" t="s">
        <v>42</v>
      </c>
      <c r="O479" s="43"/>
      <c r="P479" s="218">
        <f>O479*H479</f>
        <v>0</v>
      </c>
      <c r="Q479" s="218">
        <v>0</v>
      </c>
      <c r="R479" s="218">
        <f>Q479*H479</f>
        <v>0</v>
      </c>
      <c r="S479" s="218">
        <v>0</v>
      </c>
      <c r="T479" s="219">
        <f>S479*H479</f>
        <v>0</v>
      </c>
      <c r="AR479" s="25" t="s">
        <v>517</v>
      </c>
      <c r="AT479" s="25" t="s">
        <v>421</v>
      </c>
      <c r="AU479" s="25" t="s">
        <v>80</v>
      </c>
      <c r="AY479" s="25" t="s">
        <v>419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5" t="s">
        <v>78</v>
      </c>
      <c r="BK479" s="220">
        <f>ROUND(I479*H479,2)</f>
        <v>0</v>
      </c>
      <c r="BL479" s="25" t="s">
        <v>517</v>
      </c>
      <c r="BM479" s="25" t="s">
        <v>1965</v>
      </c>
    </row>
    <row r="480" spans="2:65" s="1" customFormat="1" ht="13.5">
      <c r="B480" s="42"/>
      <c r="C480" s="64"/>
      <c r="D480" s="237" t="s">
        <v>428</v>
      </c>
      <c r="E480" s="64"/>
      <c r="F480" s="271" t="s">
        <v>3160</v>
      </c>
      <c r="G480" s="64"/>
      <c r="H480" s="64"/>
      <c r="I480" s="177"/>
      <c r="J480" s="64"/>
      <c r="K480" s="64"/>
      <c r="L480" s="62"/>
      <c r="M480" s="223"/>
      <c r="N480" s="43"/>
      <c r="O480" s="43"/>
      <c r="P480" s="43"/>
      <c r="Q480" s="43"/>
      <c r="R480" s="43"/>
      <c r="S480" s="43"/>
      <c r="T480" s="79"/>
      <c r="AT480" s="25" t="s">
        <v>428</v>
      </c>
      <c r="AU480" s="25" t="s">
        <v>80</v>
      </c>
    </row>
    <row r="481" spans="2:65" s="1" customFormat="1" ht="22.5" customHeight="1">
      <c r="B481" s="42"/>
      <c r="C481" s="250" t="s">
        <v>1203</v>
      </c>
      <c r="D481" s="250" t="s">
        <v>469</v>
      </c>
      <c r="E481" s="251" t="s">
        <v>3161</v>
      </c>
      <c r="F481" s="252" t="s">
        <v>3162</v>
      </c>
      <c r="G481" s="253" t="s">
        <v>608</v>
      </c>
      <c r="H481" s="254">
        <v>4</v>
      </c>
      <c r="I481" s="255"/>
      <c r="J481" s="256">
        <f>ROUND(I481*H481,2)</f>
        <v>0</v>
      </c>
      <c r="K481" s="252" t="s">
        <v>21</v>
      </c>
      <c r="L481" s="257"/>
      <c r="M481" s="258" t="s">
        <v>21</v>
      </c>
      <c r="N481" s="259" t="s">
        <v>42</v>
      </c>
      <c r="O481" s="43"/>
      <c r="P481" s="218">
        <f>O481*H481</f>
        <v>0</v>
      </c>
      <c r="Q481" s="218">
        <v>0</v>
      </c>
      <c r="R481" s="218">
        <f>Q481*H481</f>
        <v>0</v>
      </c>
      <c r="S481" s="218">
        <v>0</v>
      </c>
      <c r="T481" s="219">
        <f>S481*H481</f>
        <v>0</v>
      </c>
      <c r="AR481" s="25" t="s">
        <v>622</v>
      </c>
      <c r="AT481" s="25" t="s">
        <v>469</v>
      </c>
      <c r="AU481" s="25" t="s">
        <v>80</v>
      </c>
      <c r="AY481" s="25" t="s">
        <v>419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5" t="s">
        <v>78</v>
      </c>
      <c r="BK481" s="220">
        <f>ROUND(I481*H481,2)</f>
        <v>0</v>
      </c>
      <c r="BL481" s="25" t="s">
        <v>517</v>
      </c>
      <c r="BM481" s="25" t="s">
        <v>1981</v>
      </c>
    </row>
    <row r="482" spans="2:65" s="1" customFormat="1" ht="13.5">
      <c r="B482" s="42"/>
      <c r="C482" s="64"/>
      <c r="D482" s="237" t="s">
        <v>428</v>
      </c>
      <c r="E482" s="64"/>
      <c r="F482" s="271" t="s">
        <v>3162</v>
      </c>
      <c r="G482" s="64"/>
      <c r="H482" s="64"/>
      <c r="I482" s="177"/>
      <c r="J482" s="64"/>
      <c r="K482" s="64"/>
      <c r="L482" s="62"/>
      <c r="M482" s="223"/>
      <c r="N482" s="43"/>
      <c r="O482" s="43"/>
      <c r="P482" s="43"/>
      <c r="Q482" s="43"/>
      <c r="R482" s="43"/>
      <c r="S482" s="43"/>
      <c r="T482" s="79"/>
      <c r="AT482" s="25" t="s">
        <v>428</v>
      </c>
      <c r="AU482" s="25" t="s">
        <v>80</v>
      </c>
    </row>
    <row r="483" spans="2:65" s="1" customFormat="1" ht="31.5" customHeight="1">
      <c r="B483" s="42"/>
      <c r="C483" s="209" t="s">
        <v>1208</v>
      </c>
      <c r="D483" s="209" t="s">
        <v>421</v>
      </c>
      <c r="E483" s="210" t="s">
        <v>3163</v>
      </c>
      <c r="F483" s="211" t="s">
        <v>3164</v>
      </c>
      <c r="G483" s="212" t="s">
        <v>3031</v>
      </c>
      <c r="H483" s="213">
        <v>4</v>
      </c>
      <c r="I483" s="214"/>
      <c r="J483" s="215">
        <f>ROUND(I483*H483,2)</f>
        <v>0</v>
      </c>
      <c r="K483" s="211" t="s">
        <v>21</v>
      </c>
      <c r="L483" s="62"/>
      <c r="M483" s="216" t="s">
        <v>21</v>
      </c>
      <c r="N483" s="217" t="s">
        <v>42</v>
      </c>
      <c r="O483" s="43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AR483" s="25" t="s">
        <v>517</v>
      </c>
      <c r="AT483" s="25" t="s">
        <v>421</v>
      </c>
      <c r="AU483" s="25" t="s">
        <v>80</v>
      </c>
      <c r="AY483" s="25" t="s">
        <v>419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5" t="s">
        <v>78</v>
      </c>
      <c r="BK483" s="220">
        <f>ROUND(I483*H483,2)</f>
        <v>0</v>
      </c>
      <c r="BL483" s="25" t="s">
        <v>517</v>
      </c>
      <c r="BM483" s="25" t="s">
        <v>1997</v>
      </c>
    </row>
    <row r="484" spans="2:65" s="1" customFormat="1" ht="13.5">
      <c r="B484" s="42"/>
      <c r="C484" s="64"/>
      <c r="D484" s="221" t="s">
        <v>428</v>
      </c>
      <c r="E484" s="64"/>
      <c r="F484" s="222" t="s">
        <v>3164</v>
      </c>
      <c r="G484" s="64"/>
      <c r="H484" s="64"/>
      <c r="I484" s="177"/>
      <c r="J484" s="64"/>
      <c r="K484" s="64"/>
      <c r="L484" s="62"/>
      <c r="M484" s="223"/>
      <c r="N484" s="43"/>
      <c r="O484" s="43"/>
      <c r="P484" s="43"/>
      <c r="Q484" s="43"/>
      <c r="R484" s="43"/>
      <c r="S484" s="43"/>
      <c r="T484" s="79"/>
      <c r="AT484" s="25" t="s">
        <v>428</v>
      </c>
      <c r="AU484" s="25" t="s">
        <v>80</v>
      </c>
    </row>
    <row r="485" spans="2:65" s="12" customFormat="1" ht="13.5">
      <c r="B485" s="224"/>
      <c r="C485" s="225"/>
      <c r="D485" s="221" t="s">
        <v>430</v>
      </c>
      <c r="E485" s="226" t="s">
        <v>21</v>
      </c>
      <c r="F485" s="227" t="s">
        <v>3102</v>
      </c>
      <c r="G485" s="225"/>
      <c r="H485" s="228">
        <v>4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AT485" s="234" t="s">
        <v>430</v>
      </c>
      <c r="AU485" s="234" t="s">
        <v>80</v>
      </c>
      <c r="AV485" s="12" t="s">
        <v>80</v>
      </c>
      <c r="AW485" s="12" t="s">
        <v>34</v>
      </c>
      <c r="AX485" s="12" t="s">
        <v>71</v>
      </c>
      <c r="AY485" s="234" t="s">
        <v>419</v>
      </c>
    </row>
    <row r="486" spans="2:65" s="13" customFormat="1" ht="13.5">
      <c r="B486" s="235"/>
      <c r="C486" s="236"/>
      <c r="D486" s="237" t="s">
        <v>430</v>
      </c>
      <c r="E486" s="238" t="s">
        <v>21</v>
      </c>
      <c r="F486" s="239" t="s">
        <v>434</v>
      </c>
      <c r="G486" s="236"/>
      <c r="H486" s="240">
        <v>4</v>
      </c>
      <c r="I486" s="241"/>
      <c r="J486" s="236"/>
      <c r="K486" s="236"/>
      <c r="L486" s="242"/>
      <c r="M486" s="243"/>
      <c r="N486" s="244"/>
      <c r="O486" s="244"/>
      <c r="P486" s="244"/>
      <c r="Q486" s="244"/>
      <c r="R486" s="244"/>
      <c r="S486" s="244"/>
      <c r="T486" s="245"/>
      <c r="AT486" s="246" t="s">
        <v>430</v>
      </c>
      <c r="AU486" s="246" t="s">
        <v>80</v>
      </c>
      <c r="AV486" s="13" t="s">
        <v>426</v>
      </c>
      <c r="AW486" s="13" t="s">
        <v>34</v>
      </c>
      <c r="AX486" s="13" t="s">
        <v>78</v>
      </c>
      <c r="AY486" s="246" t="s">
        <v>419</v>
      </c>
    </row>
    <row r="487" spans="2:65" s="1" customFormat="1" ht="22.5" customHeight="1">
      <c r="B487" s="42"/>
      <c r="C487" s="250" t="s">
        <v>1213</v>
      </c>
      <c r="D487" s="250" t="s">
        <v>469</v>
      </c>
      <c r="E487" s="251" t="s">
        <v>3165</v>
      </c>
      <c r="F487" s="252" t="s">
        <v>3166</v>
      </c>
      <c r="G487" s="253" t="s">
        <v>608</v>
      </c>
      <c r="H487" s="254">
        <v>1</v>
      </c>
      <c r="I487" s="255"/>
      <c r="J487" s="256">
        <f>ROUND(I487*H487,2)</f>
        <v>0</v>
      </c>
      <c r="K487" s="252" t="s">
        <v>21</v>
      </c>
      <c r="L487" s="257"/>
      <c r="M487" s="258" t="s">
        <v>21</v>
      </c>
      <c r="N487" s="259" t="s">
        <v>42</v>
      </c>
      <c r="O487" s="43"/>
      <c r="P487" s="218">
        <f>O487*H487</f>
        <v>0</v>
      </c>
      <c r="Q487" s="218">
        <v>0</v>
      </c>
      <c r="R487" s="218">
        <f>Q487*H487</f>
        <v>0</v>
      </c>
      <c r="S487" s="218">
        <v>0</v>
      </c>
      <c r="T487" s="219">
        <f>S487*H487</f>
        <v>0</v>
      </c>
      <c r="AR487" s="25" t="s">
        <v>622</v>
      </c>
      <c r="AT487" s="25" t="s">
        <v>469</v>
      </c>
      <c r="AU487" s="25" t="s">
        <v>80</v>
      </c>
      <c r="AY487" s="25" t="s">
        <v>419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5" t="s">
        <v>78</v>
      </c>
      <c r="BK487" s="220">
        <f>ROUND(I487*H487,2)</f>
        <v>0</v>
      </c>
      <c r="BL487" s="25" t="s">
        <v>517</v>
      </c>
      <c r="BM487" s="25" t="s">
        <v>2009</v>
      </c>
    </row>
    <row r="488" spans="2:65" s="1" customFormat="1" ht="13.5">
      <c r="B488" s="42"/>
      <c r="C488" s="64"/>
      <c r="D488" s="237" t="s">
        <v>428</v>
      </c>
      <c r="E488" s="64"/>
      <c r="F488" s="271" t="s">
        <v>3166</v>
      </c>
      <c r="G488" s="64"/>
      <c r="H488" s="64"/>
      <c r="I488" s="177"/>
      <c r="J488" s="64"/>
      <c r="K488" s="64"/>
      <c r="L488" s="62"/>
      <c r="M488" s="223"/>
      <c r="N488" s="43"/>
      <c r="O488" s="43"/>
      <c r="P488" s="43"/>
      <c r="Q488" s="43"/>
      <c r="R488" s="43"/>
      <c r="S488" s="43"/>
      <c r="T488" s="79"/>
      <c r="AT488" s="25" t="s">
        <v>428</v>
      </c>
      <c r="AU488" s="25" t="s">
        <v>80</v>
      </c>
    </row>
    <row r="489" spans="2:65" s="1" customFormat="1" ht="31.5" customHeight="1">
      <c r="B489" s="42"/>
      <c r="C489" s="209" t="s">
        <v>1218</v>
      </c>
      <c r="D489" s="209" t="s">
        <v>421</v>
      </c>
      <c r="E489" s="210" t="s">
        <v>3167</v>
      </c>
      <c r="F489" s="211" t="s">
        <v>3168</v>
      </c>
      <c r="G489" s="212" t="s">
        <v>3031</v>
      </c>
      <c r="H489" s="213">
        <v>2</v>
      </c>
      <c r="I489" s="214"/>
      <c r="J489" s="215">
        <f>ROUND(I489*H489,2)</f>
        <v>0</v>
      </c>
      <c r="K489" s="211" t="s">
        <v>21</v>
      </c>
      <c r="L489" s="62"/>
      <c r="M489" s="216" t="s">
        <v>21</v>
      </c>
      <c r="N489" s="217" t="s">
        <v>42</v>
      </c>
      <c r="O489" s="43"/>
      <c r="P489" s="218">
        <f>O489*H489</f>
        <v>0</v>
      </c>
      <c r="Q489" s="218">
        <v>0</v>
      </c>
      <c r="R489" s="218">
        <f>Q489*H489</f>
        <v>0</v>
      </c>
      <c r="S489" s="218">
        <v>0</v>
      </c>
      <c r="T489" s="219">
        <f>S489*H489</f>
        <v>0</v>
      </c>
      <c r="AR489" s="25" t="s">
        <v>517</v>
      </c>
      <c r="AT489" s="25" t="s">
        <v>421</v>
      </c>
      <c r="AU489" s="25" t="s">
        <v>80</v>
      </c>
      <c r="AY489" s="25" t="s">
        <v>419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5" t="s">
        <v>78</v>
      </c>
      <c r="BK489" s="220">
        <f>ROUND(I489*H489,2)</f>
        <v>0</v>
      </c>
      <c r="BL489" s="25" t="s">
        <v>517</v>
      </c>
      <c r="BM489" s="25" t="s">
        <v>2021</v>
      </c>
    </row>
    <row r="490" spans="2:65" s="1" customFormat="1" ht="27">
      <c r="B490" s="42"/>
      <c r="C490" s="64"/>
      <c r="D490" s="221" t="s">
        <v>428</v>
      </c>
      <c r="E490" s="64"/>
      <c r="F490" s="222" t="s">
        <v>3168</v>
      </c>
      <c r="G490" s="64"/>
      <c r="H490" s="64"/>
      <c r="I490" s="177"/>
      <c r="J490" s="64"/>
      <c r="K490" s="64"/>
      <c r="L490" s="62"/>
      <c r="M490" s="223"/>
      <c r="N490" s="43"/>
      <c r="O490" s="43"/>
      <c r="P490" s="43"/>
      <c r="Q490" s="43"/>
      <c r="R490" s="43"/>
      <c r="S490" s="43"/>
      <c r="T490" s="79"/>
      <c r="AT490" s="25" t="s">
        <v>428</v>
      </c>
      <c r="AU490" s="25" t="s">
        <v>80</v>
      </c>
    </row>
    <row r="491" spans="2:65" s="12" customFormat="1" ht="13.5">
      <c r="B491" s="224"/>
      <c r="C491" s="225"/>
      <c r="D491" s="221" t="s">
        <v>430</v>
      </c>
      <c r="E491" s="226" t="s">
        <v>21</v>
      </c>
      <c r="F491" s="227" t="s">
        <v>3158</v>
      </c>
      <c r="G491" s="225"/>
      <c r="H491" s="228">
        <v>2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AT491" s="234" t="s">
        <v>430</v>
      </c>
      <c r="AU491" s="234" t="s">
        <v>80</v>
      </c>
      <c r="AV491" s="12" t="s">
        <v>80</v>
      </c>
      <c r="AW491" s="12" t="s">
        <v>34</v>
      </c>
      <c r="AX491" s="12" t="s">
        <v>71</v>
      </c>
      <c r="AY491" s="234" t="s">
        <v>419</v>
      </c>
    </row>
    <row r="492" spans="2:65" s="13" customFormat="1" ht="13.5">
      <c r="B492" s="235"/>
      <c r="C492" s="236"/>
      <c r="D492" s="237" t="s">
        <v>430</v>
      </c>
      <c r="E492" s="238" t="s">
        <v>21</v>
      </c>
      <c r="F492" s="239" t="s">
        <v>434</v>
      </c>
      <c r="G492" s="236"/>
      <c r="H492" s="240">
        <v>2</v>
      </c>
      <c r="I492" s="241"/>
      <c r="J492" s="236"/>
      <c r="K492" s="236"/>
      <c r="L492" s="242"/>
      <c r="M492" s="243"/>
      <c r="N492" s="244"/>
      <c r="O492" s="244"/>
      <c r="P492" s="244"/>
      <c r="Q492" s="244"/>
      <c r="R492" s="244"/>
      <c r="S492" s="244"/>
      <c r="T492" s="245"/>
      <c r="AT492" s="246" t="s">
        <v>430</v>
      </c>
      <c r="AU492" s="246" t="s">
        <v>80</v>
      </c>
      <c r="AV492" s="13" t="s">
        <v>426</v>
      </c>
      <c r="AW492" s="13" t="s">
        <v>34</v>
      </c>
      <c r="AX492" s="13" t="s">
        <v>78</v>
      </c>
      <c r="AY492" s="246" t="s">
        <v>419</v>
      </c>
    </row>
    <row r="493" spans="2:65" s="1" customFormat="1" ht="31.5" customHeight="1">
      <c r="B493" s="42"/>
      <c r="C493" s="209" t="s">
        <v>1227</v>
      </c>
      <c r="D493" s="209" t="s">
        <v>421</v>
      </c>
      <c r="E493" s="210" t="s">
        <v>3169</v>
      </c>
      <c r="F493" s="211" t="s">
        <v>3170</v>
      </c>
      <c r="G493" s="212" t="s">
        <v>608</v>
      </c>
      <c r="H493" s="213">
        <v>5</v>
      </c>
      <c r="I493" s="214"/>
      <c r="J493" s="215">
        <f>ROUND(I493*H493,2)</f>
        <v>0</v>
      </c>
      <c r="K493" s="211" t="s">
        <v>21</v>
      </c>
      <c r="L493" s="62"/>
      <c r="M493" s="216" t="s">
        <v>21</v>
      </c>
      <c r="N493" s="217" t="s">
        <v>42</v>
      </c>
      <c r="O493" s="43"/>
      <c r="P493" s="218">
        <f>O493*H493</f>
        <v>0</v>
      </c>
      <c r="Q493" s="218">
        <v>0</v>
      </c>
      <c r="R493" s="218">
        <f>Q493*H493</f>
        <v>0</v>
      </c>
      <c r="S493" s="218">
        <v>0</v>
      </c>
      <c r="T493" s="219">
        <f>S493*H493</f>
        <v>0</v>
      </c>
      <c r="AR493" s="25" t="s">
        <v>517</v>
      </c>
      <c r="AT493" s="25" t="s">
        <v>421</v>
      </c>
      <c r="AU493" s="25" t="s">
        <v>80</v>
      </c>
      <c r="AY493" s="25" t="s">
        <v>419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5" t="s">
        <v>78</v>
      </c>
      <c r="BK493" s="220">
        <f>ROUND(I493*H493,2)</f>
        <v>0</v>
      </c>
      <c r="BL493" s="25" t="s">
        <v>517</v>
      </c>
      <c r="BM493" s="25" t="s">
        <v>2033</v>
      </c>
    </row>
    <row r="494" spans="2:65" s="1" customFormat="1" ht="13.5">
      <c r="B494" s="42"/>
      <c r="C494" s="64"/>
      <c r="D494" s="237" t="s">
        <v>428</v>
      </c>
      <c r="E494" s="64"/>
      <c r="F494" s="271" t="s">
        <v>3170</v>
      </c>
      <c r="G494" s="64"/>
      <c r="H494" s="64"/>
      <c r="I494" s="177"/>
      <c r="J494" s="64"/>
      <c r="K494" s="64"/>
      <c r="L494" s="62"/>
      <c r="M494" s="223"/>
      <c r="N494" s="43"/>
      <c r="O494" s="43"/>
      <c r="P494" s="43"/>
      <c r="Q494" s="43"/>
      <c r="R494" s="43"/>
      <c r="S494" s="43"/>
      <c r="T494" s="79"/>
      <c r="AT494" s="25" t="s">
        <v>428</v>
      </c>
      <c r="AU494" s="25" t="s">
        <v>80</v>
      </c>
    </row>
    <row r="495" spans="2:65" s="1" customFormat="1" ht="31.5" customHeight="1">
      <c r="B495" s="42"/>
      <c r="C495" s="209" t="s">
        <v>1231</v>
      </c>
      <c r="D495" s="209" t="s">
        <v>421</v>
      </c>
      <c r="E495" s="210" t="s">
        <v>3171</v>
      </c>
      <c r="F495" s="211" t="s">
        <v>3172</v>
      </c>
      <c r="G495" s="212" t="s">
        <v>608</v>
      </c>
      <c r="H495" s="213">
        <v>6</v>
      </c>
      <c r="I495" s="214"/>
      <c r="J495" s="215">
        <f>ROUND(I495*H495,2)</f>
        <v>0</v>
      </c>
      <c r="K495" s="211" t="s">
        <v>21</v>
      </c>
      <c r="L495" s="62"/>
      <c r="M495" s="216" t="s">
        <v>21</v>
      </c>
      <c r="N495" s="217" t="s">
        <v>42</v>
      </c>
      <c r="O495" s="43"/>
      <c r="P495" s="218">
        <f>O495*H495</f>
        <v>0</v>
      </c>
      <c r="Q495" s="218">
        <v>0</v>
      </c>
      <c r="R495" s="218">
        <f>Q495*H495</f>
        <v>0</v>
      </c>
      <c r="S495" s="218">
        <v>0</v>
      </c>
      <c r="T495" s="219">
        <f>S495*H495</f>
        <v>0</v>
      </c>
      <c r="AR495" s="25" t="s">
        <v>517</v>
      </c>
      <c r="AT495" s="25" t="s">
        <v>421</v>
      </c>
      <c r="AU495" s="25" t="s">
        <v>80</v>
      </c>
      <c r="AY495" s="25" t="s">
        <v>419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5" t="s">
        <v>78</v>
      </c>
      <c r="BK495" s="220">
        <f>ROUND(I495*H495,2)</f>
        <v>0</v>
      </c>
      <c r="BL495" s="25" t="s">
        <v>517</v>
      </c>
      <c r="BM495" s="25" t="s">
        <v>2044</v>
      </c>
    </row>
    <row r="496" spans="2:65" s="1" customFormat="1" ht="13.5">
      <c r="B496" s="42"/>
      <c r="C496" s="64"/>
      <c r="D496" s="221" t="s">
        <v>428</v>
      </c>
      <c r="E496" s="64"/>
      <c r="F496" s="222" t="s">
        <v>3172</v>
      </c>
      <c r="G496" s="64"/>
      <c r="H496" s="64"/>
      <c r="I496" s="177"/>
      <c r="J496" s="64"/>
      <c r="K496" s="64"/>
      <c r="L496" s="62"/>
      <c r="M496" s="223"/>
      <c r="N496" s="43"/>
      <c r="O496" s="43"/>
      <c r="P496" s="43"/>
      <c r="Q496" s="43"/>
      <c r="R496" s="43"/>
      <c r="S496" s="43"/>
      <c r="T496" s="79"/>
      <c r="AT496" s="25" t="s">
        <v>428</v>
      </c>
      <c r="AU496" s="25" t="s">
        <v>80</v>
      </c>
    </row>
    <row r="497" spans="2:65" s="12" customFormat="1" ht="13.5">
      <c r="B497" s="224"/>
      <c r="C497" s="225"/>
      <c r="D497" s="221" t="s">
        <v>430</v>
      </c>
      <c r="E497" s="226" t="s">
        <v>21</v>
      </c>
      <c r="F497" s="227" t="s">
        <v>3173</v>
      </c>
      <c r="G497" s="225"/>
      <c r="H497" s="228">
        <v>6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AT497" s="234" t="s">
        <v>430</v>
      </c>
      <c r="AU497" s="234" t="s">
        <v>80</v>
      </c>
      <c r="AV497" s="12" t="s">
        <v>80</v>
      </c>
      <c r="AW497" s="12" t="s">
        <v>34</v>
      </c>
      <c r="AX497" s="12" t="s">
        <v>71</v>
      </c>
      <c r="AY497" s="234" t="s">
        <v>419</v>
      </c>
    </row>
    <row r="498" spans="2:65" s="13" customFormat="1" ht="13.5">
      <c r="B498" s="235"/>
      <c r="C498" s="236"/>
      <c r="D498" s="237" t="s">
        <v>430</v>
      </c>
      <c r="E498" s="238" t="s">
        <v>21</v>
      </c>
      <c r="F498" s="239" t="s">
        <v>434</v>
      </c>
      <c r="G498" s="236"/>
      <c r="H498" s="240">
        <v>6</v>
      </c>
      <c r="I498" s="241"/>
      <c r="J498" s="236"/>
      <c r="K498" s="236"/>
      <c r="L498" s="242"/>
      <c r="M498" s="243"/>
      <c r="N498" s="244"/>
      <c r="O498" s="244"/>
      <c r="P498" s="244"/>
      <c r="Q498" s="244"/>
      <c r="R498" s="244"/>
      <c r="S498" s="244"/>
      <c r="T498" s="245"/>
      <c r="AT498" s="246" t="s">
        <v>430</v>
      </c>
      <c r="AU498" s="246" t="s">
        <v>80</v>
      </c>
      <c r="AV498" s="13" t="s">
        <v>426</v>
      </c>
      <c r="AW498" s="13" t="s">
        <v>34</v>
      </c>
      <c r="AX498" s="13" t="s">
        <v>78</v>
      </c>
      <c r="AY498" s="246" t="s">
        <v>419</v>
      </c>
    </row>
    <row r="499" spans="2:65" s="1" customFormat="1" ht="22.5" customHeight="1">
      <c r="B499" s="42"/>
      <c r="C499" s="209" t="s">
        <v>1236</v>
      </c>
      <c r="D499" s="209" t="s">
        <v>421</v>
      </c>
      <c r="E499" s="210" t="s">
        <v>3174</v>
      </c>
      <c r="F499" s="211" t="s">
        <v>3175</v>
      </c>
      <c r="G499" s="212" t="s">
        <v>458</v>
      </c>
      <c r="H499" s="213">
        <v>0.121</v>
      </c>
      <c r="I499" s="214"/>
      <c r="J499" s="215">
        <f>ROUND(I499*H499,2)</f>
        <v>0</v>
      </c>
      <c r="K499" s="211" t="s">
        <v>21</v>
      </c>
      <c r="L499" s="62"/>
      <c r="M499" s="216" t="s">
        <v>21</v>
      </c>
      <c r="N499" s="217" t="s">
        <v>42</v>
      </c>
      <c r="O499" s="43"/>
      <c r="P499" s="218">
        <f>O499*H499</f>
        <v>0</v>
      </c>
      <c r="Q499" s="218">
        <v>0</v>
      </c>
      <c r="R499" s="218">
        <f>Q499*H499</f>
        <v>0</v>
      </c>
      <c r="S499" s="218">
        <v>0</v>
      </c>
      <c r="T499" s="219">
        <f>S499*H499</f>
        <v>0</v>
      </c>
      <c r="AR499" s="25" t="s">
        <v>517</v>
      </c>
      <c r="AT499" s="25" t="s">
        <v>421</v>
      </c>
      <c r="AU499" s="25" t="s">
        <v>80</v>
      </c>
      <c r="AY499" s="25" t="s">
        <v>419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5" t="s">
        <v>78</v>
      </c>
      <c r="BK499" s="220">
        <f>ROUND(I499*H499,2)</f>
        <v>0</v>
      </c>
      <c r="BL499" s="25" t="s">
        <v>517</v>
      </c>
      <c r="BM499" s="25" t="s">
        <v>2056</v>
      </c>
    </row>
    <row r="500" spans="2:65" s="1" customFormat="1" ht="13.5">
      <c r="B500" s="42"/>
      <c r="C500" s="64"/>
      <c r="D500" s="221" t="s">
        <v>428</v>
      </c>
      <c r="E500" s="64"/>
      <c r="F500" s="222" t="s">
        <v>3175</v>
      </c>
      <c r="G500" s="64"/>
      <c r="H500" s="64"/>
      <c r="I500" s="177"/>
      <c r="J500" s="64"/>
      <c r="K500" s="64"/>
      <c r="L500" s="62"/>
      <c r="M500" s="223"/>
      <c r="N500" s="43"/>
      <c r="O500" s="43"/>
      <c r="P500" s="43"/>
      <c r="Q500" s="43"/>
      <c r="R500" s="43"/>
      <c r="S500" s="43"/>
      <c r="T500" s="79"/>
      <c r="AT500" s="25" t="s">
        <v>428</v>
      </c>
      <c r="AU500" s="25" t="s">
        <v>80</v>
      </c>
    </row>
    <row r="501" spans="2:65" s="11" customFormat="1" ht="29.85" customHeight="1">
      <c r="B501" s="192"/>
      <c r="C501" s="193"/>
      <c r="D501" s="206" t="s">
        <v>70</v>
      </c>
      <c r="E501" s="207" t="s">
        <v>3176</v>
      </c>
      <c r="F501" s="207" t="s">
        <v>3177</v>
      </c>
      <c r="G501" s="193"/>
      <c r="H501" s="193"/>
      <c r="I501" s="196"/>
      <c r="J501" s="208">
        <f>BK501</f>
        <v>0</v>
      </c>
      <c r="K501" s="193"/>
      <c r="L501" s="198"/>
      <c r="M501" s="199"/>
      <c r="N501" s="200"/>
      <c r="O501" s="200"/>
      <c r="P501" s="201">
        <f>SUM(P502:P625)</f>
        <v>0</v>
      </c>
      <c r="Q501" s="200"/>
      <c r="R501" s="201">
        <f>SUM(R502:R625)</f>
        <v>0</v>
      </c>
      <c r="S501" s="200"/>
      <c r="T501" s="202">
        <f>SUM(T502:T625)</f>
        <v>0</v>
      </c>
      <c r="AR501" s="203" t="s">
        <v>80</v>
      </c>
      <c r="AT501" s="204" t="s">
        <v>70</v>
      </c>
      <c r="AU501" s="204" t="s">
        <v>78</v>
      </c>
      <c r="AY501" s="203" t="s">
        <v>419</v>
      </c>
      <c r="BK501" s="205">
        <f>SUM(BK502:BK625)</f>
        <v>0</v>
      </c>
    </row>
    <row r="502" spans="2:65" s="1" customFormat="1" ht="22.5" customHeight="1">
      <c r="B502" s="42"/>
      <c r="C502" s="209" t="s">
        <v>1241</v>
      </c>
      <c r="D502" s="209" t="s">
        <v>421</v>
      </c>
      <c r="E502" s="210" t="s">
        <v>3178</v>
      </c>
      <c r="F502" s="211" t="s">
        <v>3179</v>
      </c>
      <c r="G502" s="212" t="s">
        <v>608</v>
      </c>
      <c r="H502" s="213">
        <v>11</v>
      </c>
      <c r="I502" s="214"/>
      <c r="J502" s="215">
        <f>ROUND(I502*H502,2)</f>
        <v>0</v>
      </c>
      <c r="K502" s="211" t="s">
        <v>21</v>
      </c>
      <c r="L502" s="62"/>
      <c r="M502" s="216" t="s">
        <v>21</v>
      </c>
      <c r="N502" s="217" t="s">
        <v>42</v>
      </c>
      <c r="O502" s="43"/>
      <c r="P502" s="218">
        <f>O502*H502</f>
        <v>0</v>
      </c>
      <c r="Q502" s="218">
        <v>0</v>
      </c>
      <c r="R502" s="218">
        <f>Q502*H502</f>
        <v>0</v>
      </c>
      <c r="S502" s="218">
        <v>0</v>
      </c>
      <c r="T502" s="219">
        <f>S502*H502</f>
        <v>0</v>
      </c>
      <c r="AR502" s="25" t="s">
        <v>517</v>
      </c>
      <c r="AT502" s="25" t="s">
        <v>421</v>
      </c>
      <c r="AU502" s="25" t="s">
        <v>80</v>
      </c>
      <c r="AY502" s="25" t="s">
        <v>419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5" t="s">
        <v>78</v>
      </c>
      <c r="BK502" s="220">
        <f>ROUND(I502*H502,2)</f>
        <v>0</v>
      </c>
      <c r="BL502" s="25" t="s">
        <v>517</v>
      </c>
      <c r="BM502" s="25" t="s">
        <v>2070</v>
      </c>
    </row>
    <row r="503" spans="2:65" s="1" customFormat="1" ht="13.5">
      <c r="B503" s="42"/>
      <c r="C503" s="64"/>
      <c r="D503" s="237" t="s">
        <v>428</v>
      </c>
      <c r="E503" s="64"/>
      <c r="F503" s="271" t="s">
        <v>3179</v>
      </c>
      <c r="G503" s="64"/>
      <c r="H503" s="64"/>
      <c r="I503" s="177"/>
      <c r="J503" s="64"/>
      <c r="K503" s="64"/>
      <c r="L503" s="62"/>
      <c r="M503" s="223"/>
      <c r="N503" s="43"/>
      <c r="O503" s="43"/>
      <c r="P503" s="43"/>
      <c r="Q503" s="43"/>
      <c r="R503" s="43"/>
      <c r="S503" s="43"/>
      <c r="T503" s="79"/>
      <c r="AT503" s="25" t="s">
        <v>428</v>
      </c>
      <c r="AU503" s="25" t="s">
        <v>80</v>
      </c>
    </row>
    <row r="504" spans="2:65" s="1" customFormat="1" ht="22.5" customHeight="1">
      <c r="B504" s="42"/>
      <c r="C504" s="250" t="s">
        <v>1245</v>
      </c>
      <c r="D504" s="250" t="s">
        <v>469</v>
      </c>
      <c r="E504" s="251" t="s">
        <v>3180</v>
      </c>
      <c r="F504" s="252" t="s">
        <v>3181</v>
      </c>
      <c r="G504" s="253" t="s">
        <v>608</v>
      </c>
      <c r="H504" s="254">
        <v>11</v>
      </c>
      <c r="I504" s="255"/>
      <c r="J504" s="256">
        <f>ROUND(I504*H504,2)</f>
        <v>0</v>
      </c>
      <c r="K504" s="252" t="s">
        <v>21</v>
      </c>
      <c r="L504" s="257"/>
      <c r="M504" s="258" t="s">
        <v>21</v>
      </c>
      <c r="N504" s="259" t="s">
        <v>42</v>
      </c>
      <c r="O504" s="43"/>
      <c r="P504" s="218">
        <f>O504*H504</f>
        <v>0</v>
      </c>
      <c r="Q504" s="218">
        <v>0</v>
      </c>
      <c r="R504" s="218">
        <f>Q504*H504</f>
        <v>0</v>
      </c>
      <c r="S504" s="218">
        <v>0</v>
      </c>
      <c r="T504" s="219">
        <f>S504*H504</f>
        <v>0</v>
      </c>
      <c r="AR504" s="25" t="s">
        <v>622</v>
      </c>
      <c r="AT504" s="25" t="s">
        <v>469</v>
      </c>
      <c r="AU504" s="25" t="s">
        <v>80</v>
      </c>
      <c r="AY504" s="25" t="s">
        <v>419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5" t="s">
        <v>78</v>
      </c>
      <c r="BK504" s="220">
        <f>ROUND(I504*H504,2)</f>
        <v>0</v>
      </c>
      <c r="BL504" s="25" t="s">
        <v>517</v>
      </c>
      <c r="BM504" s="25" t="s">
        <v>2083</v>
      </c>
    </row>
    <row r="505" spans="2:65" s="1" customFormat="1" ht="13.5">
      <c r="B505" s="42"/>
      <c r="C505" s="64"/>
      <c r="D505" s="221" t="s">
        <v>428</v>
      </c>
      <c r="E505" s="64"/>
      <c r="F505" s="222" t="s">
        <v>3181</v>
      </c>
      <c r="G505" s="64"/>
      <c r="H505" s="64"/>
      <c r="I505" s="177"/>
      <c r="J505" s="64"/>
      <c r="K505" s="64"/>
      <c r="L505" s="62"/>
      <c r="M505" s="223"/>
      <c r="N505" s="43"/>
      <c r="O505" s="43"/>
      <c r="P505" s="43"/>
      <c r="Q505" s="43"/>
      <c r="R505" s="43"/>
      <c r="S505" s="43"/>
      <c r="T505" s="79"/>
      <c r="AT505" s="25" t="s">
        <v>428</v>
      </c>
      <c r="AU505" s="25" t="s">
        <v>80</v>
      </c>
    </row>
    <row r="506" spans="2:65" s="12" customFormat="1" ht="13.5">
      <c r="B506" s="224"/>
      <c r="C506" s="225"/>
      <c r="D506" s="221" t="s">
        <v>430</v>
      </c>
      <c r="E506" s="226" t="s">
        <v>21</v>
      </c>
      <c r="F506" s="227" t="s">
        <v>3182</v>
      </c>
      <c r="G506" s="225"/>
      <c r="H506" s="228">
        <v>11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AT506" s="234" t="s">
        <v>430</v>
      </c>
      <c r="AU506" s="234" t="s">
        <v>80</v>
      </c>
      <c r="AV506" s="12" t="s">
        <v>80</v>
      </c>
      <c r="AW506" s="12" t="s">
        <v>34</v>
      </c>
      <c r="AX506" s="12" t="s">
        <v>71</v>
      </c>
      <c r="AY506" s="234" t="s">
        <v>419</v>
      </c>
    </row>
    <row r="507" spans="2:65" s="13" customFormat="1" ht="13.5">
      <c r="B507" s="235"/>
      <c r="C507" s="236"/>
      <c r="D507" s="237" t="s">
        <v>430</v>
      </c>
      <c r="E507" s="238" t="s">
        <v>21</v>
      </c>
      <c r="F507" s="239" t="s">
        <v>434</v>
      </c>
      <c r="G507" s="236"/>
      <c r="H507" s="240">
        <v>11</v>
      </c>
      <c r="I507" s="241"/>
      <c r="J507" s="236"/>
      <c r="K507" s="236"/>
      <c r="L507" s="242"/>
      <c r="M507" s="243"/>
      <c r="N507" s="244"/>
      <c r="O507" s="244"/>
      <c r="P507" s="244"/>
      <c r="Q507" s="244"/>
      <c r="R507" s="244"/>
      <c r="S507" s="244"/>
      <c r="T507" s="245"/>
      <c r="AT507" s="246" t="s">
        <v>430</v>
      </c>
      <c r="AU507" s="246" t="s">
        <v>80</v>
      </c>
      <c r="AV507" s="13" t="s">
        <v>426</v>
      </c>
      <c r="AW507" s="13" t="s">
        <v>34</v>
      </c>
      <c r="AX507" s="13" t="s">
        <v>78</v>
      </c>
      <c r="AY507" s="246" t="s">
        <v>419</v>
      </c>
    </row>
    <row r="508" spans="2:65" s="1" customFormat="1" ht="22.5" customHeight="1">
      <c r="B508" s="42"/>
      <c r="C508" s="250" t="s">
        <v>1250</v>
      </c>
      <c r="D508" s="250" t="s">
        <v>469</v>
      </c>
      <c r="E508" s="251" t="s">
        <v>3183</v>
      </c>
      <c r="F508" s="252" t="s">
        <v>3184</v>
      </c>
      <c r="G508" s="253" t="s">
        <v>608</v>
      </c>
      <c r="H508" s="254">
        <v>11</v>
      </c>
      <c r="I508" s="255"/>
      <c r="J508" s="256">
        <f>ROUND(I508*H508,2)</f>
        <v>0</v>
      </c>
      <c r="K508" s="252" t="s">
        <v>21</v>
      </c>
      <c r="L508" s="257"/>
      <c r="M508" s="258" t="s">
        <v>21</v>
      </c>
      <c r="N508" s="259" t="s">
        <v>42</v>
      </c>
      <c r="O508" s="43"/>
      <c r="P508" s="218">
        <f>O508*H508</f>
        <v>0</v>
      </c>
      <c r="Q508" s="218">
        <v>0</v>
      </c>
      <c r="R508" s="218">
        <f>Q508*H508</f>
        <v>0</v>
      </c>
      <c r="S508" s="218">
        <v>0</v>
      </c>
      <c r="T508" s="219">
        <f>S508*H508</f>
        <v>0</v>
      </c>
      <c r="AR508" s="25" t="s">
        <v>622</v>
      </c>
      <c r="AT508" s="25" t="s">
        <v>469</v>
      </c>
      <c r="AU508" s="25" t="s">
        <v>80</v>
      </c>
      <c r="AY508" s="25" t="s">
        <v>419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5" t="s">
        <v>78</v>
      </c>
      <c r="BK508" s="220">
        <f>ROUND(I508*H508,2)</f>
        <v>0</v>
      </c>
      <c r="BL508" s="25" t="s">
        <v>517</v>
      </c>
      <c r="BM508" s="25" t="s">
        <v>2098</v>
      </c>
    </row>
    <row r="509" spans="2:65" s="1" customFormat="1" ht="13.5">
      <c r="B509" s="42"/>
      <c r="C509" s="64"/>
      <c r="D509" s="237" t="s">
        <v>428</v>
      </c>
      <c r="E509" s="64"/>
      <c r="F509" s="271" t="s">
        <v>3184</v>
      </c>
      <c r="G509" s="64"/>
      <c r="H509" s="64"/>
      <c r="I509" s="177"/>
      <c r="J509" s="64"/>
      <c r="K509" s="64"/>
      <c r="L509" s="62"/>
      <c r="M509" s="223"/>
      <c r="N509" s="43"/>
      <c r="O509" s="43"/>
      <c r="P509" s="43"/>
      <c r="Q509" s="43"/>
      <c r="R509" s="43"/>
      <c r="S509" s="43"/>
      <c r="T509" s="79"/>
      <c r="AT509" s="25" t="s">
        <v>428</v>
      </c>
      <c r="AU509" s="25" t="s">
        <v>80</v>
      </c>
    </row>
    <row r="510" spans="2:65" s="1" customFormat="1" ht="22.5" customHeight="1">
      <c r="B510" s="42"/>
      <c r="C510" s="209" t="s">
        <v>1255</v>
      </c>
      <c r="D510" s="209" t="s">
        <v>421</v>
      </c>
      <c r="E510" s="210" t="s">
        <v>3185</v>
      </c>
      <c r="F510" s="211" t="s">
        <v>3186</v>
      </c>
      <c r="G510" s="212" t="s">
        <v>608</v>
      </c>
      <c r="H510" s="213">
        <v>66</v>
      </c>
      <c r="I510" s="214"/>
      <c r="J510" s="215">
        <f>ROUND(I510*H510,2)</f>
        <v>0</v>
      </c>
      <c r="K510" s="211" t="s">
        <v>21</v>
      </c>
      <c r="L510" s="62"/>
      <c r="M510" s="216" t="s">
        <v>21</v>
      </c>
      <c r="N510" s="217" t="s">
        <v>42</v>
      </c>
      <c r="O510" s="43"/>
      <c r="P510" s="218">
        <f>O510*H510</f>
        <v>0</v>
      </c>
      <c r="Q510" s="218">
        <v>0</v>
      </c>
      <c r="R510" s="218">
        <f>Q510*H510</f>
        <v>0</v>
      </c>
      <c r="S510" s="218">
        <v>0</v>
      </c>
      <c r="T510" s="219">
        <f>S510*H510</f>
        <v>0</v>
      </c>
      <c r="AR510" s="25" t="s">
        <v>517</v>
      </c>
      <c r="AT510" s="25" t="s">
        <v>421</v>
      </c>
      <c r="AU510" s="25" t="s">
        <v>80</v>
      </c>
      <c r="AY510" s="25" t="s">
        <v>419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5" t="s">
        <v>78</v>
      </c>
      <c r="BK510" s="220">
        <f>ROUND(I510*H510,2)</f>
        <v>0</v>
      </c>
      <c r="BL510" s="25" t="s">
        <v>517</v>
      </c>
      <c r="BM510" s="25" t="s">
        <v>2113</v>
      </c>
    </row>
    <row r="511" spans="2:65" s="1" customFormat="1" ht="13.5">
      <c r="B511" s="42"/>
      <c r="C511" s="64"/>
      <c r="D511" s="221" t="s">
        <v>428</v>
      </c>
      <c r="E511" s="64"/>
      <c r="F511" s="222" t="s">
        <v>3186</v>
      </c>
      <c r="G511" s="64"/>
      <c r="H511" s="64"/>
      <c r="I511" s="177"/>
      <c r="J511" s="64"/>
      <c r="K511" s="64"/>
      <c r="L511" s="62"/>
      <c r="M511" s="223"/>
      <c r="N511" s="43"/>
      <c r="O511" s="43"/>
      <c r="P511" s="43"/>
      <c r="Q511" s="43"/>
      <c r="R511" s="43"/>
      <c r="S511" s="43"/>
      <c r="T511" s="79"/>
      <c r="AT511" s="25" t="s">
        <v>428</v>
      </c>
      <c r="AU511" s="25" t="s">
        <v>80</v>
      </c>
    </row>
    <row r="512" spans="2:65" s="12" customFormat="1" ht="13.5">
      <c r="B512" s="224"/>
      <c r="C512" s="225"/>
      <c r="D512" s="221" t="s">
        <v>430</v>
      </c>
      <c r="E512" s="226" t="s">
        <v>21</v>
      </c>
      <c r="F512" s="227" t="s">
        <v>3187</v>
      </c>
      <c r="G512" s="225"/>
      <c r="H512" s="228">
        <v>66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AT512" s="234" t="s">
        <v>430</v>
      </c>
      <c r="AU512" s="234" t="s">
        <v>80</v>
      </c>
      <c r="AV512" s="12" t="s">
        <v>80</v>
      </c>
      <c r="AW512" s="12" t="s">
        <v>34</v>
      </c>
      <c r="AX512" s="12" t="s">
        <v>71</v>
      </c>
      <c r="AY512" s="234" t="s">
        <v>419</v>
      </c>
    </row>
    <row r="513" spans="2:65" s="13" customFormat="1" ht="13.5">
      <c r="B513" s="235"/>
      <c r="C513" s="236"/>
      <c r="D513" s="237" t="s">
        <v>430</v>
      </c>
      <c r="E513" s="238" t="s">
        <v>21</v>
      </c>
      <c r="F513" s="239" t="s">
        <v>434</v>
      </c>
      <c r="G513" s="236"/>
      <c r="H513" s="240">
        <v>66</v>
      </c>
      <c r="I513" s="241"/>
      <c r="J513" s="236"/>
      <c r="K513" s="236"/>
      <c r="L513" s="242"/>
      <c r="M513" s="243"/>
      <c r="N513" s="244"/>
      <c r="O513" s="244"/>
      <c r="P513" s="244"/>
      <c r="Q513" s="244"/>
      <c r="R513" s="244"/>
      <c r="S513" s="244"/>
      <c r="T513" s="245"/>
      <c r="AT513" s="246" t="s">
        <v>430</v>
      </c>
      <c r="AU513" s="246" t="s">
        <v>80</v>
      </c>
      <c r="AV513" s="13" t="s">
        <v>426</v>
      </c>
      <c r="AW513" s="13" t="s">
        <v>34</v>
      </c>
      <c r="AX513" s="13" t="s">
        <v>78</v>
      </c>
      <c r="AY513" s="246" t="s">
        <v>419</v>
      </c>
    </row>
    <row r="514" spans="2:65" s="1" customFormat="1" ht="22.5" customHeight="1">
      <c r="B514" s="42"/>
      <c r="C514" s="250" t="s">
        <v>1265</v>
      </c>
      <c r="D514" s="250" t="s">
        <v>469</v>
      </c>
      <c r="E514" s="251" t="s">
        <v>3188</v>
      </c>
      <c r="F514" s="252" t="s">
        <v>3189</v>
      </c>
      <c r="G514" s="253" t="s">
        <v>608</v>
      </c>
      <c r="H514" s="254">
        <v>66</v>
      </c>
      <c r="I514" s="255"/>
      <c r="J514" s="256">
        <f>ROUND(I514*H514,2)</f>
        <v>0</v>
      </c>
      <c r="K514" s="252" t="s">
        <v>21</v>
      </c>
      <c r="L514" s="257"/>
      <c r="M514" s="258" t="s">
        <v>21</v>
      </c>
      <c r="N514" s="259" t="s">
        <v>42</v>
      </c>
      <c r="O514" s="43"/>
      <c r="P514" s="218">
        <f>O514*H514</f>
        <v>0</v>
      </c>
      <c r="Q514" s="218">
        <v>0</v>
      </c>
      <c r="R514" s="218">
        <f>Q514*H514</f>
        <v>0</v>
      </c>
      <c r="S514" s="218">
        <v>0</v>
      </c>
      <c r="T514" s="219">
        <f>S514*H514</f>
        <v>0</v>
      </c>
      <c r="AR514" s="25" t="s">
        <v>622</v>
      </c>
      <c r="AT514" s="25" t="s">
        <v>469</v>
      </c>
      <c r="AU514" s="25" t="s">
        <v>80</v>
      </c>
      <c r="AY514" s="25" t="s">
        <v>419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25" t="s">
        <v>78</v>
      </c>
      <c r="BK514" s="220">
        <f>ROUND(I514*H514,2)</f>
        <v>0</v>
      </c>
      <c r="BL514" s="25" t="s">
        <v>517</v>
      </c>
      <c r="BM514" s="25" t="s">
        <v>2124</v>
      </c>
    </row>
    <row r="515" spans="2:65" s="1" customFormat="1" ht="13.5">
      <c r="B515" s="42"/>
      <c r="C515" s="64"/>
      <c r="D515" s="237" t="s">
        <v>428</v>
      </c>
      <c r="E515" s="64"/>
      <c r="F515" s="271" t="s">
        <v>3189</v>
      </c>
      <c r="G515" s="64"/>
      <c r="H515" s="64"/>
      <c r="I515" s="177"/>
      <c r="J515" s="64"/>
      <c r="K515" s="64"/>
      <c r="L515" s="62"/>
      <c r="M515" s="223"/>
      <c r="N515" s="43"/>
      <c r="O515" s="43"/>
      <c r="P515" s="43"/>
      <c r="Q515" s="43"/>
      <c r="R515" s="43"/>
      <c r="S515" s="43"/>
      <c r="T515" s="79"/>
      <c r="AT515" s="25" t="s">
        <v>428</v>
      </c>
      <c r="AU515" s="25" t="s">
        <v>80</v>
      </c>
    </row>
    <row r="516" spans="2:65" s="1" customFormat="1" ht="22.5" customHeight="1">
      <c r="B516" s="42"/>
      <c r="C516" s="250" t="s">
        <v>1271</v>
      </c>
      <c r="D516" s="250" t="s">
        <v>469</v>
      </c>
      <c r="E516" s="251" t="s">
        <v>3190</v>
      </c>
      <c r="F516" s="252" t="s">
        <v>3191</v>
      </c>
      <c r="G516" s="253" t="s">
        <v>608</v>
      </c>
      <c r="H516" s="254">
        <v>66</v>
      </c>
      <c r="I516" s="255"/>
      <c r="J516" s="256">
        <f>ROUND(I516*H516,2)</f>
        <v>0</v>
      </c>
      <c r="K516" s="252" t="s">
        <v>21</v>
      </c>
      <c r="L516" s="257"/>
      <c r="M516" s="258" t="s">
        <v>21</v>
      </c>
      <c r="N516" s="259" t="s">
        <v>42</v>
      </c>
      <c r="O516" s="43"/>
      <c r="P516" s="218">
        <f>O516*H516</f>
        <v>0</v>
      </c>
      <c r="Q516" s="218">
        <v>0</v>
      </c>
      <c r="R516" s="218">
        <f>Q516*H516</f>
        <v>0</v>
      </c>
      <c r="S516" s="218">
        <v>0</v>
      </c>
      <c r="T516" s="219">
        <f>S516*H516</f>
        <v>0</v>
      </c>
      <c r="AR516" s="25" t="s">
        <v>622</v>
      </c>
      <c r="AT516" s="25" t="s">
        <v>469</v>
      </c>
      <c r="AU516" s="25" t="s">
        <v>80</v>
      </c>
      <c r="AY516" s="25" t="s">
        <v>419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5" t="s">
        <v>78</v>
      </c>
      <c r="BK516" s="220">
        <f>ROUND(I516*H516,2)</f>
        <v>0</v>
      </c>
      <c r="BL516" s="25" t="s">
        <v>517</v>
      </c>
      <c r="BM516" s="25" t="s">
        <v>2134</v>
      </c>
    </row>
    <row r="517" spans="2:65" s="1" customFormat="1" ht="13.5">
      <c r="B517" s="42"/>
      <c r="C517" s="64"/>
      <c r="D517" s="221" t="s">
        <v>428</v>
      </c>
      <c r="E517" s="64"/>
      <c r="F517" s="222" t="s">
        <v>3191</v>
      </c>
      <c r="G517" s="64"/>
      <c r="H517" s="64"/>
      <c r="I517" s="177"/>
      <c r="J517" s="64"/>
      <c r="K517" s="64"/>
      <c r="L517" s="62"/>
      <c r="M517" s="223"/>
      <c r="N517" s="43"/>
      <c r="O517" s="43"/>
      <c r="P517" s="43"/>
      <c r="Q517" s="43"/>
      <c r="R517" s="43"/>
      <c r="S517" s="43"/>
      <c r="T517" s="79"/>
      <c r="AT517" s="25" t="s">
        <v>428</v>
      </c>
      <c r="AU517" s="25" t="s">
        <v>80</v>
      </c>
    </row>
    <row r="518" spans="2:65" s="12" customFormat="1" ht="13.5">
      <c r="B518" s="224"/>
      <c r="C518" s="225"/>
      <c r="D518" s="221" t="s">
        <v>430</v>
      </c>
      <c r="E518" s="226" t="s">
        <v>21</v>
      </c>
      <c r="F518" s="227" t="s">
        <v>3187</v>
      </c>
      <c r="G518" s="225"/>
      <c r="H518" s="228">
        <v>66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430</v>
      </c>
      <c r="AU518" s="234" t="s">
        <v>80</v>
      </c>
      <c r="AV518" s="12" t="s">
        <v>80</v>
      </c>
      <c r="AW518" s="12" t="s">
        <v>34</v>
      </c>
      <c r="AX518" s="12" t="s">
        <v>71</v>
      </c>
      <c r="AY518" s="234" t="s">
        <v>419</v>
      </c>
    </row>
    <row r="519" spans="2:65" s="13" customFormat="1" ht="13.5">
      <c r="B519" s="235"/>
      <c r="C519" s="236"/>
      <c r="D519" s="237" t="s">
        <v>430</v>
      </c>
      <c r="E519" s="238" t="s">
        <v>21</v>
      </c>
      <c r="F519" s="239" t="s">
        <v>434</v>
      </c>
      <c r="G519" s="236"/>
      <c r="H519" s="240">
        <v>66</v>
      </c>
      <c r="I519" s="241"/>
      <c r="J519" s="236"/>
      <c r="K519" s="236"/>
      <c r="L519" s="242"/>
      <c r="M519" s="243"/>
      <c r="N519" s="244"/>
      <c r="O519" s="244"/>
      <c r="P519" s="244"/>
      <c r="Q519" s="244"/>
      <c r="R519" s="244"/>
      <c r="S519" s="244"/>
      <c r="T519" s="245"/>
      <c r="AT519" s="246" t="s">
        <v>430</v>
      </c>
      <c r="AU519" s="246" t="s">
        <v>80</v>
      </c>
      <c r="AV519" s="13" t="s">
        <v>426</v>
      </c>
      <c r="AW519" s="13" t="s">
        <v>34</v>
      </c>
      <c r="AX519" s="13" t="s">
        <v>78</v>
      </c>
      <c r="AY519" s="246" t="s">
        <v>419</v>
      </c>
    </row>
    <row r="520" spans="2:65" s="1" customFormat="1" ht="22.5" customHeight="1">
      <c r="B520" s="42"/>
      <c r="C520" s="209" t="s">
        <v>1276</v>
      </c>
      <c r="D520" s="209" t="s">
        <v>421</v>
      </c>
      <c r="E520" s="210" t="s">
        <v>3192</v>
      </c>
      <c r="F520" s="211" t="s">
        <v>3193</v>
      </c>
      <c r="G520" s="212" t="s">
        <v>608</v>
      </c>
      <c r="H520" s="213">
        <v>2</v>
      </c>
      <c r="I520" s="214"/>
      <c r="J520" s="215">
        <f>ROUND(I520*H520,2)</f>
        <v>0</v>
      </c>
      <c r="K520" s="211" t="s">
        <v>21</v>
      </c>
      <c r="L520" s="62"/>
      <c r="M520" s="216" t="s">
        <v>21</v>
      </c>
      <c r="N520" s="217" t="s">
        <v>42</v>
      </c>
      <c r="O520" s="43"/>
      <c r="P520" s="218">
        <f>O520*H520</f>
        <v>0</v>
      </c>
      <c r="Q520" s="218">
        <v>0</v>
      </c>
      <c r="R520" s="218">
        <f>Q520*H520</f>
        <v>0</v>
      </c>
      <c r="S520" s="218">
        <v>0</v>
      </c>
      <c r="T520" s="219">
        <f>S520*H520</f>
        <v>0</v>
      </c>
      <c r="AR520" s="25" t="s">
        <v>517</v>
      </c>
      <c r="AT520" s="25" t="s">
        <v>421</v>
      </c>
      <c r="AU520" s="25" t="s">
        <v>80</v>
      </c>
      <c r="AY520" s="25" t="s">
        <v>419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5" t="s">
        <v>78</v>
      </c>
      <c r="BK520" s="220">
        <f>ROUND(I520*H520,2)</f>
        <v>0</v>
      </c>
      <c r="BL520" s="25" t="s">
        <v>517</v>
      </c>
      <c r="BM520" s="25" t="s">
        <v>2150</v>
      </c>
    </row>
    <row r="521" spans="2:65" s="1" customFormat="1" ht="13.5">
      <c r="B521" s="42"/>
      <c r="C521" s="64"/>
      <c r="D521" s="237" t="s">
        <v>428</v>
      </c>
      <c r="E521" s="64"/>
      <c r="F521" s="271" t="s">
        <v>3193</v>
      </c>
      <c r="G521" s="64"/>
      <c r="H521" s="64"/>
      <c r="I521" s="177"/>
      <c r="J521" s="64"/>
      <c r="K521" s="64"/>
      <c r="L521" s="62"/>
      <c r="M521" s="223"/>
      <c r="N521" s="43"/>
      <c r="O521" s="43"/>
      <c r="P521" s="43"/>
      <c r="Q521" s="43"/>
      <c r="R521" s="43"/>
      <c r="S521" s="43"/>
      <c r="T521" s="79"/>
      <c r="AT521" s="25" t="s">
        <v>428</v>
      </c>
      <c r="AU521" s="25" t="s">
        <v>80</v>
      </c>
    </row>
    <row r="522" spans="2:65" s="1" customFormat="1" ht="22.5" customHeight="1">
      <c r="B522" s="42"/>
      <c r="C522" s="250" t="s">
        <v>1283</v>
      </c>
      <c r="D522" s="250" t="s">
        <v>469</v>
      </c>
      <c r="E522" s="251" t="s">
        <v>3194</v>
      </c>
      <c r="F522" s="252" t="s">
        <v>3195</v>
      </c>
      <c r="G522" s="253" t="s">
        <v>608</v>
      </c>
      <c r="H522" s="254">
        <v>2</v>
      </c>
      <c r="I522" s="255"/>
      <c r="J522" s="256">
        <f>ROUND(I522*H522,2)</f>
        <v>0</v>
      </c>
      <c r="K522" s="252" t="s">
        <v>21</v>
      </c>
      <c r="L522" s="257"/>
      <c r="M522" s="258" t="s">
        <v>21</v>
      </c>
      <c r="N522" s="259" t="s">
        <v>42</v>
      </c>
      <c r="O522" s="43"/>
      <c r="P522" s="218">
        <f>O522*H522</f>
        <v>0</v>
      </c>
      <c r="Q522" s="218">
        <v>0</v>
      </c>
      <c r="R522" s="218">
        <f>Q522*H522</f>
        <v>0</v>
      </c>
      <c r="S522" s="218">
        <v>0</v>
      </c>
      <c r="T522" s="219">
        <f>S522*H522</f>
        <v>0</v>
      </c>
      <c r="AR522" s="25" t="s">
        <v>622</v>
      </c>
      <c r="AT522" s="25" t="s">
        <v>469</v>
      </c>
      <c r="AU522" s="25" t="s">
        <v>80</v>
      </c>
      <c r="AY522" s="25" t="s">
        <v>419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25" t="s">
        <v>78</v>
      </c>
      <c r="BK522" s="220">
        <f>ROUND(I522*H522,2)</f>
        <v>0</v>
      </c>
      <c r="BL522" s="25" t="s">
        <v>517</v>
      </c>
      <c r="BM522" s="25" t="s">
        <v>2158</v>
      </c>
    </row>
    <row r="523" spans="2:65" s="1" customFormat="1" ht="13.5">
      <c r="B523" s="42"/>
      <c r="C523" s="64"/>
      <c r="D523" s="221" t="s">
        <v>428</v>
      </c>
      <c r="E523" s="64"/>
      <c r="F523" s="222" t="s">
        <v>3195</v>
      </c>
      <c r="G523" s="64"/>
      <c r="H523" s="64"/>
      <c r="I523" s="177"/>
      <c r="J523" s="64"/>
      <c r="K523" s="64"/>
      <c r="L523" s="62"/>
      <c r="M523" s="223"/>
      <c r="N523" s="43"/>
      <c r="O523" s="43"/>
      <c r="P523" s="43"/>
      <c r="Q523" s="43"/>
      <c r="R523" s="43"/>
      <c r="S523" s="43"/>
      <c r="T523" s="79"/>
      <c r="AT523" s="25" t="s">
        <v>428</v>
      </c>
      <c r="AU523" s="25" t="s">
        <v>80</v>
      </c>
    </row>
    <row r="524" spans="2:65" s="12" customFormat="1" ht="13.5">
      <c r="B524" s="224"/>
      <c r="C524" s="225"/>
      <c r="D524" s="221" t="s">
        <v>430</v>
      </c>
      <c r="E524" s="226" t="s">
        <v>21</v>
      </c>
      <c r="F524" s="227" t="s">
        <v>3196</v>
      </c>
      <c r="G524" s="225"/>
      <c r="H524" s="228">
        <v>2</v>
      </c>
      <c r="I524" s="229"/>
      <c r="J524" s="225"/>
      <c r="K524" s="225"/>
      <c r="L524" s="230"/>
      <c r="M524" s="231"/>
      <c r="N524" s="232"/>
      <c r="O524" s="232"/>
      <c r="P524" s="232"/>
      <c r="Q524" s="232"/>
      <c r="R524" s="232"/>
      <c r="S524" s="232"/>
      <c r="T524" s="233"/>
      <c r="AT524" s="234" t="s">
        <v>430</v>
      </c>
      <c r="AU524" s="234" t="s">
        <v>80</v>
      </c>
      <c r="AV524" s="12" t="s">
        <v>80</v>
      </c>
      <c r="AW524" s="12" t="s">
        <v>34</v>
      </c>
      <c r="AX524" s="12" t="s">
        <v>71</v>
      </c>
      <c r="AY524" s="234" t="s">
        <v>419</v>
      </c>
    </row>
    <row r="525" spans="2:65" s="13" customFormat="1" ht="13.5">
      <c r="B525" s="235"/>
      <c r="C525" s="236"/>
      <c r="D525" s="237" t="s">
        <v>430</v>
      </c>
      <c r="E525" s="238" t="s">
        <v>21</v>
      </c>
      <c r="F525" s="239" t="s">
        <v>434</v>
      </c>
      <c r="G525" s="236"/>
      <c r="H525" s="240">
        <v>2</v>
      </c>
      <c r="I525" s="241"/>
      <c r="J525" s="236"/>
      <c r="K525" s="236"/>
      <c r="L525" s="242"/>
      <c r="M525" s="243"/>
      <c r="N525" s="244"/>
      <c r="O525" s="244"/>
      <c r="P525" s="244"/>
      <c r="Q525" s="244"/>
      <c r="R525" s="244"/>
      <c r="S525" s="244"/>
      <c r="T525" s="245"/>
      <c r="AT525" s="246" t="s">
        <v>430</v>
      </c>
      <c r="AU525" s="246" t="s">
        <v>80</v>
      </c>
      <c r="AV525" s="13" t="s">
        <v>426</v>
      </c>
      <c r="AW525" s="13" t="s">
        <v>34</v>
      </c>
      <c r="AX525" s="13" t="s">
        <v>78</v>
      </c>
      <c r="AY525" s="246" t="s">
        <v>419</v>
      </c>
    </row>
    <row r="526" spans="2:65" s="1" customFormat="1" ht="22.5" customHeight="1">
      <c r="B526" s="42"/>
      <c r="C526" s="250" t="s">
        <v>1291</v>
      </c>
      <c r="D526" s="250" t="s">
        <v>469</v>
      </c>
      <c r="E526" s="251" t="s">
        <v>3197</v>
      </c>
      <c r="F526" s="252" t="s">
        <v>3198</v>
      </c>
      <c r="G526" s="253" t="s">
        <v>608</v>
      </c>
      <c r="H526" s="254">
        <v>2</v>
      </c>
      <c r="I526" s="255"/>
      <c r="J526" s="256">
        <f>ROUND(I526*H526,2)</f>
        <v>0</v>
      </c>
      <c r="K526" s="252" t="s">
        <v>21</v>
      </c>
      <c r="L526" s="257"/>
      <c r="M526" s="258" t="s">
        <v>21</v>
      </c>
      <c r="N526" s="259" t="s">
        <v>42</v>
      </c>
      <c r="O526" s="43"/>
      <c r="P526" s="218">
        <f>O526*H526</f>
        <v>0</v>
      </c>
      <c r="Q526" s="218">
        <v>0</v>
      </c>
      <c r="R526" s="218">
        <f>Q526*H526</f>
        <v>0</v>
      </c>
      <c r="S526" s="218">
        <v>0</v>
      </c>
      <c r="T526" s="219">
        <f>S526*H526</f>
        <v>0</v>
      </c>
      <c r="AR526" s="25" t="s">
        <v>622</v>
      </c>
      <c r="AT526" s="25" t="s">
        <v>469</v>
      </c>
      <c r="AU526" s="25" t="s">
        <v>80</v>
      </c>
      <c r="AY526" s="25" t="s">
        <v>419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5" t="s">
        <v>78</v>
      </c>
      <c r="BK526" s="220">
        <f>ROUND(I526*H526,2)</f>
        <v>0</v>
      </c>
      <c r="BL526" s="25" t="s">
        <v>517</v>
      </c>
      <c r="BM526" s="25" t="s">
        <v>2166</v>
      </c>
    </row>
    <row r="527" spans="2:65" s="1" customFormat="1" ht="13.5">
      <c r="B527" s="42"/>
      <c r="C527" s="64"/>
      <c r="D527" s="237" t="s">
        <v>428</v>
      </c>
      <c r="E527" s="64"/>
      <c r="F527" s="271" t="s">
        <v>3198</v>
      </c>
      <c r="G527" s="64"/>
      <c r="H527" s="64"/>
      <c r="I527" s="177"/>
      <c r="J527" s="64"/>
      <c r="K527" s="64"/>
      <c r="L527" s="62"/>
      <c r="M527" s="223"/>
      <c r="N527" s="43"/>
      <c r="O527" s="43"/>
      <c r="P527" s="43"/>
      <c r="Q527" s="43"/>
      <c r="R527" s="43"/>
      <c r="S527" s="43"/>
      <c r="T527" s="79"/>
      <c r="AT527" s="25" t="s">
        <v>428</v>
      </c>
      <c r="AU527" s="25" t="s">
        <v>80</v>
      </c>
    </row>
    <row r="528" spans="2:65" s="1" customFormat="1" ht="22.5" customHeight="1">
      <c r="B528" s="42"/>
      <c r="C528" s="209" t="s">
        <v>1297</v>
      </c>
      <c r="D528" s="209" t="s">
        <v>421</v>
      </c>
      <c r="E528" s="210" t="s">
        <v>3199</v>
      </c>
      <c r="F528" s="211" t="s">
        <v>3200</v>
      </c>
      <c r="G528" s="212" t="s">
        <v>608</v>
      </c>
      <c r="H528" s="213">
        <v>2</v>
      </c>
      <c r="I528" s="214"/>
      <c r="J528" s="215">
        <f>ROUND(I528*H528,2)</f>
        <v>0</v>
      </c>
      <c r="K528" s="211" t="s">
        <v>21</v>
      </c>
      <c r="L528" s="62"/>
      <c r="M528" s="216" t="s">
        <v>21</v>
      </c>
      <c r="N528" s="217" t="s">
        <v>42</v>
      </c>
      <c r="O528" s="43"/>
      <c r="P528" s="218">
        <f>O528*H528</f>
        <v>0</v>
      </c>
      <c r="Q528" s="218">
        <v>0</v>
      </c>
      <c r="R528" s="218">
        <f>Q528*H528</f>
        <v>0</v>
      </c>
      <c r="S528" s="218">
        <v>0</v>
      </c>
      <c r="T528" s="219">
        <f>S528*H528</f>
        <v>0</v>
      </c>
      <c r="AR528" s="25" t="s">
        <v>517</v>
      </c>
      <c r="AT528" s="25" t="s">
        <v>421</v>
      </c>
      <c r="AU528" s="25" t="s">
        <v>80</v>
      </c>
      <c r="AY528" s="25" t="s">
        <v>419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5" t="s">
        <v>78</v>
      </c>
      <c r="BK528" s="220">
        <f>ROUND(I528*H528,2)</f>
        <v>0</v>
      </c>
      <c r="BL528" s="25" t="s">
        <v>517</v>
      </c>
      <c r="BM528" s="25" t="s">
        <v>2174</v>
      </c>
    </row>
    <row r="529" spans="2:65" s="1" customFormat="1" ht="13.5">
      <c r="B529" s="42"/>
      <c r="C529" s="64"/>
      <c r="D529" s="221" t="s">
        <v>428</v>
      </c>
      <c r="E529" s="64"/>
      <c r="F529" s="222" t="s">
        <v>3200</v>
      </c>
      <c r="G529" s="64"/>
      <c r="H529" s="64"/>
      <c r="I529" s="177"/>
      <c r="J529" s="64"/>
      <c r="K529" s="64"/>
      <c r="L529" s="62"/>
      <c r="M529" s="223"/>
      <c r="N529" s="43"/>
      <c r="O529" s="43"/>
      <c r="P529" s="43"/>
      <c r="Q529" s="43"/>
      <c r="R529" s="43"/>
      <c r="S529" s="43"/>
      <c r="T529" s="79"/>
      <c r="AT529" s="25" t="s">
        <v>428</v>
      </c>
      <c r="AU529" s="25" t="s">
        <v>80</v>
      </c>
    </row>
    <row r="530" spans="2:65" s="12" customFormat="1" ht="13.5">
      <c r="B530" s="224"/>
      <c r="C530" s="225"/>
      <c r="D530" s="221" t="s">
        <v>430</v>
      </c>
      <c r="E530" s="226" t="s">
        <v>21</v>
      </c>
      <c r="F530" s="227" t="s">
        <v>3196</v>
      </c>
      <c r="G530" s="225"/>
      <c r="H530" s="228">
        <v>2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AT530" s="234" t="s">
        <v>430</v>
      </c>
      <c r="AU530" s="234" t="s">
        <v>80</v>
      </c>
      <c r="AV530" s="12" t="s">
        <v>80</v>
      </c>
      <c r="AW530" s="12" t="s">
        <v>34</v>
      </c>
      <c r="AX530" s="12" t="s">
        <v>71</v>
      </c>
      <c r="AY530" s="234" t="s">
        <v>419</v>
      </c>
    </row>
    <row r="531" spans="2:65" s="13" customFormat="1" ht="13.5">
      <c r="B531" s="235"/>
      <c r="C531" s="236"/>
      <c r="D531" s="237" t="s">
        <v>430</v>
      </c>
      <c r="E531" s="238" t="s">
        <v>21</v>
      </c>
      <c r="F531" s="239" t="s">
        <v>434</v>
      </c>
      <c r="G531" s="236"/>
      <c r="H531" s="240">
        <v>2</v>
      </c>
      <c r="I531" s="241"/>
      <c r="J531" s="236"/>
      <c r="K531" s="236"/>
      <c r="L531" s="242"/>
      <c r="M531" s="243"/>
      <c r="N531" s="244"/>
      <c r="O531" s="244"/>
      <c r="P531" s="244"/>
      <c r="Q531" s="244"/>
      <c r="R531" s="244"/>
      <c r="S531" s="244"/>
      <c r="T531" s="245"/>
      <c r="AT531" s="246" t="s">
        <v>430</v>
      </c>
      <c r="AU531" s="246" t="s">
        <v>80</v>
      </c>
      <c r="AV531" s="13" t="s">
        <v>426</v>
      </c>
      <c r="AW531" s="13" t="s">
        <v>34</v>
      </c>
      <c r="AX531" s="13" t="s">
        <v>78</v>
      </c>
      <c r="AY531" s="246" t="s">
        <v>419</v>
      </c>
    </row>
    <row r="532" spans="2:65" s="1" customFormat="1" ht="22.5" customHeight="1">
      <c r="B532" s="42"/>
      <c r="C532" s="209" t="s">
        <v>1303</v>
      </c>
      <c r="D532" s="209" t="s">
        <v>421</v>
      </c>
      <c r="E532" s="210" t="s">
        <v>3201</v>
      </c>
      <c r="F532" s="211" t="s">
        <v>3202</v>
      </c>
      <c r="G532" s="212" t="s">
        <v>608</v>
      </c>
      <c r="H532" s="213">
        <v>2</v>
      </c>
      <c r="I532" s="214"/>
      <c r="J532" s="215">
        <f>ROUND(I532*H532,2)</f>
        <v>0</v>
      </c>
      <c r="K532" s="211" t="s">
        <v>21</v>
      </c>
      <c r="L532" s="62"/>
      <c r="M532" s="216" t="s">
        <v>21</v>
      </c>
      <c r="N532" s="217" t="s">
        <v>42</v>
      </c>
      <c r="O532" s="43"/>
      <c r="P532" s="218">
        <f>O532*H532</f>
        <v>0</v>
      </c>
      <c r="Q532" s="218">
        <v>0</v>
      </c>
      <c r="R532" s="218">
        <f>Q532*H532</f>
        <v>0</v>
      </c>
      <c r="S532" s="218">
        <v>0</v>
      </c>
      <c r="T532" s="219">
        <f>S532*H532</f>
        <v>0</v>
      </c>
      <c r="AR532" s="25" t="s">
        <v>517</v>
      </c>
      <c r="AT532" s="25" t="s">
        <v>421</v>
      </c>
      <c r="AU532" s="25" t="s">
        <v>80</v>
      </c>
      <c r="AY532" s="25" t="s">
        <v>419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5" t="s">
        <v>78</v>
      </c>
      <c r="BK532" s="220">
        <f>ROUND(I532*H532,2)</f>
        <v>0</v>
      </c>
      <c r="BL532" s="25" t="s">
        <v>517</v>
      </c>
      <c r="BM532" s="25" t="s">
        <v>2185</v>
      </c>
    </row>
    <row r="533" spans="2:65" s="1" customFormat="1" ht="13.5">
      <c r="B533" s="42"/>
      <c r="C533" s="64"/>
      <c r="D533" s="237" t="s">
        <v>428</v>
      </c>
      <c r="E533" s="64"/>
      <c r="F533" s="271" t="s">
        <v>3202</v>
      </c>
      <c r="G533" s="64"/>
      <c r="H533" s="64"/>
      <c r="I533" s="177"/>
      <c r="J533" s="64"/>
      <c r="K533" s="64"/>
      <c r="L533" s="62"/>
      <c r="M533" s="223"/>
      <c r="N533" s="43"/>
      <c r="O533" s="43"/>
      <c r="P533" s="43"/>
      <c r="Q533" s="43"/>
      <c r="R533" s="43"/>
      <c r="S533" s="43"/>
      <c r="T533" s="79"/>
      <c r="AT533" s="25" t="s">
        <v>428</v>
      </c>
      <c r="AU533" s="25" t="s">
        <v>80</v>
      </c>
    </row>
    <row r="534" spans="2:65" s="1" customFormat="1" ht="22.5" customHeight="1">
      <c r="B534" s="42"/>
      <c r="C534" s="209" t="s">
        <v>1308</v>
      </c>
      <c r="D534" s="209" t="s">
        <v>421</v>
      </c>
      <c r="E534" s="210" t="s">
        <v>3203</v>
      </c>
      <c r="F534" s="211" t="s">
        <v>3204</v>
      </c>
      <c r="G534" s="212" t="s">
        <v>3031</v>
      </c>
      <c r="H534" s="213">
        <v>19</v>
      </c>
      <c r="I534" s="214"/>
      <c r="J534" s="215">
        <f>ROUND(I534*H534,2)</f>
        <v>0</v>
      </c>
      <c r="K534" s="211" t="s">
        <v>21</v>
      </c>
      <c r="L534" s="62"/>
      <c r="M534" s="216" t="s">
        <v>21</v>
      </c>
      <c r="N534" s="217" t="s">
        <v>42</v>
      </c>
      <c r="O534" s="43"/>
      <c r="P534" s="218">
        <f>O534*H534</f>
        <v>0</v>
      </c>
      <c r="Q534" s="218">
        <v>0</v>
      </c>
      <c r="R534" s="218">
        <f>Q534*H534</f>
        <v>0</v>
      </c>
      <c r="S534" s="218">
        <v>0</v>
      </c>
      <c r="T534" s="219">
        <f>S534*H534</f>
        <v>0</v>
      </c>
      <c r="AR534" s="25" t="s">
        <v>517</v>
      </c>
      <c r="AT534" s="25" t="s">
        <v>421</v>
      </c>
      <c r="AU534" s="25" t="s">
        <v>80</v>
      </c>
      <c r="AY534" s="25" t="s">
        <v>419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5" t="s">
        <v>78</v>
      </c>
      <c r="BK534" s="220">
        <f>ROUND(I534*H534,2)</f>
        <v>0</v>
      </c>
      <c r="BL534" s="25" t="s">
        <v>517</v>
      </c>
      <c r="BM534" s="25" t="s">
        <v>2195</v>
      </c>
    </row>
    <row r="535" spans="2:65" s="1" customFormat="1" ht="13.5">
      <c r="B535" s="42"/>
      <c r="C535" s="64"/>
      <c r="D535" s="221" t="s">
        <v>428</v>
      </c>
      <c r="E535" s="64"/>
      <c r="F535" s="222" t="s">
        <v>3204</v>
      </c>
      <c r="G535" s="64"/>
      <c r="H535" s="64"/>
      <c r="I535" s="177"/>
      <c r="J535" s="64"/>
      <c r="K535" s="64"/>
      <c r="L535" s="62"/>
      <c r="M535" s="223"/>
      <c r="N535" s="43"/>
      <c r="O535" s="43"/>
      <c r="P535" s="43"/>
      <c r="Q535" s="43"/>
      <c r="R535" s="43"/>
      <c r="S535" s="43"/>
      <c r="T535" s="79"/>
      <c r="AT535" s="25" t="s">
        <v>428</v>
      </c>
      <c r="AU535" s="25" t="s">
        <v>80</v>
      </c>
    </row>
    <row r="536" spans="2:65" s="12" customFormat="1" ht="13.5">
      <c r="B536" s="224"/>
      <c r="C536" s="225"/>
      <c r="D536" s="221" t="s">
        <v>430</v>
      </c>
      <c r="E536" s="226" t="s">
        <v>21</v>
      </c>
      <c r="F536" s="227" t="s">
        <v>3205</v>
      </c>
      <c r="G536" s="225"/>
      <c r="H536" s="228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AT536" s="234" t="s">
        <v>430</v>
      </c>
      <c r="AU536" s="234" t="s">
        <v>80</v>
      </c>
      <c r="AV536" s="12" t="s">
        <v>80</v>
      </c>
      <c r="AW536" s="12" t="s">
        <v>34</v>
      </c>
      <c r="AX536" s="12" t="s">
        <v>71</v>
      </c>
      <c r="AY536" s="234" t="s">
        <v>419</v>
      </c>
    </row>
    <row r="537" spans="2:65" s="13" customFormat="1" ht="13.5">
      <c r="B537" s="235"/>
      <c r="C537" s="236"/>
      <c r="D537" s="237" t="s">
        <v>430</v>
      </c>
      <c r="E537" s="238" t="s">
        <v>21</v>
      </c>
      <c r="F537" s="239" t="s">
        <v>434</v>
      </c>
      <c r="G537" s="236"/>
      <c r="H537" s="240">
        <v>19</v>
      </c>
      <c r="I537" s="241"/>
      <c r="J537" s="236"/>
      <c r="K537" s="236"/>
      <c r="L537" s="242"/>
      <c r="M537" s="243"/>
      <c r="N537" s="244"/>
      <c r="O537" s="244"/>
      <c r="P537" s="244"/>
      <c r="Q537" s="244"/>
      <c r="R537" s="244"/>
      <c r="S537" s="244"/>
      <c r="T537" s="245"/>
      <c r="AT537" s="246" t="s">
        <v>430</v>
      </c>
      <c r="AU537" s="246" t="s">
        <v>80</v>
      </c>
      <c r="AV537" s="13" t="s">
        <v>426</v>
      </c>
      <c r="AW537" s="13" t="s">
        <v>34</v>
      </c>
      <c r="AX537" s="13" t="s">
        <v>78</v>
      </c>
      <c r="AY537" s="246" t="s">
        <v>419</v>
      </c>
    </row>
    <row r="538" spans="2:65" s="1" customFormat="1" ht="22.5" customHeight="1">
      <c r="B538" s="42"/>
      <c r="C538" s="250" t="s">
        <v>1313</v>
      </c>
      <c r="D538" s="250" t="s">
        <v>469</v>
      </c>
      <c r="E538" s="251" t="s">
        <v>3206</v>
      </c>
      <c r="F538" s="252" t="s">
        <v>3207</v>
      </c>
      <c r="G538" s="253" t="s">
        <v>608</v>
      </c>
      <c r="H538" s="254">
        <v>5</v>
      </c>
      <c r="I538" s="255"/>
      <c r="J538" s="256">
        <f>ROUND(I538*H538,2)</f>
        <v>0</v>
      </c>
      <c r="K538" s="252" t="s">
        <v>21</v>
      </c>
      <c r="L538" s="257"/>
      <c r="M538" s="258" t="s">
        <v>21</v>
      </c>
      <c r="N538" s="259" t="s">
        <v>42</v>
      </c>
      <c r="O538" s="43"/>
      <c r="P538" s="218">
        <f>O538*H538</f>
        <v>0</v>
      </c>
      <c r="Q538" s="218">
        <v>0</v>
      </c>
      <c r="R538" s="218">
        <f>Q538*H538</f>
        <v>0</v>
      </c>
      <c r="S538" s="218">
        <v>0</v>
      </c>
      <c r="T538" s="219">
        <f>S538*H538</f>
        <v>0</v>
      </c>
      <c r="AR538" s="25" t="s">
        <v>622</v>
      </c>
      <c r="AT538" s="25" t="s">
        <v>469</v>
      </c>
      <c r="AU538" s="25" t="s">
        <v>80</v>
      </c>
      <c r="AY538" s="25" t="s">
        <v>419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5" t="s">
        <v>78</v>
      </c>
      <c r="BK538" s="220">
        <f>ROUND(I538*H538,2)</f>
        <v>0</v>
      </c>
      <c r="BL538" s="25" t="s">
        <v>517</v>
      </c>
      <c r="BM538" s="25" t="s">
        <v>2208</v>
      </c>
    </row>
    <row r="539" spans="2:65" s="1" customFormat="1" ht="13.5">
      <c r="B539" s="42"/>
      <c r="C539" s="64"/>
      <c r="D539" s="237" t="s">
        <v>428</v>
      </c>
      <c r="E539" s="64"/>
      <c r="F539" s="271" t="s">
        <v>3207</v>
      </c>
      <c r="G539" s="64"/>
      <c r="H539" s="64"/>
      <c r="I539" s="177"/>
      <c r="J539" s="64"/>
      <c r="K539" s="64"/>
      <c r="L539" s="62"/>
      <c r="M539" s="223"/>
      <c r="N539" s="43"/>
      <c r="O539" s="43"/>
      <c r="P539" s="43"/>
      <c r="Q539" s="43"/>
      <c r="R539" s="43"/>
      <c r="S539" s="43"/>
      <c r="T539" s="79"/>
      <c r="AT539" s="25" t="s">
        <v>428</v>
      </c>
      <c r="AU539" s="25" t="s">
        <v>80</v>
      </c>
    </row>
    <row r="540" spans="2:65" s="1" customFormat="1" ht="22.5" customHeight="1">
      <c r="B540" s="42"/>
      <c r="C540" s="250" t="s">
        <v>1318</v>
      </c>
      <c r="D540" s="250" t="s">
        <v>469</v>
      </c>
      <c r="E540" s="251" t="s">
        <v>3208</v>
      </c>
      <c r="F540" s="252" t="s">
        <v>3209</v>
      </c>
      <c r="G540" s="253" t="s">
        <v>608</v>
      </c>
      <c r="H540" s="254">
        <v>14</v>
      </c>
      <c r="I540" s="255"/>
      <c r="J540" s="256">
        <f>ROUND(I540*H540,2)</f>
        <v>0</v>
      </c>
      <c r="K540" s="252" t="s">
        <v>21</v>
      </c>
      <c r="L540" s="257"/>
      <c r="M540" s="258" t="s">
        <v>21</v>
      </c>
      <c r="N540" s="259" t="s">
        <v>42</v>
      </c>
      <c r="O540" s="43"/>
      <c r="P540" s="218">
        <f>O540*H540</f>
        <v>0</v>
      </c>
      <c r="Q540" s="218">
        <v>0</v>
      </c>
      <c r="R540" s="218">
        <f>Q540*H540</f>
        <v>0</v>
      </c>
      <c r="S540" s="218">
        <v>0</v>
      </c>
      <c r="T540" s="219">
        <f>S540*H540</f>
        <v>0</v>
      </c>
      <c r="AR540" s="25" t="s">
        <v>622</v>
      </c>
      <c r="AT540" s="25" t="s">
        <v>469</v>
      </c>
      <c r="AU540" s="25" t="s">
        <v>80</v>
      </c>
      <c r="AY540" s="25" t="s">
        <v>419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25" t="s">
        <v>78</v>
      </c>
      <c r="BK540" s="220">
        <f>ROUND(I540*H540,2)</f>
        <v>0</v>
      </c>
      <c r="BL540" s="25" t="s">
        <v>517</v>
      </c>
      <c r="BM540" s="25" t="s">
        <v>2216</v>
      </c>
    </row>
    <row r="541" spans="2:65" s="1" customFormat="1" ht="13.5">
      <c r="B541" s="42"/>
      <c r="C541" s="64"/>
      <c r="D541" s="221" t="s">
        <v>428</v>
      </c>
      <c r="E541" s="64"/>
      <c r="F541" s="222" t="s">
        <v>3209</v>
      </c>
      <c r="G541" s="64"/>
      <c r="H541" s="64"/>
      <c r="I541" s="177"/>
      <c r="J541" s="64"/>
      <c r="K541" s="64"/>
      <c r="L541" s="62"/>
      <c r="M541" s="223"/>
      <c r="N541" s="43"/>
      <c r="O541" s="43"/>
      <c r="P541" s="43"/>
      <c r="Q541" s="43"/>
      <c r="R541" s="43"/>
      <c r="S541" s="43"/>
      <c r="T541" s="79"/>
      <c r="AT541" s="25" t="s">
        <v>428</v>
      </c>
      <c r="AU541" s="25" t="s">
        <v>80</v>
      </c>
    </row>
    <row r="542" spans="2:65" s="12" customFormat="1" ht="13.5">
      <c r="B542" s="224"/>
      <c r="C542" s="225"/>
      <c r="D542" s="221" t="s">
        <v>430</v>
      </c>
      <c r="E542" s="226" t="s">
        <v>21</v>
      </c>
      <c r="F542" s="227" t="s">
        <v>3210</v>
      </c>
      <c r="G542" s="225"/>
      <c r="H542" s="228">
        <v>14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AT542" s="234" t="s">
        <v>430</v>
      </c>
      <c r="AU542" s="234" t="s">
        <v>80</v>
      </c>
      <c r="AV542" s="12" t="s">
        <v>80</v>
      </c>
      <c r="AW542" s="12" t="s">
        <v>34</v>
      </c>
      <c r="AX542" s="12" t="s">
        <v>71</v>
      </c>
      <c r="AY542" s="234" t="s">
        <v>419</v>
      </c>
    </row>
    <row r="543" spans="2:65" s="13" customFormat="1" ht="13.5">
      <c r="B543" s="235"/>
      <c r="C543" s="236"/>
      <c r="D543" s="237" t="s">
        <v>430</v>
      </c>
      <c r="E543" s="238" t="s">
        <v>21</v>
      </c>
      <c r="F543" s="239" t="s">
        <v>434</v>
      </c>
      <c r="G543" s="236"/>
      <c r="H543" s="240">
        <v>14</v>
      </c>
      <c r="I543" s="241"/>
      <c r="J543" s="236"/>
      <c r="K543" s="236"/>
      <c r="L543" s="242"/>
      <c r="M543" s="243"/>
      <c r="N543" s="244"/>
      <c r="O543" s="244"/>
      <c r="P543" s="244"/>
      <c r="Q543" s="244"/>
      <c r="R543" s="244"/>
      <c r="S543" s="244"/>
      <c r="T543" s="245"/>
      <c r="AT543" s="246" t="s">
        <v>430</v>
      </c>
      <c r="AU543" s="246" t="s">
        <v>80</v>
      </c>
      <c r="AV543" s="13" t="s">
        <v>426</v>
      </c>
      <c r="AW543" s="13" t="s">
        <v>34</v>
      </c>
      <c r="AX543" s="13" t="s">
        <v>78</v>
      </c>
      <c r="AY543" s="246" t="s">
        <v>419</v>
      </c>
    </row>
    <row r="544" spans="2:65" s="1" customFormat="1" ht="22.5" customHeight="1">
      <c r="B544" s="42"/>
      <c r="C544" s="209" t="s">
        <v>1323</v>
      </c>
      <c r="D544" s="209" t="s">
        <v>421</v>
      </c>
      <c r="E544" s="210" t="s">
        <v>3211</v>
      </c>
      <c r="F544" s="211" t="s">
        <v>3212</v>
      </c>
      <c r="G544" s="212" t="s">
        <v>608</v>
      </c>
      <c r="H544" s="213">
        <v>19</v>
      </c>
      <c r="I544" s="214"/>
      <c r="J544" s="215">
        <f>ROUND(I544*H544,2)</f>
        <v>0</v>
      </c>
      <c r="K544" s="211" t="s">
        <v>21</v>
      </c>
      <c r="L544" s="62"/>
      <c r="M544" s="216" t="s">
        <v>21</v>
      </c>
      <c r="N544" s="217" t="s">
        <v>42</v>
      </c>
      <c r="O544" s="43"/>
      <c r="P544" s="218">
        <f>O544*H544</f>
        <v>0</v>
      </c>
      <c r="Q544" s="218">
        <v>0</v>
      </c>
      <c r="R544" s="218">
        <f>Q544*H544</f>
        <v>0</v>
      </c>
      <c r="S544" s="218">
        <v>0</v>
      </c>
      <c r="T544" s="219">
        <f>S544*H544</f>
        <v>0</v>
      </c>
      <c r="AR544" s="25" t="s">
        <v>517</v>
      </c>
      <c r="AT544" s="25" t="s">
        <v>421</v>
      </c>
      <c r="AU544" s="25" t="s">
        <v>80</v>
      </c>
      <c r="AY544" s="25" t="s">
        <v>419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5" t="s">
        <v>78</v>
      </c>
      <c r="BK544" s="220">
        <f>ROUND(I544*H544,2)</f>
        <v>0</v>
      </c>
      <c r="BL544" s="25" t="s">
        <v>517</v>
      </c>
      <c r="BM544" s="25" t="s">
        <v>2224</v>
      </c>
    </row>
    <row r="545" spans="2:65" s="1" customFormat="1" ht="13.5">
      <c r="B545" s="42"/>
      <c r="C545" s="64"/>
      <c r="D545" s="237" t="s">
        <v>428</v>
      </c>
      <c r="E545" s="64"/>
      <c r="F545" s="271" t="s">
        <v>3212</v>
      </c>
      <c r="G545" s="64"/>
      <c r="H545" s="64"/>
      <c r="I545" s="177"/>
      <c r="J545" s="64"/>
      <c r="K545" s="64"/>
      <c r="L545" s="62"/>
      <c r="M545" s="223"/>
      <c r="N545" s="43"/>
      <c r="O545" s="43"/>
      <c r="P545" s="43"/>
      <c r="Q545" s="43"/>
      <c r="R545" s="43"/>
      <c r="S545" s="43"/>
      <c r="T545" s="79"/>
      <c r="AT545" s="25" t="s">
        <v>428</v>
      </c>
      <c r="AU545" s="25" t="s">
        <v>80</v>
      </c>
    </row>
    <row r="546" spans="2:65" s="1" customFormat="1" ht="22.5" customHeight="1">
      <c r="B546" s="42"/>
      <c r="C546" s="209" t="s">
        <v>1331</v>
      </c>
      <c r="D546" s="209" t="s">
        <v>421</v>
      </c>
      <c r="E546" s="210" t="s">
        <v>3213</v>
      </c>
      <c r="F546" s="211" t="s">
        <v>3214</v>
      </c>
      <c r="G546" s="212" t="s">
        <v>3031</v>
      </c>
      <c r="H546" s="213">
        <v>118</v>
      </c>
      <c r="I546" s="214"/>
      <c r="J546" s="215">
        <f>ROUND(I546*H546,2)</f>
        <v>0</v>
      </c>
      <c r="K546" s="211" t="s">
        <v>21</v>
      </c>
      <c r="L546" s="62"/>
      <c r="M546" s="216" t="s">
        <v>21</v>
      </c>
      <c r="N546" s="217" t="s">
        <v>42</v>
      </c>
      <c r="O546" s="43"/>
      <c r="P546" s="218">
        <f>O546*H546</f>
        <v>0</v>
      </c>
      <c r="Q546" s="218">
        <v>0</v>
      </c>
      <c r="R546" s="218">
        <f>Q546*H546</f>
        <v>0</v>
      </c>
      <c r="S546" s="218">
        <v>0</v>
      </c>
      <c r="T546" s="219">
        <f>S546*H546</f>
        <v>0</v>
      </c>
      <c r="AR546" s="25" t="s">
        <v>517</v>
      </c>
      <c r="AT546" s="25" t="s">
        <v>421</v>
      </c>
      <c r="AU546" s="25" t="s">
        <v>80</v>
      </c>
      <c r="AY546" s="25" t="s">
        <v>419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5" t="s">
        <v>78</v>
      </c>
      <c r="BK546" s="220">
        <f>ROUND(I546*H546,2)</f>
        <v>0</v>
      </c>
      <c r="BL546" s="25" t="s">
        <v>517</v>
      </c>
      <c r="BM546" s="25" t="s">
        <v>2235</v>
      </c>
    </row>
    <row r="547" spans="2:65" s="1" customFormat="1" ht="13.5">
      <c r="B547" s="42"/>
      <c r="C547" s="64"/>
      <c r="D547" s="221" t="s">
        <v>428</v>
      </c>
      <c r="E547" s="64"/>
      <c r="F547" s="222" t="s">
        <v>3214</v>
      </c>
      <c r="G547" s="64"/>
      <c r="H547" s="64"/>
      <c r="I547" s="177"/>
      <c r="J547" s="64"/>
      <c r="K547" s="64"/>
      <c r="L547" s="62"/>
      <c r="M547" s="223"/>
      <c r="N547" s="43"/>
      <c r="O547" s="43"/>
      <c r="P547" s="43"/>
      <c r="Q547" s="43"/>
      <c r="R547" s="43"/>
      <c r="S547" s="43"/>
      <c r="T547" s="79"/>
      <c r="AT547" s="25" t="s">
        <v>428</v>
      </c>
      <c r="AU547" s="25" t="s">
        <v>80</v>
      </c>
    </row>
    <row r="548" spans="2:65" s="12" customFormat="1" ht="13.5">
      <c r="B548" s="224"/>
      <c r="C548" s="225"/>
      <c r="D548" s="221" t="s">
        <v>430</v>
      </c>
      <c r="E548" s="226" t="s">
        <v>21</v>
      </c>
      <c r="F548" s="227" t="s">
        <v>3215</v>
      </c>
      <c r="G548" s="225"/>
      <c r="H548" s="228">
        <v>118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AT548" s="234" t="s">
        <v>430</v>
      </c>
      <c r="AU548" s="234" t="s">
        <v>80</v>
      </c>
      <c r="AV548" s="12" t="s">
        <v>80</v>
      </c>
      <c r="AW548" s="12" t="s">
        <v>34</v>
      </c>
      <c r="AX548" s="12" t="s">
        <v>71</v>
      </c>
      <c r="AY548" s="234" t="s">
        <v>419</v>
      </c>
    </row>
    <row r="549" spans="2:65" s="13" customFormat="1" ht="13.5">
      <c r="B549" s="235"/>
      <c r="C549" s="236"/>
      <c r="D549" s="237" t="s">
        <v>430</v>
      </c>
      <c r="E549" s="238" t="s">
        <v>21</v>
      </c>
      <c r="F549" s="239" t="s">
        <v>434</v>
      </c>
      <c r="G549" s="236"/>
      <c r="H549" s="240">
        <v>118</v>
      </c>
      <c r="I549" s="241"/>
      <c r="J549" s="236"/>
      <c r="K549" s="236"/>
      <c r="L549" s="242"/>
      <c r="M549" s="243"/>
      <c r="N549" s="244"/>
      <c r="O549" s="244"/>
      <c r="P549" s="244"/>
      <c r="Q549" s="244"/>
      <c r="R549" s="244"/>
      <c r="S549" s="244"/>
      <c r="T549" s="245"/>
      <c r="AT549" s="246" t="s">
        <v>430</v>
      </c>
      <c r="AU549" s="246" t="s">
        <v>80</v>
      </c>
      <c r="AV549" s="13" t="s">
        <v>426</v>
      </c>
      <c r="AW549" s="13" t="s">
        <v>34</v>
      </c>
      <c r="AX549" s="13" t="s">
        <v>78</v>
      </c>
      <c r="AY549" s="246" t="s">
        <v>419</v>
      </c>
    </row>
    <row r="550" spans="2:65" s="1" customFormat="1" ht="22.5" customHeight="1">
      <c r="B550" s="42"/>
      <c r="C550" s="250" t="s">
        <v>1337</v>
      </c>
      <c r="D550" s="250" t="s">
        <v>469</v>
      </c>
      <c r="E550" s="251" t="s">
        <v>3216</v>
      </c>
      <c r="F550" s="252" t="s">
        <v>3217</v>
      </c>
      <c r="G550" s="253" t="s">
        <v>608</v>
      </c>
      <c r="H550" s="254">
        <v>2</v>
      </c>
      <c r="I550" s="255"/>
      <c r="J550" s="256">
        <f>ROUND(I550*H550,2)</f>
        <v>0</v>
      </c>
      <c r="K550" s="252" t="s">
        <v>21</v>
      </c>
      <c r="L550" s="257"/>
      <c r="M550" s="258" t="s">
        <v>21</v>
      </c>
      <c r="N550" s="259" t="s">
        <v>42</v>
      </c>
      <c r="O550" s="43"/>
      <c r="P550" s="218">
        <f>O550*H550</f>
        <v>0</v>
      </c>
      <c r="Q550" s="218">
        <v>0</v>
      </c>
      <c r="R550" s="218">
        <f>Q550*H550</f>
        <v>0</v>
      </c>
      <c r="S550" s="218">
        <v>0</v>
      </c>
      <c r="T550" s="219">
        <f>S550*H550</f>
        <v>0</v>
      </c>
      <c r="AR550" s="25" t="s">
        <v>622</v>
      </c>
      <c r="AT550" s="25" t="s">
        <v>469</v>
      </c>
      <c r="AU550" s="25" t="s">
        <v>80</v>
      </c>
      <c r="AY550" s="25" t="s">
        <v>419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5" t="s">
        <v>78</v>
      </c>
      <c r="BK550" s="220">
        <f>ROUND(I550*H550,2)</f>
        <v>0</v>
      </c>
      <c r="BL550" s="25" t="s">
        <v>517</v>
      </c>
      <c r="BM550" s="25" t="s">
        <v>2245</v>
      </c>
    </row>
    <row r="551" spans="2:65" s="1" customFormat="1" ht="13.5">
      <c r="B551" s="42"/>
      <c r="C551" s="64"/>
      <c r="D551" s="237" t="s">
        <v>428</v>
      </c>
      <c r="E551" s="64"/>
      <c r="F551" s="271" t="s">
        <v>3217</v>
      </c>
      <c r="G551" s="64"/>
      <c r="H551" s="64"/>
      <c r="I551" s="177"/>
      <c r="J551" s="64"/>
      <c r="K551" s="64"/>
      <c r="L551" s="62"/>
      <c r="M551" s="223"/>
      <c r="N551" s="43"/>
      <c r="O551" s="43"/>
      <c r="P551" s="43"/>
      <c r="Q551" s="43"/>
      <c r="R551" s="43"/>
      <c r="S551" s="43"/>
      <c r="T551" s="79"/>
      <c r="AT551" s="25" t="s">
        <v>428</v>
      </c>
      <c r="AU551" s="25" t="s">
        <v>80</v>
      </c>
    </row>
    <row r="552" spans="2:65" s="1" customFormat="1" ht="22.5" customHeight="1">
      <c r="B552" s="42"/>
      <c r="C552" s="250" t="s">
        <v>1343</v>
      </c>
      <c r="D552" s="250" t="s">
        <v>469</v>
      </c>
      <c r="E552" s="251" t="s">
        <v>3218</v>
      </c>
      <c r="F552" s="252" t="s">
        <v>3219</v>
      </c>
      <c r="G552" s="253" t="s">
        <v>608</v>
      </c>
      <c r="H552" s="254">
        <v>6</v>
      </c>
      <c r="I552" s="255"/>
      <c r="J552" s="256">
        <f>ROUND(I552*H552,2)</f>
        <v>0</v>
      </c>
      <c r="K552" s="252" t="s">
        <v>21</v>
      </c>
      <c r="L552" s="257"/>
      <c r="M552" s="258" t="s">
        <v>21</v>
      </c>
      <c r="N552" s="259" t="s">
        <v>42</v>
      </c>
      <c r="O552" s="43"/>
      <c r="P552" s="218">
        <f>O552*H552</f>
        <v>0</v>
      </c>
      <c r="Q552" s="218">
        <v>0</v>
      </c>
      <c r="R552" s="218">
        <f>Q552*H552</f>
        <v>0</v>
      </c>
      <c r="S552" s="218">
        <v>0</v>
      </c>
      <c r="T552" s="219">
        <f>S552*H552</f>
        <v>0</v>
      </c>
      <c r="AR552" s="25" t="s">
        <v>622</v>
      </c>
      <c r="AT552" s="25" t="s">
        <v>469</v>
      </c>
      <c r="AU552" s="25" t="s">
        <v>80</v>
      </c>
      <c r="AY552" s="25" t="s">
        <v>419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5" t="s">
        <v>78</v>
      </c>
      <c r="BK552" s="220">
        <f>ROUND(I552*H552,2)</f>
        <v>0</v>
      </c>
      <c r="BL552" s="25" t="s">
        <v>517</v>
      </c>
      <c r="BM552" s="25" t="s">
        <v>2256</v>
      </c>
    </row>
    <row r="553" spans="2:65" s="1" customFormat="1" ht="13.5">
      <c r="B553" s="42"/>
      <c r="C553" s="64"/>
      <c r="D553" s="221" t="s">
        <v>428</v>
      </c>
      <c r="E553" s="64"/>
      <c r="F553" s="222" t="s">
        <v>3219</v>
      </c>
      <c r="G553" s="64"/>
      <c r="H553" s="64"/>
      <c r="I553" s="177"/>
      <c r="J553" s="64"/>
      <c r="K553" s="64"/>
      <c r="L553" s="62"/>
      <c r="M553" s="223"/>
      <c r="N553" s="43"/>
      <c r="O553" s="43"/>
      <c r="P553" s="43"/>
      <c r="Q553" s="43"/>
      <c r="R553" s="43"/>
      <c r="S553" s="43"/>
      <c r="T553" s="79"/>
      <c r="AT553" s="25" t="s">
        <v>428</v>
      </c>
      <c r="AU553" s="25" t="s">
        <v>80</v>
      </c>
    </row>
    <row r="554" spans="2:65" s="12" customFormat="1" ht="13.5">
      <c r="B554" s="224"/>
      <c r="C554" s="225"/>
      <c r="D554" s="221" t="s">
        <v>430</v>
      </c>
      <c r="E554" s="226" t="s">
        <v>21</v>
      </c>
      <c r="F554" s="227" t="s">
        <v>3220</v>
      </c>
      <c r="G554" s="225"/>
      <c r="H554" s="228">
        <v>6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AT554" s="234" t="s">
        <v>430</v>
      </c>
      <c r="AU554" s="234" t="s">
        <v>80</v>
      </c>
      <c r="AV554" s="12" t="s">
        <v>80</v>
      </c>
      <c r="AW554" s="12" t="s">
        <v>34</v>
      </c>
      <c r="AX554" s="12" t="s">
        <v>71</v>
      </c>
      <c r="AY554" s="234" t="s">
        <v>419</v>
      </c>
    </row>
    <row r="555" spans="2:65" s="13" customFormat="1" ht="13.5">
      <c r="B555" s="235"/>
      <c r="C555" s="236"/>
      <c r="D555" s="237" t="s">
        <v>430</v>
      </c>
      <c r="E555" s="238" t="s">
        <v>21</v>
      </c>
      <c r="F555" s="239" t="s">
        <v>434</v>
      </c>
      <c r="G555" s="236"/>
      <c r="H555" s="240">
        <v>6</v>
      </c>
      <c r="I555" s="241"/>
      <c r="J555" s="236"/>
      <c r="K555" s="236"/>
      <c r="L555" s="242"/>
      <c r="M555" s="243"/>
      <c r="N555" s="244"/>
      <c r="O555" s="244"/>
      <c r="P555" s="244"/>
      <c r="Q555" s="244"/>
      <c r="R555" s="244"/>
      <c r="S555" s="244"/>
      <c r="T555" s="245"/>
      <c r="AT555" s="246" t="s">
        <v>430</v>
      </c>
      <c r="AU555" s="246" t="s">
        <v>80</v>
      </c>
      <c r="AV555" s="13" t="s">
        <v>426</v>
      </c>
      <c r="AW555" s="13" t="s">
        <v>34</v>
      </c>
      <c r="AX555" s="13" t="s">
        <v>78</v>
      </c>
      <c r="AY555" s="246" t="s">
        <v>419</v>
      </c>
    </row>
    <row r="556" spans="2:65" s="1" customFormat="1" ht="22.5" customHeight="1">
      <c r="B556" s="42"/>
      <c r="C556" s="250" t="s">
        <v>1347</v>
      </c>
      <c r="D556" s="250" t="s">
        <v>469</v>
      </c>
      <c r="E556" s="251" t="s">
        <v>3221</v>
      </c>
      <c r="F556" s="252" t="s">
        <v>3222</v>
      </c>
      <c r="G556" s="253" t="s">
        <v>608</v>
      </c>
      <c r="H556" s="254">
        <v>60</v>
      </c>
      <c r="I556" s="255"/>
      <c r="J556" s="256">
        <f>ROUND(I556*H556,2)</f>
        <v>0</v>
      </c>
      <c r="K556" s="252" t="s">
        <v>21</v>
      </c>
      <c r="L556" s="257"/>
      <c r="M556" s="258" t="s">
        <v>21</v>
      </c>
      <c r="N556" s="259" t="s">
        <v>42</v>
      </c>
      <c r="O556" s="43"/>
      <c r="P556" s="218">
        <f>O556*H556</f>
        <v>0</v>
      </c>
      <c r="Q556" s="218">
        <v>0</v>
      </c>
      <c r="R556" s="218">
        <f>Q556*H556</f>
        <v>0</v>
      </c>
      <c r="S556" s="218">
        <v>0</v>
      </c>
      <c r="T556" s="219">
        <f>S556*H556</f>
        <v>0</v>
      </c>
      <c r="AR556" s="25" t="s">
        <v>622</v>
      </c>
      <c r="AT556" s="25" t="s">
        <v>469</v>
      </c>
      <c r="AU556" s="25" t="s">
        <v>80</v>
      </c>
      <c r="AY556" s="25" t="s">
        <v>419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5" t="s">
        <v>78</v>
      </c>
      <c r="BK556" s="220">
        <f>ROUND(I556*H556,2)</f>
        <v>0</v>
      </c>
      <c r="BL556" s="25" t="s">
        <v>517</v>
      </c>
      <c r="BM556" s="25" t="s">
        <v>2265</v>
      </c>
    </row>
    <row r="557" spans="2:65" s="1" customFormat="1" ht="13.5">
      <c r="B557" s="42"/>
      <c r="C557" s="64"/>
      <c r="D557" s="237" t="s">
        <v>428</v>
      </c>
      <c r="E557" s="64"/>
      <c r="F557" s="271" t="s">
        <v>3222</v>
      </c>
      <c r="G557" s="64"/>
      <c r="H557" s="64"/>
      <c r="I557" s="177"/>
      <c r="J557" s="64"/>
      <c r="K557" s="64"/>
      <c r="L557" s="62"/>
      <c r="M557" s="223"/>
      <c r="N557" s="43"/>
      <c r="O557" s="43"/>
      <c r="P557" s="43"/>
      <c r="Q557" s="43"/>
      <c r="R557" s="43"/>
      <c r="S557" s="43"/>
      <c r="T557" s="79"/>
      <c r="AT557" s="25" t="s">
        <v>428</v>
      </c>
      <c r="AU557" s="25" t="s">
        <v>80</v>
      </c>
    </row>
    <row r="558" spans="2:65" s="1" customFormat="1" ht="22.5" customHeight="1">
      <c r="B558" s="42"/>
      <c r="C558" s="250" t="s">
        <v>1353</v>
      </c>
      <c r="D558" s="250" t="s">
        <v>469</v>
      </c>
      <c r="E558" s="251" t="s">
        <v>3223</v>
      </c>
      <c r="F558" s="252" t="s">
        <v>3222</v>
      </c>
      <c r="G558" s="253" t="s">
        <v>608</v>
      </c>
      <c r="H558" s="254">
        <v>50</v>
      </c>
      <c r="I558" s="255"/>
      <c r="J558" s="256">
        <f>ROUND(I558*H558,2)</f>
        <v>0</v>
      </c>
      <c r="K558" s="252" t="s">
        <v>21</v>
      </c>
      <c r="L558" s="257"/>
      <c r="M558" s="258" t="s">
        <v>21</v>
      </c>
      <c r="N558" s="259" t="s">
        <v>42</v>
      </c>
      <c r="O558" s="43"/>
      <c r="P558" s="218">
        <f>O558*H558</f>
        <v>0</v>
      </c>
      <c r="Q558" s="218">
        <v>0</v>
      </c>
      <c r="R558" s="218">
        <f>Q558*H558</f>
        <v>0</v>
      </c>
      <c r="S558" s="218">
        <v>0</v>
      </c>
      <c r="T558" s="219">
        <f>S558*H558</f>
        <v>0</v>
      </c>
      <c r="AR558" s="25" t="s">
        <v>622</v>
      </c>
      <c r="AT558" s="25" t="s">
        <v>469</v>
      </c>
      <c r="AU558" s="25" t="s">
        <v>80</v>
      </c>
      <c r="AY558" s="25" t="s">
        <v>419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5" t="s">
        <v>78</v>
      </c>
      <c r="BK558" s="220">
        <f>ROUND(I558*H558,2)</f>
        <v>0</v>
      </c>
      <c r="BL558" s="25" t="s">
        <v>517</v>
      </c>
      <c r="BM558" s="25" t="s">
        <v>2273</v>
      </c>
    </row>
    <row r="559" spans="2:65" s="1" customFormat="1" ht="13.5">
      <c r="B559" s="42"/>
      <c r="C559" s="64"/>
      <c r="D559" s="221" t="s">
        <v>428</v>
      </c>
      <c r="E559" s="64"/>
      <c r="F559" s="222" t="s">
        <v>3222</v>
      </c>
      <c r="G559" s="64"/>
      <c r="H559" s="64"/>
      <c r="I559" s="177"/>
      <c r="J559" s="64"/>
      <c r="K559" s="64"/>
      <c r="L559" s="62"/>
      <c r="M559" s="223"/>
      <c r="N559" s="43"/>
      <c r="O559" s="43"/>
      <c r="P559" s="43"/>
      <c r="Q559" s="43"/>
      <c r="R559" s="43"/>
      <c r="S559" s="43"/>
      <c r="T559" s="79"/>
      <c r="AT559" s="25" t="s">
        <v>428</v>
      </c>
      <c r="AU559" s="25" t="s">
        <v>80</v>
      </c>
    </row>
    <row r="560" spans="2:65" s="12" customFormat="1" ht="13.5">
      <c r="B560" s="224"/>
      <c r="C560" s="225"/>
      <c r="D560" s="221" t="s">
        <v>430</v>
      </c>
      <c r="E560" s="226" t="s">
        <v>21</v>
      </c>
      <c r="F560" s="227" t="s">
        <v>3224</v>
      </c>
      <c r="G560" s="225"/>
      <c r="H560" s="228">
        <v>50</v>
      </c>
      <c r="I560" s="229"/>
      <c r="J560" s="225"/>
      <c r="K560" s="225"/>
      <c r="L560" s="230"/>
      <c r="M560" s="231"/>
      <c r="N560" s="232"/>
      <c r="O560" s="232"/>
      <c r="P560" s="232"/>
      <c r="Q560" s="232"/>
      <c r="R560" s="232"/>
      <c r="S560" s="232"/>
      <c r="T560" s="233"/>
      <c r="AT560" s="234" t="s">
        <v>430</v>
      </c>
      <c r="AU560" s="234" t="s">
        <v>80</v>
      </c>
      <c r="AV560" s="12" t="s">
        <v>80</v>
      </c>
      <c r="AW560" s="12" t="s">
        <v>34</v>
      </c>
      <c r="AX560" s="12" t="s">
        <v>71</v>
      </c>
      <c r="AY560" s="234" t="s">
        <v>419</v>
      </c>
    </row>
    <row r="561" spans="2:65" s="13" customFormat="1" ht="13.5">
      <c r="B561" s="235"/>
      <c r="C561" s="236"/>
      <c r="D561" s="237" t="s">
        <v>430</v>
      </c>
      <c r="E561" s="238" t="s">
        <v>21</v>
      </c>
      <c r="F561" s="239" t="s">
        <v>434</v>
      </c>
      <c r="G561" s="236"/>
      <c r="H561" s="240">
        <v>50</v>
      </c>
      <c r="I561" s="241"/>
      <c r="J561" s="236"/>
      <c r="K561" s="236"/>
      <c r="L561" s="242"/>
      <c r="M561" s="243"/>
      <c r="N561" s="244"/>
      <c r="O561" s="244"/>
      <c r="P561" s="244"/>
      <c r="Q561" s="244"/>
      <c r="R561" s="244"/>
      <c r="S561" s="244"/>
      <c r="T561" s="245"/>
      <c r="AT561" s="246" t="s">
        <v>430</v>
      </c>
      <c r="AU561" s="246" t="s">
        <v>80</v>
      </c>
      <c r="AV561" s="13" t="s">
        <v>426</v>
      </c>
      <c r="AW561" s="13" t="s">
        <v>34</v>
      </c>
      <c r="AX561" s="13" t="s">
        <v>78</v>
      </c>
      <c r="AY561" s="246" t="s">
        <v>419</v>
      </c>
    </row>
    <row r="562" spans="2:65" s="1" customFormat="1" ht="22.5" customHeight="1">
      <c r="B562" s="42"/>
      <c r="C562" s="209" t="s">
        <v>1357</v>
      </c>
      <c r="D562" s="209" t="s">
        <v>421</v>
      </c>
      <c r="E562" s="210" t="s">
        <v>3225</v>
      </c>
      <c r="F562" s="211" t="s">
        <v>3226</v>
      </c>
      <c r="G562" s="212" t="s">
        <v>608</v>
      </c>
      <c r="H562" s="213">
        <v>148</v>
      </c>
      <c r="I562" s="214"/>
      <c r="J562" s="215">
        <f>ROUND(I562*H562,2)</f>
        <v>0</v>
      </c>
      <c r="K562" s="211" t="s">
        <v>21</v>
      </c>
      <c r="L562" s="62"/>
      <c r="M562" s="216" t="s">
        <v>21</v>
      </c>
      <c r="N562" s="217" t="s">
        <v>42</v>
      </c>
      <c r="O562" s="43"/>
      <c r="P562" s="218">
        <f>O562*H562</f>
        <v>0</v>
      </c>
      <c r="Q562" s="218">
        <v>0</v>
      </c>
      <c r="R562" s="218">
        <f>Q562*H562</f>
        <v>0</v>
      </c>
      <c r="S562" s="218">
        <v>0</v>
      </c>
      <c r="T562" s="219">
        <f>S562*H562</f>
        <v>0</v>
      </c>
      <c r="AR562" s="25" t="s">
        <v>517</v>
      </c>
      <c r="AT562" s="25" t="s">
        <v>421</v>
      </c>
      <c r="AU562" s="25" t="s">
        <v>80</v>
      </c>
      <c r="AY562" s="25" t="s">
        <v>419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5" t="s">
        <v>78</v>
      </c>
      <c r="BK562" s="220">
        <f>ROUND(I562*H562,2)</f>
        <v>0</v>
      </c>
      <c r="BL562" s="25" t="s">
        <v>517</v>
      </c>
      <c r="BM562" s="25" t="s">
        <v>2283</v>
      </c>
    </row>
    <row r="563" spans="2:65" s="1" customFormat="1" ht="13.5">
      <c r="B563" s="42"/>
      <c r="C563" s="64"/>
      <c r="D563" s="237" t="s">
        <v>428</v>
      </c>
      <c r="E563" s="64"/>
      <c r="F563" s="271" t="s">
        <v>3226</v>
      </c>
      <c r="G563" s="64"/>
      <c r="H563" s="64"/>
      <c r="I563" s="177"/>
      <c r="J563" s="64"/>
      <c r="K563" s="64"/>
      <c r="L563" s="62"/>
      <c r="M563" s="223"/>
      <c r="N563" s="43"/>
      <c r="O563" s="43"/>
      <c r="P563" s="43"/>
      <c r="Q563" s="43"/>
      <c r="R563" s="43"/>
      <c r="S563" s="43"/>
      <c r="T563" s="79"/>
      <c r="AT563" s="25" t="s">
        <v>428</v>
      </c>
      <c r="AU563" s="25" t="s">
        <v>80</v>
      </c>
    </row>
    <row r="564" spans="2:65" s="1" customFormat="1" ht="22.5" customHeight="1">
      <c r="B564" s="42"/>
      <c r="C564" s="250" t="s">
        <v>1362</v>
      </c>
      <c r="D564" s="250" t="s">
        <v>469</v>
      </c>
      <c r="E564" s="251" t="s">
        <v>3227</v>
      </c>
      <c r="F564" s="252" t="s">
        <v>3228</v>
      </c>
      <c r="G564" s="253" t="s">
        <v>608</v>
      </c>
      <c r="H564" s="254">
        <v>148</v>
      </c>
      <c r="I564" s="255"/>
      <c r="J564" s="256">
        <f>ROUND(I564*H564,2)</f>
        <v>0</v>
      </c>
      <c r="K564" s="252" t="s">
        <v>21</v>
      </c>
      <c r="L564" s="257"/>
      <c r="M564" s="258" t="s">
        <v>21</v>
      </c>
      <c r="N564" s="259" t="s">
        <v>42</v>
      </c>
      <c r="O564" s="43"/>
      <c r="P564" s="218">
        <f>O564*H564</f>
        <v>0</v>
      </c>
      <c r="Q564" s="218">
        <v>0</v>
      </c>
      <c r="R564" s="218">
        <f>Q564*H564</f>
        <v>0</v>
      </c>
      <c r="S564" s="218">
        <v>0</v>
      </c>
      <c r="T564" s="219">
        <f>S564*H564</f>
        <v>0</v>
      </c>
      <c r="AR564" s="25" t="s">
        <v>622</v>
      </c>
      <c r="AT564" s="25" t="s">
        <v>469</v>
      </c>
      <c r="AU564" s="25" t="s">
        <v>80</v>
      </c>
      <c r="AY564" s="25" t="s">
        <v>419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5" t="s">
        <v>78</v>
      </c>
      <c r="BK564" s="220">
        <f>ROUND(I564*H564,2)</f>
        <v>0</v>
      </c>
      <c r="BL564" s="25" t="s">
        <v>517</v>
      </c>
      <c r="BM564" s="25" t="s">
        <v>2296</v>
      </c>
    </row>
    <row r="565" spans="2:65" s="1" customFormat="1" ht="13.5">
      <c r="B565" s="42"/>
      <c r="C565" s="64"/>
      <c r="D565" s="221" t="s">
        <v>428</v>
      </c>
      <c r="E565" s="64"/>
      <c r="F565" s="222" t="s">
        <v>3228</v>
      </c>
      <c r="G565" s="64"/>
      <c r="H565" s="64"/>
      <c r="I565" s="177"/>
      <c r="J565" s="64"/>
      <c r="K565" s="64"/>
      <c r="L565" s="62"/>
      <c r="M565" s="223"/>
      <c r="N565" s="43"/>
      <c r="O565" s="43"/>
      <c r="P565" s="43"/>
      <c r="Q565" s="43"/>
      <c r="R565" s="43"/>
      <c r="S565" s="43"/>
      <c r="T565" s="79"/>
      <c r="AT565" s="25" t="s">
        <v>428</v>
      </c>
      <c r="AU565" s="25" t="s">
        <v>80</v>
      </c>
    </row>
    <row r="566" spans="2:65" s="12" customFormat="1" ht="13.5">
      <c r="B566" s="224"/>
      <c r="C566" s="225"/>
      <c r="D566" s="221" t="s">
        <v>430</v>
      </c>
      <c r="E566" s="226" t="s">
        <v>21</v>
      </c>
      <c r="F566" s="227" t="s">
        <v>1362</v>
      </c>
      <c r="G566" s="225"/>
      <c r="H566" s="228">
        <v>148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AT566" s="234" t="s">
        <v>430</v>
      </c>
      <c r="AU566" s="234" t="s">
        <v>80</v>
      </c>
      <c r="AV566" s="12" t="s">
        <v>80</v>
      </c>
      <c r="AW566" s="12" t="s">
        <v>34</v>
      </c>
      <c r="AX566" s="12" t="s">
        <v>71</v>
      </c>
      <c r="AY566" s="234" t="s">
        <v>419</v>
      </c>
    </row>
    <row r="567" spans="2:65" s="13" customFormat="1" ht="13.5">
      <c r="B567" s="235"/>
      <c r="C567" s="236"/>
      <c r="D567" s="237" t="s">
        <v>430</v>
      </c>
      <c r="E567" s="238" t="s">
        <v>21</v>
      </c>
      <c r="F567" s="239" t="s">
        <v>434</v>
      </c>
      <c r="G567" s="236"/>
      <c r="H567" s="240">
        <v>148</v>
      </c>
      <c r="I567" s="241"/>
      <c r="J567" s="236"/>
      <c r="K567" s="236"/>
      <c r="L567" s="242"/>
      <c r="M567" s="243"/>
      <c r="N567" s="244"/>
      <c r="O567" s="244"/>
      <c r="P567" s="244"/>
      <c r="Q567" s="244"/>
      <c r="R567" s="244"/>
      <c r="S567" s="244"/>
      <c r="T567" s="245"/>
      <c r="AT567" s="246" t="s">
        <v>430</v>
      </c>
      <c r="AU567" s="246" t="s">
        <v>80</v>
      </c>
      <c r="AV567" s="13" t="s">
        <v>426</v>
      </c>
      <c r="AW567" s="13" t="s">
        <v>34</v>
      </c>
      <c r="AX567" s="13" t="s">
        <v>78</v>
      </c>
      <c r="AY567" s="246" t="s">
        <v>419</v>
      </c>
    </row>
    <row r="568" spans="2:65" s="1" customFormat="1" ht="22.5" customHeight="1">
      <c r="B568" s="42"/>
      <c r="C568" s="209" t="s">
        <v>1366</v>
      </c>
      <c r="D568" s="209" t="s">
        <v>421</v>
      </c>
      <c r="E568" s="210" t="s">
        <v>3229</v>
      </c>
      <c r="F568" s="211" t="s">
        <v>3230</v>
      </c>
      <c r="G568" s="212" t="s">
        <v>608</v>
      </c>
      <c r="H568" s="213">
        <v>137</v>
      </c>
      <c r="I568" s="214"/>
      <c r="J568" s="215">
        <f>ROUND(I568*H568,2)</f>
        <v>0</v>
      </c>
      <c r="K568" s="211" t="s">
        <v>21</v>
      </c>
      <c r="L568" s="62"/>
      <c r="M568" s="216" t="s">
        <v>21</v>
      </c>
      <c r="N568" s="217" t="s">
        <v>42</v>
      </c>
      <c r="O568" s="43"/>
      <c r="P568" s="218">
        <f>O568*H568</f>
        <v>0</v>
      </c>
      <c r="Q568" s="218">
        <v>0</v>
      </c>
      <c r="R568" s="218">
        <f>Q568*H568</f>
        <v>0</v>
      </c>
      <c r="S568" s="218">
        <v>0</v>
      </c>
      <c r="T568" s="219">
        <f>S568*H568</f>
        <v>0</v>
      </c>
      <c r="AR568" s="25" t="s">
        <v>517</v>
      </c>
      <c r="AT568" s="25" t="s">
        <v>421</v>
      </c>
      <c r="AU568" s="25" t="s">
        <v>80</v>
      </c>
      <c r="AY568" s="25" t="s">
        <v>419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5" t="s">
        <v>78</v>
      </c>
      <c r="BK568" s="220">
        <f>ROUND(I568*H568,2)</f>
        <v>0</v>
      </c>
      <c r="BL568" s="25" t="s">
        <v>517</v>
      </c>
      <c r="BM568" s="25" t="s">
        <v>2306</v>
      </c>
    </row>
    <row r="569" spans="2:65" s="1" customFormat="1" ht="13.5">
      <c r="B569" s="42"/>
      <c r="C569" s="64"/>
      <c r="D569" s="237" t="s">
        <v>428</v>
      </c>
      <c r="E569" s="64"/>
      <c r="F569" s="271" t="s">
        <v>3230</v>
      </c>
      <c r="G569" s="64"/>
      <c r="H569" s="64"/>
      <c r="I569" s="177"/>
      <c r="J569" s="64"/>
      <c r="K569" s="64"/>
      <c r="L569" s="62"/>
      <c r="M569" s="223"/>
      <c r="N569" s="43"/>
      <c r="O569" s="43"/>
      <c r="P569" s="43"/>
      <c r="Q569" s="43"/>
      <c r="R569" s="43"/>
      <c r="S569" s="43"/>
      <c r="T569" s="79"/>
      <c r="AT569" s="25" t="s">
        <v>428</v>
      </c>
      <c r="AU569" s="25" t="s">
        <v>80</v>
      </c>
    </row>
    <row r="570" spans="2:65" s="1" customFormat="1" ht="22.5" customHeight="1">
      <c r="B570" s="42"/>
      <c r="C570" s="209" t="s">
        <v>1370</v>
      </c>
      <c r="D570" s="209" t="s">
        <v>421</v>
      </c>
      <c r="E570" s="210" t="s">
        <v>3231</v>
      </c>
      <c r="F570" s="211" t="s">
        <v>3232</v>
      </c>
      <c r="G570" s="212" t="s">
        <v>608</v>
      </c>
      <c r="H570" s="213">
        <v>137</v>
      </c>
      <c r="I570" s="214"/>
      <c r="J570" s="215">
        <f>ROUND(I570*H570,2)</f>
        <v>0</v>
      </c>
      <c r="K570" s="211" t="s">
        <v>21</v>
      </c>
      <c r="L570" s="62"/>
      <c r="M570" s="216" t="s">
        <v>21</v>
      </c>
      <c r="N570" s="217" t="s">
        <v>42</v>
      </c>
      <c r="O570" s="43"/>
      <c r="P570" s="218">
        <f>O570*H570</f>
        <v>0</v>
      </c>
      <c r="Q570" s="218">
        <v>0</v>
      </c>
      <c r="R570" s="218">
        <f>Q570*H570</f>
        <v>0</v>
      </c>
      <c r="S570" s="218">
        <v>0</v>
      </c>
      <c r="T570" s="219">
        <f>S570*H570</f>
        <v>0</v>
      </c>
      <c r="AR570" s="25" t="s">
        <v>517</v>
      </c>
      <c r="AT570" s="25" t="s">
        <v>421</v>
      </c>
      <c r="AU570" s="25" t="s">
        <v>80</v>
      </c>
      <c r="AY570" s="25" t="s">
        <v>419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5" t="s">
        <v>78</v>
      </c>
      <c r="BK570" s="220">
        <f>ROUND(I570*H570,2)</f>
        <v>0</v>
      </c>
      <c r="BL570" s="25" t="s">
        <v>517</v>
      </c>
      <c r="BM570" s="25" t="s">
        <v>2317</v>
      </c>
    </row>
    <row r="571" spans="2:65" s="1" customFormat="1" ht="13.5">
      <c r="B571" s="42"/>
      <c r="C571" s="64"/>
      <c r="D571" s="221" t="s">
        <v>428</v>
      </c>
      <c r="E571" s="64"/>
      <c r="F571" s="222" t="s">
        <v>3232</v>
      </c>
      <c r="G571" s="64"/>
      <c r="H571" s="64"/>
      <c r="I571" s="177"/>
      <c r="J571" s="64"/>
      <c r="K571" s="64"/>
      <c r="L571" s="62"/>
      <c r="M571" s="223"/>
      <c r="N571" s="43"/>
      <c r="O571" s="43"/>
      <c r="P571" s="43"/>
      <c r="Q571" s="43"/>
      <c r="R571" s="43"/>
      <c r="S571" s="43"/>
      <c r="T571" s="79"/>
      <c r="AT571" s="25" t="s">
        <v>428</v>
      </c>
      <c r="AU571" s="25" t="s">
        <v>80</v>
      </c>
    </row>
    <row r="572" spans="2:65" s="12" customFormat="1" ht="13.5">
      <c r="B572" s="224"/>
      <c r="C572" s="225"/>
      <c r="D572" s="221" t="s">
        <v>430</v>
      </c>
      <c r="E572" s="226" t="s">
        <v>21</v>
      </c>
      <c r="F572" s="227" t="s">
        <v>3233</v>
      </c>
      <c r="G572" s="225"/>
      <c r="H572" s="228">
        <v>137</v>
      </c>
      <c r="I572" s="229"/>
      <c r="J572" s="225"/>
      <c r="K572" s="225"/>
      <c r="L572" s="230"/>
      <c r="M572" s="231"/>
      <c r="N572" s="232"/>
      <c r="O572" s="232"/>
      <c r="P572" s="232"/>
      <c r="Q572" s="232"/>
      <c r="R572" s="232"/>
      <c r="S572" s="232"/>
      <c r="T572" s="233"/>
      <c r="AT572" s="234" t="s">
        <v>430</v>
      </c>
      <c r="AU572" s="234" t="s">
        <v>80</v>
      </c>
      <c r="AV572" s="12" t="s">
        <v>80</v>
      </c>
      <c r="AW572" s="12" t="s">
        <v>34</v>
      </c>
      <c r="AX572" s="12" t="s">
        <v>71</v>
      </c>
      <c r="AY572" s="234" t="s">
        <v>419</v>
      </c>
    </row>
    <row r="573" spans="2:65" s="13" customFormat="1" ht="13.5">
      <c r="B573" s="235"/>
      <c r="C573" s="236"/>
      <c r="D573" s="237" t="s">
        <v>430</v>
      </c>
      <c r="E573" s="238" t="s">
        <v>21</v>
      </c>
      <c r="F573" s="239" t="s">
        <v>434</v>
      </c>
      <c r="G573" s="236"/>
      <c r="H573" s="240">
        <v>137</v>
      </c>
      <c r="I573" s="241"/>
      <c r="J573" s="236"/>
      <c r="K573" s="236"/>
      <c r="L573" s="242"/>
      <c r="M573" s="243"/>
      <c r="N573" s="244"/>
      <c r="O573" s="244"/>
      <c r="P573" s="244"/>
      <c r="Q573" s="244"/>
      <c r="R573" s="244"/>
      <c r="S573" s="244"/>
      <c r="T573" s="245"/>
      <c r="AT573" s="246" t="s">
        <v>430</v>
      </c>
      <c r="AU573" s="246" t="s">
        <v>80</v>
      </c>
      <c r="AV573" s="13" t="s">
        <v>426</v>
      </c>
      <c r="AW573" s="13" t="s">
        <v>34</v>
      </c>
      <c r="AX573" s="13" t="s">
        <v>78</v>
      </c>
      <c r="AY573" s="246" t="s">
        <v>419</v>
      </c>
    </row>
    <row r="574" spans="2:65" s="1" customFormat="1" ht="22.5" customHeight="1">
      <c r="B574" s="42"/>
      <c r="C574" s="209" t="s">
        <v>1375</v>
      </c>
      <c r="D574" s="209" t="s">
        <v>421</v>
      </c>
      <c r="E574" s="210" t="s">
        <v>3234</v>
      </c>
      <c r="F574" s="211" t="s">
        <v>3235</v>
      </c>
      <c r="G574" s="212" t="s">
        <v>608</v>
      </c>
      <c r="H574" s="213">
        <v>8</v>
      </c>
      <c r="I574" s="214"/>
      <c r="J574" s="215">
        <f>ROUND(I574*H574,2)</f>
        <v>0</v>
      </c>
      <c r="K574" s="211" t="s">
        <v>21</v>
      </c>
      <c r="L574" s="62"/>
      <c r="M574" s="216" t="s">
        <v>21</v>
      </c>
      <c r="N574" s="217" t="s">
        <v>42</v>
      </c>
      <c r="O574" s="43"/>
      <c r="P574" s="218">
        <f>O574*H574</f>
        <v>0</v>
      </c>
      <c r="Q574" s="218">
        <v>0</v>
      </c>
      <c r="R574" s="218">
        <f>Q574*H574</f>
        <v>0</v>
      </c>
      <c r="S574" s="218">
        <v>0</v>
      </c>
      <c r="T574" s="219">
        <f>S574*H574</f>
        <v>0</v>
      </c>
      <c r="AR574" s="25" t="s">
        <v>517</v>
      </c>
      <c r="AT574" s="25" t="s">
        <v>421</v>
      </c>
      <c r="AU574" s="25" t="s">
        <v>80</v>
      </c>
      <c r="AY574" s="25" t="s">
        <v>419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5" t="s">
        <v>78</v>
      </c>
      <c r="BK574" s="220">
        <f>ROUND(I574*H574,2)</f>
        <v>0</v>
      </c>
      <c r="BL574" s="25" t="s">
        <v>517</v>
      </c>
      <c r="BM574" s="25" t="s">
        <v>2325</v>
      </c>
    </row>
    <row r="575" spans="2:65" s="1" customFormat="1" ht="13.5">
      <c r="B575" s="42"/>
      <c r="C575" s="64"/>
      <c r="D575" s="237" t="s">
        <v>428</v>
      </c>
      <c r="E575" s="64"/>
      <c r="F575" s="271" t="s">
        <v>3235</v>
      </c>
      <c r="G575" s="64"/>
      <c r="H575" s="64"/>
      <c r="I575" s="177"/>
      <c r="J575" s="64"/>
      <c r="K575" s="64"/>
      <c r="L575" s="62"/>
      <c r="M575" s="223"/>
      <c r="N575" s="43"/>
      <c r="O575" s="43"/>
      <c r="P575" s="43"/>
      <c r="Q575" s="43"/>
      <c r="R575" s="43"/>
      <c r="S575" s="43"/>
      <c r="T575" s="79"/>
      <c r="AT575" s="25" t="s">
        <v>428</v>
      </c>
      <c r="AU575" s="25" t="s">
        <v>80</v>
      </c>
    </row>
    <row r="576" spans="2:65" s="1" customFormat="1" ht="22.5" customHeight="1">
      <c r="B576" s="42"/>
      <c r="C576" s="250" t="s">
        <v>1379</v>
      </c>
      <c r="D576" s="250" t="s">
        <v>469</v>
      </c>
      <c r="E576" s="251" t="s">
        <v>3236</v>
      </c>
      <c r="F576" s="252" t="s">
        <v>3237</v>
      </c>
      <c r="G576" s="253" t="s">
        <v>608</v>
      </c>
      <c r="H576" s="254">
        <v>1</v>
      </c>
      <c r="I576" s="255"/>
      <c r="J576" s="256">
        <f>ROUND(I576*H576,2)</f>
        <v>0</v>
      </c>
      <c r="K576" s="252" t="s">
        <v>21</v>
      </c>
      <c r="L576" s="257"/>
      <c r="M576" s="258" t="s">
        <v>21</v>
      </c>
      <c r="N576" s="259" t="s">
        <v>42</v>
      </c>
      <c r="O576" s="43"/>
      <c r="P576" s="218">
        <f>O576*H576</f>
        <v>0</v>
      </c>
      <c r="Q576" s="218">
        <v>0</v>
      </c>
      <c r="R576" s="218">
        <f>Q576*H576</f>
        <v>0</v>
      </c>
      <c r="S576" s="218">
        <v>0</v>
      </c>
      <c r="T576" s="219">
        <f>S576*H576</f>
        <v>0</v>
      </c>
      <c r="AR576" s="25" t="s">
        <v>622</v>
      </c>
      <c r="AT576" s="25" t="s">
        <v>469</v>
      </c>
      <c r="AU576" s="25" t="s">
        <v>80</v>
      </c>
      <c r="AY576" s="25" t="s">
        <v>419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5" t="s">
        <v>78</v>
      </c>
      <c r="BK576" s="220">
        <f>ROUND(I576*H576,2)</f>
        <v>0</v>
      </c>
      <c r="BL576" s="25" t="s">
        <v>517</v>
      </c>
      <c r="BM576" s="25" t="s">
        <v>2334</v>
      </c>
    </row>
    <row r="577" spans="2:65" s="1" customFormat="1" ht="13.5">
      <c r="B577" s="42"/>
      <c r="C577" s="64"/>
      <c r="D577" s="221" t="s">
        <v>428</v>
      </c>
      <c r="E577" s="64"/>
      <c r="F577" s="222" t="s">
        <v>3237</v>
      </c>
      <c r="G577" s="64"/>
      <c r="H577" s="64"/>
      <c r="I577" s="177"/>
      <c r="J577" s="64"/>
      <c r="K577" s="64"/>
      <c r="L577" s="62"/>
      <c r="M577" s="223"/>
      <c r="N577" s="43"/>
      <c r="O577" s="43"/>
      <c r="P577" s="43"/>
      <c r="Q577" s="43"/>
      <c r="R577" s="43"/>
      <c r="S577" s="43"/>
      <c r="T577" s="79"/>
      <c r="AT577" s="25" t="s">
        <v>428</v>
      </c>
      <c r="AU577" s="25" t="s">
        <v>80</v>
      </c>
    </row>
    <row r="578" spans="2:65" s="12" customFormat="1" ht="13.5">
      <c r="B578" s="224"/>
      <c r="C578" s="225"/>
      <c r="D578" s="221" t="s">
        <v>430</v>
      </c>
      <c r="E578" s="226" t="s">
        <v>21</v>
      </c>
      <c r="F578" s="227" t="s">
        <v>3238</v>
      </c>
      <c r="G578" s="225"/>
      <c r="H578" s="228">
        <v>1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AT578" s="234" t="s">
        <v>430</v>
      </c>
      <c r="AU578" s="234" t="s">
        <v>80</v>
      </c>
      <c r="AV578" s="12" t="s">
        <v>80</v>
      </c>
      <c r="AW578" s="12" t="s">
        <v>34</v>
      </c>
      <c r="AX578" s="12" t="s">
        <v>71</v>
      </c>
      <c r="AY578" s="234" t="s">
        <v>419</v>
      </c>
    </row>
    <row r="579" spans="2:65" s="13" customFormat="1" ht="13.5">
      <c r="B579" s="235"/>
      <c r="C579" s="236"/>
      <c r="D579" s="237" t="s">
        <v>430</v>
      </c>
      <c r="E579" s="238" t="s">
        <v>21</v>
      </c>
      <c r="F579" s="239" t="s">
        <v>434</v>
      </c>
      <c r="G579" s="236"/>
      <c r="H579" s="240">
        <v>1</v>
      </c>
      <c r="I579" s="241"/>
      <c r="J579" s="236"/>
      <c r="K579" s="236"/>
      <c r="L579" s="242"/>
      <c r="M579" s="243"/>
      <c r="N579" s="244"/>
      <c r="O579" s="244"/>
      <c r="P579" s="244"/>
      <c r="Q579" s="244"/>
      <c r="R579" s="244"/>
      <c r="S579" s="244"/>
      <c r="T579" s="245"/>
      <c r="AT579" s="246" t="s">
        <v>430</v>
      </c>
      <c r="AU579" s="246" t="s">
        <v>80</v>
      </c>
      <c r="AV579" s="13" t="s">
        <v>426</v>
      </c>
      <c r="AW579" s="13" t="s">
        <v>34</v>
      </c>
      <c r="AX579" s="13" t="s">
        <v>78</v>
      </c>
      <c r="AY579" s="246" t="s">
        <v>419</v>
      </c>
    </row>
    <row r="580" spans="2:65" s="1" customFormat="1" ht="22.5" customHeight="1">
      <c r="B580" s="42"/>
      <c r="C580" s="250" t="s">
        <v>1383</v>
      </c>
      <c r="D580" s="250" t="s">
        <v>469</v>
      </c>
      <c r="E580" s="251" t="s">
        <v>3239</v>
      </c>
      <c r="F580" s="252" t="s">
        <v>3240</v>
      </c>
      <c r="G580" s="253" t="s">
        <v>608</v>
      </c>
      <c r="H580" s="254">
        <v>1</v>
      </c>
      <c r="I580" s="255"/>
      <c r="J580" s="256">
        <f>ROUND(I580*H580,2)</f>
        <v>0</v>
      </c>
      <c r="K580" s="252" t="s">
        <v>21</v>
      </c>
      <c r="L580" s="257"/>
      <c r="M580" s="258" t="s">
        <v>21</v>
      </c>
      <c r="N580" s="259" t="s">
        <v>42</v>
      </c>
      <c r="O580" s="43"/>
      <c r="P580" s="218">
        <f>O580*H580</f>
        <v>0</v>
      </c>
      <c r="Q580" s="218">
        <v>0</v>
      </c>
      <c r="R580" s="218">
        <f>Q580*H580</f>
        <v>0</v>
      </c>
      <c r="S580" s="218">
        <v>0</v>
      </c>
      <c r="T580" s="219">
        <f>S580*H580</f>
        <v>0</v>
      </c>
      <c r="AR580" s="25" t="s">
        <v>622</v>
      </c>
      <c r="AT580" s="25" t="s">
        <v>469</v>
      </c>
      <c r="AU580" s="25" t="s">
        <v>80</v>
      </c>
      <c r="AY580" s="25" t="s">
        <v>419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5" t="s">
        <v>78</v>
      </c>
      <c r="BK580" s="220">
        <f>ROUND(I580*H580,2)</f>
        <v>0</v>
      </c>
      <c r="BL580" s="25" t="s">
        <v>517</v>
      </c>
      <c r="BM580" s="25" t="s">
        <v>2343</v>
      </c>
    </row>
    <row r="581" spans="2:65" s="1" customFormat="1" ht="13.5">
      <c r="B581" s="42"/>
      <c r="C581" s="64"/>
      <c r="D581" s="237" t="s">
        <v>428</v>
      </c>
      <c r="E581" s="64"/>
      <c r="F581" s="271" t="s">
        <v>3240</v>
      </c>
      <c r="G581" s="64"/>
      <c r="H581" s="64"/>
      <c r="I581" s="177"/>
      <c r="J581" s="64"/>
      <c r="K581" s="64"/>
      <c r="L581" s="62"/>
      <c r="M581" s="223"/>
      <c r="N581" s="43"/>
      <c r="O581" s="43"/>
      <c r="P581" s="43"/>
      <c r="Q581" s="43"/>
      <c r="R581" s="43"/>
      <c r="S581" s="43"/>
      <c r="T581" s="79"/>
      <c r="AT581" s="25" t="s">
        <v>428</v>
      </c>
      <c r="AU581" s="25" t="s">
        <v>80</v>
      </c>
    </row>
    <row r="582" spans="2:65" s="1" customFormat="1" ht="22.5" customHeight="1">
      <c r="B582" s="42"/>
      <c r="C582" s="250" t="s">
        <v>1388</v>
      </c>
      <c r="D582" s="250" t="s">
        <v>469</v>
      </c>
      <c r="E582" s="251" t="s">
        <v>3241</v>
      </c>
      <c r="F582" s="252" t="s">
        <v>3242</v>
      </c>
      <c r="G582" s="253" t="s">
        <v>608</v>
      </c>
      <c r="H582" s="254">
        <v>6</v>
      </c>
      <c r="I582" s="255"/>
      <c r="J582" s="256">
        <f>ROUND(I582*H582,2)</f>
        <v>0</v>
      </c>
      <c r="K582" s="252" t="s">
        <v>21</v>
      </c>
      <c r="L582" s="257"/>
      <c r="M582" s="258" t="s">
        <v>21</v>
      </c>
      <c r="N582" s="259" t="s">
        <v>42</v>
      </c>
      <c r="O582" s="43"/>
      <c r="P582" s="218">
        <f>O582*H582</f>
        <v>0</v>
      </c>
      <c r="Q582" s="218">
        <v>0</v>
      </c>
      <c r="R582" s="218">
        <f>Q582*H582</f>
        <v>0</v>
      </c>
      <c r="S582" s="218">
        <v>0</v>
      </c>
      <c r="T582" s="219">
        <f>S582*H582</f>
        <v>0</v>
      </c>
      <c r="AR582" s="25" t="s">
        <v>622</v>
      </c>
      <c r="AT582" s="25" t="s">
        <v>469</v>
      </c>
      <c r="AU582" s="25" t="s">
        <v>80</v>
      </c>
      <c r="AY582" s="25" t="s">
        <v>419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25" t="s">
        <v>78</v>
      </c>
      <c r="BK582" s="220">
        <f>ROUND(I582*H582,2)</f>
        <v>0</v>
      </c>
      <c r="BL582" s="25" t="s">
        <v>517</v>
      </c>
      <c r="BM582" s="25" t="s">
        <v>2351</v>
      </c>
    </row>
    <row r="583" spans="2:65" s="1" customFormat="1" ht="13.5">
      <c r="B583" s="42"/>
      <c r="C583" s="64"/>
      <c r="D583" s="221" t="s">
        <v>428</v>
      </c>
      <c r="E583" s="64"/>
      <c r="F583" s="222" t="s">
        <v>3242</v>
      </c>
      <c r="G583" s="64"/>
      <c r="H583" s="64"/>
      <c r="I583" s="177"/>
      <c r="J583" s="64"/>
      <c r="K583" s="64"/>
      <c r="L583" s="62"/>
      <c r="M583" s="223"/>
      <c r="N583" s="43"/>
      <c r="O583" s="43"/>
      <c r="P583" s="43"/>
      <c r="Q583" s="43"/>
      <c r="R583" s="43"/>
      <c r="S583" s="43"/>
      <c r="T583" s="79"/>
      <c r="AT583" s="25" t="s">
        <v>428</v>
      </c>
      <c r="AU583" s="25" t="s">
        <v>80</v>
      </c>
    </row>
    <row r="584" spans="2:65" s="12" customFormat="1" ht="13.5">
      <c r="B584" s="224"/>
      <c r="C584" s="225"/>
      <c r="D584" s="221" t="s">
        <v>430</v>
      </c>
      <c r="E584" s="226" t="s">
        <v>21</v>
      </c>
      <c r="F584" s="227" t="s">
        <v>3243</v>
      </c>
      <c r="G584" s="225"/>
      <c r="H584" s="228">
        <v>6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AT584" s="234" t="s">
        <v>430</v>
      </c>
      <c r="AU584" s="234" t="s">
        <v>80</v>
      </c>
      <c r="AV584" s="12" t="s">
        <v>80</v>
      </c>
      <c r="AW584" s="12" t="s">
        <v>34</v>
      </c>
      <c r="AX584" s="12" t="s">
        <v>71</v>
      </c>
      <c r="AY584" s="234" t="s">
        <v>419</v>
      </c>
    </row>
    <row r="585" spans="2:65" s="13" customFormat="1" ht="13.5">
      <c r="B585" s="235"/>
      <c r="C585" s="236"/>
      <c r="D585" s="237" t="s">
        <v>430</v>
      </c>
      <c r="E585" s="238" t="s">
        <v>21</v>
      </c>
      <c r="F585" s="239" t="s">
        <v>434</v>
      </c>
      <c r="G585" s="236"/>
      <c r="H585" s="240">
        <v>6</v>
      </c>
      <c r="I585" s="241"/>
      <c r="J585" s="236"/>
      <c r="K585" s="236"/>
      <c r="L585" s="242"/>
      <c r="M585" s="243"/>
      <c r="N585" s="244"/>
      <c r="O585" s="244"/>
      <c r="P585" s="244"/>
      <c r="Q585" s="244"/>
      <c r="R585" s="244"/>
      <c r="S585" s="244"/>
      <c r="T585" s="245"/>
      <c r="AT585" s="246" t="s">
        <v>430</v>
      </c>
      <c r="AU585" s="246" t="s">
        <v>80</v>
      </c>
      <c r="AV585" s="13" t="s">
        <v>426</v>
      </c>
      <c r="AW585" s="13" t="s">
        <v>34</v>
      </c>
      <c r="AX585" s="13" t="s">
        <v>78</v>
      </c>
      <c r="AY585" s="246" t="s">
        <v>419</v>
      </c>
    </row>
    <row r="586" spans="2:65" s="1" customFormat="1" ht="31.5" customHeight="1">
      <c r="B586" s="42"/>
      <c r="C586" s="209" t="s">
        <v>1392</v>
      </c>
      <c r="D586" s="209" t="s">
        <v>421</v>
      </c>
      <c r="E586" s="210" t="s">
        <v>3244</v>
      </c>
      <c r="F586" s="211" t="s">
        <v>3245</v>
      </c>
      <c r="G586" s="212" t="s">
        <v>3031</v>
      </c>
      <c r="H586" s="213">
        <v>29</v>
      </c>
      <c r="I586" s="214"/>
      <c r="J586" s="215">
        <f>ROUND(I586*H586,2)</f>
        <v>0</v>
      </c>
      <c r="K586" s="211" t="s">
        <v>21</v>
      </c>
      <c r="L586" s="62"/>
      <c r="M586" s="216" t="s">
        <v>21</v>
      </c>
      <c r="N586" s="217" t="s">
        <v>42</v>
      </c>
      <c r="O586" s="43"/>
      <c r="P586" s="218">
        <f>O586*H586</f>
        <v>0</v>
      </c>
      <c r="Q586" s="218">
        <v>0</v>
      </c>
      <c r="R586" s="218">
        <f>Q586*H586</f>
        <v>0</v>
      </c>
      <c r="S586" s="218">
        <v>0</v>
      </c>
      <c r="T586" s="219">
        <f>S586*H586</f>
        <v>0</v>
      </c>
      <c r="AR586" s="25" t="s">
        <v>517</v>
      </c>
      <c r="AT586" s="25" t="s">
        <v>421</v>
      </c>
      <c r="AU586" s="25" t="s">
        <v>80</v>
      </c>
      <c r="AY586" s="25" t="s">
        <v>419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25" t="s">
        <v>78</v>
      </c>
      <c r="BK586" s="220">
        <f>ROUND(I586*H586,2)</f>
        <v>0</v>
      </c>
      <c r="BL586" s="25" t="s">
        <v>517</v>
      </c>
      <c r="BM586" s="25" t="s">
        <v>2361</v>
      </c>
    </row>
    <row r="587" spans="2:65" s="1" customFormat="1" ht="27">
      <c r="B587" s="42"/>
      <c r="C587" s="64"/>
      <c r="D587" s="237" t="s">
        <v>428</v>
      </c>
      <c r="E587" s="64"/>
      <c r="F587" s="271" t="s">
        <v>3245</v>
      </c>
      <c r="G587" s="64"/>
      <c r="H587" s="64"/>
      <c r="I587" s="177"/>
      <c r="J587" s="64"/>
      <c r="K587" s="64"/>
      <c r="L587" s="62"/>
      <c r="M587" s="223"/>
      <c r="N587" s="43"/>
      <c r="O587" s="43"/>
      <c r="P587" s="43"/>
      <c r="Q587" s="43"/>
      <c r="R587" s="43"/>
      <c r="S587" s="43"/>
      <c r="T587" s="79"/>
      <c r="AT587" s="25" t="s">
        <v>428</v>
      </c>
      <c r="AU587" s="25" t="s">
        <v>80</v>
      </c>
    </row>
    <row r="588" spans="2:65" s="1" customFormat="1" ht="22.5" customHeight="1">
      <c r="B588" s="42"/>
      <c r="C588" s="250" t="s">
        <v>1396</v>
      </c>
      <c r="D588" s="250" t="s">
        <v>469</v>
      </c>
      <c r="E588" s="251" t="s">
        <v>3246</v>
      </c>
      <c r="F588" s="252" t="s">
        <v>3247</v>
      </c>
      <c r="G588" s="253" t="s">
        <v>608</v>
      </c>
      <c r="H588" s="254">
        <v>8</v>
      </c>
      <c r="I588" s="255"/>
      <c r="J588" s="256">
        <f>ROUND(I588*H588,2)</f>
        <v>0</v>
      </c>
      <c r="K588" s="252" t="s">
        <v>21</v>
      </c>
      <c r="L588" s="257"/>
      <c r="M588" s="258" t="s">
        <v>21</v>
      </c>
      <c r="N588" s="259" t="s">
        <v>42</v>
      </c>
      <c r="O588" s="43"/>
      <c r="P588" s="218">
        <f>O588*H588</f>
        <v>0</v>
      </c>
      <c r="Q588" s="218">
        <v>0</v>
      </c>
      <c r="R588" s="218">
        <f>Q588*H588</f>
        <v>0</v>
      </c>
      <c r="S588" s="218">
        <v>0</v>
      </c>
      <c r="T588" s="219">
        <f>S588*H588</f>
        <v>0</v>
      </c>
      <c r="AR588" s="25" t="s">
        <v>622</v>
      </c>
      <c r="AT588" s="25" t="s">
        <v>469</v>
      </c>
      <c r="AU588" s="25" t="s">
        <v>80</v>
      </c>
      <c r="AY588" s="25" t="s">
        <v>419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25" t="s">
        <v>78</v>
      </c>
      <c r="BK588" s="220">
        <f>ROUND(I588*H588,2)</f>
        <v>0</v>
      </c>
      <c r="BL588" s="25" t="s">
        <v>517</v>
      </c>
      <c r="BM588" s="25" t="s">
        <v>2370</v>
      </c>
    </row>
    <row r="589" spans="2:65" s="1" customFormat="1" ht="13.5">
      <c r="B589" s="42"/>
      <c r="C589" s="64"/>
      <c r="D589" s="221" t="s">
        <v>428</v>
      </c>
      <c r="E589" s="64"/>
      <c r="F589" s="222" t="s">
        <v>3247</v>
      </c>
      <c r="G589" s="64"/>
      <c r="H589" s="64"/>
      <c r="I589" s="177"/>
      <c r="J589" s="64"/>
      <c r="K589" s="64"/>
      <c r="L589" s="62"/>
      <c r="M589" s="223"/>
      <c r="N589" s="43"/>
      <c r="O589" s="43"/>
      <c r="P589" s="43"/>
      <c r="Q589" s="43"/>
      <c r="R589" s="43"/>
      <c r="S589" s="43"/>
      <c r="T589" s="79"/>
      <c r="AT589" s="25" t="s">
        <v>428</v>
      </c>
      <c r="AU589" s="25" t="s">
        <v>80</v>
      </c>
    </row>
    <row r="590" spans="2:65" s="12" customFormat="1" ht="13.5">
      <c r="B590" s="224"/>
      <c r="C590" s="225"/>
      <c r="D590" s="221" t="s">
        <v>430</v>
      </c>
      <c r="E590" s="226" t="s">
        <v>21</v>
      </c>
      <c r="F590" s="227" t="s">
        <v>3248</v>
      </c>
      <c r="G590" s="225"/>
      <c r="H590" s="228">
        <v>8</v>
      </c>
      <c r="I590" s="229"/>
      <c r="J590" s="225"/>
      <c r="K590" s="225"/>
      <c r="L590" s="230"/>
      <c r="M590" s="231"/>
      <c r="N590" s="232"/>
      <c r="O590" s="232"/>
      <c r="P590" s="232"/>
      <c r="Q590" s="232"/>
      <c r="R590" s="232"/>
      <c r="S590" s="232"/>
      <c r="T590" s="233"/>
      <c r="AT590" s="234" t="s">
        <v>430</v>
      </c>
      <c r="AU590" s="234" t="s">
        <v>80</v>
      </c>
      <c r="AV590" s="12" t="s">
        <v>80</v>
      </c>
      <c r="AW590" s="12" t="s">
        <v>34</v>
      </c>
      <c r="AX590" s="12" t="s">
        <v>71</v>
      </c>
      <c r="AY590" s="234" t="s">
        <v>419</v>
      </c>
    </row>
    <row r="591" spans="2:65" s="13" customFormat="1" ht="13.5">
      <c r="B591" s="235"/>
      <c r="C591" s="236"/>
      <c r="D591" s="237" t="s">
        <v>430</v>
      </c>
      <c r="E591" s="238" t="s">
        <v>21</v>
      </c>
      <c r="F591" s="239" t="s">
        <v>434</v>
      </c>
      <c r="G591" s="236"/>
      <c r="H591" s="240">
        <v>8</v>
      </c>
      <c r="I591" s="241"/>
      <c r="J591" s="236"/>
      <c r="K591" s="236"/>
      <c r="L591" s="242"/>
      <c r="M591" s="243"/>
      <c r="N591" s="244"/>
      <c r="O591" s="244"/>
      <c r="P591" s="244"/>
      <c r="Q591" s="244"/>
      <c r="R591" s="244"/>
      <c r="S591" s="244"/>
      <c r="T591" s="245"/>
      <c r="AT591" s="246" t="s">
        <v>430</v>
      </c>
      <c r="AU591" s="246" t="s">
        <v>80</v>
      </c>
      <c r="AV591" s="13" t="s">
        <v>426</v>
      </c>
      <c r="AW591" s="13" t="s">
        <v>34</v>
      </c>
      <c r="AX591" s="13" t="s">
        <v>78</v>
      </c>
      <c r="AY591" s="246" t="s">
        <v>419</v>
      </c>
    </row>
    <row r="592" spans="2:65" s="1" customFormat="1" ht="22.5" customHeight="1">
      <c r="B592" s="42"/>
      <c r="C592" s="209" t="s">
        <v>1402</v>
      </c>
      <c r="D592" s="209" t="s">
        <v>421</v>
      </c>
      <c r="E592" s="210" t="s">
        <v>3249</v>
      </c>
      <c r="F592" s="211" t="s">
        <v>3250</v>
      </c>
      <c r="G592" s="212" t="s">
        <v>3031</v>
      </c>
      <c r="H592" s="213">
        <v>5</v>
      </c>
      <c r="I592" s="214"/>
      <c r="J592" s="215">
        <f>ROUND(I592*H592,2)</f>
        <v>0</v>
      </c>
      <c r="K592" s="211" t="s">
        <v>21</v>
      </c>
      <c r="L592" s="62"/>
      <c r="M592" s="216" t="s">
        <v>21</v>
      </c>
      <c r="N592" s="217" t="s">
        <v>42</v>
      </c>
      <c r="O592" s="43"/>
      <c r="P592" s="218">
        <f>O592*H592</f>
        <v>0</v>
      </c>
      <c r="Q592" s="218">
        <v>0</v>
      </c>
      <c r="R592" s="218">
        <f>Q592*H592</f>
        <v>0</v>
      </c>
      <c r="S592" s="218">
        <v>0</v>
      </c>
      <c r="T592" s="219">
        <f>S592*H592</f>
        <v>0</v>
      </c>
      <c r="AR592" s="25" t="s">
        <v>517</v>
      </c>
      <c r="AT592" s="25" t="s">
        <v>421</v>
      </c>
      <c r="AU592" s="25" t="s">
        <v>80</v>
      </c>
      <c r="AY592" s="25" t="s">
        <v>419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5" t="s">
        <v>78</v>
      </c>
      <c r="BK592" s="220">
        <f>ROUND(I592*H592,2)</f>
        <v>0</v>
      </c>
      <c r="BL592" s="25" t="s">
        <v>517</v>
      </c>
      <c r="BM592" s="25" t="s">
        <v>2378</v>
      </c>
    </row>
    <row r="593" spans="2:65" s="1" customFormat="1" ht="13.5">
      <c r="B593" s="42"/>
      <c r="C593" s="64"/>
      <c r="D593" s="237" t="s">
        <v>428</v>
      </c>
      <c r="E593" s="64"/>
      <c r="F593" s="271" t="s">
        <v>3250</v>
      </c>
      <c r="G593" s="64"/>
      <c r="H593" s="64"/>
      <c r="I593" s="177"/>
      <c r="J593" s="64"/>
      <c r="K593" s="64"/>
      <c r="L593" s="62"/>
      <c r="M593" s="223"/>
      <c r="N593" s="43"/>
      <c r="O593" s="43"/>
      <c r="P593" s="43"/>
      <c r="Q593" s="43"/>
      <c r="R593" s="43"/>
      <c r="S593" s="43"/>
      <c r="T593" s="79"/>
      <c r="AT593" s="25" t="s">
        <v>428</v>
      </c>
      <c r="AU593" s="25" t="s">
        <v>80</v>
      </c>
    </row>
    <row r="594" spans="2:65" s="1" customFormat="1" ht="31.5" customHeight="1">
      <c r="B594" s="42"/>
      <c r="C594" s="209" t="s">
        <v>1409</v>
      </c>
      <c r="D594" s="209" t="s">
        <v>421</v>
      </c>
      <c r="E594" s="210" t="s">
        <v>3251</v>
      </c>
      <c r="F594" s="211" t="s">
        <v>3252</v>
      </c>
      <c r="G594" s="212" t="s">
        <v>3031</v>
      </c>
      <c r="H594" s="213">
        <v>7</v>
      </c>
      <c r="I594" s="214"/>
      <c r="J594" s="215">
        <f>ROUND(I594*H594,2)</f>
        <v>0</v>
      </c>
      <c r="K594" s="211" t="s">
        <v>21</v>
      </c>
      <c r="L594" s="62"/>
      <c r="M594" s="216" t="s">
        <v>21</v>
      </c>
      <c r="N594" s="217" t="s">
        <v>42</v>
      </c>
      <c r="O594" s="43"/>
      <c r="P594" s="218">
        <f>O594*H594</f>
        <v>0</v>
      </c>
      <c r="Q594" s="218">
        <v>0</v>
      </c>
      <c r="R594" s="218">
        <f>Q594*H594</f>
        <v>0</v>
      </c>
      <c r="S594" s="218">
        <v>0</v>
      </c>
      <c r="T594" s="219">
        <f>S594*H594</f>
        <v>0</v>
      </c>
      <c r="AR594" s="25" t="s">
        <v>517</v>
      </c>
      <c r="AT594" s="25" t="s">
        <v>421</v>
      </c>
      <c r="AU594" s="25" t="s">
        <v>80</v>
      </c>
      <c r="AY594" s="25" t="s">
        <v>419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25" t="s">
        <v>78</v>
      </c>
      <c r="BK594" s="220">
        <f>ROUND(I594*H594,2)</f>
        <v>0</v>
      </c>
      <c r="BL594" s="25" t="s">
        <v>517</v>
      </c>
      <c r="BM594" s="25" t="s">
        <v>2387</v>
      </c>
    </row>
    <row r="595" spans="2:65" s="1" customFormat="1" ht="13.5">
      <c r="B595" s="42"/>
      <c r="C595" s="64"/>
      <c r="D595" s="221" t="s">
        <v>428</v>
      </c>
      <c r="E595" s="64"/>
      <c r="F595" s="222" t="s">
        <v>3252</v>
      </c>
      <c r="G595" s="64"/>
      <c r="H595" s="64"/>
      <c r="I595" s="177"/>
      <c r="J595" s="64"/>
      <c r="K595" s="64"/>
      <c r="L595" s="62"/>
      <c r="M595" s="223"/>
      <c r="N595" s="43"/>
      <c r="O595" s="43"/>
      <c r="P595" s="43"/>
      <c r="Q595" s="43"/>
      <c r="R595" s="43"/>
      <c r="S595" s="43"/>
      <c r="T595" s="79"/>
      <c r="AT595" s="25" t="s">
        <v>428</v>
      </c>
      <c r="AU595" s="25" t="s">
        <v>80</v>
      </c>
    </row>
    <row r="596" spans="2:65" s="12" customFormat="1" ht="13.5">
      <c r="B596" s="224"/>
      <c r="C596" s="225"/>
      <c r="D596" s="221" t="s">
        <v>430</v>
      </c>
      <c r="E596" s="226" t="s">
        <v>21</v>
      </c>
      <c r="F596" s="227" t="s">
        <v>462</v>
      </c>
      <c r="G596" s="225"/>
      <c r="H596" s="228">
        <v>7</v>
      </c>
      <c r="I596" s="229"/>
      <c r="J596" s="225"/>
      <c r="K596" s="225"/>
      <c r="L596" s="230"/>
      <c r="M596" s="231"/>
      <c r="N596" s="232"/>
      <c r="O596" s="232"/>
      <c r="P596" s="232"/>
      <c r="Q596" s="232"/>
      <c r="R596" s="232"/>
      <c r="S596" s="232"/>
      <c r="T596" s="233"/>
      <c r="AT596" s="234" t="s">
        <v>430</v>
      </c>
      <c r="AU596" s="234" t="s">
        <v>80</v>
      </c>
      <c r="AV596" s="12" t="s">
        <v>80</v>
      </c>
      <c r="AW596" s="12" t="s">
        <v>34</v>
      </c>
      <c r="AX596" s="12" t="s">
        <v>71</v>
      </c>
      <c r="AY596" s="234" t="s">
        <v>419</v>
      </c>
    </row>
    <row r="597" spans="2:65" s="13" customFormat="1" ht="13.5">
      <c r="B597" s="235"/>
      <c r="C597" s="236"/>
      <c r="D597" s="237" t="s">
        <v>430</v>
      </c>
      <c r="E597" s="238" t="s">
        <v>21</v>
      </c>
      <c r="F597" s="239" t="s">
        <v>434</v>
      </c>
      <c r="G597" s="236"/>
      <c r="H597" s="240">
        <v>7</v>
      </c>
      <c r="I597" s="241"/>
      <c r="J597" s="236"/>
      <c r="K597" s="236"/>
      <c r="L597" s="242"/>
      <c r="M597" s="243"/>
      <c r="N597" s="244"/>
      <c r="O597" s="244"/>
      <c r="P597" s="244"/>
      <c r="Q597" s="244"/>
      <c r="R597" s="244"/>
      <c r="S597" s="244"/>
      <c r="T597" s="245"/>
      <c r="AT597" s="246" t="s">
        <v>430</v>
      </c>
      <c r="AU597" s="246" t="s">
        <v>80</v>
      </c>
      <c r="AV597" s="13" t="s">
        <v>426</v>
      </c>
      <c r="AW597" s="13" t="s">
        <v>34</v>
      </c>
      <c r="AX597" s="13" t="s">
        <v>78</v>
      </c>
      <c r="AY597" s="246" t="s">
        <v>419</v>
      </c>
    </row>
    <row r="598" spans="2:65" s="1" customFormat="1" ht="31.5" customHeight="1">
      <c r="B598" s="42"/>
      <c r="C598" s="209" t="s">
        <v>1414</v>
      </c>
      <c r="D598" s="209" t="s">
        <v>421</v>
      </c>
      <c r="E598" s="210" t="s">
        <v>3253</v>
      </c>
      <c r="F598" s="211" t="s">
        <v>3254</v>
      </c>
      <c r="G598" s="212" t="s">
        <v>3031</v>
      </c>
      <c r="H598" s="213">
        <v>12</v>
      </c>
      <c r="I598" s="214"/>
      <c r="J598" s="215">
        <f>ROUND(I598*H598,2)</f>
        <v>0</v>
      </c>
      <c r="K598" s="211" t="s">
        <v>21</v>
      </c>
      <c r="L598" s="62"/>
      <c r="M598" s="216" t="s">
        <v>21</v>
      </c>
      <c r="N598" s="217" t="s">
        <v>42</v>
      </c>
      <c r="O598" s="43"/>
      <c r="P598" s="218">
        <f>O598*H598</f>
        <v>0</v>
      </c>
      <c r="Q598" s="218">
        <v>0</v>
      </c>
      <c r="R598" s="218">
        <f>Q598*H598</f>
        <v>0</v>
      </c>
      <c r="S598" s="218">
        <v>0</v>
      </c>
      <c r="T598" s="219">
        <f>S598*H598</f>
        <v>0</v>
      </c>
      <c r="AR598" s="25" t="s">
        <v>517</v>
      </c>
      <c r="AT598" s="25" t="s">
        <v>421</v>
      </c>
      <c r="AU598" s="25" t="s">
        <v>80</v>
      </c>
      <c r="AY598" s="25" t="s">
        <v>419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5" t="s">
        <v>78</v>
      </c>
      <c r="BK598" s="220">
        <f>ROUND(I598*H598,2)</f>
        <v>0</v>
      </c>
      <c r="BL598" s="25" t="s">
        <v>517</v>
      </c>
      <c r="BM598" s="25" t="s">
        <v>2397</v>
      </c>
    </row>
    <row r="599" spans="2:65" s="1" customFormat="1" ht="13.5">
      <c r="B599" s="42"/>
      <c r="C599" s="64"/>
      <c r="D599" s="237" t="s">
        <v>428</v>
      </c>
      <c r="E599" s="64"/>
      <c r="F599" s="271" t="s">
        <v>3254</v>
      </c>
      <c r="G599" s="64"/>
      <c r="H599" s="64"/>
      <c r="I599" s="177"/>
      <c r="J599" s="64"/>
      <c r="K599" s="64"/>
      <c r="L599" s="62"/>
      <c r="M599" s="223"/>
      <c r="N599" s="43"/>
      <c r="O599" s="43"/>
      <c r="P599" s="43"/>
      <c r="Q599" s="43"/>
      <c r="R599" s="43"/>
      <c r="S599" s="43"/>
      <c r="T599" s="79"/>
      <c r="AT599" s="25" t="s">
        <v>428</v>
      </c>
      <c r="AU599" s="25" t="s">
        <v>80</v>
      </c>
    </row>
    <row r="600" spans="2:65" s="1" customFormat="1" ht="22.5" customHeight="1">
      <c r="B600" s="42"/>
      <c r="C600" s="209" t="s">
        <v>1421</v>
      </c>
      <c r="D600" s="209" t="s">
        <v>421</v>
      </c>
      <c r="E600" s="210" t="s">
        <v>3255</v>
      </c>
      <c r="F600" s="211" t="s">
        <v>3256</v>
      </c>
      <c r="G600" s="212" t="s">
        <v>608</v>
      </c>
      <c r="H600" s="213">
        <v>12</v>
      </c>
      <c r="I600" s="214"/>
      <c r="J600" s="215">
        <f>ROUND(I600*H600,2)</f>
        <v>0</v>
      </c>
      <c r="K600" s="211" t="s">
        <v>21</v>
      </c>
      <c r="L600" s="62"/>
      <c r="M600" s="216" t="s">
        <v>21</v>
      </c>
      <c r="N600" s="217" t="s">
        <v>42</v>
      </c>
      <c r="O600" s="43"/>
      <c r="P600" s="218">
        <f>O600*H600</f>
        <v>0</v>
      </c>
      <c r="Q600" s="218">
        <v>0</v>
      </c>
      <c r="R600" s="218">
        <f>Q600*H600</f>
        <v>0</v>
      </c>
      <c r="S600" s="218">
        <v>0</v>
      </c>
      <c r="T600" s="219">
        <f>S600*H600</f>
        <v>0</v>
      </c>
      <c r="AR600" s="25" t="s">
        <v>517</v>
      </c>
      <c r="AT600" s="25" t="s">
        <v>421</v>
      </c>
      <c r="AU600" s="25" t="s">
        <v>80</v>
      </c>
      <c r="AY600" s="25" t="s">
        <v>419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25" t="s">
        <v>78</v>
      </c>
      <c r="BK600" s="220">
        <f>ROUND(I600*H600,2)</f>
        <v>0</v>
      </c>
      <c r="BL600" s="25" t="s">
        <v>517</v>
      </c>
      <c r="BM600" s="25" t="s">
        <v>2414</v>
      </c>
    </row>
    <row r="601" spans="2:65" s="1" customFormat="1" ht="13.5">
      <c r="B601" s="42"/>
      <c r="C601" s="64"/>
      <c r="D601" s="221" t="s">
        <v>428</v>
      </c>
      <c r="E601" s="64"/>
      <c r="F601" s="222" t="s">
        <v>3256</v>
      </c>
      <c r="G601" s="64"/>
      <c r="H601" s="64"/>
      <c r="I601" s="177"/>
      <c r="J601" s="64"/>
      <c r="K601" s="64"/>
      <c r="L601" s="62"/>
      <c r="M601" s="223"/>
      <c r="N601" s="43"/>
      <c r="O601" s="43"/>
      <c r="P601" s="43"/>
      <c r="Q601" s="43"/>
      <c r="R601" s="43"/>
      <c r="S601" s="43"/>
      <c r="T601" s="79"/>
      <c r="AT601" s="25" t="s">
        <v>428</v>
      </c>
      <c r="AU601" s="25" t="s">
        <v>80</v>
      </c>
    </row>
    <row r="602" spans="2:65" s="12" customFormat="1" ht="13.5">
      <c r="B602" s="224"/>
      <c r="C602" s="225"/>
      <c r="D602" s="221" t="s">
        <v>430</v>
      </c>
      <c r="E602" s="226" t="s">
        <v>21</v>
      </c>
      <c r="F602" s="227" t="s">
        <v>3257</v>
      </c>
      <c r="G602" s="225"/>
      <c r="H602" s="228">
        <v>12</v>
      </c>
      <c r="I602" s="229"/>
      <c r="J602" s="225"/>
      <c r="K602" s="225"/>
      <c r="L602" s="230"/>
      <c r="M602" s="231"/>
      <c r="N602" s="232"/>
      <c r="O602" s="232"/>
      <c r="P602" s="232"/>
      <c r="Q602" s="232"/>
      <c r="R602" s="232"/>
      <c r="S602" s="232"/>
      <c r="T602" s="233"/>
      <c r="AT602" s="234" t="s">
        <v>430</v>
      </c>
      <c r="AU602" s="234" t="s">
        <v>80</v>
      </c>
      <c r="AV602" s="12" t="s">
        <v>80</v>
      </c>
      <c r="AW602" s="12" t="s">
        <v>34</v>
      </c>
      <c r="AX602" s="12" t="s">
        <v>71</v>
      </c>
      <c r="AY602" s="234" t="s">
        <v>419</v>
      </c>
    </row>
    <row r="603" spans="2:65" s="13" customFormat="1" ht="13.5">
      <c r="B603" s="235"/>
      <c r="C603" s="236"/>
      <c r="D603" s="237" t="s">
        <v>430</v>
      </c>
      <c r="E603" s="238" t="s">
        <v>21</v>
      </c>
      <c r="F603" s="239" t="s">
        <v>434</v>
      </c>
      <c r="G603" s="236"/>
      <c r="H603" s="240">
        <v>12</v>
      </c>
      <c r="I603" s="241"/>
      <c r="J603" s="236"/>
      <c r="K603" s="236"/>
      <c r="L603" s="242"/>
      <c r="M603" s="243"/>
      <c r="N603" s="244"/>
      <c r="O603" s="244"/>
      <c r="P603" s="244"/>
      <c r="Q603" s="244"/>
      <c r="R603" s="244"/>
      <c r="S603" s="244"/>
      <c r="T603" s="245"/>
      <c r="AT603" s="246" t="s">
        <v>430</v>
      </c>
      <c r="AU603" s="246" t="s">
        <v>80</v>
      </c>
      <c r="AV603" s="13" t="s">
        <v>426</v>
      </c>
      <c r="AW603" s="13" t="s">
        <v>34</v>
      </c>
      <c r="AX603" s="13" t="s">
        <v>78</v>
      </c>
      <c r="AY603" s="246" t="s">
        <v>419</v>
      </c>
    </row>
    <row r="604" spans="2:65" s="1" customFormat="1" ht="22.5" customHeight="1">
      <c r="B604" s="42"/>
      <c r="C604" s="209" t="s">
        <v>1428</v>
      </c>
      <c r="D604" s="209" t="s">
        <v>421</v>
      </c>
      <c r="E604" s="210" t="s">
        <v>3258</v>
      </c>
      <c r="F604" s="211" t="s">
        <v>3259</v>
      </c>
      <c r="G604" s="212" t="s">
        <v>608</v>
      </c>
      <c r="H604" s="213">
        <v>12</v>
      </c>
      <c r="I604" s="214"/>
      <c r="J604" s="215">
        <f>ROUND(I604*H604,2)</f>
        <v>0</v>
      </c>
      <c r="K604" s="211" t="s">
        <v>21</v>
      </c>
      <c r="L604" s="62"/>
      <c r="M604" s="216" t="s">
        <v>21</v>
      </c>
      <c r="N604" s="217" t="s">
        <v>42</v>
      </c>
      <c r="O604" s="43"/>
      <c r="P604" s="218">
        <f>O604*H604</f>
        <v>0</v>
      </c>
      <c r="Q604" s="218">
        <v>0</v>
      </c>
      <c r="R604" s="218">
        <f>Q604*H604</f>
        <v>0</v>
      </c>
      <c r="S604" s="218">
        <v>0</v>
      </c>
      <c r="T604" s="219">
        <f>S604*H604</f>
        <v>0</v>
      </c>
      <c r="AR604" s="25" t="s">
        <v>517</v>
      </c>
      <c r="AT604" s="25" t="s">
        <v>421</v>
      </c>
      <c r="AU604" s="25" t="s">
        <v>80</v>
      </c>
      <c r="AY604" s="25" t="s">
        <v>419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5" t="s">
        <v>78</v>
      </c>
      <c r="BK604" s="220">
        <f>ROUND(I604*H604,2)</f>
        <v>0</v>
      </c>
      <c r="BL604" s="25" t="s">
        <v>517</v>
      </c>
      <c r="BM604" s="25" t="s">
        <v>2423</v>
      </c>
    </row>
    <row r="605" spans="2:65" s="1" customFormat="1" ht="13.5">
      <c r="B605" s="42"/>
      <c r="C605" s="64"/>
      <c r="D605" s="237" t="s">
        <v>428</v>
      </c>
      <c r="E605" s="64"/>
      <c r="F605" s="271" t="s">
        <v>3259</v>
      </c>
      <c r="G605" s="64"/>
      <c r="H605" s="64"/>
      <c r="I605" s="177"/>
      <c r="J605" s="64"/>
      <c r="K605" s="64"/>
      <c r="L605" s="62"/>
      <c r="M605" s="223"/>
      <c r="N605" s="43"/>
      <c r="O605" s="43"/>
      <c r="P605" s="43"/>
      <c r="Q605" s="43"/>
      <c r="R605" s="43"/>
      <c r="S605" s="43"/>
      <c r="T605" s="79"/>
      <c r="AT605" s="25" t="s">
        <v>428</v>
      </c>
      <c r="AU605" s="25" t="s">
        <v>80</v>
      </c>
    </row>
    <row r="606" spans="2:65" s="1" customFormat="1" ht="22.5" customHeight="1">
      <c r="B606" s="42"/>
      <c r="C606" s="209" t="s">
        <v>1440</v>
      </c>
      <c r="D606" s="209" t="s">
        <v>421</v>
      </c>
      <c r="E606" s="210" t="s">
        <v>3260</v>
      </c>
      <c r="F606" s="211" t="s">
        <v>3261</v>
      </c>
      <c r="G606" s="212" t="s">
        <v>3031</v>
      </c>
      <c r="H606" s="213">
        <v>7</v>
      </c>
      <c r="I606" s="214"/>
      <c r="J606" s="215">
        <f>ROUND(I606*H606,2)</f>
        <v>0</v>
      </c>
      <c r="K606" s="211" t="s">
        <v>21</v>
      </c>
      <c r="L606" s="62"/>
      <c r="M606" s="216" t="s">
        <v>21</v>
      </c>
      <c r="N606" s="217" t="s">
        <v>42</v>
      </c>
      <c r="O606" s="43"/>
      <c r="P606" s="218">
        <f>O606*H606</f>
        <v>0</v>
      </c>
      <c r="Q606" s="218">
        <v>0</v>
      </c>
      <c r="R606" s="218">
        <f>Q606*H606</f>
        <v>0</v>
      </c>
      <c r="S606" s="218">
        <v>0</v>
      </c>
      <c r="T606" s="219">
        <f>S606*H606</f>
        <v>0</v>
      </c>
      <c r="AR606" s="25" t="s">
        <v>517</v>
      </c>
      <c r="AT606" s="25" t="s">
        <v>421</v>
      </c>
      <c r="AU606" s="25" t="s">
        <v>80</v>
      </c>
      <c r="AY606" s="25" t="s">
        <v>419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25" t="s">
        <v>78</v>
      </c>
      <c r="BK606" s="220">
        <f>ROUND(I606*H606,2)</f>
        <v>0</v>
      </c>
      <c r="BL606" s="25" t="s">
        <v>517</v>
      </c>
      <c r="BM606" s="25" t="s">
        <v>2433</v>
      </c>
    </row>
    <row r="607" spans="2:65" s="1" customFormat="1" ht="13.5">
      <c r="B607" s="42"/>
      <c r="C607" s="64"/>
      <c r="D607" s="221" t="s">
        <v>428</v>
      </c>
      <c r="E607" s="64"/>
      <c r="F607" s="222" t="s">
        <v>3261</v>
      </c>
      <c r="G607" s="64"/>
      <c r="H607" s="64"/>
      <c r="I607" s="177"/>
      <c r="J607" s="64"/>
      <c r="K607" s="64"/>
      <c r="L607" s="62"/>
      <c r="M607" s="223"/>
      <c r="N607" s="43"/>
      <c r="O607" s="43"/>
      <c r="P607" s="43"/>
      <c r="Q607" s="43"/>
      <c r="R607" s="43"/>
      <c r="S607" s="43"/>
      <c r="T607" s="79"/>
      <c r="AT607" s="25" t="s">
        <v>428</v>
      </c>
      <c r="AU607" s="25" t="s">
        <v>80</v>
      </c>
    </row>
    <row r="608" spans="2:65" s="12" customFormat="1" ht="13.5">
      <c r="B608" s="224"/>
      <c r="C608" s="225"/>
      <c r="D608" s="221" t="s">
        <v>430</v>
      </c>
      <c r="E608" s="226" t="s">
        <v>21</v>
      </c>
      <c r="F608" s="227" t="s">
        <v>3262</v>
      </c>
      <c r="G608" s="225"/>
      <c r="H608" s="228">
        <v>7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430</v>
      </c>
      <c r="AU608" s="234" t="s">
        <v>80</v>
      </c>
      <c r="AV608" s="12" t="s">
        <v>80</v>
      </c>
      <c r="AW608" s="12" t="s">
        <v>34</v>
      </c>
      <c r="AX608" s="12" t="s">
        <v>71</v>
      </c>
      <c r="AY608" s="234" t="s">
        <v>419</v>
      </c>
    </row>
    <row r="609" spans="2:65" s="13" customFormat="1" ht="13.5">
      <c r="B609" s="235"/>
      <c r="C609" s="236"/>
      <c r="D609" s="237" t="s">
        <v>430</v>
      </c>
      <c r="E609" s="238" t="s">
        <v>21</v>
      </c>
      <c r="F609" s="239" t="s">
        <v>434</v>
      </c>
      <c r="G609" s="236"/>
      <c r="H609" s="240">
        <v>7</v>
      </c>
      <c r="I609" s="241"/>
      <c r="J609" s="236"/>
      <c r="K609" s="236"/>
      <c r="L609" s="242"/>
      <c r="M609" s="243"/>
      <c r="N609" s="244"/>
      <c r="O609" s="244"/>
      <c r="P609" s="244"/>
      <c r="Q609" s="244"/>
      <c r="R609" s="244"/>
      <c r="S609" s="244"/>
      <c r="T609" s="245"/>
      <c r="AT609" s="246" t="s">
        <v>430</v>
      </c>
      <c r="AU609" s="246" t="s">
        <v>80</v>
      </c>
      <c r="AV609" s="13" t="s">
        <v>426</v>
      </c>
      <c r="AW609" s="13" t="s">
        <v>34</v>
      </c>
      <c r="AX609" s="13" t="s">
        <v>78</v>
      </c>
      <c r="AY609" s="246" t="s">
        <v>419</v>
      </c>
    </row>
    <row r="610" spans="2:65" s="1" customFormat="1" ht="22.5" customHeight="1">
      <c r="B610" s="42"/>
      <c r="C610" s="209" t="s">
        <v>1454</v>
      </c>
      <c r="D610" s="209" t="s">
        <v>421</v>
      </c>
      <c r="E610" s="210" t="s">
        <v>3263</v>
      </c>
      <c r="F610" s="211" t="s">
        <v>3264</v>
      </c>
      <c r="G610" s="212" t="s">
        <v>3031</v>
      </c>
      <c r="H610" s="213">
        <v>7</v>
      </c>
      <c r="I610" s="214"/>
      <c r="J610" s="215">
        <f>ROUND(I610*H610,2)</f>
        <v>0</v>
      </c>
      <c r="K610" s="211" t="s">
        <v>21</v>
      </c>
      <c r="L610" s="62"/>
      <c r="M610" s="216" t="s">
        <v>21</v>
      </c>
      <c r="N610" s="217" t="s">
        <v>42</v>
      </c>
      <c r="O610" s="43"/>
      <c r="P610" s="218">
        <f>O610*H610</f>
        <v>0</v>
      </c>
      <c r="Q610" s="218">
        <v>0</v>
      </c>
      <c r="R610" s="218">
        <f>Q610*H610</f>
        <v>0</v>
      </c>
      <c r="S610" s="218">
        <v>0</v>
      </c>
      <c r="T610" s="219">
        <f>S610*H610</f>
        <v>0</v>
      </c>
      <c r="AR610" s="25" t="s">
        <v>517</v>
      </c>
      <c r="AT610" s="25" t="s">
        <v>421</v>
      </c>
      <c r="AU610" s="25" t="s">
        <v>80</v>
      </c>
      <c r="AY610" s="25" t="s">
        <v>419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25" t="s">
        <v>78</v>
      </c>
      <c r="BK610" s="220">
        <f>ROUND(I610*H610,2)</f>
        <v>0</v>
      </c>
      <c r="BL610" s="25" t="s">
        <v>517</v>
      </c>
      <c r="BM610" s="25" t="s">
        <v>2445</v>
      </c>
    </row>
    <row r="611" spans="2:65" s="1" customFormat="1" ht="13.5">
      <c r="B611" s="42"/>
      <c r="C611" s="64"/>
      <c r="D611" s="237" t="s">
        <v>428</v>
      </c>
      <c r="E611" s="64"/>
      <c r="F611" s="271" t="s">
        <v>3264</v>
      </c>
      <c r="G611" s="64"/>
      <c r="H611" s="64"/>
      <c r="I611" s="177"/>
      <c r="J611" s="64"/>
      <c r="K611" s="64"/>
      <c r="L611" s="62"/>
      <c r="M611" s="223"/>
      <c r="N611" s="43"/>
      <c r="O611" s="43"/>
      <c r="P611" s="43"/>
      <c r="Q611" s="43"/>
      <c r="R611" s="43"/>
      <c r="S611" s="43"/>
      <c r="T611" s="79"/>
      <c r="AT611" s="25" t="s">
        <v>428</v>
      </c>
      <c r="AU611" s="25" t="s">
        <v>80</v>
      </c>
    </row>
    <row r="612" spans="2:65" s="1" customFormat="1" ht="22.5" customHeight="1">
      <c r="B612" s="42"/>
      <c r="C612" s="209" t="s">
        <v>1460</v>
      </c>
      <c r="D612" s="209" t="s">
        <v>421</v>
      </c>
      <c r="E612" s="210" t="s">
        <v>3265</v>
      </c>
      <c r="F612" s="211" t="s">
        <v>3266</v>
      </c>
      <c r="G612" s="212" t="s">
        <v>3031</v>
      </c>
      <c r="H612" s="213">
        <v>7</v>
      </c>
      <c r="I612" s="214"/>
      <c r="J612" s="215">
        <f>ROUND(I612*H612,2)</f>
        <v>0</v>
      </c>
      <c r="K612" s="211" t="s">
        <v>21</v>
      </c>
      <c r="L612" s="62"/>
      <c r="M612" s="216" t="s">
        <v>21</v>
      </c>
      <c r="N612" s="217" t="s">
        <v>42</v>
      </c>
      <c r="O612" s="43"/>
      <c r="P612" s="218">
        <f>O612*H612</f>
        <v>0</v>
      </c>
      <c r="Q612" s="218">
        <v>0</v>
      </c>
      <c r="R612" s="218">
        <f>Q612*H612</f>
        <v>0</v>
      </c>
      <c r="S612" s="218">
        <v>0</v>
      </c>
      <c r="T612" s="219">
        <f>S612*H612</f>
        <v>0</v>
      </c>
      <c r="AR612" s="25" t="s">
        <v>517</v>
      </c>
      <c r="AT612" s="25" t="s">
        <v>421</v>
      </c>
      <c r="AU612" s="25" t="s">
        <v>80</v>
      </c>
      <c r="AY612" s="25" t="s">
        <v>419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25" t="s">
        <v>78</v>
      </c>
      <c r="BK612" s="220">
        <f>ROUND(I612*H612,2)</f>
        <v>0</v>
      </c>
      <c r="BL612" s="25" t="s">
        <v>517</v>
      </c>
      <c r="BM612" s="25" t="s">
        <v>2456</v>
      </c>
    </row>
    <row r="613" spans="2:65" s="1" customFormat="1" ht="13.5">
      <c r="B613" s="42"/>
      <c r="C613" s="64"/>
      <c r="D613" s="221" t="s">
        <v>428</v>
      </c>
      <c r="E613" s="64"/>
      <c r="F613" s="222" t="s">
        <v>3266</v>
      </c>
      <c r="G613" s="64"/>
      <c r="H613" s="64"/>
      <c r="I613" s="177"/>
      <c r="J613" s="64"/>
      <c r="K613" s="64"/>
      <c r="L613" s="62"/>
      <c r="M613" s="223"/>
      <c r="N613" s="43"/>
      <c r="O613" s="43"/>
      <c r="P613" s="43"/>
      <c r="Q613" s="43"/>
      <c r="R613" s="43"/>
      <c r="S613" s="43"/>
      <c r="T613" s="79"/>
      <c r="AT613" s="25" t="s">
        <v>428</v>
      </c>
      <c r="AU613" s="25" t="s">
        <v>80</v>
      </c>
    </row>
    <row r="614" spans="2:65" s="12" customFormat="1" ht="13.5">
      <c r="B614" s="224"/>
      <c r="C614" s="225"/>
      <c r="D614" s="221" t="s">
        <v>430</v>
      </c>
      <c r="E614" s="226" t="s">
        <v>21</v>
      </c>
      <c r="F614" s="227" t="s">
        <v>3262</v>
      </c>
      <c r="G614" s="225"/>
      <c r="H614" s="228">
        <v>7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AT614" s="234" t="s">
        <v>430</v>
      </c>
      <c r="AU614" s="234" t="s">
        <v>80</v>
      </c>
      <c r="AV614" s="12" t="s">
        <v>80</v>
      </c>
      <c r="AW614" s="12" t="s">
        <v>34</v>
      </c>
      <c r="AX614" s="12" t="s">
        <v>71</v>
      </c>
      <c r="AY614" s="234" t="s">
        <v>419</v>
      </c>
    </row>
    <row r="615" spans="2:65" s="13" customFormat="1" ht="13.5">
      <c r="B615" s="235"/>
      <c r="C615" s="236"/>
      <c r="D615" s="237" t="s">
        <v>430</v>
      </c>
      <c r="E615" s="238" t="s">
        <v>21</v>
      </c>
      <c r="F615" s="239" t="s">
        <v>434</v>
      </c>
      <c r="G615" s="236"/>
      <c r="H615" s="240">
        <v>7</v>
      </c>
      <c r="I615" s="241"/>
      <c r="J615" s="236"/>
      <c r="K615" s="236"/>
      <c r="L615" s="242"/>
      <c r="M615" s="243"/>
      <c r="N615" s="244"/>
      <c r="O615" s="244"/>
      <c r="P615" s="244"/>
      <c r="Q615" s="244"/>
      <c r="R615" s="244"/>
      <c r="S615" s="244"/>
      <c r="T615" s="245"/>
      <c r="AT615" s="246" t="s">
        <v>430</v>
      </c>
      <c r="AU615" s="246" t="s">
        <v>80</v>
      </c>
      <c r="AV615" s="13" t="s">
        <v>426</v>
      </c>
      <c r="AW615" s="13" t="s">
        <v>34</v>
      </c>
      <c r="AX615" s="13" t="s">
        <v>78</v>
      </c>
      <c r="AY615" s="246" t="s">
        <v>419</v>
      </c>
    </row>
    <row r="616" spans="2:65" s="1" customFormat="1" ht="22.5" customHeight="1">
      <c r="B616" s="42"/>
      <c r="C616" s="209" t="s">
        <v>1466</v>
      </c>
      <c r="D616" s="209" t="s">
        <v>421</v>
      </c>
      <c r="E616" s="210" t="s">
        <v>3267</v>
      </c>
      <c r="F616" s="211" t="s">
        <v>3268</v>
      </c>
      <c r="G616" s="212" t="s">
        <v>3031</v>
      </c>
      <c r="H616" s="213">
        <v>69</v>
      </c>
      <c r="I616" s="214"/>
      <c r="J616" s="215">
        <f>ROUND(I616*H616,2)</f>
        <v>0</v>
      </c>
      <c r="K616" s="211" t="s">
        <v>21</v>
      </c>
      <c r="L616" s="62"/>
      <c r="M616" s="216" t="s">
        <v>21</v>
      </c>
      <c r="N616" s="217" t="s">
        <v>42</v>
      </c>
      <c r="O616" s="43"/>
      <c r="P616" s="218">
        <f>O616*H616</f>
        <v>0</v>
      </c>
      <c r="Q616" s="218">
        <v>0</v>
      </c>
      <c r="R616" s="218">
        <f>Q616*H616</f>
        <v>0</v>
      </c>
      <c r="S616" s="218">
        <v>0</v>
      </c>
      <c r="T616" s="219">
        <f>S616*H616</f>
        <v>0</v>
      </c>
      <c r="AR616" s="25" t="s">
        <v>517</v>
      </c>
      <c r="AT616" s="25" t="s">
        <v>421</v>
      </c>
      <c r="AU616" s="25" t="s">
        <v>80</v>
      </c>
      <c r="AY616" s="25" t="s">
        <v>419</v>
      </c>
      <c r="BE616" s="220">
        <f>IF(N616="základní",J616,0)</f>
        <v>0</v>
      </c>
      <c r="BF616" s="220">
        <f>IF(N616="snížená",J616,0)</f>
        <v>0</v>
      </c>
      <c r="BG616" s="220">
        <f>IF(N616="zákl. přenesená",J616,0)</f>
        <v>0</v>
      </c>
      <c r="BH616" s="220">
        <f>IF(N616="sníž. přenesená",J616,0)</f>
        <v>0</v>
      </c>
      <c r="BI616" s="220">
        <f>IF(N616="nulová",J616,0)</f>
        <v>0</v>
      </c>
      <c r="BJ616" s="25" t="s">
        <v>78</v>
      </c>
      <c r="BK616" s="220">
        <f>ROUND(I616*H616,2)</f>
        <v>0</v>
      </c>
      <c r="BL616" s="25" t="s">
        <v>517</v>
      </c>
      <c r="BM616" s="25" t="s">
        <v>2464</v>
      </c>
    </row>
    <row r="617" spans="2:65" s="1" customFormat="1" ht="13.5">
      <c r="B617" s="42"/>
      <c r="C617" s="64"/>
      <c r="D617" s="237" t="s">
        <v>428</v>
      </c>
      <c r="E617" s="64"/>
      <c r="F617" s="271" t="s">
        <v>3268</v>
      </c>
      <c r="G617" s="64"/>
      <c r="H617" s="64"/>
      <c r="I617" s="177"/>
      <c r="J617" s="64"/>
      <c r="K617" s="64"/>
      <c r="L617" s="62"/>
      <c r="M617" s="223"/>
      <c r="N617" s="43"/>
      <c r="O617" s="43"/>
      <c r="P617" s="43"/>
      <c r="Q617" s="43"/>
      <c r="R617" s="43"/>
      <c r="S617" s="43"/>
      <c r="T617" s="79"/>
      <c r="AT617" s="25" t="s">
        <v>428</v>
      </c>
      <c r="AU617" s="25" t="s">
        <v>80</v>
      </c>
    </row>
    <row r="618" spans="2:65" s="1" customFormat="1" ht="22.5" customHeight="1">
      <c r="B618" s="42"/>
      <c r="C618" s="250" t="s">
        <v>1472</v>
      </c>
      <c r="D618" s="250" t="s">
        <v>469</v>
      </c>
      <c r="E618" s="251" t="s">
        <v>3269</v>
      </c>
      <c r="F618" s="252" t="s">
        <v>3270</v>
      </c>
      <c r="G618" s="253" t="s">
        <v>608</v>
      </c>
      <c r="H618" s="254">
        <v>69</v>
      </c>
      <c r="I618" s="255"/>
      <c r="J618" s="256">
        <f>ROUND(I618*H618,2)</f>
        <v>0</v>
      </c>
      <c r="K618" s="252" t="s">
        <v>21</v>
      </c>
      <c r="L618" s="257"/>
      <c r="M618" s="258" t="s">
        <v>21</v>
      </c>
      <c r="N618" s="259" t="s">
        <v>42</v>
      </c>
      <c r="O618" s="43"/>
      <c r="P618" s="218">
        <f>O618*H618</f>
        <v>0</v>
      </c>
      <c r="Q618" s="218">
        <v>0</v>
      </c>
      <c r="R618" s="218">
        <f>Q618*H618</f>
        <v>0</v>
      </c>
      <c r="S618" s="218">
        <v>0</v>
      </c>
      <c r="T618" s="219">
        <f>S618*H618</f>
        <v>0</v>
      </c>
      <c r="AR618" s="25" t="s">
        <v>622</v>
      </c>
      <c r="AT618" s="25" t="s">
        <v>469</v>
      </c>
      <c r="AU618" s="25" t="s">
        <v>80</v>
      </c>
      <c r="AY618" s="25" t="s">
        <v>419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25" t="s">
        <v>78</v>
      </c>
      <c r="BK618" s="220">
        <f>ROUND(I618*H618,2)</f>
        <v>0</v>
      </c>
      <c r="BL618" s="25" t="s">
        <v>517</v>
      </c>
      <c r="BM618" s="25" t="s">
        <v>2482</v>
      </c>
    </row>
    <row r="619" spans="2:65" s="1" customFormat="1" ht="13.5">
      <c r="B619" s="42"/>
      <c r="C619" s="64"/>
      <c r="D619" s="237" t="s">
        <v>428</v>
      </c>
      <c r="E619" s="64"/>
      <c r="F619" s="271" t="s">
        <v>3270</v>
      </c>
      <c r="G619" s="64"/>
      <c r="H619" s="64"/>
      <c r="I619" s="177"/>
      <c r="J619" s="64"/>
      <c r="K619" s="64"/>
      <c r="L619" s="62"/>
      <c r="M619" s="223"/>
      <c r="N619" s="43"/>
      <c r="O619" s="43"/>
      <c r="P619" s="43"/>
      <c r="Q619" s="43"/>
      <c r="R619" s="43"/>
      <c r="S619" s="43"/>
      <c r="T619" s="79"/>
      <c r="AT619" s="25" t="s">
        <v>428</v>
      </c>
      <c r="AU619" s="25" t="s">
        <v>80</v>
      </c>
    </row>
    <row r="620" spans="2:65" s="1" customFormat="1" ht="22.5" customHeight="1">
      <c r="B620" s="42"/>
      <c r="C620" s="209" t="s">
        <v>1479</v>
      </c>
      <c r="D620" s="209" t="s">
        <v>421</v>
      </c>
      <c r="E620" s="210" t="s">
        <v>3271</v>
      </c>
      <c r="F620" s="211" t="s">
        <v>3272</v>
      </c>
      <c r="G620" s="212" t="s">
        <v>608</v>
      </c>
      <c r="H620" s="213">
        <v>85</v>
      </c>
      <c r="I620" s="214"/>
      <c r="J620" s="215">
        <f>ROUND(I620*H620,2)</f>
        <v>0</v>
      </c>
      <c r="K620" s="211" t="s">
        <v>21</v>
      </c>
      <c r="L620" s="62"/>
      <c r="M620" s="216" t="s">
        <v>21</v>
      </c>
      <c r="N620" s="217" t="s">
        <v>42</v>
      </c>
      <c r="O620" s="43"/>
      <c r="P620" s="218">
        <f>O620*H620</f>
        <v>0</v>
      </c>
      <c r="Q620" s="218">
        <v>0</v>
      </c>
      <c r="R620" s="218">
        <f>Q620*H620</f>
        <v>0</v>
      </c>
      <c r="S620" s="218">
        <v>0</v>
      </c>
      <c r="T620" s="219">
        <f>S620*H620</f>
        <v>0</v>
      </c>
      <c r="AR620" s="25" t="s">
        <v>517</v>
      </c>
      <c r="AT620" s="25" t="s">
        <v>421</v>
      </c>
      <c r="AU620" s="25" t="s">
        <v>80</v>
      </c>
      <c r="AY620" s="25" t="s">
        <v>419</v>
      </c>
      <c r="BE620" s="220">
        <f>IF(N620="základní",J620,0)</f>
        <v>0</v>
      </c>
      <c r="BF620" s="220">
        <f>IF(N620="snížená",J620,0)</f>
        <v>0</v>
      </c>
      <c r="BG620" s="220">
        <f>IF(N620="zákl. přenesená",J620,0)</f>
        <v>0</v>
      </c>
      <c r="BH620" s="220">
        <f>IF(N620="sníž. přenesená",J620,0)</f>
        <v>0</v>
      </c>
      <c r="BI620" s="220">
        <f>IF(N620="nulová",J620,0)</f>
        <v>0</v>
      </c>
      <c r="BJ620" s="25" t="s">
        <v>78</v>
      </c>
      <c r="BK620" s="220">
        <f>ROUND(I620*H620,2)</f>
        <v>0</v>
      </c>
      <c r="BL620" s="25" t="s">
        <v>517</v>
      </c>
      <c r="BM620" s="25" t="s">
        <v>2491</v>
      </c>
    </row>
    <row r="621" spans="2:65" s="1" customFormat="1" ht="13.5">
      <c r="B621" s="42"/>
      <c r="C621" s="64"/>
      <c r="D621" s="221" t="s">
        <v>428</v>
      </c>
      <c r="E621" s="64"/>
      <c r="F621" s="222" t="s">
        <v>3272</v>
      </c>
      <c r="G621" s="64"/>
      <c r="H621" s="64"/>
      <c r="I621" s="177"/>
      <c r="J621" s="64"/>
      <c r="K621" s="64"/>
      <c r="L621" s="62"/>
      <c r="M621" s="223"/>
      <c r="N621" s="43"/>
      <c r="O621" s="43"/>
      <c r="P621" s="43"/>
      <c r="Q621" s="43"/>
      <c r="R621" s="43"/>
      <c r="S621" s="43"/>
      <c r="T621" s="79"/>
      <c r="AT621" s="25" t="s">
        <v>428</v>
      </c>
      <c r="AU621" s="25" t="s">
        <v>80</v>
      </c>
    </row>
    <row r="622" spans="2:65" s="12" customFormat="1" ht="13.5">
      <c r="B622" s="224"/>
      <c r="C622" s="225"/>
      <c r="D622" s="221" t="s">
        <v>430</v>
      </c>
      <c r="E622" s="226" t="s">
        <v>21</v>
      </c>
      <c r="F622" s="227" t="s">
        <v>3273</v>
      </c>
      <c r="G622" s="225"/>
      <c r="H622" s="228">
        <v>85</v>
      </c>
      <c r="I622" s="229"/>
      <c r="J622" s="225"/>
      <c r="K622" s="225"/>
      <c r="L622" s="230"/>
      <c r="M622" s="231"/>
      <c r="N622" s="232"/>
      <c r="O622" s="232"/>
      <c r="P622" s="232"/>
      <c r="Q622" s="232"/>
      <c r="R622" s="232"/>
      <c r="S622" s="232"/>
      <c r="T622" s="233"/>
      <c r="AT622" s="234" t="s">
        <v>430</v>
      </c>
      <c r="AU622" s="234" t="s">
        <v>80</v>
      </c>
      <c r="AV622" s="12" t="s">
        <v>80</v>
      </c>
      <c r="AW622" s="12" t="s">
        <v>34</v>
      </c>
      <c r="AX622" s="12" t="s">
        <v>71</v>
      </c>
      <c r="AY622" s="234" t="s">
        <v>419</v>
      </c>
    </row>
    <row r="623" spans="2:65" s="13" customFormat="1" ht="13.5">
      <c r="B623" s="235"/>
      <c r="C623" s="236"/>
      <c r="D623" s="237" t="s">
        <v>430</v>
      </c>
      <c r="E623" s="238" t="s">
        <v>21</v>
      </c>
      <c r="F623" s="239" t="s">
        <v>434</v>
      </c>
      <c r="G623" s="236"/>
      <c r="H623" s="240">
        <v>85</v>
      </c>
      <c r="I623" s="241"/>
      <c r="J623" s="236"/>
      <c r="K623" s="236"/>
      <c r="L623" s="242"/>
      <c r="M623" s="243"/>
      <c r="N623" s="244"/>
      <c r="O623" s="244"/>
      <c r="P623" s="244"/>
      <c r="Q623" s="244"/>
      <c r="R623" s="244"/>
      <c r="S623" s="244"/>
      <c r="T623" s="245"/>
      <c r="AT623" s="246" t="s">
        <v>430</v>
      </c>
      <c r="AU623" s="246" t="s">
        <v>80</v>
      </c>
      <c r="AV623" s="13" t="s">
        <v>426</v>
      </c>
      <c r="AW623" s="13" t="s">
        <v>34</v>
      </c>
      <c r="AX623" s="13" t="s">
        <v>78</v>
      </c>
      <c r="AY623" s="246" t="s">
        <v>419</v>
      </c>
    </row>
    <row r="624" spans="2:65" s="1" customFormat="1" ht="22.5" customHeight="1">
      <c r="B624" s="42"/>
      <c r="C624" s="209" t="s">
        <v>1489</v>
      </c>
      <c r="D624" s="209" t="s">
        <v>421</v>
      </c>
      <c r="E624" s="210" t="s">
        <v>3274</v>
      </c>
      <c r="F624" s="211" t="s">
        <v>3275</v>
      </c>
      <c r="G624" s="212" t="s">
        <v>458</v>
      </c>
      <c r="H624" s="213">
        <v>4.8209999999999997</v>
      </c>
      <c r="I624" s="214"/>
      <c r="J624" s="215">
        <f>ROUND(I624*H624,2)</f>
        <v>0</v>
      </c>
      <c r="K624" s="211" t="s">
        <v>21</v>
      </c>
      <c r="L624" s="62"/>
      <c r="M624" s="216" t="s">
        <v>21</v>
      </c>
      <c r="N624" s="217" t="s">
        <v>42</v>
      </c>
      <c r="O624" s="43"/>
      <c r="P624" s="218">
        <f>O624*H624</f>
        <v>0</v>
      </c>
      <c r="Q624" s="218">
        <v>0</v>
      </c>
      <c r="R624" s="218">
        <f>Q624*H624</f>
        <v>0</v>
      </c>
      <c r="S624" s="218">
        <v>0</v>
      </c>
      <c r="T624" s="219">
        <f>S624*H624</f>
        <v>0</v>
      </c>
      <c r="AR624" s="25" t="s">
        <v>517</v>
      </c>
      <c r="AT624" s="25" t="s">
        <v>421</v>
      </c>
      <c r="AU624" s="25" t="s">
        <v>80</v>
      </c>
      <c r="AY624" s="25" t="s">
        <v>419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5" t="s">
        <v>78</v>
      </c>
      <c r="BK624" s="220">
        <f>ROUND(I624*H624,2)</f>
        <v>0</v>
      </c>
      <c r="BL624" s="25" t="s">
        <v>517</v>
      </c>
      <c r="BM624" s="25" t="s">
        <v>2500</v>
      </c>
    </row>
    <row r="625" spans="2:65" s="1" customFormat="1" ht="13.5">
      <c r="B625" s="42"/>
      <c r="C625" s="64"/>
      <c r="D625" s="221" t="s">
        <v>428</v>
      </c>
      <c r="E625" s="64"/>
      <c r="F625" s="222" t="s">
        <v>3275</v>
      </c>
      <c r="G625" s="64"/>
      <c r="H625" s="64"/>
      <c r="I625" s="177"/>
      <c r="J625" s="64"/>
      <c r="K625" s="64"/>
      <c r="L625" s="62"/>
      <c r="M625" s="223"/>
      <c r="N625" s="43"/>
      <c r="O625" s="43"/>
      <c r="P625" s="43"/>
      <c r="Q625" s="43"/>
      <c r="R625" s="43"/>
      <c r="S625" s="43"/>
      <c r="T625" s="79"/>
      <c r="AT625" s="25" t="s">
        <v>428</v>
      </c>
      <c r="AU625" s="25" t="s">
        <v>80</v>
      </c>
    </row>
    <row r="626" spans="2:65" s="11" customFormat="1" ht="29.85" customHeight="1">
      <c r="B626" s="192"/>
      <c r="C626" s="193"/>
      <c r="D626" s="206" t="s">
        <v>70</v>
      </c>
      <c r="E626" s="207" t="s">
        <v>3276</v>
      </c>
      <c r="F626" s="207" t="s">
        <v>3277</v>
      </c>
      <c r="G626" s="193"/>
      <c r="H626" s="193"/>
      <c r="I626" s="196"/>
      <c r="J626" s="208">
        <f>BK626</f>
        <v>0</v>
      </c>
      <c r="K626" s="193"/>
      <c r="L626" s="198"/>
      <c r="M626" s="199"/>
      <c r="N626" s="200"/>
      <c r="O626" s="200"/>
      <c r="P626" s="201">
        <f>SUM(P627:P630)</f>
        <v>0</v>
      </c>
      <c r="Q626" s="200"/>
      <c r="R626" s="201">
        <f>SUM(R627:R630)</f>
        <v>0</v>
      </c>
      <c r="S626" s="200"/>
      <c r="T626" s="202">
        <f>SUM(T627:T630)</f>
        <v>0</v>
      </c>
      <c r="AR626" s="203" t="s">
        <v>80</v>
      </c>
      <c r="AT626" s="204" t="s">
        <v>70</v>
      </c>
      <c r="AU626" s="204" t="s">
        <v>78</v>
      </c>
      <c r="AY626" s="203" t="s">
        <v>419</v>
      </c>
      <c r="BK626" s="205">
        <f>SUM(BK627:BK630)</f>
        <v>0</v>
      </c>
    </row>
    <row r="627" spans="2:65" s="1" customFormat="1" ht="31.5" customHeight="1">
      <c r="B627" s="42"/>
      <c r="C627" s="209" t="s">
        <v>1496</v>
      </c>
      <c r="D627" s="209" t="s">
        <v>421</v>
      </c>
      <c r="E627" s="210" t="s">
        <v>3278</v>
      </c>
      <c r="F627" s="211" t="s">
        <v>3279</v>
      </c>
      <c r="G627" s="212" t="s">
        <v>3031</v>
      </c>
      <c r="H627" s="213">
        <v>11</v>
      </c>
      <c r="I627" s="214"/>
      <c r="J627" s="215">
        <f>ROUND(I627*H627,2)</f>
        <v>0</v>
      </c>
      <c r="K627" s="211" t="s">
        <v>21</v>
      </c>
      <c r="L627" s="62"/>
      <c r="M627" s="216" t="s">
        <v>21</v>
      </c>
      <c r="N627" s="217" t="s">
        <v>42</v>
      </c>
      <c r="O627" s="43"/>
      <c r="P627" s="218">
        <f>O627*H627</f>
        <v>0</v>
      </c>
      <c r="Q627" s="218">
        <v>0</v>
      </c>
      <c r="R627" s="218">
        <f>Q627*H627</f>
        <v>0</v>
      </c>
      <c r="S627" s="218">
        <v>0</v>
      </c>
      <c r="T627" s="219">
        <f>S627*H627</f>
        <v>0</v>
      </c>
      <c r="AR627" s="25" t="s">
        <v>517</v>
      </c>
      <c r="AT627" s="25" t="s">
        <v>421</v>
      </c>
      <c r="AU627" s="25" t="s">
        <v>80</v>
      </c>
      <c r="AY627" s="25" t="s">
        <v>419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5" t="s">
        <v>78</v>
      </c>
      <c r="BK627" s="220">
        <f>ROUND(I627*H627,2)</f>
        <v>0</v>
      </c>
      <c r="BL627" s="25" t="s">
        <v>517</v>
      </c>
      <c r="BM627" s="25" t="s">
        <v>2508</v>
      </c>
    </row>
    <row r="628" spans="2:65" s="1" customFormat="1" ht="27">
      <c r="B628" s="42"/>
      <c r="C628" s="64"/>
      <c r="D628" s="237" t="s">
        <v>428</v>
      </c>
      <c r="E628" s="64"/>
      <c r="F628" s="271" t="s">
        <v>3279</v>
      </c>
      <c r="G628" s="64"/>
      <c r="H628" s="64"/>
      <c r="I628" s="177"/>
      <c r="J628" s="64"/>
      <c r="K628" s="64"/>
      <c r="L628" s="62"/>
      <c r="M628" s="223"/>
      <c r="N628" s="43"/>
      <c r="O628" s="43"/>
      <c r="P628" s="43"/>
      <c r="Q628" s="43"/>
      <c r="R628" s="43"/>
      <c r="S628" s="43"/>
      <c r="T628" s="79"/>
      <c r="AT628" s="25" t="s">
        <v>428</v>
      </c>
      <c r="AU628" s="25" t="s">
        <v>80</v>
      </c>
    </row>
    <row r="629" spans="2:65" s="1" customFormat="1" ht="22.5" customHeight="1">
      <c r="B629" s="42"/>
      <c r="C629" s="209" t="s">
        <v>1501</v>
      </c>
      <c r="D629" s="209" t="s">
        <v>421</v>
      </c>
      <c r="E629" s="210" t="s">
        <v>3280</v>
      </c>
      <c r="F629" s="211" t="s">
        <v>3281</v>
      </c>
      <c r="G629" s="212" t="s">
        <v>458</v>
      </c>
      <c r="H629" s="213">
        <v>0.27100000000000002</v>
      </c>
      <c r="I629" s="214"/>
      <c r="J629" s="215">
        <f>ROUND(I629*H629,2)</f>
        <v>0</v>
      </c>
      <c r="K629" s="211" t="s">
        <v>21</v>
      </c>
      <c r="L629" s="62"/>
      <c r="M629" s="216" t="s">
        <v>21</v>
      </c>
      <c r="N629" s="217" t="s">
        <v>42</v>
      </c>
      <c r="O629" s="43"/>
      <c r="P629" s="218">
        <f>O629*H629</f>
        <v>0</v>
      </c>
      <c r="Q629" s="218">
        <v>0</v>
      </c>
      <c r="R629" s="218">
        <f>Q629*H629</f>
        <v>0</v>
      </c>
      <c r="S629" s="218">
        <v>0</v>
      </c>
      <c r="T629" s="219">
        <f>S629*H629</f>
        <v>0</v>
      </c>
      <c r="AR629" s="25" t="s">
        <v>517</v>
      </c>
      <c r="AT629" s="25" t="s">
        <v>421</v>
      </c>
      <c r="AU629" s="25" t="s">
        <v>80</v>
      </c>
      <c r="AY629" s="25" t="s">
        <v>419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25" t="s">
        <v>78</v>
      </c>
      <c r="BK629" s="220">
        <f>ROUND(I629*H629,2)</f>
        <v>0</v>
      </c>
      <c r="BL629" s="25" t="s">
        <v>517</v>
      </c>
      <c r="BM629" s="25" t="s">
        <v>2522</v>
      </c>
    </row>
    <row r="630" spans="2:65" s="1" customFormat="1" ht="13.5">
      <c r="B630" s="42"/>
      <c r="C630" s="64"/>
      <c r="D630" s="221" t="s">
        <v>428</v>
      </c>
      <c r="E630" s="64"/>
      <c r="F630" s="222" t="s">
        <v>3281</v>
      </c>
      <c r="G630" s="64"/>
      <c r="H630" s="64"/>
      <c r="I630" s="177"/>
      <c r="J630" s="64"/>
      <c r="K630" s="64"/>
      <c r="L630" s="62"/>
      <c r="M630" s="223"/>
      <c r="N630" s="43"/>
      <c r="O630" s="43"/>
      <c r="P630" s="43"/>
      <c r="Q630" s="43"/>
      <c r="R630" s="43"/>
      <c r="S630" s="43"/>
      <c r="T630" s="79"/>
      <c r="AT630" s="25" t="s">
        <v>428</v>
      </c>
      <c r="AU630" s="25" t="s">
        <v>80</v>
      </c>
    </row>
    <row r="631" spans="2:65" s="11" customFormat="1" ht="29.85" customHeight="1">
      <c r="B631" s="192"/>
      <c r="C631" s="193"/>
      <c r="D631" s="206" t="s">
        <v>70</v>
      </c>
      <c r="E631" s="207" t="s">
        <v>3282</v>
      </c>
      <c r="F631" s="207" t="s">
        <v>3283</v>
      </c>
      <c r="G631" s="193"/>
      <c r="H631" s="193"/>
      <c r="I631" s="196"/>
      <c r="J631" s="208">
        <f>BK631</f>
        <v>0</v>
      </c>
      <c r="K631" s="193"/>
      <c r="L631" s="198"/>
      <c r="M631" s="199"/>
      <c r="N631" s="200"/>
      <c r="O631" s="200"/>
      <c r="P631" s="201">
        <f>SUM(P632:P637)</f>
        <v>0</v>
      </c>
      <c r="Q631" s="200"/>
      <c r="R631" s="201">
        <f>SUM(R632:R637)</f>
        <v>0</v>
      </c>
      <c r="S631" s="200"/>
      <c r="T631" s="202">
        <f>SUM(T632:T637)</f>
        <v>0</v>
      </c>
      <c r="AR631" s="203" t="s">
        <v>80</v>
      </c>
      <c r="AT631" s="204" t="s">
        <v>70</v>
      </c>
      <c r="AU631" s="204" t="s">
        <v>78</v>
      </c>
      <c r="AY631" s="203" t="s">
        <v>419</v>
      </c>
      <c r="BK631" s="205">
        <f>SUM(BK632:BK637)</f>
        <v>0</v>
      </c>
    </row>
    <row r="632" spans="2:65" s="1" customFormat="1" ht="22.5" customHeight="1">
      <c r="B632" s="42"/>
      <c r="C632" s="209" t="s">
        <v>1509</v>
      </c>
      <c r="D632" s="209" t="s">
        <v>421</v>
      </c>
      <c r="E632" s="210" t="s">
        <v>3284</v>
      </c>
      <c r="F632" s="211" t="s">
        <v>3285</v>
      </c>
      <c r="G632" s="212" t="s">
        <v>3002</v>
      </c>
      <c r="H632" s="213">
        <v>240</v>
      </c>
      <c r="I632" s="214"/>
      <c r="J632" s="215">
        <f>ROUND(I632*H632,2)</f>
        <v>0</v>
      </c>
      <c r="K632" s="211" t="s">
        <v>21</v>
      </c>
      <c r="L632" s="62"/>
      <c r="M632" s="216" t="s">
        <v>21</v>
      </c>
      <c r="N632" s="217" t="s">
        <v>42</v>
      </c>
      <c r="O632" s="43"/>
      <c r="P632" s="218">
        <f>O632*H632</f>
        <v>0</v>
      </c>
      <c r="Q632" s="218">
        <v>0</v>
      </c>
      <c r="R632" s="218">
        <f>Q632*H632</f>
        <v>0</v>
      </c>
      <c r="S632" s="218">
        <v>0</v>
      </c>
      <c r="T632" s="219">
        <f>S632*H632</f>
        <v>0</v>
      </c>
      <c r="AR632" s="25" t="s">
        <v>517</v>
      </c>
      <c r="AT632" s="25" t="s">
        <v>421</v>
      </c>
      <c r="AU632" s="25" t="s">
        <v>80</v>
      </c>
      <c r="AY632" s="25" t="s">
        <v>419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25" t="s">
        <v>78</v>
      </c>
      <c r="BK632" s="220">
        <f>ROUND(I632*H632,2)</f>
        <v>0</v>
      </c>
      <c r="BL632" s="25" t="s">
        <v>517</v>
      </c>
      <c r="BM632" s="25" t="s">
        <v>2560</v>
      </c>
    </row>
    <row r="633" spans="2:65" s="1" customFormat="1" ht="13.5">
      <c r="B633" s="42"/>
      <c r="C633" s="64"/>
      <c r="D633" s="221" t="s">
        <v>428</v>
      </c>
      <c r="E633" s="64"/>
      <c r="F633" s="222" t="s">
        <v>3285</v>
      </c>
      <c r="G633" s="64"/>
      <c r="H633" s="64"/>
      <c r="I633" s="177"/>
      <c r="J633" s="64"/>
      <c r="K633" s="64"/>
      <c r="L633" s="62"/>
      <c r="M633" s="223"/>
      <c r="N633" s="43"/>
      <c r="O633" s="43"/>
      <c r="P633" s="43"/>
      <c r="Q633" s="43"/>
      <c r="R633" s="43"/>
      <c r="S633" s="43"/>
      <c r="T633" s="79"/>
      <c r="AT633" s="25" t="s">
        <v>428</v>
      </c>
      <c r="AU633" s="25" t="s">
        <v>80</v>
      </c>
    </row>
    <row r="634" spans="2:65" s="12" customFormat="1" ht="13.5">
      <c r="B634" s="224"/>
      <c r="C634" s="225"/>
      <c r="D634" s="221" t="s">
        <v>430</v>
      </c>
      <c r="E634" s="226" t="s">
        <v>21</v>
      </c>
      <c r="F634" s="227" t="s">
        <v>3286</v>
      </c>
      <c r="G634" s="225"/>
      <c r="H634" s="228">
        <v>240</v>
      </c>
      <c r="I634" s="229"/>
      <c r="J634" s="225"/>
      <c r="K634" s="225"/>
      <c r="L634" s="230"/>
      <c r="M634" s="231"/>
      <c r="N634" s="232"/>
      <c r="O634" s="232"/>
      <c r="P634" s="232"/>
      <c r="Q634" s="232"/>
      <c r="R634" s="232"/>
      <c r="S634" s="232"/>
      <c r="T634" s="233"/>
      <c r="AT634" s="234" t="s">
        <v>430</v>
      </c>
      <c r="AU634" s="234" t="s">
        <v>80</v>
      </c>
      <c r="AV634" s="12" t="s">
        <v>80</v>
      </c>
      <c r="AW634" s="12" t="s">
        <v>34</v>
      </c>
      <c r="AX634" s="12" t="s">
        <v>71</v>
      </c>
      <c r="AY634" s="234" t="s">
        <v>419</v>
      </c>
    </row>
    <row r="635" spans="2:65" s="13" customFormat="1" ht="13.5">
      <c r="B635" s="235"/>
      <c r="C635" s="236"/>
      <c r="D635" s="237" t="s">
        <v>430</v>
      </c>
      <c r="E635" s="238" t="s">
        <v>21</v>
      </c>
      <c r="F635" s="239" t="s">
        <v>434</v>
      </c>
      <c r="G635" s="236"/>
      <c r="H635" s="240">
        <v>240</v>
      </c>
      <c r="I635" s="241"/>
      <c r="J635" s="236"/>
      <c r="K635" s="236"/>
      <c r="L635" s="242"/>
      <c r="M635" s="243"/>
      <c r="N635" s="244"/>
      <c r="O635" s="244"/>
      <c r="P635" s="244"/>
      <c r="Q635" s="244"/>
      <c r="R635" s="244"/>
      <c r="S635" s="244"/>
      <c r="T635" s="245"/>
      <c r="AT635" s="246" t="s">
        <v>430</v>
      </c>
      <c r="AU635" s="246" t="s">
        <v>80</v>
      </c>
      <c r="AV635" s="13" t="s">
        <v>426</v>
      </c>
      <c r="AW635" s="13" t="s">
        <v>34</v>
      </c>
      <c r="AX635" s="13" t="s">
        <v>78</v>
      </c>
      <c r="AY635" s="246" t="s">
        <v>419</v>
      </c>
    </row>
    <row r="636" spans="2:65" s="1" customFormat="1" ht="22.5" customHeight="1">
      <c r="B636" s="42"/>
      <c r="C636" s="209" t="s">
        <v>1516</v>
      </c>
      <c r="D636" s="209" t="s">
        <v>421</v>
      </c>
      <c r="E636" s="210" t="s">
        <v>3287</v>
      </c>
      <c r="F636" s="211" t="s">
        <v>3288</v>
      </c>
      <c r="G636" s="212" t="s">
        <v>608</v>
      </c>
      <c r="H636" s="213">
        <v>100</v>
      </c>
      <c r="I636" s="214"/>
      <c r="J636" s="215">
        <f>ROUND(I636*H636,2)</f>
        <v>0</v>
      </c>
      <c r="K636" s="211" t="s">
        <v>21</v>
      </c>
      <c r="L636" s="62"/>
      <c r="M636" s="216" t="s">
        <v>21</v>
      </c>
      <c r="N636" s="217" t="s">
        <v>42</v>
      </c>
      <c r="O636" s="43"/>
      <c r="P636" s="218">
        <f>O636*H636</f>
        <v>0</v>
      </c>
      <c r="Q636" s="218">
        <v>0</v>
      </c>
      <c r="R636" s="218">
        <f>Q636*H636</f>
        <v>0</v>
      </c>
      <c r="S636" s="218">
        <v>0</v>
      </c>
      <c r="T636" s="219">
        <f>S636*H636</f>
        <v>0</v>
      </c>
      <c r="AR636" s="25" t="s">
        <v>517</v>
      </c>
      <c r="AT636" s="25" t="s">
        <v>421</v>
      </c>
      <c r="AU636" s="25" t="s">
        <v>80</v>
      </c>
      <c r="AY636" s="25" t="s">
        <v>419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25" t="s">
        <v>78</v>
      </c>
      <c r="BK636" s="220">
        <f>ROUND(I636*H636,2)</f>
        <v>0</v>
      </c>
      <c r="BL636" s="25" t="s">
        <v>517</v>
      </c>
      <c r="BM636" s="25" t="s">
        <v>2570</v>
      </c>
    </row>
    <row r="637" spans="2:65" s="1" customFormat="1" ht="13.5">
      <c r="B637" s="42"/>
      <c r="C637" s="64"/>
      <c r="D637" s="221" t="s">
        <v>428</v>
      </c>
      <c r="E637" s="64"/>
      <c r="F637" s="222" t="s">
        <v>3288</v>
      </c>
      <c r="G637" s="64"/>
      <c r="H637" s="64"/>
      <c r="I637" s="177"/>
      <c r="J637" s="64"/>
      <c r="K637" s="64"/>
      <c r="L637" s="62"/>
      <c r="M637" s="223"/>
      <c r="N637" s="43"/>
      <c r="O637" s="43"/>
      <c r="P637" s="43"/>
      <c r="Q637" s="43"/>
      <c r="R637" s="43"/>
      <c r="S637" s="43"/>
      <c r="T637" s="79"/>
      <c r="AT637" s="25" t="s">
        <v>428</v>
      </c>
      <c r="AU637" s="25" t="s">
        <v>80</v>
      </c>
    </row>
    <row r="638" spans="2:65" s="11" customFormat="1" ht="37.35" customHeight="1">
      <c r="B638" s="192"/>
      <c r="C638" s="193"/>
      <c r="D638" s="206" t="s">
        <v>70</v>
      </c>
      <c r="E638" s="290" t="s">
        <v>3289</v>
      </c>
      <c r="F638" s="290" t="s">
        <v>3290</v>
      </c>
      <c r="G638" s="193"/>
      <c r="H638" s="193"/>
      <c r="I638" s="196"/>
      <c r="J638" s="291">
        <f>BK638</f>
        <v>0</v>
      </c>
      <c r="K638" s="193"/>
      <c r="L638" s="198"/>
      <c r="M638" s="199"/>
      <c r="N638" s="200"/>
      <c r="O638" s="200"/>
      <c r="P638" s="201">
        <f>SUM(P639:P640)</f>
        <v>0</v>
      </c>
      <c r="Q638" s="200"/>
      <c r="R638" s="201">
        <f>SUM(R639:R640)</f>
        <v>0</v>
      </c>
      <c r="S638" s="200"/>
      <c r="T638" s="202">
        <f>SUM(T639:T640)</f>
        <v>0</v>
      </c>
      <c r="AR638" s="203" t="s">
        <v>450</v>
      </c>
      <c r="AT638" s="204" t="s">
        <v>70</v>
      </c>
      <c r="AU638" s="204" t="s">
        <v>71</v>
      </c>
      <c r="AY638" s="203" t="s">
        <v>419</v>
      </c>
      <c r="BK638" s="205">
        <f>SUM(BK639:BK640)</f>
        <v>0</v>
      </c>
    </row>
    <row r="639" spans="2:65" s="1" customFormat="1" ht="22.5" customHeight="1">
      <c r="B639" s="42"/>
      <c r="C639" s="209" t="s">
        <v>1522</v>
      </c>
      <c r="D639" s="209" t="s">
        <v>421</v>
      </c>
      <c r="E639" s="210" t="s">
        <v>3291</v>
      </c>
      <c r="F639" s="211" t="s">
        <v>3292</v>
      </c>
      <c r="G639" s="212" t="s">
        <v>1373</v>
      </c>
      <c r="H639" s="213">
        <v>1</v>
      </c>
      <c r="I639" s="214"/>
      <c r="J639" s="215">
        <f>ROUND(I639*H639,2)</f>
        <v>0</v>
      </c>
      <c r="K639" s="211" t="s">
        <v>21</v>
      </c>
      <c r="L639" s="62"/>
      <c r="M639" s="216" t="s">
        <v>21</v>
      </c>
      <c r="N639" s="217" t="s">
        <v>42</v>
      </c>
      <c r="O639" s="43"/>
      <c r="P639" s="218">
        <f>O639*H639</f>
        <v>0</v>
      </c>
      <c r="Q639" s="218">
        <v>0</v>
      </c>
      <c r="R639" s="218">
        <f>Q639*H639</f>
        <v>0</v>
      </c>
      <c r="S639" s="218">
        <v>0</v>
      </c>
      <c r="T639" s="219">
        <f>S639*H639</f>
        <v>0</v>
      </c>
      <c r="AR639" s="25" t="s">
        <v>426</v>
      </c>
      <c r="AT639" s="25" t="s">
        <v>421</v>
      </c>
      <c r="AU639" s="25" t="s">
        <v>78</v>
      </c>
      <c r="AY639" s="25" t="s">
        <v>419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25" t="s">
        <v>78</v>
      </c>
      <c r="BK639" s="220">
        <f>ROUND(I639*H639,2)</f>
        <v>0</v>
      </c>
      <c r="BL639" s="25" t="s">
        <v>426</v>
      </c>
      <c r="BM639" s="25" t="s">
        <v>2580</v>
      </c>
    </row>
    <row r="640" spans="2:65" s="1" customFormat="1" ht="13.5">
      <c r="B640" s="42"/>
      <c r="C640" s="64"/>
      <c r="D640" s="221" t="s">
        <v>428</v>
      </c>
      <c r="E640" s="64"/>
      <c r="F640" s="222" t="s">
        <v>3292</v>
      </c>
      <c r="G640" s="64"/>
      <c r="H640" s="64"/>
      <c r="I640" s="177"/>
      <c r="J640" s="64"/>
      <c r="K640" s="64"/>
      <c r="L640" s="62"/>
      <c r="M640" s="287"/>
      <c r="N640" s="288"/>
      <c r="O640" s="288"/>
      <c r="P640" s="288"/>
      <c r="Q640" s="288"/>
      <c r="R640" s="288"/>
      <c r="S640" s="288"/>
      <c r="T640" s="289"/>
      <c r="AT640" s="25" t="s">
        <v>428</v>
      </c>
      <c r="AU640" s="25" t="s">
        <v>78</v>
      </c>
    </row>
    <row r="641" spans="2:12" s="1" customFormat="1" ht="6.95" customHeight="1">
      <c r="B641" s="57"/>
      <c r="C641" s="58"/>
      <c r="D641" s="58"/>
      <c r="E641" s="58"/>
      <c r="F641" s="58"/>
      <c r="G641" s="58"/>
      <c r="H641" s="58"/>
      <c r="I641" s="151"/>
      <c r="J641" s="58"/>
      <c r="K641" s="58"/>
      <c r="L641" s="62"/>
    </row>
  </sheetData>
  <sheetProtection password="CC35" sheet="1" objects="1" scenarios="1" formatCells="0" formatColumns="0" formatRows="0" sort="0" autoFilter="0"/>
  <autoFilter ref="C98:K640"/>
  <mergeCells count="12">
    <mergeCell ref="G1:H1"/>
    <mergeCell ref="L2:V2"/>
    <mergeCell ref="E49:H49"/>
    <mergeCell ref="E51:H51"/>
    <mergeCell ref="E87:H87"/>
    <mergeCell ref="E89:H89"/>
    <mergeCell ref="E91:H9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91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9" t="s">
        <v>173</v>
      </c>
      <c r="F9" s="421"/>
      <c r="G9" s="421"/>
      <c r="H9" s="421"/>
      <c r="I9" s="129"/>
      <c r="J9" s="43"/>
      <c r="K9" s="46"/>
    </row>
    <row r="10" spans="1:70" s="1" customFormat="1">
      <c r="B10" s="42"/>
      <c r="C10" s="43"/>
      <c r="D10" s="38" t="s">
        <v>176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22" t="s">
        <v>3293</v>
      </c>
      <c r="F11" s="421"/>
      <c r="G11" s="421"/>
      <c r="H11" s="421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31.07.2017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30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37</v>
      </c>
      <c r="E29" s="43"/>
      <c r="F29" s="43"/>
      <c r="G29" s="43"/>
      <c r="H29" s="43"/>
      <c r="I29" s="129"/>
      <c r="J29" s="140">
        <f>ROUND(J90,2)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41" t="s">
        <v>38</v>
      </c>
      <c r="J31" s="47" t="s">
        <v>40</v>
      </c>
      <c r="K31" s="46"/>
    </row>
    <row r="32" spans="2:11" s="1" customFormat="1" ht="14.45" customHeight="1">
      <c r="B32" s="42"/>
      <c r="C32" s="43"/>
      <c r="D32" s="50" t="s">
        <v>41</v>
      </c>
      <c r="E32" s="50" t="s">
        <v>42</v>
      </c>
      <c r="F32" s="142">
        <f>ROUND(SUM(BE90:BE313), 2)</f>
        <v>0</v>
      </c>
      <c r="G32" s="43"/>
      <c r="H32" s="43"/>
      <c r="I32" s="143">
        <v>0.21</v>
      </c>
      <c r="J32" s="142">
        <f>ROUND(ROUND((SUM(BE90:BE313)),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2">
        <f>ROUND(SUM(BF90:BF313), 2)</f>
        <v>0</v>
      </c>
      <c r="G33" s="43"/>
      <c r="H33" s="43"/>
      <c r="I33" s="143">
        <v>0.15</v>
      </c>
      <c r="J33" s="142">
        <f>ROUND(ROUND((SUM(BF90:BF313)),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2">
        <f>ROUND(SUM(BG90:BG313),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2">
        <f>ROUND(SUM(BH90:BH313),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2">
        <f>ROUND(SUM(BI90:BI313),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47</v>
      </c>
      <c r="E38" s="80"/>
      <c r="F38" s="80"/>
      <c r="G38" s="146" t="s">
        <v>48</v>
      </c>
      <c r="H38" s="147" t="s">
        <v>49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245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9" t="str">
        <f>E7</f>
        <v>Rekonstrukce objektu č.50 na ubytovnu</v>
      </c>
      <c r="F47" s="420"/>
      <c r="G47" s="420"/>
      <c r="H47" s="420"/>
      <c r="I47" s="129"/>
      <c r="J47" s="43"/>
      <c r="K47" s="46"/>
    </row>
    <row r="48" spans="2:11">
      <c r="B48" s="29"/>
      <c r="C48" s="38" t="s">
        <v>170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9" t="s">
        <v>173</v>
      </c>
      <c r="F49" s="421"/>
      <c r="G49" s="421"/>
      <c r="H49" s="421"/>
      <c r="I49" s="129"/>
      <c r="J49" s="43"/>
      <c r="K49" s="46"/>
    </row>
    <row r="50" spans="2:47" s="1" customFormat="1" ht="14.45" customHeight="1">
      <c r="B50" s="42"/>
      <c r="C50" s="38" t="s">
        <v>176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22" t="str">
        <f>E11</f>
        <v>ut - D.1.4 - UT - VYTÁPĚNÍ</v>
      </c>
      <c r="F51" s="421"/>
      <c r="G51" s="421"/>
      <c r="H51" s="421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Valdice</v>
      </c>
      <c r="G53" s="43"/>
      <c r="H53" s="43"/>
      <c r="I53" s="130" t="s">
        <v>25</v>
      </c>
      <c r="J53" s="131" t="str">
        <f>IF(J14="","",J14)</f>
        <v>31.07.2017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274</v>
      </c>
      <c r="D58" s="144"/>
      <c r="E58" s="144"/>
      <c r="F58" s="144"/>
      <c r="G58" s="144"/>
      <c r="H58" s="144"/>
      <c r="I58" s="157"/>
      <c r="J58" s="158" t="s">
        <v>275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280</v>
      </c>
      <c r="D60" s="43"/>
      <c r="E60" s="43"/>
      <c r="F60" s="43"/>
      <c r="G60" s="43"/>
      <c r="H60" s="43"/>
      <c r="I60" s="129"/>
      <c r="J60" s="140">
        <f>J90</f>
        <v>0</v>
      </c>
      <c r="K60" s="46"/>
      <c r="AU60" s="25" t="s">
        <v>281</v>
      </c>
    </row>
    <row r="61" spans="2:47" s="8" customFormat="1" ht="24.95" customHeight="1">
      <c r="B61" s="161"/>
      <c r="C61" s="162"/>
      <c r="D61" s="163" t="s">
        <v>314</v>
      </c>
      <c r="E61" s="164"/>
      <c r="F61" s="164"/>
      <c r="G61" s="164"/>
      <c r="H61" s="164"/>
      <c r="I61" s="165"/>
      <c r="J61" s="166">
        <f>J91</f>
        <v>0</v>
      </c>
      <c r="K61" s="167"/>
    </row>
    <row r="62" spans="2:47" s="9" customFormat="1" ht="19.899999999999999" customHeight="1">
      <c r="B62" s="169"/>
      <c r="C62" s="170"/>
      <c r="D62" s="171" t="s">
        <v>323</v>
      </c>
      <c r="E62" s="172"/>
      <c r="F62" s="172"/>
      <c r="G62" s="172"/>
      <c r="H62" s="172"/>
      <c r="I62" s="173"/>
      <c r="J62" s="174">
        <f>J92</f>
        <v>0</v>
      </c>
      <c r="K62" s="175"/>
    </row>
    <row r="63" spans="2:47" s="9" customFormat="1" ht="19.899999999999999" customHeight="1">
      <c r="B63" s="169"/>
      <c r="C63" s="170"/>
      <c r="D63" s="171" t="s">
        <v>3294</v>
      </c>
      <c r="E63" s="172"/>
      <c r="F63" s="172"/>
      <c r="G63" s="172"/>
      <c r="H63" s="172"/>
      <c r="I63" s="173"/>
      <c r="J63" s="174">
        <f>J119</f>
        <v>0</v>
      </c>
      <c r="K63" s="175"/>
    </row>
    <row r="64" spans="2:47" s="9" customFormat="1" ht="19.899999999999999" customHeight="1">
      <c r="B64" s="169"/>
      <c r="C64" s="170"/>
      <c r="D64" s="171" t="s">
        <v>3295</v>
      </c>
      <c r="E64" s="172"/>
      <c r="F64" s="172"/>
      <c r="G64" s="172"/>
      <c r="H64" s="172"/>
      <c r="I64" s="173"/>
      <c r="J64" s="174">
        <f>J152</f>
        <v>0</v>
      </c>
      <c r="K64" s="175"/>
    </row>
    <row r="65" spans="2:12" s="9" customFormat="1" ht="19.899999999999999" customHeight="1">
      <c r="B65" s="169"/>
      <c r="C65" s="170"/>
      <c r="D65" s="171" t="s">
        <v>3296</v>
      </c>
      <c r="E65" s="172"/>
      <c r="F65" s="172"/>
      <c r="G65" s="172"/>
      <c r="H65" s="172"/>
      <c r="I65" s="173"/>
      <c r="J65" s="174">
        <f>J197</f>
        <v>0</v>
      </c>
      <c r="K65" s="175"/>
    </row>
    <row r="66" spans="2:12" s="9" customFormat="1" ht="19.899999999999999" customHeight="1">
      <c r="B66" s="169"/>
      <c r="C66" s="170"/>
      <c r="D66" s="171" t="s">
        <v>3297</v>
      </c>
      <c r="E66" s="172"/>
      <c r="F66" s="172"/>
      <c r="G66" s="172"/>
      <c r="H66" s="172"/>
      <c r="I66" s="173"/>
      <c r="J66" s="174">
        <f>J280</f>
        <v>0</v>
      </c>
      <c r="K66" s="175"/>
    </row>
    <row r="67" spans="2:12" s="9" customFormat="1" ht="19.899999999999999" customHeight="1">
      <c r="B67" s="169"/>
      <c r="C67" s="170"/>
      <c r="D67" s="171" t="s">
        <v>353</v>
      </c>
      <c r="E67" s="172"/>
      <c r="F67" s="172"/>
      <c r="G67" s="172"/>
      <c r="H67" s="172"/>
      <c r="I67" s="173"/>
      <c r="J67" s="174">
        <f>J301</f>
        <v>0</v>
      </c>
      <c r="K67" s="175"/>
    </row>
    <row r="68" spans="2:12" s="9" customFormat="1" ht="19.899999999999999" customHeight="1">
      <c r="B68" s="169"/>
      <c r="C68" s="170"/>
      <c r="D68" s="171" t="s">
        <v>3298</v>
      </c>
      <c r="E68" s="172"/>
      <c r="F68" s="172"/>
      <c r="G68" s="172"/>
      <c r="H68" s="172"/>
      <c r="I68" s="173"/>
      <c r="J68" s="174">
        <f>J310</f>
        <v>0</v>
      </c>
      <c r="K68" s="175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51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4"/>
      <c r="J74" s="61"/>
      <c r="K74" s="61"/>
      <c r="L74" s="62"/>
    </row>
    <row r="75" spans="2:12" s="1" customFormat="1" ht="36.950000000000003" customHeight="1">
      <c r="B75" s="42"/>
      <c r="C75" s="63" t="s">
        <v>380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22.5" customHeight="1">
      <c r="B78" s="42"/>
      <c r="C78" s="64"/>
      <c r="D78" s="64"/>
      <c r="E78" s="423" t="str">
        <f>E7</f>
        <v>Rekonstrukce objektu č.50 na ubytovnu</v>
      </c>
      <c r="F78" s="424"/>
      <c r="G78" s="424"/>
      <c r="H78" s="424"/>
      <c r="I78" s="177"/>
      <c r="J78" s="64"/>
      <c r="K78" s="64"/>
      <c r="L78" s="62"/>
    </row>
    <row r="79" spans="2:12">
      <c r="B79" s="29"/>
      <c r="C79" s="66" t="s">
        <v>170</v>
      </c>
      <c r="D79" s="178"/>
      <c r="E79" s="178"/>
      <c r="F79" s="178"/>
      <c r="G79" s="178"/>
      <c r="H79" s="178"/>
      <c r="J79" s="178"/>
      <c r="K79" s="178"/>
      <c r="L79" s="179"/>
    </row>
    <row r="80" spans="2:12" s="1" customFormat="1" ht="22.5" customHeight="1">
      <c r="B80" s="42"/>
      <c r="C80" s="64"/>
      <c r="D80" s="64"/>
      <c r="E80" s="423" t="s">
        <v>173</v>
      </c>
      <c r="F80" s="425"/>
      <c r="G80" s="425"/>
      <c r="H80" s="425"/>
      <c r="I80" s="177"/>
      <c r="J80" s="64"/>
      <c r="K80" s="64"/>
      <c r="L80" s="62"/>
    </row>
    <row r="81" spans="2:65" s="1" customFormat="1" ht="14.45" customHeight="1">
      <c r="B81" s="42"/>
      <c r="C81" s="66" t="s">
        <v>176</v>
      </c>
      <c r="D81" s="64"/>
      <c r="E81" s="64"/>
      <c r="F81" s="64"/>
      <c r="G81" s="64"/>
      <c r="H81" s="64"/>
      <c r="I81" s="177"/>
      <c r="J81" s="64"/>
      <c r="K81" s="64"/>
      <c r="L81" s="62"/>
    </row>
    <row r="82" spans="2:65" s="1" customFormat="1" ht="23.25" customHeight="1">
      <c r="B82" s="42"/>
      <c r="C82" s="64"/>
      <c r="D82" s="64"/>
      <c r="E82" s="394" t="str">
        <f>E11</f>
        <v>ut - D.1.4 - UT - VYTÁPĚNÍ</v>
      </c>
      <c r="F82" s="425"/>
      <c r="G82" s="425"/>
      <c r="H82" s="425"/>
      <c r="I82" s="177"/>
      <c r="J82" s="64"/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" customFormat="1" ht="18" customHeight="1">
      <c r="B84" s="42"/>
      <c r="C84" s="66" t="s">
        <v>23</v>
      </c>
      <c r="D84" s="64"/>
      <c r="E84" s="64"/>
      <c r="F84" s="180" t="str">
        <f>F14</f>
        <v>Valdice</v>
      </c>
      <c r="G84" s="64"/>
      <c r="H84" s="64"/>
      <c r="I84" s="181" t="s">
        <v>25</v>
      </c>
      <c r="J84" s="74" t="str">
        <f>IF(J14="","",J14)</f>
        <v>31.07.2017</v>
      </c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65" s="1" customFormat="1">
      <c r="B86" s="42"/>
      <c r="C86" s="66" t="s">
        <v>27</v>
      </c>
      <c r="D86" s="64"/>
      <c r="E86" s="64"/>
      <c r="F86" s="180" t="str">
        <f>E17</f>
        <v xml:space="preserve"> </v>
      </c>
      <c r="G86" s="64"/>
      <c r="H86" s="64"/>
      <c r="I86" s="181" t="s">
        <v>33</v>
      </c>
      <c r="J86" s="180" t="str">
        <f>E23</f>
        <v xml:space="preserve"> </v>
      </c>
      <c r="K86" s="64"/>
      <c r="L86" s="62"/>
    </row>
    <row r="87" spans="2:65" s="1" customFormat="1" ht="14.45" customHeight="1">
      <c r="B87" s="42"/>
      <c r="C87" s="66" t="s">
        <v>31</v>
      </c>
      <c r="D87" s="64"/>
      <c r="E87" s="64"/>
      <c r="F87" s="180" t="str">
        <f>IF(E20="","",E20)</f>
        <v/>
      </c>
      <c r="G87" s="64"/>
      <c r="H87" s="64"/>
      <c r="I87" s="177"/>
      <c r="J87" s="64"/>
      <c r="K87" s="64"/>
      <c r="L87" s="62"/>
    </row>
    <row r="88" spans="2:65" s="1" customFormat="1" ht="10.35" customHeight="1">
      <c r="B88" s="42"/>
      <c r="C88" s="64"/>
      <c r="D88" s="64"/>
      <c r="E88" s="64"/>
      <c r="F88" s="64"/>
      <c r="G88" s="64"/>
      <c r="H88" s="64"/>
      <c r="I88" s="177"/>
      <c r="J88" s="64"/>
      <c r="K88" s="64"/>
      <c r="L88" s="62"/>
    </row>
    <row r="89" spans="2:65" s="10" customFormat="1" ht="29.25" customHeight="1">
      <c r="B89" s="182"/>
      <c r="C89" s="183" t="s">
        <v>404</v>
      </c>
      <c r="D89" s="184" t="s">
        <v>56</v>
      </c>
      <c r="E89" s="184" t="s">
        <v>52</v>
      </c>
      <c r="F89" s="184" t="s">
        <v>405</v>
      </c>
      <c r="G89" s="184" t="s">
        <v>406</v>
      </c>
      <c r="H89" s="184" t="s">
        <v>407</v>
      </c>
      <c r="I89" s="185" t="s">
        <v>408</v>
      </c>
      <c r="J89" s="184" t="s">
        <v>275</v>
      </c>
      <c r="K89" s="186" t="s">
        <v>409</v>
      </c>
      <c r="L89" s="187"/>
      <c r="M89" s="82" t="s">
        <v>410</v>
      </c>
      <c r="N89" s="83" t="s">
        <v>41</v>
      </c>
      <c r="O89" s="83" t="s">
        <v>411</v>
      </c>
      <c r="P89" s="83" t="s">
        <v>412</v>
      </c>
      <c r="Q89" s="83" t="s">
        <v>413</v>
      </c>
      <c r="R89" s="83" t="s">
        <v>414</v>
      </c>
      <c r="S89" s="83" t="s">
        <v>415</v>
      </c>
      <c r="T89" s="84" t="s">
        <v>416</v>
      </c>
    </row>
    <row r="90" spans="2:65" s="1" customFormat="1" ht="29.25" customHeight="1">
      <c r="B90" s="42"/>
      <c r="C90" s="88" t="s">
        <v>280</v>
      </c>
      <c r="D90" s="64"/>
      <c r="E90" s="64"/>
      <c r="F90" s="64"/>
      <c r="G90" s="64"/>
      <c r="H90" s="64"/>
      <c r="I90" s="177"/>
      <c r="J90" s="188">
        <f>BK90</f>
        <v>0</v>
      </c>
      <c r="K90" s="64"/>
      <c r="L90" s="62"/>
      <c r="M90" s="85"/>
      <c r="N90" s="86"/>
      <c r="O90" s="86"/>
      <c r="P90" s="189">
        <f>P91</f>
        <v>0</v>
      </c>
      <c r="Q90" s="86"/>
      <c r="R90" s="189">
        <f>R91</f>
        <v>0</v>
      </c>
      <c r="S90" s="86"/>
      <c r="T90" s="190">
        <f>T91</f>
        <v>0</v>
      </c>
      <c r="AT90" s="25" t="s">
        <v>70</v>
      </c>
      <c r="AU90" s="25" t="s">
        <v>281</v>
      </c>
      <c r="BK90" s="191">
        <f>BK91</f>
        <v>0</v>
      </c>
    </row>
    <row r="91" spans="2:65" s="11" customFormat="1" ht="37.35" customHeight="1">
      <c r="B91" s="192"/>
      <c r="C91" s="193"/>
      <c r="D91" s="194" t="s">
        <v>70</v>
      </c>
      <c r="E91" s="195" t="s">
        <v>1712</v>
      </c>
      <c r="F91" s="195" t="s">
        <v>1713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P92+P119+P152+P197+P280+P301+P310</f>
        <v>0</v>
      </c>
      <c r="Q91" s="200"/>
      <c r="R91" s="201">
        <f>R92+R119+R152+R197+R280+R301+R310</f>
        <v>0</v>
      </c>
      <c r="S91" s="200"/>
      <c r="T91" s="202">
        <f>T92+T119+T152+T197+T280+T301+T310</f>
        <v>0</v>
      </c>
      <c r="AR91" s="203" t="s">
        <v>80</v>
      </c>
      <c r="AT91" s="204" t="s">
        <v>70</v>
      </c>
      <c r="AU91" s="204" t="s">
        <v>71</v>
      </c>
      <c r="AY91" s="203" t="s">
        <v>419</v>
      </c>
      <c r="BK91" s="205">
        <f>BK92+BK119+BK152+BK197+BK280+BK301+BK310</f>
        <v>0</v>
      </c>
    </row>
    <row r="92" spans="2:65" s="11" customFormat="1" ht="19.899999999999999" customHeight="1">
      <c r="B92" s="192"/>
      <c r="C92" s="193"/>
      <c r="D92" s="206" t="s">
        <v>70</v>
      </c>
      <c r="E92" s="207" t="s">
        <v>1854</v>
      </c>
      <c r="F92" s="207" t="s">
        <v>1855</v>
      </c>
      <c r="G92" s="193"/>
      <c r="H92" s="193"/>
      <c r="I92" s="196"/>
      <c r="J92" s="208">
        <f>BK92</f>
        <v>0</v>
      </c>
      <c r="K92" s="193"/>
      <c r="L92" s="198"/>
      <c r="M92" s="199"/>
      <c r="N92" s="200"/>
      <c r="O92" s="200"/>
      <c r="P92" s="201">
        <f>SUM(P93:P118)</f>
        <v>0</v>
      </c>
      <c r="Q92" s="200"/>
      <c r="R92" s="201">
        <f>SUM(R93:R118)</f>
        <v>0</v>
      </c>
      <c r="S92" s="200"/>
      <c r="T92" s="202">
        <f>SUM(T93:T118)</f>
        <v>0</v>
      </c>
      <c r="AR92" s="203" t="s">
        <v>80</v>
      </c>
      <c r="AT92" s="204" t="s">
        <v>70</v>
      </c>
      <c r="AU92" s="204" t="s">
        <v>78</v>
      </c>
      <c r="AY92" s="203" t="s">
        <v>419</v>
      </c>
      <c r="BK92" s="205">
        <f>SUM(BK93:BK118)</f>
        <v>0</v>
      </c>
    </row>
    <row r="93" spans="2:65" s="1" customFormat="1" ht="31.5" customHeight="1">
      <c r="B93" s="42"/>
      <c r="C93" s="209" t="s">
        <v>78</v>
      </c>
      <c r="D93" s="209" t="s">
        <v>421</v>
      </c>
      <c r="E93" s="210" t="s">
        <v>3299</v>
      </c>
      <c r="F93" s="211" t="s">
        <v>3300</v>
      </c>
      <c r="G93" s="212" t="s">
        <v>465</v>
      </c>
      <c r="H93" s="213">
        <v>215.37299999999999</v>
      </c>
      <c r="I93" s="214"/>
      <c r="J93" s="215">
        <f>ROUND(I93*H93,2)</f>
        <v>0</v>
      </c>
      <c r="K93" s="211" t="s">
        <v>425</v>
      </c>
      <c r="L93" s="62"/>
      <c r="M93" s="216" t="s">
        <v>21</v>
      </c>
      <c r="N93" s="217" t="s">
        <v>42</v>
      </c>
      <c r="O93" s="43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AR93" s="25" t="s">
        <v>517</v>
      </c>
      <c r="AT93" s="25" t="s">
        <v>421</v>
      </c>
      <c r="AU93" s="25" t="s">
        <v>80</v>
      </c>
      <c r="AY93" s="25" t="s">
        <v>419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5" t="s">
        <v>78</v>
      </c>
      <c r="BK93" s="220">
        <f>ROUND(I93*H93,2)</f>
        <v>0</v>
      </c>
      <c r="BL93" s="25" t="s">
        <v>517</v>
      </c>
      <c r="BM93" s="25" t="s">
        <v>80</v>
      </c>
    </row>
    <row r="94" spans="2:65" s="1" customFormat="1" ht="27">
      <c r="B94" s="42"/>
      <c r="C94" s="64"/>
      <c r="D94" s="221" t="s">
        <v>428</v>
      </c>
      <c r="E94" s="64"/>
      <c r="F94" s="222" t="s">
        <v>3300</v>
      </c>
      <c r="G94" s="64"/>
      <c r="H94" s="64"/>
      <c r="I94" s="177"/>
      <c r="J94" s="64"/>
      <c r="K94" s="64"/>
      <c r="L94" s="62"/>
      <c r="M94" s="223"/>
      <c r="N94" s="43"/>
      <c r="O94" s="43"/>
      <c r="P94" s="43"/>
      <c r="Q94" s="43"/>
      <c r="R94" s="43"/>
      <c r="S94" s="43"/>
      <c r="T94" s="79"/>
      <c r="AT94" s="25" t="s">
        <v>428</v>
      </c>
      <c r="AU94" s="25" t="s">
        <v>80</v>
      </c>
    </row>
    <row r="95" spans="2:65" s="12" customFormat="1" ht="27">
      <c r="B95" s="224"/>
      <c r="C95" s="225"/>
      <c r="D95" s="221" t="s">
        <v>430</v>
      </c>
      <c r="E95" s="226" t="s">
        <v>21</v>
      </c>
      <c r="F95" s="227" t="s">
        <v>3301</v>
      </c>
      <c r="G95" s="225"/>
      <c r="H95" s="228">
        <v>215.37299999999999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430</v>
      </c>
      <c r="AU95" s="234" t="s">
        <v>80</v>
      </c>
      <c r="AV95" s="12" t="s">
        <v>80</v>
      </c>
      <c r="AW95" s="12" t="s">
        <v>34</v>
      </c>
      <c r="AX95" s="12" t="s">
        <v>71</v>
      </c>
      <c r="AY95" s="234" t="s">
        <v>419</v>
      </c>
    </row>
    <row r="96" spans="2:65" s="13" customFormat="1" ht="13.5">
      <c r="B96" s="235"/>
      <c r="C96" s="236"/>
      <c r="D96" s="237" t="s">
        <v>430</v>
      </c>
      <c r="E96" s="238" t="s">
        <v>21</v>
      </c>
      <c r="F96" s="239" t="s">
        <v>434</v>
      </c>
      <c r="G96" s="236"/>
      <c r="H96" s="240">
        <v>215.37299999999999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430</v>
      </c>
      <c r="AU96" s="246" t="s">
        <v>80</v>
      </c>
      <c r="AV96" s="13" t="s">
        <v>426</v>
      </c>
      <c r="AW96" s="13" t="s">
        <v>34</v>
      </c>
      <c r="AX96" s="13" t="s">
        <v>78</v>
      </c>
      <c r="AY96" s="246" t="s">
        <v>419</v>
      </c>
    </row>
    <row r="97" spans="2:65" s="1" customFormat="1" ht="22.5" customHeight="1">
      <c r="B97" s="42"/>
      <c r="C97" s="250" t="s">
        <v>80</v>
      </c>
      <c r="D97" s="250" t="s">
        <v>469</v>
      </c>
      <c r="E97" s="251" t="s">
        <v>3302</v>
      </c>
      <c r="F97" s="252" t="s">
        <v>3303</v>
      </c>
      <c r="G97" s="253" t="s">
        <v>504</v>
      </c>
      <c r="H97" s="254">
        <v>48</v>
      </c>
      <c r="I97" s="255"/>
      <c r="J97" s="256">
        <f>ROUND(I97*H97,2)</f>
        <v>0</v>
      </c>
      <c r="K97" s="252" t="s">
        <v>425</v>
      </c>
      <c r="L97" s="257"/>
      <c r="M97" s="258" t="s">
        <v>21</v>
      </c>
      <c r="N97" s="259" t="s">
        <v>42</v>
      </c>
      <c r="O97" s="43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25" t="s">
        <v>622</v>
      </c>
      <c r="AT97" s="25" t="s">
        <v>469</v>
      </c>
      <c r="AU97" s="25" t="s">
        <v>80</v>
      </c>
      <c r="AY97" s="25" t="s">
        <v>419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5" t="s">
        <v>78</v>
      </c>
      <c r="BK97" s="220">
        <f>ROUND(I97*H97,2)</f>
        <v>0</v>
      </c>
      <c r="BL97" s="25" t="s">
        <v>517</v>
      </c>
      <c r="BM97" s="25" t="s">
        <v>426</v>
      </c>
    </row>
    <row r="98" spans="2:65" s="1" customFormat="1" ht="13.5">
      <c r="B98" s="42"/>
      <c r="C98" s="64"/>
      <c r="D98" s="237" t="s">
        <v>428</v>
      </c>
      <c r="E98" s="64"/>
      <c r="F98" s="271" t="s">
        <v>3303</v>
      </c>
      <c r="G98" s="64"/>
      <c r="H98" s="64"/>
      <c r="I98" s="177"/>
      <c r="J98" s="64"/>
      <c r="K98" s="64"/>
      <c r="L98" s="62"/>
      <c r="M98" s="223"/>
      <c r="N98" s="43"/>
      <c r="O98" s="43"/>
      <c r="P98" s="43"/>
      <c r="Q98" s="43"/>
      <c r="R98" s="43"/>
      <c r="S98" s="43"/>
      <c r="T98" s="79"/>
      <c r="AT98" s="25" t="s">
        <v>428</v>
      </c>
      <c r="AU98" s="25" t="s">
        <v>80</v>
      </c>
    </row>
    <row r="99" spans="2:65" s="1" customFormat="1" ht="22.5" customHeight="1">
      <c r="B99" s="42"/>
      <c r="C99" s="250" t="s">
        <v>100</v>
      </c>
      <c r="D99" s="250" t="s">
        <v>469</v>
      </c>
      <c r="E99" s="251" t="s">
        <v>3304</v>
      </c>
      <c r="F99" s="252" t="s">
        <v>3305</v>
      </c>
      <c r="G99" s="253" t="s">
        <v>504</v>
      </c>
      <c r="H99" s="254">
        <v>24</v>
      </c>
      <c r="I99" s="255"/>
      <c r="J99" s="256">
        <f>ROUND(I99*H99,2)</f>
        <v>0</v>
      </c>
      <c r="K99" s="252" t="s">
        <v>425</v>
      </c>
      <c r="L99" s="257"/>
      <c r="M99" s="258" t="s">
        <v>21</v>
      </c>
      <c r="N99" s="259" t="s">
        <v>42</v>
      </c>
      <c r="O99" s="43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25" t="s">
        <v>622</v>
      </c>
      <c r="AT99" s="25" t="s">
        <v>469</v>
      </c>
      <c r="AU99" s="25" t="s">
        <v>80</v>
      </c>
      <c r="AY99" s="25" t="s">
        <v>419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5" t="s">
        <v>78</v>
      </c>
      <c r="BK99" s="220">
        <f>ROUND(I99*H99,2)</f>
        <v>0</v>
      </c>
      <c r="BL99" s="25" t="s">
        <v>517</v>
      </c>
      <c r="BM99" s="25" t="s">
        <v>455</v>
      </c>
    </row>
    <row r="100" spans="2:65" s="1" customFormat="1" ht="13.5">
      <c r="B100" s="42"/>
      <c r="C100" s="64"/>
      <c r="D100" s="237" t="s">
        <v>428</v>
      </c>
      <c r="E100" s="64"/>
      <c r="F100" s="271" t="s">
        <v>3305</v>
      </c>
      <c r="G100" s="64"/>
      <c r="H100" s="64"/>
      <c r="I100" s="177"/>
      <c r="J100" s="64"/>
      <c r="K100" s="64"/>
      <c r="L100" s="62"/>
      <c r="M100" s="223"/>
      <c r="N100" s="43"/>
      <c r="O100" s="43"/>
      <c r="P100" s="43"/>
      <c r="Q100" s="43"/>
      <c r="R100" s="43"/>
      <c r="S100" s="43"/>
      <c r="T100" s="79"/>
      <c r="AT100" s="25" t="s">
        <v>428</v>
      </c>
      <c r="AU100" s="25" t="s">
        <v>80</v>
      </c>
    </row>
    <row r="101" spans="2:65" s="1" customFormat="1" ht="22.5" customHeight="1">
      <c r="B101" s="42"/>
      <c r="C101" s="250" t="s">
        <v>426</v>
      </c>
      <c r="D101" s="250" t="s">
        <v>469</v>
      </c>
      <c r="E101" s="251" t="s">
        <v>3306</v>
      </c>
      <c r="F101" s="252" t="s">
        <v>3307</v>
      </c>
      <c r="G101" s="253" t="s">
        <v>504</v>
      </c>
      <c r="H101" s="254">
        <v>234</v>
      </c>
      <c r="I101" s="255"/>
      <c r="J101" s="256">
        <f>ROUND(I101*H101,2)</f>
        <v>0</v>
      </c>
      <c r="K101" s="252" t="s">
        <v>425</v>
      </c>
      <c r="L101" s="257"/>
      <c r="M101" s="258" t="s">
        <v>21</v>
      </c>
      <c r="N101" s="259" t="s">
        <v>42</v>
      </c>
      <c r="O101" s="43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25" t="s">
        <v>622</v>
      </c>
      <c r="AT101" s="25" t="s">
        <v>469</v>
      </c>
      <c r="AU101" s="25" t="s">
        <v>80</v>
      </c>
      <c r="AY101" s="25" t="s">
        <v>419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5" t="s">
        <v>78</v>
      </c>
      <c r="BK101" s="220">
        <f>ROUND(I101*H101,2)</f>
        <v>0</v>
      </c>
      <c r="BL101" s="25" t="s">
        <v>517</v>
      </c>
      <c r="BM101" s="25" t="s">
        <v>468</v>
      </c>
    </row>
    <row r="102" spans="2:65" s="1" customFormat="1" ht="13.5">
      <c r="B102" s="42"/>
      <c r="C102" s="64"/>
      <c r="D102" s="237" t="s">
        <v>428</v>
      </c>
      <c r="E102" s="64"/>
      <c r="F102" s="271" t="s">
        <v>3307</v>
      </c>
      <c r="G102" s="64"/>
      <c r="H102" s="64"/>
      <c r="I102" s="177"/>
      <c r="J102" s="64"/>
      <c r="K102" s="64"/>
      <c r="L102" s="62"/>
      <c r="M102" s="223"/>
      <c r="N102" s="43"/>
      <c r="O102" s="43"/>
      <c r="P102" s="43"/>
      <c r="Q102" s="43"/>
      <c r="R102" s="43"/>
      <c r="S102" s="43"/>
      <c r="T102" s="79"/>
      <c r="AT102" s="25" t="s">
        <v>428</v>
      </c>
      <c r="AU102" s="25" t="s">
        <v>80</v>
      </c>
    </row>
    <row r="103" spans="2:65" s="1" customFormat="1" ht="22.5" customHeight="1">
      <c r="B103" s="42"/>
      <c r="C103" s="250" t="s">
        <v>450</v>
      </c>
      <c r="D103" s="250" t="s">
        <v>469</v>
      </c>
      <c r="E103" s="251" t="s">
        <v>3308</v>
      </c>
      <c r="F103" s="252" t="s">
        <v>3309</v>
      </c>
      <c r="G103" s="253" t="s">
        <v>504</v>
      </c>
      <c r="H103" s="254">
        <v>120</v>
      </c>
      <c r="I103" s="255"/>
      <c r="J103" s="256">
        <f>ROUND(I103*H103,2)</f>
        <v>0</v>
      </c>
      <c r="K103" s="252" t="s">
        <v>425</v>
      </c>
      <c r="L103" s="257"/>
      <c r="M103" s="258" t="s">
        <v>21</v>
      </c>
      <c r="N103" s="259" t="s">
        <v>42</v>
      </c>
      <c r="O103" s="43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25" t="s">
        <v>622</v>
      </c>
      <c r="AT103" s="25" t="s">
        <v>469</v>
      </c>
      <c r="AU103" s="25" t="s">
        <v>80</v>
      </c>
      <c r="AY103" s="25" t="s">
        <v>419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5" t="s">
        <v>78</v>
      </c>
      <c r="BK103" s="220">
        <f>ROUND(I103*H103,2)</f>
        <v>0</v>
      </c>
      <c r="BL103" s="25" t="s">
        <v>517</v>
      </c>
      <c r="BM103" s="25" t="s">
        <v>479</v>
      </c>
    </row>
    <row r="104" spans="2:65" s="1" customFormat="1" ht="13.5">
      <c r="B104" s="42"/>
      <c r="C104" s="64"/>
      <c r="D104" s="237" t="s">
        <v>428</v>
      </c>
      <c r="E104" s="64"/>
      <c r="F104" s="271" t="s">
        <v>3309</v>
      </c>
      <c r="G104" s="64"/>
      <c r="H104" s="64"/>
      <c r="I104" s="177"/>
      <c r="J104" s="64"/>
      <c r="K104" s="64"/>
      <c r="L104" s="62"/>
      <c r="M104" s="223"/>
      <c r="N104" s="43"/>
      <c r="O104" s="43"/>
      <c r="P104" s="43"/>
      <c r="Q104" s="43"/>
      <c r="R104" s="43"/>
      <c r="S104" s="43"/>
      <c r="T104" s="79"/>
      <c r="AT104" s="25" t="s">
        <v>428</v>
      </c>
      <c r="AU104" s="25" t="s">
        <v>80</v>
      </c>
    </row>
    <row r="105" spans="2:65" s="1" customFormat="1" ht="22.5" customHeight="1">
      <c r="B105" s="42"/>
      <c r="C105" s="250" t="s">
        <v>455</v>
      </c>
      <c r="D105" s="250" t="s">
        <v>469</v>
      </c>
      <c r="E105" s="251" t="s">
        <v>3310</v>
      </c>
      <c r="F105" s="252" t="s">
        <v>3311</v>
      </c>
      <c r="G105" s="253" t="s">
        <v>504</v>
      </c>
      <c r="H105" s="254">
        <v>72</v>
      </c>
      <c r="I105" s="255"/>
      <c r="J105" s="256">
        <f>ROUND(I105*H105,2)</f>
        <v>0</v>
      </c>
      <c r="K105" s="252" t="s">
        <v>425</v>
      </c>
      <c r="L105" s="257"/>
      <c r="M105" s="258" t="s">
        <v>21</v>
      </c>
      <c r="N105" s="259" t="s">
        <v>42</v>
      </c>
      <c r="O105" s="43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25" t="s">
        <v>622</v>
      </c>
      <c r="AT105" s="25" t="s">
        <v>469</v>
      </c>
      <c r="AU105" s="25" t="s">
        <v>80</v>
      </c>
      <c r="AY105" s="25" t="s">
        <v>419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5" t="s">
        <v>78</v>
      </c>
      <c r="BK105" s="220">
        <f>ROUND(I105*H105,2)</f>
        <v>0</v>
      </c>
      <c r="BL105" s="25" t="s">
        <v>517</v>
      </c>
      <c r="BM105" s="25" t="s">
        <v>492</v>
      </c>
    </row>
    <row r="106" spans="2:65" s="1" customFormat="1" ht="13.5">
      <c r="B106" s="42"/>
      <c r="C106" s="64"/>
      <c r="D106" s="237" t="s">
        <v>428</v>
      </c>
      <c r="E106" s="64"/>
      <c r="F106" s="271" t="s">
        <v>3311</v>
      </c>
      <c r="G106" s="64"/>
      <c r="H106" s="64"/>
      <c r="I106" s="177"/>
      <c r="J106" s="64"/>
      <c r="K106" s="64"/>
      <c r="L106" s="62"/>
      <c r="M106" s="223"/>
      <c r="N106" s="43"/>
      <c r="O106" s="43"/>
      <c r="P106" s="43"/>
      <c r="Q106" s="43"/>
      <c r="R106" s="43"/>
      <c r="S106" s="43"/>
      <c r="T106" s="79"/>
      <c r="AT106" s="25" t="s">
        <v>428</v>
      </c>
      <c r="AU106" s="25" t="s">
        <v>80</v>
      </c>
    </row>
    <row r="107" spans="2:65" s="1" customFormat="1" ht="22.5" customHeight="1">
      <c r="B107" s="42"/>
      <c r="C107" s="250" t="s">
        <v>462</v>
      </c>
      <c r="D107" s="250" t="s">
        <v>469</v>
      </c>
      <c r="E107" s="251" t="s">
        <v>3312</v>
      </c>
      <c r="F107" s="252" t="s">
        <v>3313</v>
      </c>
      <c r="G107" s="253" t="s">
        <v>504</v>
      </c>
      <c r="H107" s="254">
        <v>108</v>
      </c>
      <c r="I107" s="255"/>
      <c r="J107" s="256">
        <f>ROUND(I107*H107,2)</f>
        <v>0</v>
      </c>
      <c r="K107" s="252" t="s">
        <v>425</v>
      </c>
      <c r="L107" s="257"/>
      <c r="M107" s="258" t="s">
        <v>21</v>
      </c>
      <c r="N107" s="259" t="s">
        <v>42</v>
      </c>
      <c r="O107" s="43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25" t="s">
        <v>622</v>
      </c>
      <c r="AT107" s="25" t="s">
        <v>469</v>
      </c>
      <c r="AU107" s="25" t="s">
        <v>80</v>
      </c>
      <c r="AY107" s="25" t="s">
        <v>419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5" t="s">
        <v>78</v>
      </c>
      <c r="BK107" s="220">
        <f>ROUND(I107*H107,2)</f>
        <v>0</v>
      </c>
      <c r="BL107" s="25" t="s">
        <v>517</v>
      </c>
      <c r="BM107" s="25" t="s">
        <v>508</v>
      </c>
    </row>
    <row r="108" spans="2:65" s="1" customFormat="1" ht="13.5">
      <c r="B108" s="42"/>
      <c r="C108" s="64"/>
      <c r="D108" s="237" t="s">
        <v>428</v>
      </c>
      <c r="E108" s="64"/>
      <c r="F108" s="271" t="s">
        <v>3313</v>
      </c>
      <c r="G108" s="64"/>
      <c r="H108" s="64"/>
      <c r="I108" s="177"/>
      <c r="J108" s="64"/>
      <c r="K108" s="64"/>
      <c r="L108" s="62"/>
      <c r="M108" s="223"/>
      <c r="N108" s="43"/>
      <c r="O108" s="43"/>
      <c r="P108" s="43"/>
      <c r="Q108" s="43"/>
      <c r="R108" s="43"/>
      <c r="S108" s="43"/>
      <c r="T108" s="79"/>
      <c r="AT108" s="25" t="s">
        <v>428</v>
      </c>
      <c r="AU108" s="25" t="s">
        <v>80</v>
      </c>
    </row>
    <row r="109" spans="2:65" s="1" customFormat="1" ht="22.5" customHeight="1">
      <c r="B109" s="42"/>
      <c r="C109" s="250" t="s">
        <v>468</v>
      </c>
      <c r="D109" s="250" t="s">
        <v>469</v>
      </c>
      <c r="E109" s="251" t="s">
        <v>3314</v>
      </c>
      <c r="F109" s="252" t="s">
        <v>3315</v>
      </c>
      <c r="G109" s="253" t="s">
        <v>504</v>
      </c>
      <c r="H109" s="254">
        <v>18</v>
      </c>
      <c r="I109" s="255"/>
      <c r="J109" s="256">
        <f>ROUND(I109*H109,2)</f>
        <v>0</v>
      </c>
      <c r="K109" s="252" t="s">
        <v>425</v>
      </c>
      <c r="L109" s="257"/>
      <c r="M109" s="258" t="s">
        <v>21</v>
      </c>
      <c r="N109" s="259" t="s">
        <v>42</v>
      </c>
      <c r="O109" s="43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25" t="s">
        <v>622</v>
      </c>
      <c r="AT109" s="25" t="s">
        <v>469</v>
      </c>
      <c r="AU109" s="25" t="s">
        <v>80</v>
      </c>
      <c r="AY109" s="25" t="s">
        <v>419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5" t="s">
        <v>78</v>
      </c>
      <c r="BK109" s="220">
        <f>ROUND(I109*H109,2)</f>
        <v>0</v>
      </c>
      <c r="BL109" s="25" t="s">
        <v>517</v>
      </c>
      <c r="BM109" s="25" t="s">
        <v>517</v>
      </c>
    </row>
    <row r="110" spans="2:65" s="1" customFormat="1" ht="13.5">
      <c r="B110" s="42"/>
      <c r="C110" s="64"/>
      <c r="D110" s="237" t="s">
        <v>428</v>
      </c>
      <c r="E110" s="64"/>
      <c r="F110" s="271" t="s">
        <v>3315</v>
      </c>
      <c r="G110" s="64"/>
      <c r="H110" s="64"/>
      <c r="I110" s="177"/>
      <c r="J110" s="64"/>
      <c r="K110" s="64"/>
      <c r="L110" s="62"/>
      <c r="M110" s="223"/>
      <c r="N110" s="43"/>
      <c r="O110" s="43"/>
      <c r="P110" s="43"/>
      <c r="Q110" s="43"/>
      <c r="R110" s="43"/>
      <c r="S110" s="43"/>
      <c r="T110" s="79"/>
      <c r="AT110" s="25" t="s">
        <v>428</v>
      </c>
      <c r="AU110" s="25" t="s">
        <v>80</v>
      </c>
    </row>
    <row r="111" spans="2:65" s="1" customFormat="1" ht="22.5" customHeight="1">
      <c r="B111" s="42"/>
      <c r="C111" s="250" t="s">
        <v>474</v>
      </c>
      <c r="D111" s="250" t="s">
        <v>469</v>
      </c>
      <c r="E111" s="251" t="s">
        <v>3316</v>
      </c>
      <c r="F111" s="252" t="s">
        <v>3317</v>
      </c>
      <c r="G111" s="253" t="s">
        <v>504</v>
      </c>
      <c r="H111" s="254">
        <v>4</v>
      </c>
      <c r="I111" s="255"/>
      <c r="J111" s="256">
        <f>ROUND(I111*H111,2)</f>
        <v>0</v>
      </c>
      <c r="K111" s="252" t="s">
        <v>425</v>
      </c>
      <c r="L111" s="257"/>
      <c r="M111" s="258" t="s">
        <v>21</v>
      </c>
      <c r="N111" s="259" t="s">
        <v>42</v>
      </c>
      <c r="O111" s="43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25" t="s">
        <v>622</v>
      </c>
      <c r="AT111" s="25" t="s">
        <v>469</v>
      </c>
      <c r="AU111" s="25" t="s">
        <v>80</v>
      </c>
      <c r="AY111" s="25" t="s">
        <v>419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5" t="s">
        <v>78</v>
      </c>
      <c r="BK111" s="220">
        <f>ROUND(I111*H111,2)</f>
        <v>0</v>
      </c>
      <c r="BL111" s="25" t="s">
        <v>517</v>
      </c>
      <c r="BM111" s="25" t="s">
        <v>529</v>
      </c>
    </row>
    <row r="112" spans="2:65" s="1" customFormat="1" ht="13.5">
      <c r="B112" s="42"/>
      <c r="C112" s="64"/>
      <c r="D112" s="237" t="s">
        <v>428</v>
      </c>
      <c r="E112" s="64"/>
      <c r="F112" s="271" t="s">
        <v>3317</v>
      </c>
      <c r="G112" s="64"/>
      <c r="H112" s="64"/>
      <c r="I112" s="177"/>
      <c r="J112" s="64"/>
      <c r="K112" s="64"/>
      <c r="L112" s="62"/>
      <c r="M112" s="223"/>
      <c r="N112" s="43"/>
      <c r="O112" s="43"/>
      <c r="P112" s="43"/>
      <c r="Q112" s="43"/>
      <c r="R112" s="43"/>
      <c r="S112" s="43"/>
      <c r="T112" s="79"/>
      <c r="AT112" s="25" t="s">
        <v>428</v>
      </c>
      <c r="AU112" s="25" t="s">
        <v>80</v>
      </c>
    </row>
    <row r="113" spans="2:65" s="1" customFormat="1" ht="22.5" customHeight="1">
      <c r="B113" s="42"/>
      <c r="C113" s="250" t="s">
        <v>479</v>
      </c>
      <c r="D113" s="250" t="s">
        <v>469</v>
      </c>
      <c r="E113" s="251" t="s">
        <v>3318</v>
      </c>
      <c r="F113" s="252" t="s">
        <v>3319</v>
      </c>
      <c r="G113" s="253" t="s">
        <v>608</v>
      </c>
      <c r="H113" s="254">
        <v>10</v>
      </c>
      <c r="I113" s="255"/>
      <c r="J113" s="256">
        <f>ROUND(I113*H113,2)</f>
        <v>0</v>
      </c>
      <c r="K113" s="252" t="s">
        <v>425</v>
      </c>
      <c r="L113" s="257"/>
      <c r="M113" s="258" t="s">
        <v>21</v>
      </c>
      <c r="N113" s="259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622</v>
      </c>
      <c r="AT113" s="25" t="s">
        <v>469</v>
      </c>
      <c r="AU113" s="25" t="s">
        <v>80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517</v>
      </c>
      <c r="BM113" s="25" t="s">
        <v>544</v>
      </c>
    </row>
    <row r="114" spans="2:65" s="1" customFormat="1" ht="13.5">
      <c r="B114" s="42"/>
      <c r="C114" s="64"/>
      <c r="D114" s="237" t="s">
        <v>428</v>
      </c>
      <c r="E114" s="64"/>
      <c r="F114" s="271" t="s">
        <v>3319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80</v>
      </c>
    </row>
    <row r="115" spans="2:65" s="1" customFormat="1" ht="31.5" customHeight="1">
      <c r="B115" s="42"/>
      <c r="C115" s="209" t="s">
        <v>485</v>
      </c>
      <c r="D115" s="209" t="s">
        <v>421</v>
      </c>
      <c r="E115" s="210" t="s">
        <v>1915</v>
      </c>
      <c r="F115" s="211" t="s">
        <v>1918</v>
      </c>
      <c r="G115" s="212" t="s">
        <v>458</v>
      </c>
      <c r="H115" s="213">
        <v>0.42199999999999999</v>
      </c>
      <c r="I115" s="214"/>
      <c r="J115" s="215">
        <f>ROUND(I115*H115,2)</f>
        <v>0</v>
      </c>
      <c r="K115" s="211" t="s">
        <v>425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517</v>
      </c>
      <c r="AT115" s="25" t="s">
        <v>421</v>
      </c>
      <c r="AU115" s="25" t="s">
        <v>80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517</v>
      </c>
      <c r="BM115" s="25" t="s">
        <v>557</v>
      </c>
    </row>
    <row r="116" spans="2:65" s="1" customFormat="1" ht="27">
      <c r="B116" s="42"/>
      <c r="C116" s="64"/>
      <c r="D116" s="237" t="s">
        <v>428</v>
      </c>
      <c r="E116" s="64"/>
      <c r="F116" s="271" t="s">
        <v>1918</v>
      </c>
      <c r="G116" s="64"/>
      <c r="H116" s="64"/>
      <c r="I116" s="177"/>
      <c r="J116" s="64"/>
      <c r="K116" s="64"/>
      <c r="L116" s="62"/>
      <c r="M116" s="223"/>
      <c r="N116" s="43"/>
      <c r="O116" s="43"/>
      <c r="P116" s="43"/>
      <c r="Q116" s="43"/>
      <c r="R116" s="43"/>
      <c r="S116" s="43"/>
      <c r="T116" s="79"/>
      <c r="AT116" s="25" t="s">
        <v>428</v>
      </c>
      <c r="AU116" s="25" t="s">
        <v>80</v>
      </c>
    </row>
    <row r="117" spans="2:65" s="1" customFormat="1" ht="44.25" customHeight="1">
      <c r="B117" s="42"/>
      <c r="C117" s="209" t="s">
        <v>492</v>
      </c>
      <c r="D117" s="209" t="s">
        <v>421</v>
      </c>
      <c r="E117" s="210" t="s">
        <v>3320</v>
      </c>
      <c r="F117" s="211" t="s">
        <v>3321</v>
      </c>
      <c r="G117" s="212" t="s">
        <v>458</v>
      </c>
      <c r="H117" s="213">
        <v>0.42199999999999999</v>
      </c>
      <c r="I117" s="214"/>
      <c r="J117" s="215">
        <f>ROUND(I117*H117,2)</f>
        <v>0</v>
      </c>
      <c r="K117" s="211" t="s">
        <v>425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517</v>
      </c>
      <c r="AT117" s="25" t="s">
        <v>421</v>
      </c>
      <c r="AU117" s="25" t="s">
        <v>80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517</v>
      </c>
      <c r="BM117" s="25" t="s">
        <v>569</v>
      </c>
    </row>
    <row r="118" spans="2:65" s="1" customFormat="1" ht="27">
      <c r="B118" s="42"/>
      <c r="C118" s="64"/>
      <c r="D118" s="221" t="s">
        <v>428</v>
      </c>
      <c r="E118" s="64"/>
      <c r="F118" s="222" t="s">
        <v>3321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80</v>
      </c>
    </row>
    <row r="119" spans="2:65" s="11" customFormat="1" ht="29.85" customHeight="1">
      <c r="B119" s="192"/>
      <c r="C119" s="193"/>
      <c r="D119" s="206" t="s">
        <v>70</v>
      </c>
      <c r="E119" s="207" t="s">
        <v>3322</v>
      </c>
      <c r="F119" s="207" t="s">
        <v>3323</v>
      </c>
      <c r="G119" s="193"/>
      <c r="H119" s="193"/>
      <c r="I119" s="196"/>
      <c r="J119" s="208">
        <f>BK119</f>
        <v>0</v>
      </c>
      <c r="K119" s="193"/>
      <c r="L119" s="198"/>
      <c r="M119" s="199"/>
      <c r="N119" s="200"/>
      <c r="O119" s="200"/>
      <c r="P119" s="201">
        <f>SUM(P120:P151)</f>
        <v>0</v>
      </c>
      <c r="Q119" s="200"/>
      <c r="R119" s="201">
        <f>SUM(R120:R151)</f>
        <v>0</v>
      </c>
      <c r="S119" s="200"/>
      <c r="T119" s="202">
        <f>SUM(T120:T151)</f>
        <v>0</v>
      </c>
      <c r="AR119" s="203" t="s">
        <v>80</v>
      </c>
      <c r="AT119" s="204" t="s">
        <v>70</v>
      </c>
      <c r="AU119" s="204" t="s">
        <v>78</v>
      </c>
      <c r="AY119" s="203" t="s">
        <v>419</v>
      </c>
      <c r="BK119" s="205">
        <f>SUM(BK120:BK151)</f>
        <v>0</v>
      </c>
    </row>
    <row r="120" spans="2:65" s="1" customFormat="1" ht="22.5" customHeight="1">
      <c r="B120" s="42"/>
      <c r="C120" s="209" t="s">
        <v>501</v>
      </c>
      <c r="D120" s="209" t="s">
        <v>421</v>
      </c>
      <c r="E120" s="210" t="s">
        <v>3324</v>
      </c>
      <c r="F120" s="211" t="s">
        <v>3325</v>
      </c>
      <c r="G120" s="212" t="s">
        <v>608</v>
      </c>
      <c r="H120" s="213">
        <v>2</v>
      </c>
      <c r="I120" s="214"/>
      <c r="J120" s="215">
        <f>ROUND(I120*H120,2)</f>
        <v>0</v>
      </c>
      <c r="K120" s="211" t="s">
        <v>425</v>
      </c>
      <c r="L120" s="62"/>
      <c r="M120" s="216" t="s">
        <v>21</v>
      </c>
      <c r="N120" s="217" t="s">
        <v>42</v>
      </c>
      <c r="O120" s="43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25" t="s">
        <v>517</v>
      </c>
      <c r="AT120" s="25" t="s">
        <v>421</v>
      </c>
      <c r="AU120" s="25" t="s">
        <v>80</v>
      </c>
      <c r="AY120" s="25" t="s">
        <v>419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5" t="s">
        <v>78</v>
      </c>
      <c r="BK120" s="220">
        <f>ROUND(I120*H120,2)</f>
        <v>0</v>
      </c>
      <c r="BL120" s="25" t="s">
        <v>517</v>
      </c>
      <c r="BM120" s="25" t="s">
        <v>587</v>
      </c>
    </row>
    <row r="121" spans="2:65" s="1" customFormat="1" ht="13.5">
      <c r="B121" s="42"/>
      <c r="C121" s="64"/>
      <c r="D121" s="237" t="s">
        <v>428</v>
      </c>
      <c r="E121" s="64"/>
      <c r="F121" s="271" t="s">
        <v>3325</v>
      </c>
      <c r="G121" s="64"/>
      <c r="H121" s="64"/>
      <c r="I121" s="177"/>
      <c r="J121" s="64"/>
      <c r="K121" s="64"/>
      <c r="L121" s="62"/>
      <c r="M121" s="223"/>
      <c r="N121" s="43"/>
      <c r="O121" s="43"/>
      <c r="P121" s="43"/>
      <c r="Q121" s="43"/>
      <c r="R121" s="43"/>
      <c r="S121" s="43"/>
      <c r="T121" s="79"/>
      <c r="AT121" s="25" t="s">
        <v>428</v>
      </c>
      <c r="AU121" s="25" t="s">
        <v>80</v>
      </c>
    </row>
    <row r="122" spans="2:65" s="1" customFormat="1" ht="31.5" customHeight="1">
      <c r="B122" s="42"/>
      <c r="C122" s="209" t="s">
        <v>508</v>
      </c>
      <c r="D122" s="209" t="s">
        <v>421</v>
      </c>
      <c r="E122" s="210" t="s">
        <v>3326</v>
      </c>
      <c r="F122" s="211" t="s">
        <v>3327</v>
      </c>
      <c r="G122" s="212" t="s">
        <v>608</v>
      </c>
      <c r="H122" s="213">
        <v>4</v>
      </c>
      <c r="I122" s="214"/>
      <c r="J122" s="215">
        <f>ROUND(I122*H122,2)</f>
        <v>0</v>
      </c>
      <c r="K122" s="211" t="s">
        <v>425</v>
      </c>
      <c r="L122" s="62"/>
      <c r="M122" s="216" t="s">
        <v>21</v>
      </c>
      <c r="N122" s="217" t="s">
        <v>42</v>
      </c>
      <c r="O122" s="43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25" t="s">
        <v>517</v>
      </c>
      <c r="AT122" s="25" t="s">
        <v>421</v>
      </c>
      <c r="AU122" s="25" t="s">
        <v>80</v>
      </c>
      <c r="AY122" s="25" t="s">
        <v>419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5" t="s">
        <v>78</v>
      </c>
      <c r="BK122" s="220">
        <f>ROUND(I122*H122,2)</f>
        <v>0</v>
      </c>
      <c r="BL122" s="25" t="s">
        <v>517</v>
      </c>
      <c r="BM122" s="25" t="s">
        <v>599</v>
      </c>
    </row>
    <row r="123" spans="2:65" s="1" customFormat="1" ht="27">
      <c r="B123" s="42"/>
      <c r="C123" s="64"/>
      <c r="D123" s="237" t="s">
        <v>428</v>
      </c>
      <c r="E123" s="64"/>
      <c r="F123" s="271" t="s">
        <v>3327</v>
      </c>
      <c r="G123" s="64"/>
      <c r="H123" s="64"/>
      <c r="I123" s="177"/>
      <c r="J123" s="64"/>
      <c r="K123" s="64"/>
      <c r="L123" s="62"/>
      <c r="M123" s="223"/>
      <c r="N123" s="43"/>
      <c r="O123" s="43"/>
      <c r="P123" s="43"/>
      <c r="Q123" s="43"/>
      <c r="R123" s="43"/>
      <c r="S123" s="43"/>
      <c r="T123" s="79"/>
      <c r="AT123" s="25" t="s">
        <v>428</v>
      </c>
      <c r="AU123" s="25" t="s">
        <v>80</v>
      </c>
    </row>
    <row r="124" spans="2:65" s="1" customFormat="1" ht="22.5" customHeight="1">
      <c r="B124" s="42"/>
      <c r="C124" s="209" t="s">
        <v>10</v>
      </c>
      <c r="D124" s="209" t="s">
        <v>421</v>
      </c>
      <c r="E124" s="210" t="s">
        <v>3328</v>
      </c>
      <c r="F124" s="211" t="s">
        <v>3329</v>
      </c>
      <c r="G124" s="212" t="s">
        <v>608</v>
      </c>
      <c r="H124" s="213">
        <v>2</v>
      </c>
      <c r="I124" s="214"/>
      <c r="J124" s="215">
        <f>ROUND(I124*H124,2)</f>
        <v>0</v>
      </c>
      <c r="K124" s="211" t="s">
        <v>425</v>
      </c>
      <c r="L124" s="62"/>
      <c r="M124" s="216" t="s">
        <v>21</v>
      </c>
      <c r="N124" s="217" t="s">
        <v>42</v>
      </c>
      <c r="O124" s="43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25" t="s">
        <v>517</v>
      </c>
      <c r="AT124" s="25" t="s">
        <v>421</v>
      </c>
      <c r="AU124" s="25" t="s">
        <v>80</v>
      </c>
      <c r="AY124" s="25" t="s">
        <v>419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5" t="s">
        <v>78</v>
      </c>
      <c r="BK124" s="220">
        <f>ROUND(I124*H124,2)</f>
        <v>0</v>
      </c>
      <c r="BL124" s="25" t="s">
        <v>517</v>
      </c>
      <c r="BM124" s="25" t="s">
        <v>611</v>
      </c>
    </row>
    <row r="125" spans="2:65" s="1" customFormat="1" ht="13.5">
      <c r="B125" s="42"/>
      <c r="C125" s="64"/>
      <c r="D125" s="237" t="s">
        <v>428</v>
      </c>
      <c r="E125" s="64"/>
      <c r="F125" s="271" t="s">
        <v>3329</v>
      </c>
      <c r="G125" s="64"/>
      <c r="H125" s="64"/>
      <c r="I125" s="177"/>
      <c r="J125" s="64"/>
      <c r="K125" s="64"/>
      <c r="L125" s="62"/>
      <c r="M125" s="223"/>
      <c r="N125" s="43"/>
      <c r="O125" s="43"/>
      <c r="P125" s="43"/>
      <c r="Q125" s="43"/>
      <c r="R125" s="43"/>
      <c r="S125" s="43"/>
      <c r="T125" s="79"/>
      <c r="AT125" s="25" t="s">
        <v>428</v>
      </c>
      <c r="AU125" s="25" t="s">
        <v>80</v>
      </c>
    </row>
    <row r="126" spans="2:65" s="1" customFormat="1" ht="22.5" customHeight="1">
      <c r="B126" s="42"/>
      <c r="C126" s="209" t="s">
        <v>517</v>
      </c>
      <c r="D126" s="209" t="s">
        <v>421</v>
      </c>
      <c r="E126" s="210" t="s">
        <v>3330</v>
      </c>
      <c r="F126" s="211" t="s">
        <v>3331</v>
      </c>
      <c r="G126" s="212" t="s">
        <v>608</v>
      </c>
      <c r="H126" s="213">
        <v>2</v>
      </c>
      <c r="I126" s="214"/>
      <c r="J126" s="215">
        <f>ROUND(I126*H126,2)</f>
        <v>0</v>
      </c>
      <c r="K126" s="211" t="s">
        <v>425</v>
      </c>
      <c r="L126" s="62"/>
      <c r="M126" s="216" t="s">
        <v>21</v>
      </c>
      <c r="N126" s="217" t="s">
        <v>42</v>
      </c>
      <c r="O126" s="43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25" t="s">
        <v>517</v>
      </c>
      <c r="AT126" s="25" t="s">
        <v>421</v>
      </c>
      <c r="AU126" s="25" t="s">
        <v>80</v>
      </c>
      <c r="AY126" s="25" t="s">
        <v>419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5" t="s">
        <v>78</v>
      </c>
      <c r="BK126" s="220">
        <f>ROUND(I126*H126,2)</f>
        <v>0</v>
      </c>
      <c r="BL126" s="25" t="s">
        <v>517</v>
      </c>
      <c r="BM126" s="25" t="s">
        <v>622</v>
      </c>
    </row>
    <row r="127" spans="2:65" s="1" customFormat="1" ht="13.5">
      <c r="B127" s="42"/>
      <c r="C127" s="64"/>
      <c r="D127" s="237" t="s">
        <v>428</v>
      </c>
      <c r="E127" s="64"/>
      <c r="F127" s="271" t="s">
        <v>3331</v>
      </c>
      <c r="G127" s="64"/>
      <c r="H127" s="64"/>
      <c r="I127" s="177"/>
      <c r="J127" s="64"/>
      <c r="K127" s="64"/>
      <c r="L127" s="62"/>
      <c r="M127" s="223"/>
      <c r="N127" s="43"/>
      <c r="O127" s="43"/>
      <c r="P127" s="43"/>
      <c r="Q127" s="43"/>
      <c r="R127" s="43"/>
      <c r="S127" s="43"/>
      <c r="T127" s="79"/>
      <c r="AT127" s="25" t="s">
        <v>428</v>
      </c>
      <c r="AU127" s="25" t="s">
        <v>80</v>
      </c>
    </row>
    <row r="128" spans="2:65" s="1" customFormat="1" ht="22.5" customHeight="1">
      <c r="B128" s="42"/>
      <c r="C128" s="209" t="s">
        <v>523</v>
      </c>
      <c r="D128" s="209" t="s">
        <v>421</v>
      </c>
      <c r="E128" s="210" t="s">
        <v>3332</v>
      </c>
      <c r="F128" s="211" t="s">
        <v>3333</v>
      </c>
      <c r="G128" s="212" t="s">
        <v>608</v>
      </c>
      <c r="H128" s="213">
        <v>6</v>
      </c>
      <c r="I128" s="214"/>
      <c r="J128" s="215">
        <f>ROUND(I128*H128,2)</f>
        <v>0</v>
      </c>
      <c r="K128" s="211" t="s">
        <v>425</v>
      </c>
      <c r="L128" s="62"/>
      <c r="M128" s="216" t="s">
        <v>21</v>
      </c>
      <c r="N128" s="217" t="s">
        <v>42</v>
      </c>
      <c r="O128" s="43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25" t="s">
        <v>517</v>
      </c>
      <c r="AT128" s="25" t="s">
        <v>421</v>
      </c>
      <c r="AU128" s="25" t="s">
        <v>80</v>
      </c>
      <c r="AY128" s="25" t="s">
        <v>419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5" t="s">
        <v>78</v>
      </c>
      <c r="BK128" s="220">
        <f>ROUND(I128*H128,2)</f>
        <v>0</v>
      </c>
      <c r="BL128" s="25" t="s">
        <v>517</v>
      </c>
      <c r="BM128" s="25" t="s">
        <v>633</v>
      </c>
    </row>
    <row r="129" spans="2:65" s="1" customFormat="1" ht="13.5">
      <c r="B129" s="42"/>
      <c r="C129" s="64"/>
      <c r="D129" s="237" t="s">
        <v>428</v>
      </c>
      <c r="E129" s="64"/>
      <c r="F129" s="271" t="s">
        <v>3333</v>
      </c>
      <c r="G129" s="64"/>
      <c r="H129" s="64"/>
      <c r="I129" s="177"/>
      <c r="J129" s="64"/>
      <c r="K129" s="64"/>
      <c r="L129" s="62"/>
      <c r="M129" s="223"/>
      <c r="N129" s="43"/>
      <c r="O129" s="43"/>
      <c r="P129" s="43"/>
      <c r="Q129" s="43"/>
      <c r="R129" s="43"/>
      <c r="S129" s="43"/>
      <c r="T129" s="79"/>
      <c r="AT129" s="25" t="s">
        <v>428</v>
      </c>
      <c r="AU129" s="25" t="s">
        <v>80</v>
      </c>
    </row>
    <row r="130" spans="2:65" s="1" customFormat="1" ht="22.5" customHeight="1">
      <c r="B130" s="42"/>
      <c r="C130" s="209" t="s">
        <v>529</v>
      </c>
      <c r="D130" s="209" t="s">
        <v>421</v>
      </c>
      <c r="E130" s="210" t="s">
        <v>3334</v>
      </c>
      <c r="F130" s="211" t="s">
        <v>3335</v>
      </c>
      <c r="G130" s="212" t="s">
        <v>608</v>
      </c>
      <c r="H130" s="213">
        <v>2</v>
      </c>
      <c r="I130" s="214"/>
      <c r="J130" s="215">
        <f>ROUND(I130*H130,2)</f>
        <v>0</v>
      </c>
      <c r="K130" s="211" t="s">
        <v>425</v>
      </c>
      <c r="L130" s="62"/>
      <c r="M130" s="216" t="s">
        <v>21</v>
      </c>
      <c r="N130" s="217" t="s">
        <v>42</v>
      </c>
      <c r="O130" s="43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25" t="s">
        <v>517</v>
      </c>
      <c r="AT130" s="25" t="s">
        <v>421</v>
      </c>
      <c r="AU130" s="25" t="s">
        <v>80</v>
      </c>
      <c r="AY130" s="25" t="s">
        <v>419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5" t="s">
        <v>78</v>
      </c>
      <c r="BK130" s="220">
        <f>ROUND(I130*H130,2)</f>
        <v>0</v>
      </c>
      <c r="BL130" s="25" t="s">
        <v>517</v>
      </c>
      <c r="BM130" s="25" t="s">
        <v>643</v>
      </c>
    </row>
    <row r="131" spans="2:65" s="1" customFormat="1" ht="13.5">
      <c r="B131" s="42"/>
      <c r="C131" s="64"/>
      <c r="D131" s="237" t="s">
        <v>428</v>
      </c>
      <c r="E131" s="64"/>
      <c r="F131" s="271" t="s">
        <v>3335</v>
      </c>
      <c r="G131" s="64"/>
      <c r="H131" s="64"/>
      <c r="I131" s="177"/>
      <c r="J131" s="64"/>
      <c r="K131" s="64"/>
      <c r="L131" s="62"/>
      <c r="M131" s="223"/>
      <c r="N131" s="43"/>
      <c r="O131" s="43"/>
      <c r="P131" s="43"/>
      <c r="Q131" s="43"/>
      <c r="R131" s="43"/>
      <c r="S131" s="43"/>
      <c r="T131" s="79"/>
      <c r="AT131" s="25" t="s">
        <v>428</v>
      </c>
      <c r="AU131" s="25" t="s">
        <v>80</v>
      </c>
    </row>
    <row r="132" spans="2:65" s="1" customFormat="1" ht="22.5" customHeight="1">
      <c r="B132" s="42"/>
      <c r="C132" s="209" t="s">
        <v>535</v>
      </c>
      <c r="D132" s="209" t="s">
        <v>421</v>
      </c>
      <c r="E132" s="210" t="s">
        <v>3336</v>
      </c>
      <c r="F132" s="211" t="s">
        <v>3337</v>
      </c>
      <c r="G132" s="212" t="s">
        <v>3338</v>
      </c>
      <c r="H132" s="213">
        <v>45</v>
      </c>
      <c r="I132" s="214"/>
      <c r="J132" s="215">
        <f>ROUND(I132*H132,2)</f>
        <v>0</v>
      </c>
      <c r="K132" s="211" t="s">
        <v>425</v>
      </c>
      <c r="L132" s="62"/>
      <c r="M132" s="216" t="s">
        <v>21</v>
      </c>
      <c r="N132" s="217" t="s">
        <v>42</v>
      </c>
      <c r="O132" s="43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25" t="s">
        <v>517</v>
      </c>
      <c r="AT132" s="25" t="s">
        <v>421</v>
      </c>
      <c r="AU132" s="25" t="s">
        <v>80</v>
      </c>
      <c r="AY132" s="25" t="s">
        <v>419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5" t="s">
        <v>78</v>
      </c>
      <c r="BK132" s="220">
        <f>ROUND(I132*H132,2)</f>
        <v>0</v>
      </c>
      <c r="BL132" s="25" t="s">
        <v>517</v>
      </c>
      <c r="BM132" s="25" t="s">
        <v>654</v>
      </c>
    </row>
    <row r="133" spans="2:65" s="1" customFormat="1" ht="13.5">
      <c r="B133" s="42"/>
      <c r="C133" s="64"/>
      <c r="D133" s="237" t="s">
        <v>428</v>
      </c>
      <c r="E133" s="64"/>
      <c r="F133" s="271" t="s">
        <v>3337</v>
      </c>
      <c r="G133" s="64"/>
      <c r="H133" s="64"/>
      <c r="I133" s="177"/>
      <c r="J133" s="64"/>
      <c r="K133" s="64"/>
      <c r="L133" s="62"/>
      <c r="M133" s="223"/>
      <c r="N133" s="43"/>
      <c r="O133" s="43"/>
      <c r="P133" s="43"/>
      <c r="Q133" s="43"/>
      <c r="R133" s="43"/>
      <c r="S133" s="43"/>
      <c r="T133" s="79"/>
      <c r="AT133" s="25" t="s">
        <v>428</v>
      </c>
      <c r="AU133" s="25" t="s">
        <v>80</v>
      </c>
    </row>
    <row r="134" spans="2:65" s="1" customFormat="1" ht="57" customHeight="1">
      <c r="B134" s="42"/>
      <c r="C134" s="250" t="s">
        <v>544</v>
      </c>
      <c r="D134" s="250" t="s">
        <v>469</v>
      </c>
      <c r="E134" s="251" t="s">
        <v>3339</v>
      </c>
      <c r="F134" s="252" t="s">
        <v>3340</v>
      </c>
      <c r="G134" s="253" t="s">
        <v>3338</v>
      </c>
      <c r="H134" s="254">
        <v>1</v>
      </c>
      <c r="I134" s="255"/>
      <c r="J134" s="256">
        <f>ROUND(I134*H134,2)</f>
        <v>0</v>
      </c>
      <c r="K134" s="252" t="s">
        <v>21</v>
      </c>
      <c r="L134" s="257"/>
      <c r="M134" s="258" t="s">
        <v>21</v>
      </c>
      <c r="N134" s="259" t="s">
        <v>42</v>
      </c>
      <c r="O134" s="43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5" t="s">
        <v>622</v>
      </c>
      <c r="AT134" s="25" t="s">
        <v>469</v>
      </c>
      <c r="AU134" s="25" t="s">
        <v>80</v>
      </c>
      <c r="AY134" s="25" t="s">
        <v>419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5" t="s">
        <v>78</v>
      </c>
      <c r="BK134" s="220">
        <f>ROUND(I134*H134,2)</f>
        <v>0</v>
      </c>
      <c r="BL134" s="25" t="s">
        <v>517</v>
      </c>
      <c r="BM134" s="25" t="s">
        <v>664</v>
      </c>
    </row>
    <row r="135" spans="2:65" s="1" customFormat="1" ht="54">
      <c r="B135" s="42"/>
      <c r="C135" s="64"/>
      <c r="D135" s="237" t="s">
        <v>428</v>
      </c>
      <c r="E135" s="64"/>
      <c r="F135" s="271" t="s">
        <v>3341</v>
      </c>
      <c r="G135" s="64"/>
      <c r="H135" s="64"/>
      <c r="I135" s="177"/>
      <c r="J135" s="64"/>
      <c r="K135" s="64"/>
      <c r="L135" s="62"/>
      <c r="M135" s="223"/>
      <c r="N135" s="43"/>
      <c r="O135" s="43"/>
      <c r="P135" s="43"/>
      <c r="Q135" s="43"/>
      <c r="R135" s="43"/>
      <c r="S135" s="43"/>
      <c r="T135" s="79"/>
      <c r="AT135" s="25" t="s">
        <v>428</v>
      </c>
      <c r="AU135" s="25" t="s">
        <v>80</v>
      </c>
    </row>
    <row r="136" spans="2:65" s="1" customFormat="1" ht="44.25" customHeight="1">
      <c r="B136" s="42"/>
      <c r="C136" s="250" t="s">
        <v>9</v>
      </c>
      <c r="D136" s="250" t="s">
        <v>469</v>
      </c>
      <c r="E136" s="251" t="s">
        <v>3342</v>
      </c>
      <c r="F136" s="252" t="s">
        <v>3343</v>
      </c>
      <c r="G136" s="253" t="s">
        <v>3338</v>
      </c>
      <c r="H136" s="254">
        <v>1</v>
      </c>
      <c r="I136" s="255"/>
      <c r="J136" s="256">
        <f>ROUND(I136*H136,2)</f>
        <v>0</v>
      </c>
      <c r="K136" s="252" t="s">
        <v>21</v>
      </c>
      <c r="L136" s="257"/>
      <c r="M136" s="258" t="s">
        <v>21</v>
      </c>
      <c r="N136" s="259" t="s">
        <v>42</v>
      </c>
      <c r="O136" s="43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25" t="s">
        <v>622</v>
      </c>
      <c r="AT136" s="25" t="s">
        <v>469</v>
      </c>
      <c r="AU136" s="25" t="s">
        <v>80</v>
      </c>
      <c r="AY136" s="25" t="s">
        <v>419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5" t="s">
        <v>78</v>
      </c>
      <c r="BK136" s="220">
        <f>ROUND(I136*H136,2)</f>
        <v>0</v>
      </c>
      <c r="BL136" s="25" t="s">
        <v>517</v>
      </c>
      <c r="BM136" s="25" t="s">
        <v>679</v>
      </c>
    </row>
    <row r="137" spans="2:65" s="1" customFormat="1" ht="27">
      <c r="B137" s="42"/>
      <c r="C137" s="64"/>
      <c r="D137" s="237" t="s">
        <v>428</v>
      </c>
      <c r="E137" s="64"/>
      <c r="F137" s="271" t="s">
        <v>3343</v>
      </c>
      <c r="G137" s="64"/>
      <c r="H137" s="64"/>
      <c r="I137" s="177"/>
      <c r="J137" s="64"/>
      <c r="K137" s="64"/>
      <c r="L137" s="62"/>
      <c r="M137" s="223"/>
      <c r="N137" s="43"/>
      <c r="O137" s="43"/>
      <c r="P137" s="43"/>
      <c r="Q137" s="43"/>
      <c r="R137" s="43"/>
      <c r="S137" s="43"/>
      <c r="T137" s="79"/>
      <c r="AT137" s="25" t="s">
        <v>428</v>
      </c>
      <c r="AU137" s="25" t="s">
        <v>80</v>
      </c>
    </row>
    <row r="138" spans="2:65" s="1" customFormat="1" ht="22.5" customHeight="1">
      <c r="B138" s="42"/>
      <c r="C138" s="209" t="s">
        <v>557</v>
      </c>
      <c r="D138" s="209" t="s">
        <v>421</v>
      </c>
      <c r="E138" s="210" t="s">
        <v>3344</v>
      </c>
      <c r="F138" s="211" t="s">
        <v>3345</v>
      </c>
      <c r="G138" s="212" t="s">
        <v>608</v>
      </c>
      <c r="H138" s="213">
        <v>45</v>
      </c>
      <c r="I138" s="214"/>
      <c r="J138" s="215">
        <f>ROUND(I138*H138,2)</f>
        <v>0</v>
      </c>
      <c r="K138" s="211" t="s">
        <v>21</v>
      </c>
      <c r="L138" s="62"/>
      <c r="M138" s="216" t="s">
        <v>21</v>
      </c>
      <c r="N138" s="217" t="s">
        <v>42</v>
      </c>
      <c r="O138" s="43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25" t="s">
        <v>517</v>
      </c>
      <c r="AT138" s="25" t="s">
        <v>421</v>
      </c>
      <c r="AU138" s="25" t="s">
        <v>80</v>
      </c>
      <c r="AY138" s="25" t="s">
        <v>419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5" t="s">
        <v>78</v>
      </c>
      <c r="BK138" s="220">
        <f>ROUND(I138*H138,2)</f>
        <v>0</v>
      </c>
      <c r="BL138" s="25" t="s">
        <v>517</v>
      </c>
      <c r="BM138" s="25" t="s">
        <v>688</v>
      </c>
    </row>
    <row r="139" spans="2:65" s="1" customFormat="1" ht="13.5">
      <c r="B139" s="42"/>
      <c r="C139" s="64"/>
      <c r="D139" s="237" t="s">
        <v>428</v>
      </c>
      <c r="E139" s="64"/>
      <c r="F139" s="271" t="s">
        <v>3345</v>
      </c>
      <c r="G139" s="64"/>
      <c r="H139" s="64"/>
      <c r="I139" s="177"/>
      <c r="J139" s="64"/>
      <c r="K139" s="64"/>
      <c r="L139" s="62"/>
      <c r="M139" s="223"/>
      <c r="N139" s="43"/>
      <c r="O139" s="43"/>
      <c r="P139" s="43"/>
      <c r="Q139" s="43"/>
      <c r="R139" s="43"/>
      <c r="S139" s="43"/>
      <c r="T139" s="79"/>
      <c r="AT139" s="25" t="s">
        <v>428</v>
      </c>
      <c r="AU139" s="25" t="s">
        <v>80</v>
      </c>
    </row>
    <row r="140" spans="2:65" s="1" customFormat="1" ht="44.25" customHeight="1">
      <c r="B140" s="42"/>
      <c r="C140" s="209" t="s">
        <v>563</v>
      </c>
      <c r="D140" s="209" t="s">
        <v>421</v>
      </c>
      <c r="E140" s="210" t="s">
        <v>3346</v>
      </c>
      <c r="F140" s="211" t="s">
        <v>3347</v>
      </c>
      <c r="G140" s="212" t="s">
        <v>3338</v>
      </c>
      <c r="H140" s="213">
        <v>4</v>
      </c>
      <c r="I140" s="214"/>
      <c r="J140" s="215">
        <f>ROUND(I140*H140,2)</f>
        <v>0</v>
      </c>
      <c r="K140" s="211" t="s">
        <v>425</v>
      </c>
      <c r="L140" s="62"/>
      <c r="M140" s="216" t="s">
        <v>21</v>
      </c>
      <c r="N140" s="217" t="s">
        <v>42</v>
      </c>
      <c r="O140" s="43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25" t="s">
        <v>517</v>
      </c>
      <c r="AT140" s="25" t="s">
        <v>421</v>
      </c>
      <c r="AU140" s="25" t="s">
        <v>80</v>
      </c>
      <c r="AY140" s="25" t="s">
        <v>419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5" t="s">
        <v>78</v>
      </c>
      <c r="BK140" s="220">
        <f>ROUND(I140*H140,2)</f>
        <v>0</v>
      </c>
      <c r="BL140" s="25" t="s">
        <v>517</v>
      </c>
      <c r="BM140" s="25" t="s">
        <v>700</v>
      </c>
    </row>
    <row r="141" spans="2:65" s="1" customFormat="1" ht="40.5">
      <c r="B141" s="42"/>
      <c r="C141" s="64"/>
      <c r="D141" s="237" t="s">
        <v>428</v>
      </c>
      <c r="E141" s="64"/>
      <c r="F141" s="271" t="s">
        <v>3347</v>
      </c>
      <c r="G141" s="64"/>
      <c r="H141" s="64"/>
      <c r="I141" s="177"/>
      <c r="J141" s="64"/>
      <c r="K141" s="64"/>
      <c r="L141" s="62"/>
      <c r="M141" s="223"/>
      <c r="N141" s="43"/>
      <c r="O141" s="43"/>
      <c r="P141" s="43"/>
      <c r="Q141" s="43"/>
      <c r="R141" s="43"/>
      <c r="S141" s="43"/>
      <c r="T141" s="79"/>
      <c r="AT141" s="25" t="s">
        <v>428</v>
      </c>
      <c r="AU141" s="25" t="s">
        <v>80</v>
      </c>
    </row>
    <row r="142" spans="2:65" s="1" customFormat="1" ht="31.5" customHeight="1">
      <c r="B142" s="42"/>
      <c r="C142" s="209" t="s">
        <v>569</v>
      </c>
      <c r="D142" s="209" t="s">
        <v>421</v>
      </c>
      <c r="E142" s="210" t="s">
        <v>3348</v>
      </c>
      <c r="F142" s="211" t="s">
        <v>3349</v>
      </c>
      <c r="G142" s="212" t="s">
        <v>608</v>
      </c>
      <c r="H142" s="213">
        <v>2</v>
      </c>
      <c r="I142" s="214"/>
      <c r="J142" s="215">
        <f>ROUND(I142*H142,2)</f>
        <v>0</v>
      </c>
      <c r="K142" s="211" t="s">
        <v>21</v>
      </c>
      <c r="L142" s="62"/>
      <c r="M142" s="216" t="s">
        <v>21</v>
      </c>
      <c r="N142" s="217" t="s">
        <v>42</v>
      </c>
      <c r="O142" s="43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5" t="s">
        <v>517</v>
      </c>
      <c r="AT142" s="25" t="s">
        <v>421</v>
      </c>
      <c r="AU142" s="25" t="s">
        <v>80</v>
      </c>
      <c r="AY142" s="25" t="s">
        <v>419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5" t="s">
        <v>78</v>
      </c>
      <c r="BK142" s="220">
        <f>ROUND(I142*H142,2)</f>
        <v>0</v>
      </c>
      <c r="BL142" s="25" t="s">
        <v>517</v>
      </c>
      <c r="BM142" s="25" t="s">
        <v>757</v>
      </c>
    </row>
    <row r="143" spans="2:65" s="1" customFormat="1" ht="27">
      <c r="B143" s="42"/>
      <c r="C143" s="64"/>
      <c r="D143" s="237" t="s">
        <v>428</v>
      </c>
      <c r="E143" s="64"/>
      <c r="F143" s="271" t="s">
        <v>3349</v>
      </c>
      <c r="G143" s="64"/>
      <c r="H143" s="64"/>
      <c r="I143" s="177"/>
      <c r="J143" s="64"/>
      <c r="K143" s="64"/>
      <c r="L143" s="62"/>
      <c r="M143" s="223"/>
      <c r="N143" s="43"/>
      <c r="O143" s="43"/>
      <c r="P143" s="43"/>
      <c r="Q143" s="43"/>
      <c r="R143" s="43"/>
      <c r="S143" s="43"/>
      <c r="T143" s="79"/>
      <c r="AT143" s="25" t="s">
        <v>428</v>
      </c>
      <c r="AU143" s="25" t="s">
        <v>80</v>
      </c>
    </row>
    <row r="144" spans="2:65" s="1" customFormat="1" ht="31.5" customHeight="1">
      <c r="B144" s="42"/>
      <c r="C144" s="209" t="s">
        <v>576</v>
      </c>
      <c r="D144" s="209" t="s">
        <v>421</v>
      </c>
      <c r="E144" s="210" t="s">
        <v>3350</v>
      </c>
      <c r="F144" s="211" t="s">
        <v>3351</v>
      </c>
      <c r="G144" s="212" t="s">
        <v>608</v>
      </c>
      <c r="H144" s="213">
        <v>3</v>
      </c>
      <c r="I144" s="214"/>
      <c r="J144" s="215">
        <f>ROUND(I144*H144,2)</f>
        <v>0</v>
      </c>
      <c r="K144" s="211" t="s">
        <v>21</v>
      </c>
      <c r="L144" s="62"/>
      <c r="M144" s="216" t="s">
        <v>21</v>
      </c>
      <c r="N144" s="217" t="s">
        <v>42</v>
      </c>
      <c r="O144" s="43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25" t="s">
        <v>517</v>
      </c>
      <c r="AT144" s="25" t="s">
        <v>421</v>
      </c>
      <c r="AU144" s="25" t="s">
        <v>80</v>
      </c>
      <c r="AY144" s="25" t="s">
        <v>419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5" t="s">
        <v>78</v>
      </c>
      <c r="BK144" s="220">
        <f>ROUND(I144*H144,2)</f>
        <v>0</v>
      </c>
      <c r="BL144" s="25" t="s">
        <v>517</v>
      </c>
      <c r="BM144" s="25" t="s">
        <v>769</v>
      </c>
    </row>
    <row r="145" spans="2:65" s="1" customFormat="1" ht="27">
      <c r="B145" s="42"/>
      <c r="C145" s="64"/>
      <c r="D145" s="237" t="s">
        <v>428</v>
      </c>
      <c r="E145" s="64"/>
      <c r="F145" s="271" t="s">
        <v>3351</v>
      </c>
      <c r="G145" s="64"/>
      <c r="H145" s="64"/>
      <c r="I145" s="177"/>
      <c r="J145" s="64"/>
      <c r="K145" s="64"/>
      <c r="L145" s="62"/>
      <c r="M145" s="223"/>
      <c r="N145" s="43"/>
      <c r="O145" s="43"/>
      <c r="P145" s="43"/>
      <c r="Q145" s="43"/>
      <c r="R145" s="43"/>
      <c r="S145" s="43"/>
      <c r="T145" s="79"/>
      <c r="AT145" s="25" t="s">
        <v>428</v>
      </c>
      <c r="AU145" s="25" t="s">
        <v>80</v>
      </c>
    </row>
    <row r="146" spans="2:65" s="1" customFormat="1" ht="31.5" customHeight="1">
      <c r="B146" s="42"/>
      <c r="C146" s="209" t="s">
        <v>587</v>
      </c>
      <c r="D146" s="209" t="s">
        <v>421</v>
      </c>
      <c r="E146" s="210" t="s">
        <v>3352</v>
      </c>
      <c r="F146" s="211" t="s">
        <v>3353</v>
      </c>
      <c r="G146" s="212" t="s">
        <v>3338</v>
      </c>
      <c r="H146" s="213">
        <v>1</v>
      </c>
      <c r="I146" s="214"/>
      <c r="J146" s="215">
        <f>ROUND(I146*H146,2)</f>
        <v>0</v>
      </c>
      <c r="K146" s="211" t="s">
        <v>21</v>
      </c>
      <c r="L146" s="62"/>
      <c r="M146" s="216" t="s">
        <v>21</v>
      </c>
      <c r="N146" s="217" t="s">
        <v>42</v>
      </c>
      <c r="O146" s="43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25" t="s">
        <v>517</v>
      </c>
      <c r="AT146" s="25" t="s">
        <v>421</v>
      </c>
      <c r="AU146" s="25" t="s">
        <v>80</v>
      </c>
      <c r="AY146" s="25" t="s">
        <v>419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5" t="s">
        <v>78</v>
      </c>
      <c r="BK146" s="220">
        <f>ROUND(I146*H146,2)</f>
        <v>0</v>
      </c>
      <c r="BL146" s="25" t="s">
        <v>517</v>
      </c>
      <c r="BM146" s="25" t="s">
        <v>784</v>
      </c>
    </row>
    <row r="147" spans="2:65" s="1" customFormat="1" ht="27">
      <c r="B147" s="42"/>
      <c r="C147" s="64"/>
      <c r="D147" s="237" t="s">
        <v>428</v>
      </c>
      <c r="E147" s="64"/>
      <c r="F147" s="271" t="s">
        <v>3353</v>
      </c>
      <c r="G147" s="64"/>
      <c r="H147" s="64"/>
      <c r="I147" s="177"/>
      <c r="J147" s="64"/>
      <c r="K147" s="64"/>
      <c r="L147" s="62"/>
      <c r="M147" s="223"/>
      <c r="N147" s="43"/>
      <c r="O147" s="43"/>
      <c r="P147" s="43"/>
      <c r="Q147" s="43"/>
      <c r="R147" s="43"/>
      <c r="S147" s="43"/>
      <c r="T147" s="79"/>
      <c r="AT147" s="25" t="s">
        <v>428</v>
      </c>
      <c r="AU147" s="25" t="s">
        <v>80</v>
      </c>
    </row>
    <row r="148" spans="2:65" s="1" customFormat="1" ht="31.5" customHeight="1">
      <c r="B148" s="42"/>
      <c r="C148" s="209" t="s">
        <v>593</v>
      </c>
      <c r="D148" s="209" t="s">
        <v>421</v>
      </c>
      <c r="E148" s="210" t="s">
        <v>3354</v>
      </c>
      <c r="F148" s="211" t="s">
        <v>3355</v>
      </c>
      <c r="G148" s="212" t="s">
        <v>458</v>
      </c>
      <c r="H148" s="213">
        <v>1.74</v>
      </c>
      <c r="I148" s="214"/>
      <c r="J148" s="215">
        <f>ROUND(I148*H148,2)</f>
        <v>0</v>
      </c>
      <c r="K148" s="211" t="s">
        <v>425</v>
      </c>
      <c r="L148" s="62"/>
      <c r="M148" s="216" t="s">
        <v>21</v>
      </c>
      <c r="N148" s="217" t="s">
        <v>42</v>
      </c>
      <c r="O148" s="43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5" t="s">
        <v>517</v>
      </c>
      <c r="AT148" s="25" t="s">
        <v>421</v>
      </c>
      <c r="AU148" s="25" t="s">
        <v>80</v>
      </c>
      <c r="AY148" s="25" t="s">
        <v>419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5" t="s">
        <v>78</v>
      </c>
      <c r="BK148" s="220">
        <f>ROUND(I148*H148,2)</f>
        <v>0</v>
      </c>
      <c r="BL148" s="25" t="s">
        <v>517</v>
      </c>
      <c r="BM148" s="25" t="s">
        <v>797</v>
      </c>
    </row>
    <row r="149" spans="2:65" s="1" customFormat="1" ht="27">
      <c r="B149" s="42"/>
      <c r="C149" s="64"/>
      <c r="D149" s="237" t="s">
        <v>428</v>
      </c>
      <c r="E149" s="64"/>
      <c r="F149" s="271" t="s">
        <v>3355</v>
      </c>
      <c r="G149" s="64"/>
      <c r="H149" s="64"/>
      <c r="I149" s="177"/>
      <c r="J149" s="64"/>
      <c r="K149" s="64"/>
      <c r="L149" s="62"/>
      <c r="M149" s="223"/>
      <c r="N149" s="43"/>
      <c r="O149" s="43"/>
      <c r="P149" s="43"/>
      <c r="Q149" s="43"/>
      <c r="R149" s="43"/>
      <c r="S149" s="43"/>
      <c r="T149" s="79"/>
      <c r="AT149" s="25" t="s">
        <v>428</v>
      </c>
      <c r="AU149" s="25" t="s">
        <v>80</v>
      </c>
    </row>
    <row r="150" spans="2:65" s="1" customFormat="1" ht="31.5" customHeight="1">
      <c r="B150" s="42"/>
      <c r="C150" s="209" t="s">
        <v>599</v>
      </c>
      <c r="D150" s="209" t="s">
        <v>421</v>
      </c>
      <c r="E150" s="210" t="s">
        <v>3356</v>
      </c>
      <c r="F150" s="211" t="s">
        <v>3357</v>
      </c>
      <c r="G150" s="212" t="s">
        <v>458</v>
      </c>
      <c r="H150" s="213">
        <v>1.74</v>
      </c>
      <c r="I150" s="214"/>
      <c r="J150" s="215">
        <f>ROUND(I150*H150,2)</f>
        <v>0</v>
      </c>
      <c r="K150" s="211" t="s">
        <v>425</v>
      </c>
      <c r="L150" s="62"/>
      <c r="M150" s="216" t="s">
        <v>21</v>
      </c>
      <c r="N150" s="217" t="s">
        <v>42</v>
      </c>
      <c r="O150" s="43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25" t="s">
        <v>517</v>
      </c>
      <c r="AT150" s="25" t="s">
        <v>421</v>
      </c>
      <c r="AU150" s="25" t="s">
        <v>80</v>
      </c>
      <c r="AY150" s="25" t="s">
        <v>419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5" t="s">
        <v>78</v>
      </c>
      <c r="BK150" s="220">
        <f>ROUND(I150*H150,2)</f>
        <v>0</v>
      </c>
      <c r="BL150" s="25" t="s">
        <v>517</v>
      </c>
      <c r="BM150" s="25" t="s">
        <v>811</v>
      </c>
    </row>
    <row r="151" spans="2:65" s="1" customFormat="1" ht="27">
      <c r="B151" s="42"/>
      <c r="C151" s="64"/>
      <c r="D151" s="221" t="s">
        <v>428</v>
      </c>
      <c r="E151" s="64"/>
      <c r="F151" s="222" t="s">
        <v>3357</v>
      </c>
      <c r="G151" s="64"/>
      <c r="H151" s="64"/>
      <c r="I151" s="177"/>
      <c r="J151" s="64"/>
      <c r="K151" s="64"/>
      <c r="L151" s="62"/>
      <c r="M151" s="223"/>
      <c r="N151" s="43"/>
      <c r="O151" s="43"/>
      <c r="P151" s="43"/>
      <c r="Q151" s="43"/>
      <c r="R151" s="43"/>
      <c r="S151" s="43"/>
      <c r="T151" s="79"/>
      <c r="AT151" s="25" t="s">
        <v>428</v>
      </c>
      <c r="AU151" s="25" t="s">
        <v>80</v>
      </c>
    </row>
    <row r="152" spans="2:65" s="11" customFormat="1" ht="29.85" customHeight="1">
      <c r="B152" s="192"/>
      <c r="C152" s="193"/>
      <c r="D152" s="206" t="s">
        <v>70</v>
      </c>
      <c r="E152" s="207" t="s">
        <v>3358</v>
      </c>
      <c r="F152" s="207" t="s">
        <v>3359</v>
      </c>
      <c r="G152" s="193"/>
      <c r="H152" s="193"/>
      <c r="I152" s="196"/>
      <c r="J152" s="208">
        <f>BK152</f>
        <v>0</v>
      </c>
      <c r="K152" s="193"/>
      <c r="L152" s="198"/>
      <c r="M152" s="199"/>
      <c r="N152" s="200"/>
      <c r="O152" s="200"/>
      <c r="P152" s="201">
        <f>SUM(P153:P196)</f>
        <v>0</v>
      </c>
      <c r="Q152" s="200"/>
      <c r="R152" s="201">
        <f>SUM(R153:R196)</f>
        <v>0</v>
      </c>
      <c r="S152" s="200"/>
      <c r="T152" s="202">
        <f>SUM(T153:T196)</f>
        <v>0</v>
      </c>
      <c r="AR152" s="203" t="s">
        <v>80</v>
      </c>
      <c r="AT152" s="204" t="s">
        <v>70</v>
      </c>
      <c r="AU152" s="204" t="s">
        <v>78</v>
      </c>
      <c r="AY152" s="203" t="s">
        <v>419</v>
      </c>
      <c r="BK152" s="205">
        <f>SUM(BK153:BK196)</f>
        <v>0</v>
      </c>
    </row>
    <row r="153" spans="2:65" s="1" customFormat="1" ht="22.5" customHeight="1">
      <c r="B153" s="42"/>
      <c r="C153" s="209" t="s">
        <v>605</v>
      </c>
      <c r="D153" s="209" t="s">
        <v>421</v>
      </c>
      <c r="E153" s="210" t="s">
        <v>3360</v>
      </c>
      <c r="F153" s="211" t="s">
        <v>3361</v>
      </c>
      <c r="G153" s="212" t="s">
        <v>504</v>
      </c>
      <c r="H153" s="213">
        <v>18</v>
      </c>
      <c r="I153" s="214"/>
      <c r="J153" s="215">
        <f>ROUND(I153*H153,2)</f>
        <v>0</v>
      </c>
      <c r="K153" s="211" t="s">
        <v>425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517</v>
      </c>
      <c r="AT153" s="25" t="s">
        <v>421</v>
      </c>
      <c r="AU153" s="25" t="s">
        <v>80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517</v>
      </c>
      <c r="BM153" s="25" t="s">
        <v>325</v>
      </c>
    </row>
    <row r="154" spans="2:65" s="1" customFormat="1" ht="13.5">
      <c r="B154" s="42"/>
      <c r="C154" s="64"/>
      <c r="D154" s="237" t="s">
        <v>428</v>
      </c>
      <c r="E154" s="64"/>
      <c r="F154" s="271" t="s">
        <v>3361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80</v>
      </c>
    </row>
    <row r="155" spans="2:65" s="1" customFormat="1" ht="22.5" customHeight="1">
      <c r="B155" s="42"/>
      <c r="C155" s="209" t="s">
        <v>611</v>
      </c>
      <c r="D155" s="209" t="s">
        <v>421</v>
      </c>
      <c r="E155" s="210" t="s">
        <v>3362</v>
      </c>
      <c r="F155" s="211" t="s">
        <v>3363</v>
      </c>
      <c r="G155" s="212" t="s">
        <v>504</v>
      </c>
      <c r="H155" s="213">
        <v>597</v>
      </c>
      <c r="I155" s="214"/>
      <c r="J155" s="215">
        <f>ROUND(I155*H155,2)</f>
        <v>0</v>
      </c>
      <c r="K155" s="211" t="s">
        <v>425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517</v>
      </c>
      <c r="AT155" s="25" t="s">
        <v>421</v>
      </c>
      <c r="AU155" s="25" t="s">
        <v>80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517</v>
      </c>
      <c r="BM155" s="25" t="s">
        <v>832</v>
      </c>
    </row>
    <row r="156" spans="2:65" s="1" customFormat="1" ht="13.5">
      <c r="B156" s="42"/>
      <c r="C156" s="64"/>
      <c r="D156" s="237" t="s">
        <v>428</v>
      </c>
      <c r="E156" s="64"/>
      <c r="F156" s="271" t="s">
        <v>3363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80</v>
      </c>
    </row>
    <row r="157" spans="2:65" s="1" customFormat="1" ht="22.5" customHeight="1">
      <c r="B157" s="42"/>
      <c r="C157" s="209" t="s">
        <v>617</v>
      </c>
      <c r="D157" s="209" t="s">
        <v>421</v>
      </c>
      <c r="E157" s="210" t="s">
        <v>3364</v>
      </c>
      <c r="F157" s="211" t="s">
        <v>3365</v>
      </c>
      <c r="G157" s="212" t="s">
        <v>504</v>
      </c>
      <c r="H157" s="213">
        <v>290</v>
      </c>
      <c r="I157" s="214"/>
      <c r="J157" s="215">
        <f>ROUND(I157*H157,2)</f>
        <v>0</v>
      </c>
      <c r="K157" s="211" t="s">
        <v>425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517</v>
      </c>
      <c r="AT157" s="25" t="s">
        <v>421</v>
      </c>
      <c r="AU157" s="25" t="s">
        <v>80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517</v>
      </c>
      <c r="BM157" s="25" t="s">
        <v>842</v>
      </c>
    </row>
    <row r="158" spans="2:65" s="1" customFormat="1" ht="13.5">
      <c r="B158" s="42"/>
      <c r="C158" s="64"/>
      <c r="D158" s="221" t="s">
        <v>428</v>
      </c>
      <c r="E158" s="64"/>
      <c r="F158" s="222" t="s">
        <v>3365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80</v>
      </c>
    </row>
    <row r="159" spans="2:65" s="12" customFormat="1" ht="13.5">
      <c r="B159" s="224"/>
      <c r="C159" s="225"/>
      <c r="D159" s="221" t="s">
        <v>430</v>
      </c>
      <c r="E159" s="226" t="s">
        <v>21</v>
      </c>
      <c r="F159" s="227" t="s">
        <v>3366</v>
      </c>
      <c r="G159" s="225"/>
      <c r="H159" s="228">
        <v>290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430</v>
      </c>
      <c r="AU159" s="234" t="s">
        <v>80</v>
      </c>
      <c r="AV159" s="12" t="s">
        <v>80</v>
      </c>
      <c r="AW159" s="12" t="s">
        <v>34</v>
      </c>
      <c r="AX159" s="12" t="s">
        <v>71</v>
      </c>
      <c r="AY159" s="234" t="s">
        <v>419</v>
      </c>
    </row>
    <row r="160" spans="2:65" s="13" customFormat="1" ht="13.5">
      <c r="B160" s="235"/>
      <c r="C160" s="236"/>
      <c r="D160" s="237" t="s">
        <v>430</v>
      </c>
      <c r="E160" s="238" t="s">
        <v>21</v>
      </c>
      <c r="F160" s="239" t="s">
        <v>434</v>
      </c>
      <c r="G160" s="236"/>
      <c r="H160" s="240">
        <v>290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430</v>
      </c>
      <c r="AU160" s="246" t="s">
        <v>80</v>
      </c>
      <c r="AV160" s="13" t="s">
        <v>426</v>
      </c>
      <c r="AW160" s="13" t="s">
        <v>34</v>
      </c>
      <c r="AX160" s="13" t="s">
        <v>78</v>
      </c>
      <c r="AY160" s="246" t="s">
        <v>419</v>
      </c>
    </row>
    <row r="161" spans="2:65" s="1" customFormat="1" ht="22.5" customHeight="1">
      <c r="B161" s="42"/>
      <c r="C161" s="209" t="s">
        <v>622</v>
      </c>
      <c r="D161" s="209" t="s">
        <v>421</v>
      </c>
      <c r="E161" s="210" t="s">
        <v>3367</v>
      </c>
      <c r="F161" s="211" t="s">
        <v>3368</v>
      </c>
      <c r="G161" s="212" t="s">
        <v>504</v>
      </c>
      <c r="H161" s="213">
        <v>246</v>
      </c>
      <c r="I161" s="214"/>
      <c r="J161" s="215">
        <f>ROUND(I161*H161,2)</f>
        <v>0</v>
      </c>
      <c r="K161" s="211" t="s">
        <v>425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517</v>
      </c>
      <c r="AT161" s="25" t="s">
        <v>421</v>
      </c>
      <c r="AU161" s="25" t="s">
        <v>80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517</v>
      </c>
      <c r="BM161" s="25" t="s">
        <v>853</v>
      </c>
    </row>
    <row r="162" spans="2:65" s="1" customFormat="1" ht="13.5">
      <c r="B162" s="42"/>
      <c r="C162" s="64"/>
      <c r="D162" s="237" t="s">
        <v>428</v>
      </c>
      <c r="E162" s="64"/>
      <c r="F162" s="271" t="s">
        <v>3368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80</v>
      </c>
    </row>
    <row r="163" spans="2:65" s="1" customFormat="1" ht="22.5" customHeight="1">
      <c r="B163" s="42"/>
      <c r="C163" s="209" t="s">
        <v>628</v>
      </c>
      <c r="D163" s="209" t="s">
        <v>421</v>
      </c>
      <c r="E163" s="210" t="s">
        <v>3369</v>
      </c>
      <c r="F163" s="211" t="s">
        <v>3370</v>
      </c>
      <c r="G163" s="212" t="s">
        <v>504</v>
      </c>
      <c r="H163" s="213">
        <v>120</v>
      </c>
      <c r="I163" s="214"/>
      <c r="J163" s="215">
        <f>ROUND(I163*H163,2)</f>
        <v>0</v>
      </c>
      <c r="K163" s="211" t="s">
        <v>425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517</v>
      </c>
      <c r="AT163" s="25" t="s">
        <v>421</v>
      </c>
      <c r="AU163" s="25" t="s">
        <v>80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517</v>
      </c>
      <c r="BM163" s="25" t="s">
        <v>864</v>
      </c>
    </row>
    <row r="164" spans="2:65" s="1" customFormat="1" ht="13.5">
      <c r="B164" s="42"/>
      <c r="C164" s="64"/>
      <c r="D164" s="237" t="s">
        <v>428</v>
      </c>
      <c r="E164" s="64"/>
      <c r="F164" s="271" t="s">
        <v>3370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80</v>
      </c>
    </row>
    <row r="165" spans="2:65" s="1" customFormat="1" ht="22.5" customHeight="1">
      <c r="B165" s="42"/>
      <c r="C165" s="209" t="s">
        <v>633</v>
      </c>
      <c r="D165" s="209" t="s">
        <v>421</v>
      </c>
      <c r="E165" s="210" t="s">
        <v>3371</v>
      </c>
      <c r="F165" s="211" t="s">
        <v>3372</v>
      </c>
      <c r="G165" s="212" t="s">
        <v>504</v>
      </c>
      <c r="H165" s="213">
        <v>72</v>
      </c>
      <c r="I165" s="214"/>
      <c r="J165" s="215">
        <f>ROUND(I165*H165,2)</f>
        <v>0</v>
      </c>
      <c r="K165" s="211" t="s">
        <v>425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517</v>
      </c>
      <c r="AT165" s="25" t="s">
        <v>421</v>
      </c>
      <c r="AU165" s="25" t="s">
        <v>80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517</v>
      </c>
      <c r="BM165" s="25" t="s">
        <v>875</v>
      </c>
    </row>
    <row r="166" spans="2:65" s="1" customFormat="1" ht="13.5">
      <c r="B166" s="42"/>
      <c r="C166" s="64"/>
      <c r="D166" s="237" t="s">
        <v>428</v>
      </c>
      <c r="E166" s="64"/>
      <c r="F166" s="271" t="s">
        <v>3372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80</v>
      </c>
    </row>
    <row r="167" spans="2:65" s="1" customFormat="1" ht="22.5" customHeight="1">
      <c r="B167" s="42"/>
      <c r="C167" s="209" t="s">
        <v>638</v>
      </c>
      <c r="D167" s="209" t="s">
        <v>421</v>
      </c>
      <c r="E167" s="210" t="s">
        <v>3373</v>
      </c>
      <c r="F167" s="211" t="s">
        <v>3374</v>
      </c>
      <c r="G167" s="212" t="s">
        <v>504</v>
      </c>
      <c r="H167" s="213">
        <v>108</v>
      </c>
      <c r="I167" s="214"/>
      <c r="J167" s="215">
        <f>ROUND(I167*H167,2)</f>
        <v>0</v>
      </c>
      <c r="K167" s="211" t="s">
        <v>425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517</v>
      </c>
      <c r="AT167" s="25" t="s">
        <v>421</v>
      </c>
      <c r="AU167" s="25" t="s">
        <v>80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517</v>
      </c>
      <c r="BM167" s="25" t="s">
        <v>886</v>
      </c>
    </row>
    <row r="168" spans="2:65" s="1" customFormat="1" ht="13.5">
      <c r="B168" s="42"/>
      <c r="C168" s="64"/>
      <c r="D168" s="237" t="s">
        <v>428</v>
      </c>
      <c r="E168" s="64"/>
      <c r="F168" s="271" t="s">
        <v>3374</v>
      </c>
      <c r="G168" s="64"/>
      <c r="H168" s="64"/>
      <c r="I168" s="177"/>
      <c r="J168" s="64"/>
      <c r="K168" s="64"/>
      <c r="L168" s="62"/>
      <c r="M168" s="223"/>
      <c r="N168" s="43"/>
      <c r="O168" s="43"/>
      <c r="P168" s="43"/>
      <c r="Q168" s="43"/>
      <c r="R168" s="43"/>
      <c r="S168" s="43"/>
      <c r="T168" s="79"/>
      <c r="AT168" s="25" t="s">
        <v>428</v>
      </c>
      <c r="AU168" s="25" t="s">
        <v>80</v>
      </c>
    </row>
    <row r="169" spans="2:65" s="1" customFormat="1" ht="31.5" customHeight="1">
      <c r="B169" s="42"/>
      <c r="C169" s="209" t="s">
        <v>643</v>
      </c>
      <c r="D169" s="209" t="s">
        <v>421</v>
      </c>
      <c r="E169" s="210" t="s">
        <v>3375</v>
      </c>
      <c r="F169" s="211" t="s">
        <v>3376</v>
      </c>
      <c r="G169" s="212" t="s">
        <v>608</v>
      </c>
      <c r="H169" s="213">
        <v>12</v>
      </c>
      <c r="I169" s="214"/>
      <c r="J169" s="215">
        <f>ROUND(I169*H169,2)</f>
        <v>0</v>
      </c>
      <c r="K169" s="211" t="s">
        <v>425</v>
      </c>
      <c r="L169" s="62"/>
      <c r="M169" s="216" t="s">
        <v>21</v>
      </c>
      <c r="N169" s="217" t="s">
        <v>42</v>
      </c>
      <c r="O169" s="43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5" t="s">
        <v>517</v>
      </c>
      <c r="AT169" s="25" t="s">
        <v>421</v>
      </c>
      <c r="AU169" s="25" t="s">
        <v>80</v>
      </c>
      <c r="AY169" s="25" t="s">
        <v>419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5" t="s">
        <v>78</v>
      </c>
      <c r="BK169" s="220">
        <f>ROUND(I169*H169,2)</f>
        <v>0</v>
      </c>
      <c r="BL169" s="25" t="s">
        <v>517</v>
      </c>
      <c r="BM169" s="25" t="s">
        <v>897</v>
      </c>
    </row>
    <row r="170" spans="2:65" s="1" customFormat="1" ht="27">
      <c r="B170" s="42"/>
      <c r="C170" s="64"/>
      <c r="D170" s="237" t="s">
        <v>428</v>
      </c>
      <c r="E170" s="64"/>
      <c r="F170" s="271" t="s">
        <v>3376</v>
      </c>
      <c r="G170" s="64"/>
      <c r="H170" s="64"/>
      <c r="I170" s="177"/>
      <c r="J170" s="64"/>
      <c r="K170" s="64"/>
      <c r="L170" s="62"/>
      <c r="M170" s="223"/>
      <c r="N170" s="43"/>
      <c r="O170" s="43"/>
      <c r="P170" s="43"/>
      <c r="Q170" s="43"/>
      <c r="R170" s="43"/>
      <c r="S170" s="43"/>
      <c r="T170" s="79"/>
      <c r="AT170" s="25" t="s">
        <v>428</v>
      </c>
      <c r="AU170" s="25" t="s">
        <v>80</v>
      </c>
    </row>
    <row r="171" spans="2:65" s="1" customFormat="1" ht="31.5" customHeight="1">
      <c r="B171" s="42"/>
      <c r="C171" s="209" t="s">
        <v>649</v>
      </c>
      <c r="D171" s="209" t="s">
        <v>421</v>
      </c>
      <c r="E171" s="210" t="s">
        <v>3377</v>
      </c>
      <c r="F171" s="211" t="s">
        <v>3378</v>
      </c>
      <c r="G171" s="212" t="s">
        <v>504</v>
      </c>
      <c r="H171" s="213">
        <v>18</v>
      </c>
      <c r="I171" s="214"/>
      <c r="J171" s="215">
        <f>ROUND(I171*H171,2)</f>
        <v>0</v>
      </c>
      <c r="K171" s="211" t="s">
        <v>425</v>
      </c>
      <c r="L171" s="62"/>
      <c r="M171" s="216" t="s">
        <v>21</v>
      </c>
      <c r="N171" s="217" t="s">
        <v>42</v>
      </c>
      <c r="O171" s="43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25" t="s">
        <v>517</v>
      </c>
      <c r="AT171" s="25" t="s">
        <v>421</v>
      </c>
      <c r="AU171" s="25" t="s">
        <v>80</v>
      </c>
      <c r="AY171" s="25" t="s">
        <v>419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5" t="s">
        <v>78</v>
      </c>
      <c r="BK171" s="220">
        <f>ROUND(I171*H171,2)</f>
        <v>0</v>
      </c>
      <c r="BL171" s="25" t="s">
        <v>517</v>
      </c>
      <c r="BM171" s="25" t="s">
        <v>909</v>
      </c>
    </row>
    <row r="172" spans="2:65" s="1" customFormat="1" ht="27">
      <c r="B172" s="42"/>
      <c r="C172" s="64"/>
      <c r="D172" s="237" t="s">
        <v>428</v>
      </c>
      <c r="E172" s="64"/>
      <c r="F172" s="271" t="s">
        <v>3378</v>
      </c>
      <c r="G172" s="64"/>
      <c r="H172" s="64"/>
      <c r="I172" s="177"/>
      <c r="J172" s="64"/>
      <c r="K172" s="64"/>
      <c r="L172" s="62"/>
      <c r="M172" s="223"/>
      <c r="N172" s="43"/>
      <c r="O172" s="43"/>
      <c r="P172" s="43"/>
      <c r="Q172" s="43"/>
      <c r="R172" s="43"/>
      <c r="S172" s="43"/>
      <c r="T172" s="79"/>
      <c r="AT172" s="25" t="s">
        <v>428</v>
      </c>
      <c r="AU172" s="25" t="s">
        <v>80</v>
      </c>
    </row>
    <row r="173" spans="2:65" s="1" customFormat="1" ht="31.5" customHeight="1">
      <c r="B173" s="42"/>
      <c r="C173" s="209" t="s">
        <v>654</v>
      </c>
      <c r="D173" s="209" t="s">
        <v>421</v>
      </c>
      <c r="E173" s="210" t="s">
        <v>3379</v>
      </c>
      <c r="F173" s="211" t="s">
        <v>3380</v>
      </c>
      <c r="G173" s="212" t="s">
        <v>608</v>
      </c>
      <c r="H173" s="213">
        <v>278</v>
      </c>
      <c r="I173" s="214"/>
      <c r="J173" s="215">
        <f>ROUND(I173*H173,2)</f>
        <v>0</v>
      </c>
      <c r="K173" s="211" t="s">
        <v>425</v>
      </c>
      <c r="L173" s="62"/>
      <c r="M173" s="216" t="s">
        <v>21</v>
      </c>
      <c r="N173" s="217" t="s">
        <v>42</v>
      </c>
      <c r="O173" s="43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25" t="s">
        <v>517</v>
      </c>
      <c r="AT173" s="25" t="s">
        <v>421</v>
      </c>
      <c r="AU173" s="25" t="s">
        <v>80</v>
      </c>
      <c r="AY173" s="25" t="s">
        <v>419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5" t="s">
        <v>78</v>
      </c>
      <c r="BK173" s="220">
        <f>ROUND(I173*H173,2)</f>
        <v>0</v>
      </c>
      <c r="BL173" s="25" t="s">
        <v>517</v>
      </c>
      <c r="BM173" s="25" t="s">
        <v>921</v>
      </c>
    </row>
    <row r="174" spans="2:65" s="1" customFormat="1" ht="27">
      <c r="B174" s="42"/>
      <c r="C174" s="64"/>
      <c r="D174" s="221" t="s">
        <v>428</v>
      </c>
      <c r="E174" s="64"/>
      <c r="F174" s="222" t="s">
        <v>3380</v>
      </c>
      <c r="G174" s="64"/>
      <c r="H174" s="64"/>
      <c r="I174" s="177"/>
      <c r="J174" s="64"/>
      <c r="K174" s="64"/>
      <c r="L174" s="62"/>
      <c r="M174" s="223"/>
      <c r="N174" s="43"/>
      <c r="O174" s="43"/>
      <c r="P174" s="43"/>
      <c r="Q174" s="43"/>
      <c r="R174" s="43"/>
      <c r="S174" s="43"/>
      <c r="T174" s="79"/>
      <c r="AT174" s="25" t="s">
        <v>428</v>
      </c>
      <c r="AU174" s="25" t="s">
        <v>80</v>
      </c>
    </row>
    <row r="175" spans="2:65" s="12" customFormat="1" ht="13.5">
      <c r="B175" s="224"/>
      <c r="C175" s="225"/>
      <c r="D175" s="221" t="s">
        <v>430</v>
      </c>
      <c r="E175" s="226" t="s">
        <v>21</v>
      </c>
      <c r="F175" s="227" t="s">
        <v>3381</v>
      </c>
      <c r="G175" s="225"/>
      <c r="H175" s="228">
        <v>278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430</v>
      </c>
      <c r="AU175" s="234" t="s">
        <v>80</v>
      </c>
      <c r="AV175" s="12" t="s">
        <v>80</v>
      </c>
      <c r="AW175" s="12" t="s">
        <v>34</v>
      </c>
      <c r="AX175" s="12" t="s">
        <v>71</v>
      </c>
      <c r="AY175" s="234" t="s">
        <v>419</v>
      </c>
    </row>
    <row r="176" spans="2:65" s="13" customFormat="1" ht="13.5">
      <c r="B176" s="235"/>
      <c r="C176" s="236"/>
      <c r="D176" s="237" t="s">
        <v>430</v>
      </c>
      <c r="E176" s="238" t="s">
        <v>21</v>
      </c>
      <c r="F176" s="239" t="s">
        <v>434</v>
      </c>
      <c r="G176" s="236"/>
      <c r="H176" s="240">
        <v>278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430</v>
      </c>
      <c r="AU176" s="246" t="s">
        <v>80</v>
      </c>
      <c r="AV176" s="13" t="s">
        <v>426</v>
      </c>
      <c r="AW176" s="13" t="s">
        <v>34</v>
      </c>
      <c r="AX176" s="13" t="s">
        <v>78</v>
      </c>
      <c r="AY176" s="246" t="s">
        <v>419</v>
      </c>
    </row>
    <row r="177" spans="2:65" s="1" customFormat="1" ht="31.5" customHeight="1">
      <c r="B177" s="42"/>
      <c r="C177" s="209" t="s">
        <v>659</v>
      </c>
      <c r="D177" s="209" t="s">
        <v>421</v>
      </c>
      <c r="E177" s="210" t="s">
        <v>3382</v>
      </c>
      <c r="F177" s="211" t="s">
        <v>3383</v>
      </c>
      <c r="G177" s="212" t="s">
        <v>504</v>
      </c>
      <c r="H177" s="213">
        <v>1343</v>
      </c>
      <c r="I177" s="214"/>
      <c r="J177" s="215">
        <f>ROUND(I177*H177,2)</f>
        <v>0</v>
      </c>
      <c r="K177" s="211" t="s">
        <v>425</v>
      </c>
      <c r="L177" s="62"/>
      <c r="M177" s="216" t="s">
        <v>21</v>
      </c>
      <c r="N177" s="217" t="s">
        <v>42</v>
      </c>
      <c r="O177" s="43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AR177" s="25" t="s">
        <v>517</v>
      </c>
      <c r="AT177" s="25" t="s">
        <v>421</v>
      </c>
      <c r="AU177" s="25" t="s">
        <v>80</v>
      </c>
      <c r="AY177" s="25" t="s">
        <v>419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5" t="s">
        <v>78</v>
      </c>
      <c r="BK177" s="220">
        <f>ROUND(I177*H177,2)</f>
        <v>0</v>
      </c>
      <c r="BL177" s="25" t="s">
        <v>517</v>
      </c>
      <c r="BM177" s="25" t="s">
        <v>933</v>
      </c>
    </row>
    <row r="178" spans="2:65" s="1" customFormat="1" ht="27">
      <c r="B178" s="42"/>
      <c r="C178" s="64"/>
      <c r="D178" s="237" t="s">
        <v>428</v>
      </c>
      <c r="E178" s="64"/>
      <c r="F178" s="271" t="s">
        <v>3383</v>
      </c>
      <c r="G178" s="64"/>
      <c r="H178" s="64"/>
      <c r="I178" s="177"/>
      <c r="J178" s="64"/>
      <c r="K178" s="64"/>
      <c r="L178" s="62"/>
      <c r="M178" s="223"/>
      <c r="N178" s="43"/>
      <c r="O178" s="43"/>
      <c r="P178" s="43"/>
      <c r="Q178" s="43"/>
      <c r="R178" s="43"/>
      <c r="S178" s="43"/>
      <c r="T178" s="79"/>
      <c r="AT178" s="25" t="s">
        <v>428</v>
      </c>
      <c r="AU178" s="25" t="s">
        <v>80</v>
      </c>
    </row>
    <row r="179" spans="2:65" s="1" customFormat="1" ht="31.5" customHeight="1">
      <c r="B179" s="42"/>
      <c r="C179" s="209" t="s">
        <v>664</v>
      </c>
      <c r="D179" s="209" t="s">
        <v>421</v>
      </c>
      <c r="E179" s="210" t="s">
        <v>3384</v>
      </c>
      <c r="F179" s="211" t="s">
        <v>3385</v>
      </c>
      <c r="G179" s="212" t="s">
        <v>504</v>
      </c>
      <c r="H179" s="213">
        <v>108</v>
      </c>
      <c r="I179" s="214"/>
      <c r="J179" s="215">
        <f>ROUND(I179*H179,2)</f>
        <v>0</v>
      </c>
      <c r="K179" s="211" t="s">
        <v>425</v>
      </c>
      <c r="L179" s="62"/>
      <c r="M179" s="216" t="s">
        <v>21</v>
      </c>
      <c r="N179" s="217" t="s">
        <v>42</v>
      </c>
      <c r="O179" s="43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25" t="s">
        <v>517</v>
      </c>
      <c r="AT179" s="25" t="s">
        <v>421</v>
      </c>
      <c r="AU179" s="25" t="s">
        <v>80</v>
      </c>
      <c r="AY179" s="25" t="s">
        <v>419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5" t="s">
        <v>78</v>
      </c>
      <c r="BK179" s="220">
        <f>ROUND(I179*H179,2)</f>
        <v>0</v>
      </c>
      <c r="BL179" s="25" t="s">
        <v>517</v>
      </c>
      <c r="BM179" s="25" t="s">
        <v>945</v>
      </c>
    </row>
    <row r="180" spans="2:65" s="1" customFormat="1" ht="27">
      <c r="B180" s="42"/>
      <c r="C180" s="64"/>
      <c r="D180" s="237" t="s">
        <v>428</v>
      </c>
      <c r="E180" s="64"/>
      <c r="F180" s="271" t="s">
        <v>3385</v>
      </c>
      <c r="G180" s="64"/>
      <c r="H180" s="64"/>
      <c r="I180" s="177"/>
      <c r="J180" s="64"/>
      <c r="K180" s="64"/>
      <c r="L180" s="62"/>
      <c r="M180" s="223"/>
      <c r="N180" s="43"/>
      <c r="O180" s="43"/>
      <c r="P180" s="43"/>
      <c r="Q180" s="43"/>
      <c r="R180" s="43"/>
      <c r="S180" s="43"/>
      <c r="T180" s="79"/>
      <c r="AT180" s="25" t="s">
        <v>428</v>
      </c>
      <c r="AU180" s="25" t="s">
        <v>80</v>
      </c>
    </row>
    <row r="181" spans="2:65" s="1" customFormat="1" ht="31.5" customHeight="1">
      <c r="B181" s="42"/>
      <c r="C181" s="209" t="s">
        <v>671</v>
      </c>
      <c r="D181" s="209" t="s">
        <v>421</v>
      </c>
      <c r="E181" s="210" t="s">
        <v>3386</v>
      </c>
      <c r="F181" s="211" t="s">
        <v>3387</v>
      </c>
      <c r="G181" s="212" t="s">
        <v>504</v>
      </c>
      <c r="H181" s="213">
        <v>18</v>
      </c>
      <c r="I181" s="214"/>
      <c r="J181" s="215">
        <f>ROUND(I181*H181,2)</f>
        <v>0</v>
      </c>
      <c r="K181" s="211" t="s">
        <v>425</v>
      </c>
      <c r="L181" s="62"/>
      <c r="M181" s="216" t="s">
        <v>21</v>
      </c>
      <c r="N181" s="217" t="s">
        <v>42</v>
      </c>
      <c r="O181" s="43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5" t="s">
        <v>517</v>
      </c>
      <c r="AT181" s="25" t="s">
        <v>421</v>
      </c>
      <c r="AU181" s="25" t="s">
        <v>80</v>
      </c>
      <c r="AY181" s="25" t="s">
        <v>419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5" t="s">
        <v>78</v>
      </c>
      <c r="BK181" s="220">
        <f>ROUND(I181*H181,2)</f>
        <v>0</v>
      </c>
      <c r="BL181" s="25" t="s">
        <v>517</v>
      </c>
      <c r="BM181" s="25" t="s">
        <v>957</v>
      </c>
    </row>
    <row r="182" spans="2:65" s="1" customFormat="1" ht="27">
      <c r="B182" s="42"/>
      <c r="C182" s="64"/>
      <c r="D182" s="237" t="s">
        <v>428</v>
      </c>
      <c r="E182" s="64"/>
      <c r="F182" s="271" t="s">
        <v>3387</v>
      </c>
      <c r="G182" s="64"/>
      <c r="H182" s="64"/>
      <c r="I182" s="177"/>
      <c r="J182" s="64"/>
      <c r="K182" s="64"/>
      <c r="L182" s="62"/>
      <c r="M182" s="223"/>
      <c r="N182" s="43"/>
      <c r="O182" s="43"/>
      <c r="P182" s="43"/>
      <c r="Q182" s="43"/>
      <c r="R182" s="43"/>
      <c r="S182" s="43"/>
      <c r="T182" s="79"/>
      <c r="AT182" s="25" t="s">
        <v>428</v>
      </c>
      <c r="AU182" s="25" t="s">
        <v>80</v>
      </c>
    </row>
    <row r="183" spans="2:65" s="1" customFormat="1" ht="31.5" customHeight="1">
      <c r="B183" s="42"/>
      <c r="C183" s="209" t="s">
        <v>679</v>
      </c>
      <c r="D183" s="209" t="s">
        <v>421</v>
      </c>
      <c r="E183" s="210" t="s">
        <v>3388</v>
      </c>
      <c r="F183" s="211" t="s">
        <v>3389</v>
      </c>
      <c r="G183" s="212" t="s">
        <v>458</v>
      </c>
      <c r="H183" s="213">
        <v>3.7</v>
      </c>
      <c r="I183" s="214"/>
      <c r="J183" s="215">
        <f>ROUND(I183*H183,2)</f>
        <v>0</v>
      </c>
      <c r="K183" s="211" t="s">
        <v>425</v>
      </c>
      <c r="L183" s="62"/>
      <c r="M183" s="216" t="s">
        <v>21</v>
      </c>
      <c r="N183" s="217" t="s">
        <v>42</v>
      </c>
      <c r="O183" s="43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25" t="s">
        <v>517</v>
      </c>
      <c r="AT183" s="25" t="s">
        <v>421</v>
      </c>
      <c r="AU183" s="25" t="s">
        <v>80</v>
      </c>
      <c r="AY183" s="25" t="s">
        <v>419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5" t="s">
        <v>78</v>
      </c>
      <c r="BK183" s="220">
        <f>ROUND(I183*H183,2)</f>
        <v>0</v>
      </c>
      <c r="BL183" s="25" t="s">
        <v>517</v>
      </c>
      <c r="BM183" s="25" t="s">
        <v>969</v>
      </c>
    </row>
    <row r="184" spans="2:65" s="1" customFormat="1" ht="27">
      <c r="B184" s="42"/>
      <c r="C184" s="64"/>
      <c r="D184" s="237" t="s">
        <v>428</v>
      </c>
      <c r="E184" s="64"/>
      <c r="F184" s="271" t="s">
        <v>3389</v>
      </c>
      <c r="G184" s="64"/>
      <c r="H184" s="64"/>
      <c r="I184" s="177"/>
      <c r="J184" s="64"/>
      <c r="K184" s="64"/>
      <c r="L184" s="62"/>
      <c r="M184" s="223"/>
      <c r="N184" s="43"/>
      <c r="O184" s="43"/>
      <c r="P184" s="43"/>
      <c r="Q184" s="43"/>
      <c r="R184" s="43"/>
      <c r="S184" s="43"/>
      <c r="T184" s="79"/>
      <c r="AT184" s="25" t="s">
        <v>428</v>
      </c>
      <c r="AU184" s="25" t="s">
        <v>80</v>
      </c>
    </row>
    <row r="185" spans="2:65" s="1" customFormat="1" ht="44.25" customHeight="1">
      <c r="B185" s="42"/>
      <c r="C185" s="209" t="s">
        <v>683</v>
      </c>
      <c r="D185" s="209" t="s">
        <v>421</v>
      </c>
      <c r="E185" s="210" t="s">
        <v>3390</v>
      </c>
      <c r="F185" s="211" t="s">
        <v>3391</v>
      </c>
      <c r="G185" s="212" t="s">
        <v>458</v>
      </c>
      <c r="H185" s="213">
        <v>3.7</v>
      </c>
      <c r="I185" s="214"/>
      <c r="J185" s="215">
        <f>ROUND(I185*H185,2)</f>
        <v>0</v>
      </c>
      <c r="K185" s="211" t="s">
        <v>425</v>
      </c>
      <c r="L185" s="62"/>
      <c r="M185" s="216" t="s">
        <v>21</v>
      </c>
      <c r="N185" s="217" t="s">
        <v>42</v>
      </c>
      <c r="O185" s="43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5" t="s">
        <v>517</v>
      </c>
      <c r="AT185" s="25" t="s">
        <v>421</v>
      </c>
      <c r="AU185" s="25" t="s">
        <v>80</v>
      </c>
      <c r="AY185" s="25" t="s">
        <v>419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5" t="s">
        <v>78</v>
      </c>
      <c r="BK185" s="220">
        <f>ROUND(I185*H185,2)</f>
        <v>0</v>
      </c>
      <c r="BL185" s="25" t="s">
        <v>517</v>
      </c>
      <c r="BM185" s="25" t="s">
        <v>980</v>
      </c>
    </row>
    <row r="186" spans="2:65" s="1" customFormat="1" ht="27">
      <c r="B186" s="42"/>
      <c r="C186" s="64"/>
      <c r="D186" s="237" t="s">
        <v>428</v>
      </c>
      <c r="E186" s="64"/>
      <c r="F186" s="271" t="s">
        <v>3391</v>
      </c>
      <c r="G186" s="64"/>
      <c r="H186" s="64"/>
      <c r="I186" s="177"/>
      <c r="J186" s="64"/>
      <c r="K186" s="64"/>
      <c r="L186" s="62"/>
      <c r="M186" s="223"/>
      <c r="N186" s="43"/>
      <c r="O186" s="43"/>
      <c r="P186" s="43"/>
      <c r="Q186" s="43"/>
      <c r="R186" s="43"/>
      <c r="S186" s="43"/>
      <c r="T186" s="79"/>
      <c r="AT186" s="25" t="s">
        <v>428</v>
      </c>
      <c r="AU186" s="25" t="s">
        <v>80</v>
      </c>
    </row>
    <row r="187" spans="2:65" s="1" customFormat="1" ht="22.5" customHeight="1">
      <c r="B187" s="42"/>
      <c r="C187" s="209" t="s">
        <v>688</v>
      </c>
      <c r="D187" s="209" t="s">
        <v>421</v>
      </c>
      <c r="E187" s="210" t="s">
        <v>3392</v>
      </c>
      <c r="F187" s="211" t="s">
        <v>3393</v>
      </c>
      <c r="G187" s="212" t="s">
        <v>3394</v>
      </c>
      <c r="H187" s="213">
        <v>60</v>
      </c>
      <c r="I187" s="214"/>
      <c r="J187" s="215">
        <f>ROUND(I187*H187,2)</f>
        <v>0</v>
      </c>
      <c r="K187" s="211" t="s">
        <v>21</v>
      </c>
      <c r="L187" s="62"/>
      <c r="M187" s="216" t="s">
        <v>21</v>
      </c>
      <c r="N187" s="217" t="s">
        <v>42</v>
      </c>
      <c r="O187" s="43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5" t="s">
        <v>517</v>
      </c>
      <c r="AT187" s="25" t="s">
        <v>421</v>
      </c>
      <c r="AU187" s="25" t="s">
        <v>80</v>
      </c>
      <c r="AY187" s="25" t="s">
        <v>419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5" t="s">
        <v>78</v>
      </c>
      <c r="BK187" s="220">
        <f>ROUND(I187*H187,2)</f>
        <v>0</v>
      </c>
      <c r="BL187" s="25" t="s">
        <v>517</v>
      </c>
      <c r="BM187" s="25" t="s">
        <v>993</v>
      </c>
    </row>
    <row r="188" spans="2:65" s="1" customFormat="1" ht="13.5">
      <c r="B188" s="42"/>
      <c r="C188" s="64"/>
      <c r="D188" s="237" t="s">
        <v>428</v>
      </c>
      <c r="E188" s="64"/>
      <c r="F188" s="271" t="s">
        <v>3393</v>
      </c>
      <c r="G188" s="64"/>
      <c r="H188" s="64"/>
      <c r="I188" s="177"/>
      <c r="J188" s="64"/>
      <c r="K188" s="64"/>
      <c r="L188" s="62"/>
      <c r="M188" s="223"/>
      <c r="N188" s="43"/>
      <c r="O188" s="43"/>
      <c r="P188" s="43"/>
      <c r="Q188" s="43"/>
      <c r="R188" s="43"/>
      <c r="S188" s="43"/>
      <c r="T188" s="79"/>
      <c r="AT188" s="25" t="s">
        <v>428</v>
      </c>
      <c r="AU188" s="25" t="s">
        <v>80</v>
      </c>
    </row>
    <row r="189" spans="2:65" s="1" customFormat="1" ht="22.5" customHeight="1">
      <c r="B189" s="42"/>
      <c r="C189" s="209" t="s">
        <v>692</v>
      </c>
      <c r="D189" s="209" t="s">
        <v>421</v>
      </c>
      <c r="E189" s="210" t="s">
        <v>3395</v>
      </c>
      <c r="F189" s="211" t="s">
        <v>3396</v>
      </c>
      <c r="G189" s="212" t="s">
        <v>3394</v>
      </c>
      <c r="H189" s="213">
        <v>64</v>
      </c>
      <c r="I189" s="214"/>
      <c r="J189" s="215">
        <f>ROUND(I189*H189,2)</f>
        <v>0</v>
      </c>
      <c r="K189" s="211" t="s">
        <v>21</v>
      </c>
      <c r="L189" s="62"/>
      <c r="M189" s="216" t="s">
        <v>21</v>
      </c>
      <c r="N189" s="217" t="s">
        <v>42</v>
      </c>
      <c r="O189" s="43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AR189" s="25" t="s">
        <v>517</v>
      </c>
      <c r="AT189" s="25" t="s">
        <v>421</v>
      </c>
      <c r="AU189" s="25" t="s">
        <v>80</v>
      </c>
      <c r="AY189" s="25" t="s">
        <v>419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5" t="s">
        <v>78</v>
      </c>
      <c r="BK189" s="220">
        <f>ROUND(I189*H189,2)</f>
        <v>0</v>
      </c>
      <c r="BL189" s="25" t="s">
        <v>517</v>
      </c>
      <c r="BM189" s="25" t="s">
        <v>1005</v>
      </c>
    </row>
    <row r="190" spans="2:65" s="1" customFormat="1" ht="13.5">
      <c r="B190" s="42"/>
      <c r="C190" s="64"/>
      <c r="D190" s="237" t="s">
        <v>428</v>
      </c>
      <c r="E190" s="64"/>
      <c r="F190" s="271" t="s">
        <v>3396</v>
      </c>
      <c r="G190" s="64"/>
      <c r="H190" s="64"/>
      <c r="I190" s="177"/>
      <c r="J190" s="64"/>
      <c r="K190" s="64"/>
      <c r="L190" s="62"/>
      <c r="M190" s="223"/>
      <c r="N190" s="43"/>
      <c r="O190" s="43"/>
      <c r="P190" s="43"/>
      <c r="Q190" s="43"/>
      <c r="R190" s="43"/>
      <c r="S190" s="43"/>
      <c r="T190" s="79"/>
      <c r="AT190" s="25" t="s">
        <v>428</v>
      </c>
      <c r="AU190" s="25" t="s">
        <v>80</v>
      </c>
    </row>
    <row r="191" spans="2:65" s="1" customFormat="1" ht="22.5" customHeight="1">
      <c r="B191" s="42"/>
      <c r="C191" s="209" t="s">
        <v>700</v>
      </c>
      <c r="D191" s="209" t="s">
        <v>421</v>
      </c>
      <c r="E191" s="210" t="s">
        <v>3397</v>
      </c>
      <c r="F191" s="211" t="s">
        <v>3398</v>
      </c>
      <c r="G191" s="212" t="s">
        <v>608</v>
      </c>
      <c r="H191" s="213">
        <v>120</v>
      </c>
      <c r="I191" s="214"/>
      <c r="J191" s="215">
        <f>ROUND(I191*H191,2)</f>
        <v>0</v>
      </c>
      <c r="K191" s="211" t="s">
        <v>21</v>
      </c>
      <c r="L191" s="62"/>
      <c r="M191" s="216" t="s">
        <v>21</v>
      </c>
      <c r="N191" s="217" t="s">
        <v>42</v>
      </c>
      <c r="O191" s="43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AR191" s="25" t="s">
        <v>517</v>
      </c>
      <c r="AT191" s="25" t="s">
        <v>421</v>
      </c>
      <c r="AU191" s="25" t="s">
        <v>80</v>
      </c>
      <c r="AY191" s="25" t="s">
        <v>419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5" t="s">
        <v>78</v>
      </c>
      <c r="BK191" s="220">
        <f>ROUND(I191*H191,2)</f>
        <v>0</v>
      </c>
      <c r="BL191" s="25" t="s">
        <v>517</v>
      </c>
      <c r="BM191" s="25" t="s">
        <v>1018</v>
      </c>
    </row>
    <row r="192" spans="2:65" s="1" customFormat="1" ht="13.5">
      <c r="B192" s="42"/>
      <c r="C192" s="64"/>
      <c r="D192" s="237" t="s">
        <v>428</v>
      </c>
      <c r="E192" s="64"/>
      <c r="F192" s="271" t="s">
        <v>3398</v>
      </c>
      <c r="G192" s="64"/>
      <c r="H192" s="64"/>
      <c r="I192" s="177"/>
      <c r="J192" s="64"/>
      <c r="K192" s="64"/>
      <c r="L192" s="62"/>
      <c r="M192" s="223"/>
      <c r="N192" s="43"/>
      <c r="O192" s="43"/>
      <c r="P192" s="43"/>
      <c r="Q192" s="43"/>
      <c r="R192" s="43"/>
      <c r="S192" s="43"/>
      <c r="T192" s="79"/>
      <c r="AT192" s="25" t="s">
        <v>428</v>
      </c>
      <c r="AU192" s="25" t="s">
        <v>80</v>
      </c>
    </row>
    <row r="193" spans="2:65" s="1" customFormat="1" ht="22.5" customHeight="1">
      <c r="B193" s="42"/>
      <c r="C193" s="209" t="s">
        <v>743</v>
      </c>
      <c r="D193" s="209" t="s">
        <v>421</v>
      </c>
      <c r="E193" s="210" t="s">
        <v>3399</v>
      </c>
      <c r="F193" s="211" t="s">
        <v>3400</v>
      </c>
      <c r="G193" s="212" t="s">
        <v>482</v>
      </c>
      <c r="H193" s="213">
        <v>170</v>
      </c>
      <c r="I193" s="214"/>
      <c r="J193" s="215">
        <f>ROUND(I193*H193,2)</f>
        <v>0</v>
      </c>
      <c r="K193" s="211" t="s">
        <v>21</v>
      </c>
      <c r="L193" s="62"/>
      <c r="M193" s="216" t="s">
        <v>21</v>
      </c>
      <c r="N193" s="217" t="s">
        <v>42</v>
      </c>
      <c r="O193" s="43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AR193" s="25" t="s">
        <v>517</v>
      </c>
      <c r="AT193" s="25" t="s">
        <v>421</v>
      </c>
      <c r="AU193" s="25" t="s">
        <v>80</v>
      </c>
      <c r="AY193" s="25" t="s">
        <v>419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5" t="s">
        <v>78</v>
      </c>
      <c r="BK193" s="220">
        <f>ROUND(I193*H193,2)</f>
        <v>0</v>
      </c>
      <c r="BL193" s="25" t="s">
        <v>517</v>
      </c>
      <c r="BM193" s="25" t="s">
        <v>1033</v>
      </c>
    </row>
    <row r="194" spans="2:65" s="1" customFormat="1" ht="13.5">
      <c r="B194" s="42"/>
      <c r="C194" s="64"/>
      <c r="D194" s="237" t="s">
        <v>428</v>
      </c>
      <c r="E194" s="64"/>
      <c r="F194" s="271" t="s">
        <v>3400</v>
      </c>
      <c r="G194" s="64"/>
      <c r="H194" s="64"/>
      <c r="I194" s="177"/>
      <c r="J194" s="64"/>
      <c r="K194" s="64"/>
      <c r="L194" s="62"/>
      <c r="M194" s="223"/>
      <c r="N194" s="43"/>
      <c r="O194" s="43"/>
      <c r="P194" s="43"/>
      <c r="Q194" s="43"/>
      <c r="R194" s="43"/>
      <c r="S194" s="43"/>
      <c r="T194" s="79"/>
      <c r="AT194" s="25" t="s">
        <v>428</v>
      </c>
      <c r="AU194" s="25" t="s">
        <v>80</v>
      </c>
    </row>
    <row r="195" spans="2:65" s="1" customFormat="1" ht="22.5" customHeight="1">
      <c r="B195" s="42"/>
      <c r="C195" s="209" t="s">
        <v>757</v>
      </c>
      <c r="D195" s="209" t="s">
        <v>421</v>
      </c>
      <c r="E195" s="210" t="s">
        <v>3401</v>
      </c>
      <c r="F195" s="211" t="s">
        <v>3402</v>
      </c>
      <c r="G195" s="212" t="s">
        <v>3338</v>
      </c>
      <c r="H195" s="213">
        <v>1</v>
      </c>
      <c r="I195" s="214"/>
      <c r="J195" s="215">
        <f>ROUND(I195*H195,2)</f>
        <v>0</v>
      </c>
      <c r="K195" s="211" t="s">
        <v>21</v>
      </c>
      <c r="L195" s="62"/>
      <c r="M195" s="216" t="s">
        <v>21</v>
      </c>
      <c r="N195" s="217" t="s">
        <v>42</v>
      </c>
      <c r="O195" s="43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AR195" s="25" t="s">
        <v>517</v>
      </c>
      <c r="AT195" s="25" t="s">
        <v>421</v>
      </c>
      <c r="AU195" s="25" t="s">
        <v>80</v>
      </c>
      <c r="AY195" s="25" t="s">
        <v>419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5" t="s">
        <v>78</v>
      </c>
      <c r="BK195" s="220">
        <f>ROUND(I195*H195,2)</f>
        <v>0</v>
      </c>
      <c r="BL195" s="25" t="s">
        <v>517</v>
      </c>
      <c r="BM195" s="25" t="s">
        <v>1046</v>
      </c>
    </row>
    <row r="196" spans="2:65" s="1" customFormat="1" ht="13.5">
      <c r="B196" s="42"/>
      <c r="C196" s="64"/>
      <c r="D196" s="221" t="s">
        <v>428</v>
      </c>
      <c r="E196" s="64"/>
      <c r="F196" s="222" t="s">
        <v>3402</v>
      </c>
      <c r="G196" s="64"/>
      <c r="H196" s="64"/>
      <c r="I196" s="177"/>
      <c r="J196" s="64"/>
      <c r="K196" s="64"/>
      <c r="L196" s="62"/>
      <c r="M196" s="223"/>
      <c r="N196" s="43"/>
      <c r="O196" s="43"/>
      <c r="P196" s="43"/>
      <c r="Q196" s="43"/>
      <c r="R196" s="43"/>
      <c r="S196" s="43"/>
      <c r="T196" s="79"/>
      <c r="AT196" s="25" t="s">
        <v>428</v>
      </c>
      <c r="AU196" s="25" t="s">
        <v>80</v>
      </c>
    </row>
    <row r="197" spans="2:65" s="11" customFormat="1" ht="29.85" customHeight="1">
      <c r="B197" s="192"/>
      <c r="C197" s="193"/>
      <c r="D197" s="206" t="s">
        <v>70</v>
      </c>
      <c r="E197" s="207" t="s">
        <v>3403</v>
      </c>
      <c r="F197" s="207" t="s">
        <v>3404</v>
      </c>
      <c r="G197" s="193"/>
      <c r="H197" s="193"/>
      <c r="I197" s="196"/>
      <c r="J197" s="208">
        <f>BK197</f>
        <v>0</v>
      </c>
      <c r="K197" s="193"/>
      <c r="L197" s="198"/>
      <c r="M197" s="199"/>
      <c r="N197" s="200"/>
      <c r="O197" s="200"/>
      <c r="P197" s="201">
        <f>SUM(P198:P279)</f>
        <v>0</v>
      </c>
      <c r="Q197" s="200"/>
      <c r="R197" s="201">
        <f>SUM(R198:R279)</f>
        <v>0</v>
      </c>
      <c r="S197" s="200"/>
      <c r="T197" s="202">
        <f>SUM(T198:T279)</f>
        <v>0</v>
      </c>
      <c r="AR197" s="203" t="s">
        <v>80</v>
      </c>
      <c r="AT197" s="204" t="s">
        <v>70</v>
      </c>
      <c r="AU197" s="204" t="s">
        <v>78</v>
      </c>
      <c r="AY197" s="203" t="s">
        <v>419</v>
      </c>
      <c r="BK197" s="205">
        <f>SUM(BK198:BK279)</f>
        <v>0</v>
      </c>
    </row>
    <row r="198" spans="2:65" s="1" customFormat="1" ht="31.5" customHeight="1">
      <c r="B198" s="42"/>
      <c r="C198" s="209" t="s">
        <v>1101</v>
      </c>
      <c r="D198" s="209" t="s">
        <v>421</v>
      </c>
      <c r="E198" s="210" t="s">
        <v>3405</v>
      </c>
      <c r="F198" s="211" t="s">
        <v>3406</v>
      </c>
      <c r="G198" s="212" t="s">
        <v>3338</v>
      </c>
      <c r="H198" s="213">
        <v>2</v>
      </c>
      <c r="I198" s="214"/>
      <c r="J198" s="215">
        <f>ROUND(I198*H198,2)</f>
        <v>0</v>
      </c>
      <c r="K198" s="211" t="s">
        <v>425</v>
      </c>
      <c r="L198" s="62"/>
      <c r="M198" s="216" t="s">
        <v>21</v>
      </c>
      <c r="N198" s="217" t="s">
        <v>42</v>
      </c>
      <c r="O198" s="43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AR198" s="25" t="s">
        <v>517</v>
      </c>
      <c r="AT198" s="25" t="s">
        <v>421</v>
      </c>
      <c r="AU198" s="25" t="s">
        <v>80</v>
      </c>
      <c r="AY198" s="25" t="s">
        <v>419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5" t="s">
        <v>78</v>
      </c>
      <c r="BK198" s="220">
        <f>ROUND(I198*H198,2)</f>
        <v>0</v>
      </c>
      <c r="BL198" s="25" t="s">
        <v>517</v>
      </c>
      <c r="BM198" s="25" t="s">
        <v>1060</v>
      </c>
    </row>
    <row r="199" spans="2:65" s="1" customFormat="1" ht="27">
      <c r="B199" s="42"/>
      <c r="C199" s="64"/>
      <c r="D199" s="237" t="s">
        <v>428</v>
      </c>
      <c r="E199" s="64"/>
      <c r="F199" s="271" t="s">
        <v>3406</v>
      </c>
      <c r="G199" s="64"/>
      <c r="H199" s="64"/>
      <c r="I199" s="177"/>
      <c r="J199" s="64"/>
      <c r="K199" s="64"/>
      <c r="L199" s="62"/>
      <c r="M199" s="223"/>
      <c r="N199" s="43"/>
      <c r="O199" s="43"/>
      <c r="P199" s="43"/>
      <c r="Q199" s="43"/>
      <c r="R199" s="43"/>
      <c r="S199" s="43"/>
      <c r="T199" s="79"/>
      <c r="AT199" s="25" t="s">
        <v>428</v>
      </c>
      <c r="AU199" s="25" t="s">
        <v>80</v>
      </c>
    </row>
    <row r="200" spans="2:65" s="1" customFormat="1" ht="22.5" customHeight="1">
      <c r="B200" s="42"/>
      <c r="C200" s="209" t="s">
        <v>763</v>
      </c>
      <c r="D200" s="209" t="s">
        <v>421</v>
      </c>
      <c r="E200" s="210" t="s">
        <v>3407</v>
      </c>
      <c r="F200" s="211" t="s">
        <v>3408</v>
      </c>
      <c r="G200" s="212" t="s">
        <v>608</v>
      </c>
      <c r="H200" s="213">
        <v>12</v>
      </c>
      <c r="I200" s="214"/>
      <c r="J200" s="215">
        <f>ROUND(I200*H200,2)</f>
        <v>0</v>
      </c>
      <c r="K200" s="211" t="s">
        <v>425</v>
      </c>
      <c r="L200" s="62"/>
      <c r="M200" s="216" t="s">
        <v>21</v>
      </c>
      <c r="N200" s="217" t="s">
        <v>42</v>
      </c>
      <c r="O200" s="43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AR200" s="25" t="s">
        <v>517</v>
      </c>
      <c r="AT200" s="25" t="s">
        <v>421</v>
      </c>
      <c r="AU200" s="25" t="s">
        <v>80</v>
      </c>
      <c r="AY200" s="25" t="s">
        <v>419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5" t="s">
        <v>78</v>
      </c>
      <c r="BK200" s="220">
        <f>ROUND(I200*H200,2)</f>
        <v>0</v>
      </c>
      <c r="BL200" s="25" t="s">
        <v>517</v>
      </c>
      <c r="BM200" s="25" t="s">
        <v>1072</v>
      </c>
    </row>
    <row r="201" spans="2:65" s="1" customFormat="1" ht="13.5">
      <c r="B201" s="42"/>
      <c r="C201" s="64"/>
      <c r="D201" s="237" t="s">
        <v>428</v>
      </c>
      <c r="E201" s="64"/>
      <c r="F201" s="271" t="s">
        <v>3408</v>
      </c>
      <c r="G201" s="64"/>
      <c r="H201" s="64"/>
      <c r="I201" s="177"/>
      <c r="J201" s="64"/>
      <c r="K201" s="64"/>
      <c r="L201" s="62"/>
      <c r="M201" s="223"/>
      <c r="N201" s="43"/>
      <c r="O201" s="43"/>
      <c r="P201" s="43"/>
      <c r="Q201" s="43"/>
      <c r="R201" s="43"/>
      <c r="S201" s="43"/>
      <c r="T201" s="79"/>
      <c r="AT201" s="25" t="s">
        <v>428</v>
      </c>
      <c r="AU201" s="25" t="s">
        <v>80</v>
      </c>
    </row>
    <row r="202" spans="2:65" s="1" customFormat="1" ht="22.5" customHeight="1">
      <c r="B202" s="42"/>
      <c r="C202" s="209" t="s">
        <v>769</v>
      </c>
      <c r="D202" s="209" t="s">
        <v>421</v>
      </c>
      <c r="E202" s="210" t="s">
        <v>3409</v>
      </c>
      <c r="F202" s="211" t="s">
        <v>3410</v>
      </c>
      <c r="G202" s="212" t="s">
        <v>608</v>
      </c>
      <c r="H202" s="213">
        <v>4</v>
      </c>
      <c r="I202" s="214"/>
      <c r="J202" s="215">
        <f>ROUND(I202*H202,2)</f>
        <v>0</v>
      </c>
      <c r="K202" s="211" t="s">
        <v>425</v>
      </c>
      <c r="L202" s="62"/>
      <c r="M202" s="216" t="s">
        <v>21</v>
      </c>
      <c r="N202" s="217" t="s">
        <v>42</v>
      </c>
      <c r="O202" s="43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AR202" s="25" t="s">
        <v>517</v>
      </c>
      <c r="AT202" s="25" t="s">
        <v>421</v>
      </c>
      <c r="AU202" s="25" t="s">
        <v>80</v>
      </c>
      <c r="AY202" s="25" t="s">
        <v>419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5" t="s">
        <v>78</v>
      </c>
      <c r="BK202" s="220">
        <f>ROUND(I202*H202,2)</f>
        <v>0</v>
      </c>
      <c r="BL202" s="25" t="s">
        <v>517</v>
      </c>
      <c r="BM202" s="25" t="s">
        <v>1084</v>
      </c>
    </row>
    <row r="203" spans="2:65" s="1" customFormat="1" ht="13.5">
      <c r="B203" s="42"/>
      <c r="C203" s="64"/>
      <c r="D203" s="237" t="s">
        <v>428</v>
      </c>
      <c r="E203" s="64"/>
      <c r="F203" s="271" t="s">
        <v>3410</v>
      </c>
      <c r="G203" s="64"/>
      <c r="H203" s="64"/>
      <c r="I203" s="177"/>
      <c r="J203" s="64"/>
      <c r="K203" s="64"/>
      <c r="L203" s="62"/>
      <c r="M203" s="223"/>
      <c r="N203" s="43"/>
      <c r="O203" s="43"/>
      <c r="P203" s="43"/>
      <c r="Q203" s="43"/>
      <c r="R203" s="43"/>
      <c r="S203" s="43"/>
      <c r="T203" s="79"/>
      <c r="AT203" s="25" t="s">
        <v>428</v>
      </c>
      <c r="AU203" s="25" t="s">
        <v>80</v>
      </c>
    </row>
    <row r="204" spans="2:65" s="1" customFormat="1" ht="22.5" customHeight="1">
      <c r="B204" s="42"/>
      <c r="C204" s="209" t="s">
        <v>776</v>
      </c>
      <c r="D204" s="209" t="s">
        <v>421</v>
      </c>
      <c r="E204" s="210" t="s">
        <v>3411</v>
      </c>
      <c r="F204" s="211" t="s">
        <v>3412</v>
      </c>
      <c r="G204" s="212" t="s">
        <v>608</v>
      </c>
      <c r="H204" s="213">
        <v>1</v>
      </c>
      <c r="I204" s="214"/>
      <c r="J204" s="215">
        <f>ROUND(I204*H204,2)</f>
        <v>0</v>
      </c>
      <c r="K204" s="211" t="s">
        <v>425</v>
      </c>
      <c r="L204" s="62"/>
      <c r="M204" s="216" t="s">
        <v>21</v>
      </c>
      <c r="N204" s="217" t="s">
        <v>42</v>
      </c>
      <c r="O204" s="43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AR204" s="25" t="s">
        <v>517</v>
      </c>
      <c r="AT204" s="25" t="s">
        <v>421</v>
      </c>
      <c r="AU204" s="25" t="s">
        <v>80</v>
      </c>
      <c r="AY204" s="25" t="s">
        <v>419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5" t="s">
        <v>78</v>
      </c>
      <c r="BK204" s="220">
        <f>ROUND(I204*H204,2)</f>
        <v>0</v>
      </c>
      <c r="BL204" s="25" t="s">
        <v>517</v>
      </c>
      <c r="BM204" s="25" t="s">
        <v>1106</v>
      </c>
    </row>
    <row r="205" spans="2:65" s="1" customFormat="1" ht="13.5">
      <c r="B205" s="42"/>
      <c r="C205" s="64"/>
      <c r="D205" s="237" t="s">
        <v>428</v>
      </c>
      <c r="E205" s="64"/>
      <c r="F205" s="271" t="s">
        <v>3412</v>
      </c>
      <c r="G205" s="64"/>
      <c r="H205" s="64"/>
      <c r="I205" s="177"/>
      <c r="J205" s="64"/>
      <c r="K205" s="64"/>
      <c r="L205" s="62"/>
      <c r="M205" s="223"/>
      <c r="N205" s="43"/>
      <c r="O205" s="43"/>
      <c r="P205" s="43"/>
      <c r="Q205" s="43"/>
      <c r="R205" s="43"/>
      <c r="S205" s="43"/>
      <c r="T205" s="79"/>
      <c r="AT205" s="25" t="s">
        <v>428</v>
      </c>
      <c r="AU205" s="25" t="s">
        <v>80</v>
      </c>
    </row>
    <row r="206" spans="2:65" s="1" customFormat="1" ht="22.5" customHeight="1">
      <c r="B206" s="42"/>
      <c r="C206" s="209" t="s">
        <v>784</v>
      </c>
      <c r="D206" s="209" t="s">
        <v>421</v>
      </c>
      <c r="E206" s="210" t="s">
        <v>3413</v>
      </c>
      <c r="F206" s="211" t="s">
        <v>3414</v>
      </c>
      <c r="G206" s="212" t="s">
        <v>608</v>
      </c>
      <c r="H206" s="213">
        <v>2</v>
      </c>
      <c r="I206" s="214"/>
      <c r="J206" s="215">
        <f>ROUND(I206*H206,2)</f>
        <v>0</v>
      </c>
      <c r="K206" s="211" t="s">
        <v>425</v>
      </c>
      <c r="L206" s="62"/>
      <c r="M206" s="216" t="s">
        <v>21</v>
      </c>
      <c r="N206" s="217" t="s">
        <v>42</v>
      </c>
      <c r="O206" s="43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AR206" s="25" t="s">
        <v>517</v>
      </c>
      <c r="AT206" s="25" t="s">
        <v>421</v>
      </c>
      <c r="AU206" s="25" t="s">
        <v>80</v>
      </c>
      <c r="AY206" s="25" t="s">
        <v>419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5" t="s">
        <v>78</v>
      </c>
      <c r="BK206" s="220">
        <f>ROUND(I206*H206,2)</f>
        <v>0</v>
      </c>
      <c r="BL206" s="25" t="s">
        <v>517</v>
      </c>
      <c r="BM206" s="25" t="s">
        <v>1118</v>
      </c>
    </row>
    <row r="207" spans="2:65" s="1" customFormat="1" ht="13.5">
      <c r="B207" s="42"/>
      <c r="C207" s="64"/>
      <c r="D207" s="237" t="s">
        <v>428</v>
      </c>
      <c r="E207" s="64"/>
      <c r="F207" s="271" t="s">
        <v>3414</v>
      </c>
      <c r="G207" s="64"/>
      <c r="H207" s="64"/>
      <c r="I207" s="177"/>
      <c r="J207" s="64"/>
      <c r="K207" s="64"/>
      <c r="L207" s="62"/>
      <c r="M207" s="223"/>
      <c r="N207" s="43"/>
      <c r="O207" s="43"/>
      <c r="P207" s="43"/>
      <c r="Q207" s="43"/>
      <c r="R207" s="43"/>
      <c r="S207" s="43"/>
      <c r="T207" s="79"/>
      <c r="AT207" s="25" t="s">
        <v>428</v>
      </c>
      <c r="AU207" s="25" t="s">
        <v>80</v>
      </c>
    </row>
    <row r="208" spans="2:65" s="1" customFormat="1" ht="22.5" customHeight="1">
      <c r="B208" s="42"/>
      <c r="C208" s="209" t="s">
        <v>788</v>
      </c>
      <c r="D208" s="209" t="s">
        <v>421</v>
      </c>
      <c r="E208" s="210" t="s">
        <v>3415</v>
      </c>
      <c r="F208" s="211" t="s">
        <v>3416</v>
      </c>
      <c r="G208" s="212" t="s">
        <v>608</v>
      </c>
      <c r="H208" s="213">
        <v>3</v>
      </c>
      <c r="I208" s="214"/>
      <c r="J208" s="215">
        <f>ROUND(I208*H208,2)</f>
        <v>0</v>
      </c>
      <c r="K208" s="211" t="s">
        <v>425</v>
      </c>
      <c r="L208" s="62"/>
      <c r="M208" s="216" t="s">
        <v>21</v>
      </c>
      <c r="N208" s="217" t="s">
        <v>42</v>
      </c>
      <c r="O208" s="43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AR208" s="25" t="s">
        <v>517</v>
      </c>
      <c r="AT208" s="25" t="s">
        <v>421</v>
      </c>
      <c r="AU208" s="25" t="s">
        <v>80</v>
      </c>
      <c r="AY208" s="25" t="s">
        <v>419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5" t="s">
        <v>78</v>
      </c>
      <c r="BK208" s="220">
        <f>ROUND(I208*H208,2)</f>
        <v>0</v>
      </c>
      <c r="BL208" s="25" t="s">
        <v>517</v>
      </c>
      <c r="BM208" s="25" t="s">
        <v>1129</v>
      </c>
    </row>
    <row r="209" spans="2:65" s="1" customFormat="1" ht="13.5">
      <c r="B209" s="42"/>
      <c r="C209" s="64"/>
      <c r="D209" s="237" t="s">
        <v>428</v>
      </c>
      <c r="E209" s="64"/>
      <c r="F209" s="271" t="s">
        <v>3416</v>
      </c>
      <c r="G209" s="64"/>
      <c r="H209" s="64"/>
      <c r="I209" s="177"/>
      <c r="J209" s="64"/>
      <c r="K209" s="64"/>
      <c r="L209" s="62"/>
      <c r="M209" s="223"/>
      <c r="N209" s="43"/>
      <c r="O209" s="43"/>
      <c r="P209" s="43"/>
      <c r="Q209" s="43"/>
      <c r="R209" s="43"/>
      <c r="S209" s="43"/>
      <c r="T209" s="79"/>
      <c r="AT209" s="25" t="s">
        <v>428</v>
      </c>
      <c r="AU209" s="25" t="s">
        <v>80</v>
      </c>
    </row>
    <row r="210" spans="2:65" s="1" customFormat="1" ht="22.5" customHeight="1">
      <c r="B210" s="42"/>
      <c r="C210" s="209" t="s">
        <v>797</v>
      </c>
      <c r="D210" s="209" t="s">
        <v>421</v>
      </c>
      <c r="E210" s="210" t="s">
        <v>3417</v>
      </c>
      <c r="F210" s="211" t="s">
        <v>3418</v>
      </c>
      <c r="G210" s="212" t="s">
        <v>608</v>
      </c>
      <c r="H210" s="213">
        <v>67</v>
      </c>
      <c r="I210" s="214"/>
      <c r="J210" s="215">
        <f>ROUND(I210*H210,2)</f>
        <v>0</v>
      </c>
      <c r="K210" s="211" t="s">
        <v>21</v>
      </c>
      <c r="L210" s="62"/>
      <c r="M210" s="216" t="s">
        <v>21</v>
      </c>
      <c r="N210" s="217" t="s">
        <v>42</v>
      </c>
      <c r="O210" s="43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AR210" s="25" t="s">
        <v>517</v>
      </c>
      <c r="AT210" s="25" t="s">
        <v>421</v>
      </c>
      <c r="AU210" s="25" t="s">
        <v>80</v>
      </c>
      <c r="AY210" s="25" t="s">
        <v>419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5" t="s">
        <v>78</v>
      </c>
      <c r="BK210" s="220">
        <f>ROUND(I210*H210,2)</f>
        <v>0</v>
      </c>
      <c r="BL210" s="25" t="s">
        <v>517</v>
      </c>
      <c r="BM210" s="25" t="s">
        <v>1140</v>
      </c>
    </row>
    <row r="211" spans="2:65" s="1" customFormat="1" ht="13.5">
      <c r="B211" s="42"/>
      <c r="C211" s="64"/>
      <c r="D211" s="237" t="s">
        <v>428</v>
      </c>
      <c r="E211" s="64"/>
      <c r="F211" s="271" t="s">
        <v>3418</v>
      </c>
      <c r="G211" s="64"/>
      <c r="H211" s="64"/>
      <c r="I211" s="177"/>
      <c r="J211" s="64"/>
      <c r="K211" s="64"/>
      <c r="L211" s="62"/>
      <c r="M211" s="223"/>
      <c r="N211" s="43"/>
      <c r="O211" s="43"/>
      <c r="P211" s="43"/>
      <c r="Q211" s="43"/>
      <c r="R211" s="43"/>
      <c r="S211" s="43"/>
      <c r="T211" s="79"/>
      <c r="AT211" s="25" t="s">
        <v>428</v>
      </c>
      <c r="AU211" s="25" t="s">
        <v>80</v>
      </c>
    </row>
    <row r="212" spans="2:65" s="1" customFormat="1" ht="31.5" customHeight="1">
      <c r="B212" s="42"/>
      <c r="C212" s="209" t="s">
        <v>806</v>
      </c>
      <c r="D212" s="209" t="s">
        <v>421</v>
      </c>
      <c r="E212" s="210" t="s">
        <v>3419</v>
      </c>
      <c r="F212" s="211" t="s">
        <v>3420</v>
      </c>
      <c r="G212" s="212" t="s">
        <v>608</v>
      </c>
      <c r="H212" s="213">
        <v>1</v>
      </c>
      <c r="I212" s="214"/>
      <c r="J212" s="215">
        <f>ROUND(I212*H212,2)</f>
        <v>0</v>
      </c>
      <c r="K212" s="211" t="s">
        <v>425</v>
      </c>
      <c r="L212" s="62"/>
      <c r="M212" s="216" t="s">
        <v>21</v>
      </c>
      <c r="N212" s="217" t="s">
        <v>42</v>
      </c>
      <c r="O212" s="43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AR212" s="25" t="s">
        <v>517</v>
      </c>
      <c r="AT212" s="25" t="s">
        <v>421</v>
      </c>
      <c r="AU212" s="25" t="s">
        <v>80</v>
      </c>
      <c r="AY212" s="25" t="s">
        <v>419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5" t="s">
        <v>78</v>
      </c>
      <c r="BK212" s="220">
        <f>ROUND(I212*H212,2)</f>
        <v>0</v>
      </c>
      <c r="BL212" s="25" t="s">
        <v>517</v>
      </c>
      <c r="BM212" s="25" t="s">
        <v>1154</v>
      </c>
    </row>
    <row r="213" spans="2:65" s="1" customFormat="1" ht="13.5">
      <c r="B213" s="42"/>
      <c r="C213" s="64"/>
      <c r="D213" s="237" t="s">
        <v>428</v>
      </c>
      <c r="E213" s="64"/>
      <c r="F213" s="271" t="s">
        <v>3420</v>
      </c>
      <c r="G213" s="64"/>
      <c r="H213" s="64"/>
      <c r="I213" s="177"/>
      <c r="J213" s="64"/>
      <c r="K213" s="64"/>
      <c r="L213" s="62"/>
      <c r="M213" s="223"/>
      <c r="N213" s="43"/>
      <c r="O213" s="43"/>
      <c r="P213" s="43"/>
      <c r="Q213" s="43"/>
      <c r="R213" s="43"/>
      <c r="S213" s="43"/>
      <c r="T213" s="79"/>
      <c r="AT213" s="25" t="s">
        <v>428</v>
      </c>
      <c r="AU213" s="25" t="s">
        <v>80</v>
      </c>
    </row>
    <row r="214" spans="2:65" s="1" customFormat="1" ht="31.5" customHeight="1">
      <c r="B214" s="42"/>
      <c r="C214" s="209" t="s">
        <v>811</v>
      </c>
      <c r="D214" s="209" t="s">
        <v>421</v>
      </c>
      <c r="E214" s="210" t="s">
        <v>3421</v>
      </c>
      <c r="F214" s="211" t="s">
        <v>3422</v>
      </c>
      <c r="G214" s="212" t="s">
        <v>608</v>
      </c>
      <c r="H214" s="213">
        <v>2</v>
      </c>
      <c r="I214" s="214"/>
      <c r="J214" s="215">
        <f>ROUND(I214*H214,2)</f>
        <v>0</v>
      </c>
      <c r="K214" s="211" t="s">
        <v>425</v>
      </c>
      <c r="L214" s="62"/>
      <c r="M214" s="216" t="s">
        <v>21</v>
      </c>
      <c r="N214" s="217" t="s">
        <v>42</v>
      </c>
      <c r="O214" s="43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AR214" s="25" t="s">
        <v>517</v>
      </c>
      <c r="AT214" s="25" t="s">
        <v>421</v>
      </c>
      <c r="AU214" s="25" t="s">
        <v>80</v>
      </c>
      <c r="AY214" s="25" t="s">
        <v>419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5" t="s">
        <v>78</v>
      </c>
      <c r="BK214" s="220">
        <f>ROUND(I214*H214,2)</f>
        <v>0</v>
      </c>
      <c r="BL214" s="25" t="s">
        <v>517</v>
      </c>
      <c r="BM214" s="25" t="s">
        <v>1168</v>
      </c>
    </row>
    <row r="215" spans="2:65" s="1" customFormat="1" ht="27">
      <c r="B215" s="42"/>
      <c r="C215" s="64"/>
      <c r="D215" s="237" t="s">
        <v>428</v>
      </c>
      <c r="E215" s="64"/>
      <c r="F215" s="271" t="s">
        <v>3422</v>
      </c>
      <c r="G215" s="64"/>
      <c r="H215" s="64"/>
      <c r="I215" s="177"/>
      <c r="J215" s="64"/>
      <c r="K215" s="64"/>
      <c r="L215" s="62"/>
      <c r="M215" s="223"/>
      <c r="N215" s="43"/>
      <c r="O215" s="43"/>
      <c r="P215" s="43"/>
      <c r="Q215" s="43"/>
      <c r="R215" s="43"/>
      <c r="S215" s="43"/>
      <c r="T215" s="79"/>
      <c r="AT215" s="25" t="s">
        <v>428</v>
      </c>
      <c r="AU215" s="25" t="s">
        <v>80</v>
      </c>
    </row>
    <row r="216" spans="2:65" s="1" customFormat="1" ht="31.5" customHeight="1">
      <c r="B216" s="42"/>
      <c r="C216" s="209" t="s">
        <v>816</v>
      </c>
      <c r="D216" s="209" t="s">
        <v>421</v>
      </c>
      <c r="E216" s="210" t="s">
        <v>3423</v>
      </c>
      <c r="F216" s="211" t="s">
        <v>3424</v>
      </c>
      <c r="G216" s="212" t="s">
        <v>608</v>
      </c>
      <c r="H216" s="213">
        <v>3</v>
      </c>
      <c r="I216" s="214"/>
      <c r="J216" s="215">
        <f>ROUND(I216*H216,2)</f>
        <v>0</v>
      </c>
      <c r="K216" s="211" t="s">
        <v>425</v>
      </c>
      <c r="L216" s="62"/>
      <c r="M216" s="216" t="s">
        <v>21</v>
      </c>
      <c r="N216" s="217" t="s">
        <v>42</v>
      </c>
      <c r="O216" s="43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AR216" s="25" t="s">
        <v>517</v>
      </c>
      <c r="AT216" s="25" t="s">
        <v>421</v>
      </c>
      <c r="AU216" s="25" t="s">
        <v>80</v>
      </c>
      <c r="AY216" s="25" t="s">
        <v>419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5" t="s">
        <v>78</v>
      </c>
      <c r="BK216" s="220">
        <f>ROUND(I216*H216,2)</f>
        <v>0</v>
      </c>
      <c r="BL216" s="25" t="s">
        <v>517</v>
      </c>
      <c r="BM216" s="25" t="s">
        <v>1180</v>
      </c>
    </row>
    <row r="217" spans="2:65" s="1" customFormat="1" ht="13.5">
      <c r="B217" s="42"/>
      <c r="C217" s="64"/>
      <c r="D217" s="237" t="s">
        <v>428</v>
      </c>
      <c r="E217" s="64"/>
      <c r="F217" s="271" t="s">
        <v>3424</v>
      </c>
      <c r="G217" s="64"/>
      <c r="H217" s="64"/>
      <c r="I217" s="177"/>
      <c r="J217" s="64"/>
      <c r="K217" s="64"/>
      <c r="L217" s="62"/>
      <c r="M217" s="223"/>
      <c r="N217" s="43"/>
      <c r="O217" s="43"/>
      <c r="P217" s="43"/>
      <c r="Q217" s="43"/>
      <c r="R217" s="43"/>
      <c r="S217" s="43"/>
      <c r="T217" s="79"/>
      <c r="AT217" s="25" t="s">
        <v>428</v>
      </c>
      <c r="AU217" s="25" t="s">
        <v>80</v>
      </c>
    </row>
    <row r="218" spans="2:65" s="1" customFormat="1" ht="31.5" customHeight="1">
      <c r="B218" s="42"/>
      <c r="C218" s="209" t="s">
        <v>325</v>
      </c>
      <c r="D218" s="209" t="s">
        <v>421</v>
      </c>
      <c r="E218" s="210" t="s">
        <v>3425</v>
      </c>
      <c r="F218" s="211" t="s">
        <v>3426</v>
      </c>
      <c r="G218" s="212" t="s">
        <v>608</v>
      </c>
      <c r="H218" s="213">
        <v>6</v>
      </c>
      <c r="I218" s="214"/>
      <c r="J218" s="215">
        <f>ROUND(I218*H218,2)</f>
        <v>0</v>
      </c>
      <c r="K218" s="211" t="s">
        <v>425</v>
      </c>
      <c r="L218" s="62"/>
      <c r="M218" s="216" t="s">
        <v>21</v>
      </c>
      <c r="N218" s="217" t="s">
        <v>42</v>
      </c>
      <c r="O218" s="43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AR218" s="25" t="s">
        <v>517</v>
      </c>
      <c r="AT218" s="25" t="s">
        <v>421</v>
      </c>
      <c r="AU218" s="25" t="s">
        <v>80</v>
      </c>
      <c r="AY218" s="25" t="s">
        <v>419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5" t="s">
        <v>78</v>
      </c>
      <c r="BK218" s="220">
        <f>ROUND(I218*H218,2)</f>
        <v>0</v>
      </c>
      <c r="BL218" s="25" t="s">
        <v>517</v>
      </c>
      <c r="BM218" s="25" t="s">
        <v>1192</v>
      </c>
    </row>
    <row r="219" spans="2:65" s="1" customFormat="1" ht="27">
      <c r="B219" s="42"/>
      <c r="C219" s="64"/>
      <c r="D219" s="237" t="s">
        <v>428</v>
      </c>
      <c r="E219" s="64"/>
      <c r="F219" s="271" t="s">
        <v>3426</v>
      </c>
      <c r="G219" s="64"/>
      <c r="H219" s="64"/>
      <c r="I219" s="177"/>
      <c r="J219" s="64"/>
      <c r="K219" s="64"/>
      <c r="L219" s="62"/>
      <c r="M219" s="223"/>
      <c r="N219" s="43"/>
      <c r="O219" s="43"/>
      <c r="P219" s="43"/>
      <c r="Q219" s="43"/>
      <c r="R219" s="43"/>
      <c r="S219" s="43"/>
      <c r="T219" s="79"/>
      <c r="AT219" s="25" t="s">
        <v>428</v>
      </c>
      <c r="AU219" s="25" t="s">
        <v>80</v>
      </c>
    </row>
    <row r="220" spans="2:65" s="1" customFormat="1" ht="31.5" customHeight="1">
      <c r="B220" s="42"/>
      <c r="C220" s="209" t="s">
        <v>826</v>
      </c>
      <c r="D220" s="209" t="s">
        <v>421</v>
      </c>
      <c r="E220" s="210" t="s">
        <v>3427</v>
      </c>
      <c r="F220" s="211" t="s">
        <v>3428</v>
      </c>
      <c r="G220" s="212" t="s">
        <v>608</v>
      </c>
      <c r="H220" s="213">
        <v>7</v>
      </c>
      <c r="I220" s="214"/>
      <c r="J220" s="215">
        <f>ROUND(I220*H220,2)</f>
        <v>0</v>
      </c>
      <c r="K220" s="211" t="s">
        <v>425</v>
      </c>
      <c r="L220" s="62"/>
      <c r="M220" s="216" t="s">
        <v>21</v>
      </c>
      <c r="N220" s="217" t="s">
        <v>42</v>
      </c>
      <c r="O220" s="43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AR220" s="25" t="s">
        <v>517</v>
      </c>
      <c r="AT220" s="25" t="s">
        <v>421</v>
      </c>
      <c r="AU220" s="25" t="s">
        <v>80</v>
      </c>
      <c r="AY220" s="25" t="s">
        <v>419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5" t="s">
        <v>78</v>
      </c>
      <c r="BK220" s="220">
        <f>ROUND(I220*H220,2)</f>
        <v>0</v>
      </c>
      <c r="BL220" s="25" t="s">
        <v>517</v>
      </c>
      <c r="BM220" s="25" t="s">
        <v>1203</v>
      </c>
    </row>
    <row r="221" spans="2:65" s="1" customFormat="1" ht="27">
      <c r="B221" s="42"/>
      <c r="C221" s="64"/>
      <c r="D221" s="237" t="s">
        <v>428</v>
      </c>
      <c r="E221" s="64"/>
      <c r="F221" s="271" t="s">
        <v>3428</v>
      </c>
      <c r="G221" s="64"/>
      <c r="H221" s="64"/>
      <c r="I221" s="177"/>
      <c r="J221" s="64"/>
      <c r="K221" s="64"/>
      <c r="L221" s="62"/>
      <c r="M221" s="223"/>
      <c r="N221" s="43"/>
      <c r="O221" s="43"/>
      <c r="P221" s="43"/>
      <c r="Q221" s="43"/>
      <c r="R221" s="43"/>
      <c r="S221" s="43"/>
      <c r="T221" s="79"/>
      <c r="AT221" s="25" t="s">
        <v>428</v>
      </c>
      <c r="AU221" s="25" t="s">
        <v>80</v>
      </c>
    </row>
    <row r="222" spans="2:65" s="1" customFormat="1" ht="31.5" customHeight="1">
      <c r="B222" s="42"/>
      <c r="C222" s="209" t="s">
        <v>832</v>
      </c>
      <c r="D222" s="209" t="s">
        <v>421</v>
      </c>
      <c r="E222" s="210" t="s">
        <v>3429</v>
      </c>
      <c r="F222" s="211" t="s">
        <v>3430</v>
      </c>
      <c r="G222" s="212" t="s">
        <v>608</v>
      </c>
      <c r="H222" s="213">
        <v>16</v>
      </c>
      <c r="I222" s="214"/>
      <c r="J222" s="215">
        <f>ROUND(I222*H222,2)</f>
        <v>0</v>
      </c>
      <c r="K222" s="211" t="s">
        <v>425</v>
      </c>
      <c r="L222" s="62"/>
      <c r="M222" s="216" t="s">
        <v>21</v>
      </c>
      <c r="N222" s="217" t="s">
        <v>42</v>
      </c>
      <c r="O222" s="43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AR222" s="25" t="s">
        <v>517</v>
      </c>
      <c r="AT222" s="25" t="s">
        <v>421</v>
      </c>
      <c r="AU222" s="25" t="s">
        <v>80</v>
      </c>
      <c r="AY222" s="25" t="s">
        <v>419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5" t="s">
        <v>78</v>
      </c>
      <c r="BK222" s="220">
        <f>ROUND(I222*H222,2)</f>
        <v>0</v>
      </c>
      <c r="BL222" s="25" t="s">
        <v>517</v>
      </c>
      <c r="BM222" s="25" t="s">
        <v>1213</v>
      </c>
    </row>
    <row r="223" spans="2:65" s="1" customFormat="1" ht="27">
      <c r="B223" s="42"/>
      <c r="C223" s="64"/>
      <c r="D223" s="237" t="s">
        <v>428</v>
      </c>
      <c r="E223" s="64"/>
      <c r="F223" s="271" t="s">
        <v>3430</v>
      </c>
      <c r="G223" s="64"/>
      <c r="H223" s="64"/>
      <c r="I223" s="177"/>
      <c r="J223" s="64"/>
      <c r="K223" s="64"/>
      <c r="L223" s="62"/>
      <c r="M223" s="223"/>
      <c r="N223" s="43"/>
      <c r="O223" s="43"/>
      <c r="P223" s="43"/>
      <c r="Q223" s="43"/>
      <c r="R223" s="43"/>
      <c r="S223" s="43"/>
      <c r="T223" s="79"/>
      <c r="AT223" s="25" t="s">
        <v>428</v>
      </c>
      <c r="AU223" s="25" t="s">
        <v>80</v>
      </c>
    </row>
    <row r="224" spans="2:65" s="1" customFormat="1" ht="31.5" customHeight="1">
      <c r="B224" s="42"/>
      <c r="C224" s="209" t="s">
        <v>331</v>
      </c>
      <c r="D224" s="209" t="s">
        <v>421</v>
      </c>
      <c r="E224" s="210" t="s">
        <v>3431</v>
      </c>
      <c r="F224" s="211" t="s">
        <v>3432</v>
      </c>
      <c r="G224" s="212" t="s">
        <v>608</v>
      </c>
      <c r="H224" s="213">
        <v>7</v>
      </c>
      <c r="I224" s="214"/>
      <c r="J224" s="215">
        <f>ROUND(I224*H224,2)</f>
        <v>0</v>
      </c>
      <c r="K224" s="211" t="s">
        <v>425</v>
      </c>
      <c r="L224" s="62"/>
      <c r="M224" s="216" t="s">
        <v>21</v>
      </c>
      <c r="N224" s="217" t="s">
        <v>42</v>
      </c>
      <c r="O224" s="43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AR224" s="25" t="s">
        <v>517</v>
      </c>
      <c r="AT224" s="25" t="s">
        <v>421</v>
      </c>
      <c r="AU224" s="25" t="s">
        <v>80</v>
      </c>
      <c r="AY224" s="25" t="s">
        <v>419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5" t="s">
        <v>78</v>
      </c>
      <c r="BK224" s="220">
        <f>ROUND(I224*H224,2)</f>
        <v>0</v>
      </c>
      <c r="BL224" s="25" t="s">
        <v>517</v>
      </c>
      <c r="BM224" s="25" t="s">
        <v>1227</v>
      </c>
    </row>
    <row r="225" spans="2:65" s="1" customFormat="1" ht="27">
      <c r="B225" s="42"/>
      <c r="C225" s="64"/>
      <c r="D225" s="237" t="s">
        <v>428</v>
      </c>
      <c r="E225" s="64"/>
      <c r="F225" s="271" t="s">
        <v>3432</v>
      </c>
      <c r="G225" s="64"/>
      <c r="H225" s="64"/>
      <c r="I225" s="177"/>
      <c r="J225" s="64"/>
      <c r="K225" s="64"/>
      <c r="L225" s="62"/>
      <c r="M225" s="223"/>
      <c r="N225" s="43"/>
      <c r="O225" s="43"/>
      <c r="P225" s="43"/>
      <c r="Q225" s="43"/>
      <c r="R225" s="43"/>
      <c r="S225" s="43"/>
      <c r="T225" s="79"/>
      <c r="AT225" s="25" t="s">
        <v>428</v>
      </c>
      <c r="AU225" s="25" t="s">
        <v>80</v>
      </c>
    </row>
    <row r="226" spans="2:65" s="1" customFormat="1" ht="31.5" customHeight="1">
      <c r="B226" s="42"/>
      <c r="C226" s="209" t="s">
        <v>842</v>
      </c>
      <c r="D226" s="209" t="s">
        <v>421</v>
      </c>
      <c r="E226" s="210" t="s">
        <v>3433</v>
      </c>
      <c r="F226" s="211" t="s">
        <v>3434</v>
      </c>
      <c r="G226" s="212" t="s">
        <v>608</v>
      </c>
      <c r="H226" s="213">
        <v>9</v>
      </c>
      <c r="I226" s="214"/>
      <c r="J226" s="215">
        <f>ROUND(I226*H226,2)</f>
        <v>0</v>
      </c>
      <c r="K226" s="211" t="s">
        <v>425</v>
      </c>
      <c r="L226" s="62"/>
      <c r="M226" s="216" t="s">
        <v>21</v>
      </c>
      <c r="N226" s="217" t="s">
        <v>42</v>
      </c>
      <c r="O226" s="43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AR226" s="25" t="s">
        <v>517</v>
      </c>
      <c r="AT226" s="25" t="s">
        <v>421</v>
      </c>
      <c r="AU226" s="25" t="s">
        <v>80</v>
      </c>
      <c r="AY226" s="25" t="s">
        <v>419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5" t="s">
        <v>78</v>
      </c>
      <c r="BK226" s="220">
        <f>ROUND(I226*H226,2)</f>
        <v>0</v>
      </c>
      <c r="BL226" s="25" t="s">
        <v>517</v>
      </c>
      <c r="BM226" s="25" t="s">
        <v>1236</v>
      </c>
    </row>
    <row r="227" spans="2:65" s="1" customFormat="1" ht="27">
      <c r="B227" s="42"/>
      <c r="C227" s="64"/>
      <c r="D227" s="237" t="s">
        <v>428</v>
      </c>
      <c r="E227" s="64"/>
      <c r="F227" s="271" t="s">
        <v>3434</v>
      </c>
      <c r="G227" s="64"/>
      <c r="H227" s="64"/>
      <c r="I227" s="177"/>
      <c r="J227" s="64"/>
      <c r="K227" s="64"/>
      <c r="L227" s="62"/>
      <c r="M227" s="223"/>
      <c r="N227" s="43"/>
      <c r="O227" s="43"/>
      <c r="P227" s="43"/>
      <c r="Q227" s="43"/>
      <c r="R227" s="43"/>
      <c r="S227" s="43"/>
      <c r="T227" s="79"/>
      <c r="AT227" s="25" t="s">
        <v>428</v>
      </c>
      <c r="AU227" s="25" t="s">
        <v>80</v>
      </c>
    </row>
    <row r="228" spans="2:65" s="1" customFormat="1" ht="31.5" customHeight="1">
      <c r="B228" s="42"/>
      <c r="C228" s="209" t="s">
        <v>848</v>
      </c>
      <c r="D228" s="209" t="s">
        <v>421</v>
      </c>
      <c r="E228" s="210" t="s">
        <v>3435</v>
      </c>
      <c r="F228" s="211" t="s">
        <v>3436</v>
      </c>
      <c r="G228" s="212" t="s">
        <v>608</v>
      </c>
      <c r="H228" s="213">
        <v>1</v>
      </c>
      <c r="I228" s="214"/>
      <c r="J228" s="215">
        <f>ROUND(I228*H228,2)</f>
        <v>0</v>
      </c>
      <c r="K228" s="211" t="s">
        <v>3437</v>
      </c>
      <c r="L228" s="62"/>
      <c r="M228" s="216" t="s">
        <v>21</v>
      </c>
      <c r="N228" s="217" t="s">
        <v>42</v>
      </c>
      <c r="O228" s="43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AR228" s="25" t="s">
        <v>517</v>
      </c>
      <c r="AT228" s="25" t="s">
        <v>421</v>
      </c>
      <c r="AU228" s="25" t="s">
        <v>80</v>
      </c>
      <c r="AY228" s="25" t="s">
        <v>419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5" t="s">
        <v>78</v>
      </c>
      <c r="BK228" s="220">
        <f>ROUND(I228*H228,2)</f>
        <v>0</v>
      </c>
      <c r="BL228" s="25" t="s">
        <v>517</v>
      </c>
      <c r="BM228" s="25" t="s">
        <v>1245</v>
      </c>
    </row>
    <row r="229" spans="2:65" s="1" customFormat="1" ht="27">
      <c r="B229" s="42"/>
      <c r="C229" s="64"/>
      <c r="D229" s="237" t="s">
        <v>428</v>
      </c>
      <c r="E229" s="64"/>
      <c r="F229" s="271" t="s">
        <v>3436</v>
      </c>
      <c r="G229" s="64"/>
      <c r="H229" s="64"/>
      <c r="I229" s="177"/>
      <c r="J229" s="64"/>
      <c r="K229" s="64"/>
      <c r="L229" s="62"/>
      <c r="M229" s="223"/>
      <c r="N229" s="43"/>
      <c r="O229" s="43"/>
      <c r="P229" s="43"/>
      <c r="Q229" s="43"/>
      <c r="R229" s="43"/>
      <c r="S229" s="43"/>
      <c r="T229" s="79"/>
      <c r="AT229" s="25" t="s">
        <v>428</v>
      </c>
      <c r="AU229" s="25" t="s">
        <v>80</v>
      </c>
    </row>
    <row r="230" spans="2:65" s="1" customFormat="1" ht="31.5" customHeight="1">
      <c r="B230" s="42"/>
      <c r="C230" s="209" t="s">
        <v>853</v>
      </c>
      <c r="D230" s="209" t="s">
        <v>421</v>
      </c>
      <c r="E230" s="210" t="s">
        <v>3438</v>
      </c>
      <c r="F230" s="211" t="s">
        <v>3439</v>
      </c>
      <c r="G230" s="212" t="s">
        <v>608</v>
      </c>
      <c r="H230" s="213">
        <v>2</v>
      </c>
      <c r="I230" s="214"/>
      <c r="J230" s="215">
        <f>ROUND(I230*H230,2)</f>
        <v>0</v>
      </c>
      <c r="K230" s="211" t="s">
        <v>425</v>
      </c>
      <c r="L230" s="62"/>
      <c r="M230" s="216" t="s">
        <v>21</v>
      </c>
      <c r="N230" s="217" t="s">
        <v>42</v>
      </c>
      <c r="O230" s="43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AR230" s="25" t="s">
        <v>517</v>
      </c>
      <c r="AT230" s="25" t="s">
        <v>421</v>
      </c>
      <c r="AU230" s="25" t="s">
        <v>80</v>
      </c>
      <c r="AY230" s="25" t="s">
        <v>419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5" t="s">
        <v>78</v>
      </c>
      <c r="BK230" s="220">
        <f>ROUND(I230*H230,2)</f>
        <v>0</v>
      </c>
      <c r="BL230" s="25" t="s">
        <v>517</v>
      </c>
      <c r="BM230" s="25" t="s">
        <v>1255</v>
      </c>
    </row>
    <row r="231" spans="2:65" s="1" customFormat="1" ht="27">
      <c r="B231" s="42"/>
      <c r="C231" s="64"/>
      <c r="D231" s="237" t="s">
        <v>428</v>
      </c>
      <c r="E231" s="64"/>
      <c r="F231" s="271" t="s">
        <v>3439</v>
      </c>
      <c r="G231" s="64"/>
      <c r="H231" s="64"/>
      <c r="I231" s="177"/>
      <c r="J231" s="64"/>
      <c r="K231" s="64"/>
      <c r="L231" s="62"/>
      <c r="M231" s="223"/>
      <c r="N231" s="43"/>
      <c r="O231" s="43"/>
      <c r="P231" s="43"/>
      <c r="Q231" s="43"/>
      <c r="R231" s="43"/>
      <c r="S231" s="43"/>
      <c r="T231" s="79"/>
      <c r="AT231" s="25" t="s">
        <v>428</v>
      </c>
      <c r="AU231" s="25" t="s">
        <v>80</v>
      </c>
    </row>
    <row r="232" spans="2:65" s="1" customFormat="1" ht="31.5" customHeight="1">
      <c r="B232" s="42"/>
      <c r="C232" s="209" t="s">
        <v>859</v>
      </c>
      <c r="D232" s="209" t="s">
        <v>421</v>
      </c>
      <c r="E232" s="210" t="s">
        <v>3440</v>
      </c>
      <c r="F232" s="211" t="s">
        <v>3441</v>
      </c>
      <c r="G232" s="212" t="s">
        <v>608</v>
      </c>
      <c r="H232" s="213">
        <v>20</v>
      </c>
      <c r="I232" s="214"/>
      <c r="J232" s="215">
        <f>ROUND(I232*H232,2)</f>
        <v>0</v>
      </c>
      <c r="K232" s="211" t="s">
        <v>425</v>
      </c>
      <c r="L232" s="62"/>
      <c r="M232" s="216" t="s">
        <v>21</v>
      </c>
      <c r="N232" s="217" t="s">
        <v>42</v>
      </c>
      <c r="O232" s="43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AR232" s="25" t="s">
        <v>517</v>
      </c>
      <c r="AT232" s="25" t="s">
        <v>421</v>
      </c>
      <c r="AU232" s="25" t="s">
        <v>80</v>
      </c>
      <c r="AY232" s="25" t="s">
        <v>419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5" t="s">
        <v>78</v>
      </c>
      <c r="BK232" s="220">
        <f>ROUND(I232*H232,2)</f>
        <v>0</v>
      </c>
      <c r="BL232" s="25" t="s">
        <v>517</v>
      </c>
      <c r="BM232" s="25" t="s">
        <v>1271</v>
      </c>
    </row>
    <row r="233" spans="2:65" s="1" customFormat="1" ht="27">
      <c r="B233" s="42"/>
      <c r="C233" s="64"/>
      <c r="D233" s="237" t="s">
        <v>428</v>
      </c>
      <c r="E233" s="64"/>
      <c r="F233" s="271" t="s">
        <v>3441</v>
      </c>
      <c r="G233" s="64"/>
      <c r="H233" s="64"/>
      <c r="I233" s="177"/>
      <c r="J233" s="64"/>
      <c r="K233" s="64"/>
      <c r="L233" s="62"/>
      <c r="M233" s="223"/>
      <c r="N233" s="43"/>
      <c r="O233" s="43"/>
      <c r="P233" s="43"/>
      <c r="Q233" s="43"/>
      <c r="R233" s="43"/>
      <c r="S233" s="43"/>
      <c r="T233" s="79"/>
      <c r="AT233" s="25" t="s">
        <v>428</v>
      </c>
      <c r="AU233" s="25" t="s">
        <v>80</v>
      </c>
    </row>
    <row r="234" spans="2:65" s="1" customFormat="1" ht="31.5" customHeight="1">
      <c r="B234" s="42"/>
      <c r="C234" s="209" t="s">
        <v>864</v>
      </c>
      <c r="D234" s="209" t="s">
        <v>421</v>
      </c>
      <c r="E234" s="210" t="s">
        <v>3442</v>
      </c>
      <c r="F234" s="211" t="s">
        <v>3443</v>
      </c>
      <c r="G234" s="212" t="s">
        <v>608</v>
      </c>
      <c r="H234" s="213">
        <v>20</v>
      </c>
      <c r="I234" s="214"/>
      <c r="J234" s="215">
        <f>ROUND(I234*H234,2)</f>
        <v>0</v>
      </c>
      <c r="K234" s="211" t="s">
        <v>425</v>
      </c>
      <c r="L234" s="62"/>
      <c r="M234" s="216" t="s">
        <v>21</v>
      </c>
      <c r="N234" s="217" t="s">
        <v>42</v>
      </c>
      <c r="O234" s="43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AR234" s="25" t="s">
        <v>517</v>
      </c>
      <c r="AT234" s="25" t="s">
        <v>421</v>
      </c>
      <c r="AU234" s="25" t="s">
        <v>80</v>
      </c>
      <c r="AY234" s="25" t="s">
        <v>419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5" t="s">
        <v>78</v>
      </c>
      <c r="BK234" s="220">
        <f>ROUND(I234*H234,2)</f>
        <v>0</v>
      </c>
      <c r="BL234" s="25" t="s">
        <v>517</v>
      </c>
      <c r="BM234" s="25" t="s">
        <v>1283</v>
      </c>
    </row>
    <row r="235" spans="2:65" s="1" customFormat="1" ht="27">
      <c r="B235" s="42"/>
      <c r="C235" s="64"/>
      <c r="D235" s="237" t="s">
        <v>428</v>
      </c>
      <c r="E235" s="64"/>
      <c r="F235" s="271" t="s">
        <v>3443</v>
      </c>
      <c r="G235" s="64"/>
      <c r="H235" s="64"/>
      <c r="I235" s="177"/>
      <c r="J235" s="64"/>
      <c r="K235" s="64"/>
      <c r="L235" s="62"/>
      <c r="M235" s="223"/>
      <c r="N235" s="43"/>
      <c r="O235" s="43"/>
      <c r="P235" s="43"/>
      <c r="Q235" s="43"/>
      <c r="R235" s="43"/>
      <c r="S235" s="43"/>
      <c r="T235" s="79"/>
      <c r="AT235" s="25" t="s">
        <v>428</v>
      </c>
      <c r="AU235" s="25" t="s">
        <v>80</v>
      </c>
    </row>
    <row r="236" spans="2:65" s="1" customFormat="1" ht="22.5" customHeight="1">
      <c r="B236" s="42"/>
      <c r="C236" s="250" t="s">
        <v>870</v>
      </c>
      <c r="D236" s="250" t="s">
        <v>469</v>
      </c>
      <c r="E236" s="251" t="s">
        <v>3444</v>
      </c>
      <c r="F236" s="252" t="s">
        <v>3445</v>
      </c>
      <c r="G236" s="253" t="s">
        <v>608</v>
      </c>
      <c r="H236" s="254">
        <v>6</v>
      </c>
      <c r="I236" s="255"/>
      <c r="J236" s="256">
        <f>ROUND(I236*H236,2)</f>
        <v>0</v>
      </c>
      <c r="K236" s="252" t="s">
        <v>425</v>
      </c>
      <c r="L236" s="257"/>
      <c r="M236" s="258" t="s">
        <v>21</v>
      </c>
      <c r="N236" s="259" t="s">
        <v>42</v>
      </c>
      <c r="O236" s="43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AR236" s="25" t="s">
        <v>622</v>
      </c>
      <c r="AT236" s="25" t="s">
        <v>469</v>
      </c>
      <c r="AU236" s="25" t="s">
        <v>80</v>
      </c>
      <c r="AY236" s="25" t="s">
        <v>419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5" t="s">
        <v>78</v>
      </c>
      <c r="BK236" s="220">
        <f>ROUND(I236*H236,2)</f>
        <v>0</v>
      </c>
      <c r="BL236" s="25" t="s">
        <v>517</v>
      </c>
      <c r="BM236" s="25" t="s">
        <v>1297</v>
      </c>
    </row>
    <row r="237" spans="2:65" s="1" customFormat="1" ht="13.5">
      <c r="B237" s="42"/>
      <c r="C237" s="64"/>
      <c r="D237" s="237" t="s">
        <v>428</v>
      </c>
      <c r="E237" s="64"/>
      <c r="F237" s="271" t="s">
        <v>3445</v>
      </c>
      <c r="G237" s="64"/>
      <c r="H237" s="64"/>
      <c r="I237" s="177"/>
      <c r="J237" s="64"/>
      <c r="K237" s="64"/>
      <c r="L237" s="62"/>
      <c r="M237" s="223"/>
      <c r="N237" s="43"/>
      <c r="O237" s="43"/>
      <c r="P237" s="43"/>
      <c r="Q237" s="43"/>
      <c r="R237" s="43"/>
      <c r="S237" s="43"/>
      <c r="T237" s="79"/>
      <c r="AT237" s="25" t="s">
        <v>428</v>
      </c>
      <c r="AU237" s="25" t="s">
        <v>80</v>
      </c>
    </row>
    <row r="238" spans="2:65" s="1" customFormat="1" ht="31.5" customHeight="1">
      <c r="B238" s="42"/>
      <c r="C238" s="250" t="s">
        <v>875</v>
      </c>
      <c r="D238" s="250" t="s">
        <v>469</v>
      </c>
      <c r="E238" s="251" t="s">
        <v>3446</v>
      </c>
      <c r="F238" s="252" t="s">
        <v>3447</v>
      </c>
      <c r="G238" s="253" t="s">
        <v>608</v>
      </c>
      <c r="H238" s="254">
        <v>139</v>
      </c>
      <c r="I238" s="255"/>
      <c r="J238" s="256">
        <f>ROUND(I238*H238,2)</f>
        <v>0</v>
      </c>
      <c r="K238" s="252" t="s">
        <v>21</v>
      </c>
      <c r="L238" s="257"/>
      <c r="M238" s="258" t="s">
        <v>21</v>
      </c>
      <c r="N238" s="259" t="s">
        <v>42</v>
      </c>
      <c r="O238" s="43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AR238" s="25" t="s">
        <v>622</v>
      </c>
      <c r="AT238" s="25" t="s">
        <v>469</v>
      </c>
      <c r="AU238" s="25" t="s">
        <v>80</v>
      </c>
      <c r="AY238" s="25" t="s">
        <v>419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5" t="s">
        <v>78</v>
      </c>
      <c r="BK238" s="220">
        <f>ROUND(I238*H238,2)</f>
        <v>0</v>
      </c>
      <c r="BL238" s="25" t="s">
        <v>517</v>
      </c>
      <c r="BM238" s="25" t="s">
        <v>1308</v>
      </c>
    </row>
    <row r="239" spans="2:65" s="1" customFormat="1" ht="27">
      <c r="B239" s="42"/>
      <c r="C239" s="64"/>
      <c r="D239" s="237" t="s">
        <v>428</v>
      </c>
      <c r="E239" s="64"/>
      <c r="F239" s="271" t="s">
        <v>3447</v>
      </c>
      <c r="G239" s="64"/>
      <c r="H239" s="64"/>
      <c r="I239" s="177"/>
      <c r="J239" s="64"/>
      <c r="K239" s="64"/>
      <c r="L239" s="62"/>
      <c r="M239" s="223"/>
      <c r="N239" s="43"/>
      <c r="O239" s="43"/>
      <c r="P239" s="43"/>
      <c r="Q239" s="43"/>
      <c r="R239" s="43"/>
      <c r="S239" s="43"/>
      <c r="T239" s="79"/>
      <c r="AT239" s="25" t="s">
        <v>428</v>
      </c>
      <c r="AU239" s="25" t="s">
        <v>80</v>
      </c>
    </row>
    <row r="240" spans="2:65" s="1" customFormat="1" ht="31.5" customHeight="1">
      <c r="B240" s="42"/>
      <c r="C240" s="250" t="s">
        <v>880</v>
      </c>
      <c r="D240" s="250" t="s">
        <v>469</v>
      </c>
      <c r="E240" s="251" t="s">
        <v>3448</v>
      </c>
      <c r="F240" s="252" t="s">
        <v>3447</v>
      </c>
      <c r="G240" s="253" t="s">
        <v>608</v>
      </c>
      <c r="H240" s="254">
        <v>139</v>
      </c>
      <c r="I240" s="255"/>
      <c r="J240" s="256">
        <f>ROUND(I240*H240,2)</f>
        <v>0</v>
      </c>
      <c r="K240" s="252" t="s">
        <v>21</v>
      </c>
      <c r="L240" s="257"/>
      <c r="M240" s="258" t="s">
        <v>21</v>
      </c>
      <c r="N240" s="259" t="s">
        <v>42</v>
      </c>
      <c r="O240" s="43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AR240" s="25" t="s">
        <v>622</v>
      </c>
      <c r="AT240" s="25" t="s">
        <v>469</v>
      </c>
      <c r="AU240" s="25" t="s">
        <v>80</v>
      </c>
      <c r="AY240" s="25" t="s">
        <v>419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5" t="s">
        <v>78</v>
      </c>
      <c r="BK240" s="220">
        <f>ROUND(I240*H240,2)</f>
        <v>0</v>
      </c>
      <c r="BL240" s="25" t="s">
        <v>517</v>
      </c>
      <c r="BM240" s="25" t="s">
        <v>1318</v>
      </c>
    </row>
    <row r="241" spans="2:65" s="1" customFormat="1" ht="27">
      <c r="B241" s="42"/>
      <c r="C241" s="64"/>
      <c r="D241" s="237" t="s">
        <v>428</v>
      </c>
      <c r="E241" s="64"/>
      <c r="F241" s="271" t="s">
        <v>3447</v>
      </c>
      <c r="G241" s="64"/>
      <c r="H241" s="64"/>
      <c r="I241" s="177"/>
      <c r="J241" s="64"/>
      <c r="K241" s="64"/>
      <c r="L241" s="62"/>
      <c r="M241" s="223"/>
      <c r="N241" s="43"/>
      <c r="O241" s="43"/>
      <c r="P241" s="43"/>
      <c r="Q241" s="43"/>
      <c r="R241" s="43"/>
      <c r="S241" s="43"/>
      <c r="T241" s="79"/>
      <c r="AT241" s="25" t="s">
        <v>428</v>
      </c>
      <c r="AU241" s="25" t="s">
        <v>80</v>
      </c>
    </row>
    <row r="242" spans="2:65" s="1" customFormat="1" ht="31.5" customHeight="1">
      <c r="B242" s="42"/>
      <c r="C242" s="250" t="s">
        <v>886</v>
      </c>
      <c r="D242" s="250" t="s">
        <v>469</v>
      </c>
      <c r="E242" s="251" t="s">
        <v>3449</v>
      </c>
      <c r="F242" s="252" t="s">
        <v>3450</v>
      </c>
      <c r="G242" s="253" t="s">
        <v>608</v>
      </c>
      <c r="H242" s="254">
        <v>6</v>
      </c>
      <c r="I242" s="255"/>
      <c r="J242" s="256">
        <f>ROUND(I242*H242,2)</f>
        <v>0</v>
      </c>
      <c r="K242" s="252" t="s">
        <v>21</v>
      </c>
      <c r="L242" s="257"/>
      <c r="M242" s="258" t="s">
        <v>21</v>
      </c>
      <c r="N242" s="259" t="s">
        <v>42</v>
      </c>
      <c r="O242" s="43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AR242" s="25" t="s">
        <v>622</v>
      </c>
      <c r="AT242" s="25" t="s">
        <v>469</v>
      </c>
      <c r="AU242" s="25" t="s">
        <v>80</v>
      </c>
      <c r="AY242" s="25" t="s">
        <v>419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5" t="s">
        <v>78</v>
      </c>
      <c r="BK242" s="220">
        <f>ROUND(I242*H242,2)</f>
        <v>0</v>
      </c>
      <c r="BL242" s="25" t="s">
        <v>517</v>
      </c>
      <c r="BM242" s="25" t="s">
        <v>1331</v>
      </c>
    </row>
    <row r="243" spans="2:65" s="1" customFormat="1" ht="27">
      <c r="B243" s="42"/>
      <c r="C243" s="64"/>
      <c r="D243" s="237" t="s">
        <v>428</v>
      </c>
      <c r="E243" s="64"/>
      <c r="F243" s="271" t="s">
        <v>3450</v>
      </c>
      <c r="G243" s="64"/>
      <c r="H243" s="64"/>
      <c r="I243" s="177"/>
      <c r="J243" s="64"/>
      <c r="K243" s="64"/>
      <c r="L243" s="62"/>
      <c r="M243" s="223"/>
      <c r="N243" s="43"/>
      <c r="O243" s="43"/>
      <c r="P243" s="43"/>
      <c r="Q243" s="43"/>
      <c r="R243" s="43"/>
      <c r="S243" s="43"/>
      <c r="T243" s="79"/>
      <c r="AT243" s="25" t="s">
        <v>428</v>
      </c>
      <c r="AU243" s="25" t="s">
        <v>80</v>
      </c>
    </row>
    <row r="244" spans="2:65" s="1" customFormat="1" ht="31.5" customHeight="1">
      <c r="B244" s="42"/>
      <c r="C244" s="250" t="s">
        <v>891</v>
      </c>
      <c r="D244" s="250" t="s">
        <v>469</v>
      </c>
      <c r="E244" s="251" t="s">
        <v>3451</v>
      </c>
      <c r="F244" s="252" t="s">
        <v>3452</v>
      </c>
      <c r="G244" s="253" t="s">
        <v>608</v>
      </c>
      <c r="H244" s="254">
        <v>3</v>
      </c>
      <c r="I244" s="255"/>
      <c r="J244" s="256">
        <f>ROUND(I244*H244,2)</f>
        <v>0</v>
      </c>
      <c r="K244" s="252" t="s">
        <v>21</v>
      </c>
      <c r="L244" s="257"/>
      <c r="M244" s="258" t="s">
        <v>21</v>
      </c>
      <c r="N244" s="259" t="s">
        <v>42</v>
      </c>
      <c r="O244" s="43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AR244" s="25" t="s">
        <v>622</v>
      </c>
      <c r="AT244" s="25" t="s">
        <v>469</v>
      </c>
      <c r="AU244" s="25" t="s">
        <v>80</v>
      </c>
      <c r="AY244" s="25" t="s">
        <v>419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5" t="s">
        <v>78</v>
      </c>
      <c r="BK244" s="220">
        <f>ROUND(I244*H244,2)</f>
        <v>0</v>
      </c>
      <c r="BL244" s="25" t="s">
        <v>517</v>
      </c>
      <c r="BM244" s="25" t="s">
        <v>1343</v>
      </c>
    </row>
    <row r="245" spans="2:65" s="1" customFormat="1" ht="27">
      <c r="B245" s="42"/>
      <c r="C245" s="64"/>
      <c r="D245" s="237" t="s">
        <v>428</v>
      </c>
      <c r="E245" s="64"/>
      <c r="F245" s="271" t="s">
        <v>3452</v>
      </c>
      <c r="G245" s="64"/>
      <c r="H245" s="64"/>
      <c r="I245" s="177"/>
      <c r="J245" s="64"/>
      <c r="K245" s="64"/>
      <c r="L245" s="62"/>
      <c r="M245" s="223"/>
      <c r="N245" s="43"/>
      <c r="O245" s="43"/>
      <c r="P245" s="43"/>
      <c r="Q245" s="43"/>
      <c r="R245" s="43"/>
      <c r="S245" s="43"/>
      <c r="T245" s="79"/>
      <c r="AT245" s="25" t="s">
        <v>428</v>
      </c>
      <c r="AU245" s="25" t="s">
        <v>80</v>
      </c>
    </row>
    <row r="246" spans="2:65" s="1" customFormat="1" ht="31.5" customHeight="1">
      <c r="B246" s="42"/>
      <c r="C246" s="250" t="s">
        <v>897</v>
      </c>
      <c r="D246" s="250" t="s">
        <v>469</v>
      </c>
      <c r="E246" s="251" t="s">
        <v>3453</v>
      </c>
      <c r="F246" s="252" t="s">
        <v>3454</v>
      </c>
      <c r="G246" s="253" t="s">
        <v>608</v>
      </c>
      <c r="H246" s="254">
        <v>4</v>
      </c>
      <c r="I246" s="255"/>
      <c r="J246" s="256">
        <f>ROUND(I246*H246,2)</f>
        <v>0</v>
      </c>
      <c r="K246" s="252" t="s">
        <v>21</v>
      </c>
      <c r="L246" s="257"/>
      <c r="M246" s="258" t="s">
        <v>21</v>
      </c>
      <c r="N246" s="259" t="s">
        <v>42</v>
      </c>
      <c r="O246" s="43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AR246" s="25" t="s">
        <v>622</v>
      </c>
      <c r="AT246" s="25" t="s">
        <v>469</v>
      </c>
      <c r="AU246" s="25" t="s">
        <v>80</v>
      </c>
      <c r="AY246" s="25" t="s">
        <v>419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5" t="s">
        <v>78</v>
      </c>
      <c r="BK246" s="220">
        <f>ROUND(I246*H246,2)</f>
        <v>0</v>
      </c>
      <c r="BL246" s="25" t="s">
        <v>517</v>
      </c>
      <c r="BM246" s="25" t="s">
        <v>1353</v>
      </c>
    </row>
    <row r="247" spans="2:65" s="1" customFormat="1" ht="27">
      <c r="B247" s="42"/>
      <c r="C247" s="64"/>
      <c r="D247" s="237" t="s">
        <v>428</v>
      </c>
      <c r="E247" s="64"/>
      <c r="F247" s="271" t="s">
        <v>3454</v>
      </c>
      <c r="G247" s="64"/>
      <c r="H247" s="64"/>
      <c r="I247" s="177"/>
      <c r="J247" s="64"/>
      <c r="K247" s="64"/>
      <c r="L247" s="62"/>
      <c r="M247" s="223"/>
      <c r="N247" s="43"/>
      <c r="O247" s="43"/>
      <c r="P247" s="43"/>
      <c r="Q247" s="43"/>
      <c r="R247" s="43"/>
      <c r="S247" s="43"/>
      <c r="T247" s="79"/>
      <c r="AT247" s="25" t="s">
        <v>428</v>
      </c>
      <c r="AU247" s="25" t="s">
        <v>80</v>
      </c>
    </row>
    <row r="248" spans="2:65" s="1" customFormat="1" ht="31.5" customHeight="1">
      <c r="B248" s="42"/>
      <c r="C248" s="250" t="s">
        <v>903</v>
      </c>
      <c r="D248" s="250" t="s">
        <v>469</v>
      </c>
      <c r="E248" s="251" t="s">
        <v>3455</v>
      </c>
      <c r="F248" s="252" t="s">
        <v>3456</v>
      </c>
      <c r="G248" s="253" t="s">
        <v>608</v>
      </c>
      <c r="H248" s="254">
        <v>13</v>
      </c>
      <c r="I248" s="255"/>
      <c r="J248" s="256">
        <f>ROUND(I248*H248,2)</f>
        <v>0</v>
      </c>
      <c r="K248" s="252" t="s">
        <v>21</v>
      </c>
      <c r="L248" s="257"/>
      <c r="M248" s="258" t="s">
        <v>21</v>
      </c>
      <c r="N248" s="259" t="s">
        <v>42</v>
      </c>
      <c r="O248" s="43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AR248" s="25" t="s">
        <v>622</v>
      </c>
      <c r="AT248" s="25" t="s">
        <v>469</v>
      </c>
      <c r="AU248" s="25" t="s">
        <v>80</v>
      </c>
      <c r="AY248" s="25" t="s">
        <v>419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5" t="s">
        <v>78</v>
      </c>
      <c r="BK248" s="220">
        <f>ROUND(I248*H248,2)</f>
        <v>0</v>
      </c>
      <c r="BL248" s="25" t="s">
        <v>517</v>
      </c>
      <c r="BM248" s="25" t="s">
        <v>1362</v>
      </c>
    </row>
    <row r="249" spans="2:65" s="1" customFormat="1" ht="27">
      <c r="B249" s="42"/>
      <c r="C249" s="64"/>
      <c r="D249" s="237" t="s">
        <v>428</v>
      </c>
      <c r="E249" s="64"/>
      <c r="F249" s="271" t="s">
        <v>3456</v>
      </c>
      <c r="G249" s="64"/>
      <c r="H249" s="64"/>
      <c r="I249" s="177"/>
      <c r="J249" s="64"/>
      <c r="K249" s="64"/>
      <c r="L249" s="62"/>
      <c r="M249" s="223"/>
      <c r="N249" s="43"/>
      <c r="O249" s="43"/>
      <c r="P249" s="43"/>
      <c r="Q249" s="43"/>
      <c r="R249" s="43"/>
      <c r="S249" s="43"/>
      <c r="T249" s="79"/>
      <c r="AT249" s="25" t="s">
        <v>428</v>
      </c>
      <c r="AU249" s="25" t="s">
        <v>80</v>
      </c>
    </row>
    <row r="250" spans="2:65" s="1" customFormat="1" ht="44.25" customHeight="1">
      <c r="B250" s="42"/>
      <c r="C250" s="250" t="s">
        <v>909</v>
      </c>
      <c r="D250" s="250" t="s">
        <v>469</v>
      </c>
      <c r="E250" s="251" t="s">
        <v>3457</v>
      </c>
      <c r="F250" s="252" t="s">
        <v>3458</v>
      </c>
      <c r="G250" s="253" t="s">
        <v>608</v>
      </c>
      <c r="H250" s="254">
        <v>1</v>
      </c>
      <c r="I250" s="255"/>
      <c r="J250" s="256">
        <f>ROUND(I250*H250,2)</f>
        <v>0</v>
      </c>
      <c r="K250" s="252" t="s">
        <v>21</v>
      </c>
      <c r="L250" s="257"/>
      <c r="M250" s="258" t="s">
        <v>21</v>
      </c>
      <c r="N250" s="259" t="s">
        <v>42</v>
      </c>
      <c r="O250" s="43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AR250" s="25" t="s">
        <v>622</v>
      </c>
      <c r="AT250" s="25" t="s">
        <v>469</v>
      </c>
      <c r="AU250" s="25" t="s">
        <v>80</v>
      </c>
      <c r="AY250" s="25" t="s">
        <v>419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5" t="s">
        <v>78</v>
      </c>
      <c r="BK250" s="220">
        <f>ROUND(I250*H250,2)</f>
        <v>0</v>
      </c>
      <c r="BL250" s="25" t="s">
        <v>517</v>
      </c>
      <c r="BM250" s="25" t="s">
        <v>1370</v>
      </c>
    </row>
    <row r="251" spans="2:65" s="1" customFormat="1" ht="27">
      <c r="B251" s="42"/>
      <c r="C251" s="64"/>
      <c r="D251" s="237" t="s">
        <v>428</v>
      </c>
      <c r="E251" s="64"/>
      <c r="F251" s="271" t="s">
        <v>3458</v>
      </c>
      <c r="G251" s="64"/>
      <c r="H251" s="64"/>
      <c r="I251" s="177"/>
      <c r="J251" s="64"/>
      <c r="K251" s="64"/>
      <c r="L251" s="62"/>
      <c r="M251" s="223"/>
      <c r="N251" s="43"/>
      <c r="O251" s="43"/>
      <c r="P251" s="43"/>
      <c r="Q251" s="43"/>
      <c r="R251" s="43"/>
      <c r="S251" s="43"/>
      <c r="T251" s="79"/>
      <c r="AT251" s="25" t="s">
        <v>428</v>
      </c>
      <c r="AU251" s="25" t="s">
        <v>80</v>
      </c>
    </row>
    <row r="252" spans="2:65" s="1" customFormat="1" ht="31.5" customHeight="1">
      <c r="B252" s="42"/>
      <c r="C252" s="250" t="s">
        <v>916</v>
      </c>
      <c r="D252" s="250" t="s">
        <v>469</v>
      </c>
      <c r="E252" s="251" t="s">
        <v>3459</v>
      </c>
      <c r="F252" s="252" t="s">
        <v>3460</v>
      </c>
      <c r="G252" s="253" t="s">
        <v>608</v>
      </c>
      <c r="H252" s="254">
        <v>4</v>
      </c>
      <c r="I252" s="255"/>
      <c r="J252" s="256">
        <f>ROUND(I252*H252,2)</f>
        <v>0</v>
      </c>
      <c r="K252" s="252" t="s">
        <v>21</v>
      </c>
      <c r="L252" s="257"/>
      <c r="M252" s="258" t="s">
        <v>21</v>
      </c>
      <c r="N252" s="259" t="s">
        <v>42</v>
      </c>
      <c r="O252" s="43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AR252" s="25" t="s">
        <v>622</v>
      </c>
      <c r="AT252" s="25" t="s">
        <v>469</v>
      </c>
      <c r="AU252" s="25" t="s">
        <v>80</v>
      </c>
      <c r="AY252" s="25" t="s">
        <v>419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5" t="s">
        <v>78</v>
      </c>
      <c r="BK252" s="220">
        <f>ROUND(I252*H252,2)</f>
        <v>0</v>
      </c>
      <c r="BL252" s="25" t="s">
        <v>517</v>
      </c>
      <c r="BM252" s="25" t="s">
        <v>1379</v>
      </c>
    </row>
    <row r="253" spans="2:65" s="1" customFormat="1" ht="27">
      <c r="B253" s="42"/>
      <c r="C253" s="64"/>
      <c r="D253" s="237" t="s">
        <v>428</v>
      </c>
      <c r="E253" s="64"/>
      <c r="F253" s="271" t="s">
        <v>3460</v>
      </c>
      <c r="G253" s="64"/>
      <c r="H253" s="64"/>
      <c r="I253" s="177"/>
      <c r="J253" s="64"/>
      <c r="K253" s="64"/>
      <c r="L253" s="62"/>
      <c r="M253" s="223"/>
      <c r="N253" s="43"/>
      <c r="O253" s="43"/>
      <c r="P253" s="43"/>
      <c r="Q253" s="43"/>
      <c r="R253" s="43"/>
      <c r="S253" s="43"/>
      <c r="T253" s="79"/>
      <c r="AT253" s="25" t="s">
        <v>428</v>
      </c>
      <c r="AU253" s="25" t="s">
        <v>80</v>
      </c>
    </row>
    <row r="254" spans="2:65" s="1" customFormat="1" ht="31.5" customHeight="1">
      <c r="B254" s="42"/>
      <c r="C254" s="250" t="s">
        <v>921</v>
      </c>
      <c r="D254" s="250" t="s">
        <v>469</v>
      </c>
      <c r="E254" s="251" t="s">
        <v>3461</v>
      </c>
      <c r="F254" s="252" t="s">
        <v>3462</v>
      </c>
      <c r="G254" s="253" t="s">
        <v>608</v>
      </c>
      <c r="H254" s="254">
        <v>1</v>
      </c>
      <c r="I254" s="255"/>
      <c r="J254" s="256">
        <f>ROUND(I254*H254,2)</f>
        <v>0</v>
      </c>
      <c r="K254" s="252" t="s">
        <v>21</v>
      </c>
      <c r="L254" s="257"/>
      <c r="M254" s="258" t="s">
        <v>21</v>
      </c>
      <c r="N254" s="259" t="s">
        <v>42</v>
      </c>
      <c r="O254" s="43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AR254" s="25" t="s">
        <v>622</v>
      </c>
      <c r="AT254" s="25" t="s">
        <v>469</v>
      </c>
      <c r="AU254" s="25" t="s">
        <v>80</v>
      </c>
      <c r="AY254" s="25" t="s">
        <v>419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5" t="s">
        <v>78</v>
      </c>
      <c r="BK254" s="220">
        <f>ROUND(I254*H254,2)</f>
        <v>0</v>
      </c>
      <c r="BL254" s="25" t="s">
        <v>517</v>
      </c>
      <c r="BM254" s="25" t="s">
        <v>1388</v>
      </c>
    </row>
    <row r="255" spans="2:65" s="1" customFormat="1" ht="27">
      <c r="B255" s="42"/>
      <c r="C255" s="64"/>
      <c r="D255" s="237" t="s">
        <v>428</v>
      </c>
      <c r="E255" s="64"/>
      <c r="F255" s="271" t="s">
        <v>3462</v>
      </c>
      <c r="G255" s="64"/>
      <c r="H255" s="64"/>
      <c r="I255" s="177"/>
      <c r="J255" s="64"/>
      <c r="K255" s="64"/>
      <c r="L255" s="62"/>
      <c r="M255" s="223"/>
      <c r="N255" s="43"/>
      <c r="O255" s="43"/>
      <c r="P255" s="43"/>
      <c r="Q255" s="43"/>
      <c r="R255" s="43"/>
      <c r="S255" s="43"/>
      <c r="T255" s="79"/>
      <c r="AT255" s="25" t="s">
        <v>428</v>
      </c>
      <c r="AU255" s="25" t="s">
        <v>80</v>
      </c>
    </row>
    <row r="256" spans="2:65" s="1" customFormat="1" ht="31.5" customHeight="1">
      <c r="B256" s="42"/>
      <c r="C256" s="250" t="s">
        <v>927</v>
      </c>
      <c r="D256" s="250" t="s">
        <v>469</v>
      </c>
      <c r="E256" s="251" t="s">
        <v>3463</v>
      </c>
      <c r="F256" s="252" t="s">
        <v>3464</v>
      </c>
      <c r="G256" s="253" t="s">
        <v>608</v>
      </c>
      <c r="H256" s="254">
        <v>1</v>
      </c>
      <c r="I256" s="255"/>
      <c r="J256" s="256">
        <f>ROUND(I256*H256,2)</f>
        <v>0</v>
      </c>
      <c r="K256" s="252" t="s">
        <v>21</v>
      </c>
      <c r="L256" s="257"/>
      <c r="M256" s="258" t="s">
        <v>21</v>
      </c>
      <c r="N256" s="259" t="s">
        <v>42</v>
      </c>
      <c r="O256" s="43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AR256" s="25" t="s">
        <v>622</v>
      </c>
      <c r="AT256" s="25" t="s">
        <v>469</v>
      </c>
      <c r="AU256" s="25" t="s">
        <v>80</v>
      </c>
      <c r="AY256" s="25" t="s">
        <v>419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5" t="s">
        <v>78</v>
      </c>
      <c r="BK256" s="220">
        <f>ROUND(I256*H256,2)</f>
        <v>0</v>
      </c>
      <c r="BL256" s="25" t="s">
        <v>517</v>
      </c>
      <c r="BM256" s="25" t="s">
        <v>1396</v>
      </c>
    </row>
    <row r="257" spans="2:65" s="1" customFormat="1" ht="27">
      <c r="B257" s="42"/>
      <c r="C257" s="64"/>
      <c r="D257" s="237" t="s">
        <v>428</v>
      </c>
      <c r="E257" s="64"/>
      <c r="F257" s="271" t="s">
        <v>3464</v>
      </c>
      <c r="G257" s="64"/>
      <c r="H257" s="64"/>
      <c r="I257" s="177"/>
      <c r="J257" s="64"/>
      <c r="K257" s="64"/>
      <c r="L257" s="62"/>
      <c r="M257" s="223"/>
      <c r="N257" s="43"/>
      <c r="O257" s="43"/>
      <c r="P257" s="43"/>
      <c r="Q257" s="43"/>
      <c r="R257" s="43"/>
      <c r="S257" s="43"/>
      <c r="T257" s="79"/>
      <c r="AT257" s="25" t="s">
        <v>428</v>
      </c>
      <c r="AU257" s="25" t="s">
        <v>80</v>
      </c>
    </row>
    <row r="258" spans="2:65" s="1" customFormat="1" ht="31.5" customHeight="1">
      <c r="B258" s="42"/>
      <c r="C258" s="250" t="s">
        <v>933</v>
      </c>
      <c r="D258" s="250" t="s">
        <v>469</v>
      </c>
      <c r="E258" s="251" t="s">
        <v>3465</v>
      </c>
      <c r="F258" s="252" t="s">
        <v>3466</v>
      </c>
      <c r="G258" s="253" t="s">
        <v>608</v>
      </c>
      <c r="H258" s="254">
        <v>1</v>
      </c>
      <c r="I258" s="255"/>
      <c r="J258" s="256">
        <f>ROUND(I258*H258,2)</f>
        <v>0</v>
      </c>
      <c r="K258" s="252" t="s">
        <v>21</v>
      </c>
      <c r="L258" s="257"/>
      <c r="M258" s="258" t="s">
        <v>21</v>
      </c>
      <c r="N258" s="259" t="s">
        <v>42</v>
      </c>
      <c r="O258" s="43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AR258" s="25" t="s">
        <v>622</v>
      </c>
      <c r="AT258" s="25" t="s">
        <v>469</v>
      </c>
      <c r="AU258" s="25" t="s">
        <v>80</v>
      </c>
      <c r="AY258" s="25" t="s">
        <v>419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5" t="s">
        <v>78</v>
      </c>
      <c r="BK258" s="220">
        <f>ROUND(I258*H258,2)</f>
        <v>0</v>
      </c>
      <c r="BL258" s="25" t="s">
        <v>517</v>
      </c>
      <c r="BM258" s="25" t="s">
        <v>1409</v>
      </c>
    </row>
    <row r="259" spans="2:65" s="1" customFormat="1" ht="27">
      <c r="B259" s="42"/>
      <c r="C259" s="64"/>
      <c r="D259" s="237" t="s">
        <v>428</v>
      </c>
      <c r="E259" s="64"/>
      <c r="F259" s="271" t="s">
        <v>3466</v>
      </c>
      <c r="G259" s="64"/>
      <c r="H259" s="64"/>
      <c r="I259" s="177"/>
      <c r="J259" s="64"/>
      <c r="K259" s="64"/>
      <c r="L259" s="62"/>
      <c r="M259" s="223"/>
      <c r="N259" s="43"/>
      <c r="O259" s="43"/>
      <c r="P259" s="43"/>
      <c r="Q259" s="43"/>
      <c r="R259" s="43"/>
      <c r="S259" s="43"/>
      <c r="T259" s="79"/>
      <c r="AT259" s="25" t="s">
        <v>428</v>
      </c>
      <c r="AU259" s="25" t="s">
        <v>80</v>
      </c>
    </row>
    <row r="260" spans="2:65" s="1" customFormat="1" ht="31.5" customHeight="1">
      <c r="B260" s="42"/>
      <c r="C260" s="250" t="s">
        <v>940</v>
      </c>
      <c r="D260" s="250" t="s">
        <v>469</v>
      </c>
      <c r="E260" s="251" t="s">
        <v>3467</v>
      </c>
      <c r="F260" s="252" t="s">
        <v>3468</v>
      </c>
      <c r="G260" s="253" t="s">
        <v>608</v>
      </c>
      <c r="H260" s="254">
        <v>1</v>
      </c>
      <c r="I260" s="255"/>
      <c r="J260" s="256">
        <f>ROUND(I260*H260,2)</f>
        <v>0</v>
      </c>
      <c r="K260" s="252" t="s">
        <v>21</v>
      </c>
      <c r="L260" s="257"/>
      <c r="M260" s="258" t="s">
        <v>21</v>
      </c>
      <c r="N260" s="259" t="s">
        <v>42</v>
      </c>
      <c r="O260" s="43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9">
        <f>S260*H260</f>
        <v>0</v>
      </c>
      <c r="AR260" s="25" t="s">
        <v>622</v>
      </c>
      <c r="AT260" s="25" t="s">
        <v>469</v>
      </c>
      <c r="AU260" s="25" t="s">
        <v>80</v>
      </c>
      <c r="AY260" s="25" t="s">
        <v>419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5" t="s">
        <v>78</v>
      </c>
      <c r="BK260" s="220">
        <f>ROUND(I260*H260,2)</f>
        <v>0</v>
      </c>
      <c r="BL260" s="25" t="s">
        <v>517</v>
      </c>
      <c r="BM260" s="25" t="s">
        <v>1421</v>
      </c>
    </row>
    <row r="261" spans="2:65" s="1" customFormat="1" ht="27">
      <c r="B261" s="42"/>
      <c r="C261" s="64"/>
      <c r="D261" s="237" t="s">
        <v>428</v>
      </c>
      <c r="E261" s="64"/>
      <c r="F261" s="271" t="s">
        <v>3468</v>
      </c>
      <c r="G261" s="64"/>
      <c r="H261" s="64"/>
      <c r="I261" s="177"/>
      <c r="J261" s="64"/>
      <c r="K261" s="64"/>
      <c r="L261" s="62"/>
      <c r="M261" s="223"/>
      <c r="N261" s="43"/>
      <c r="O261" s="43"/>
      <c r="P261" s="43"/>
      <c r="Q261" s="43"/>
      <c r="R261" s="43"/>
      <c r="S261" s="43"/>
      <c r="T261" s="79"/>
      <c r="AT261" s="25" t="s">
        <v>428</v>
      </c>
      <c r="AU261" s="25" t="s">
        <v>80</v>
      </c>
    </row>
    <row r="262" spans="2:65" s="1" customFormat="1" ht="31.5" customHeight="1">
      <c r="B262" s="42"/>
      <c r="C262" s="250" t="s">
        <v>945</v>
      </c>
      <c r="D262" s="250" t="s">
        <v>469</v>
      </c>
      <c r="E262" s="251" t="s">
        <v>3469</v>
      </c>
      <c r="F262" s="252" t="s">
        <v>3470</v>
      </c>
      <c r="G262" s="253" t="s">
        <v>608</v>
      </c>
      <c r="H262" s="254">
        <v>1</v>
      </c>
      <c r="I262" s="255"/>
      <c r="J262" s="256">
        <f>ROUND(I262*H262,2)</f>
        <v>0</v>
      </c>
      <c r="K262" s="252" t="s">
        <v>21</v>
      </c>
      <c r="L262" s="257"/>
      <c r="M262" s="258" t="s">
        <v>21</v>
      </c>
      <c r="N262" s="259" t="s">
        <v>42</v>
      </c>
      <c r="O262" s="43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AR262" s="25" t="s">
        <v>622</v>
      </c>
      <c r="AT262" s="25" t="s">
        <v>469</v>
      </c>
      <c r="AU262" s="25" t="s">
        <v>80</v>
      </c>
      <c r="AY262" s="25" t="s">
        <v>419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5" t="s">
        <v>78</v>
      </c>
      <c r="BK262" s="220">
        <f>ROUND(I262*H262,2)</f>
        <v>0</v>
      </c>
      <c r="BL262" s="25" t="s">
        <v>517</v>
      </c>
      <c r="BM262" s="25" t="s">
        <v>1440</v>
      </c>
    </row>
    <row r="263" spans="2:65" s="1" customFormat="1" ht="27">
      <c r="B263" s="42"/>
      <c r="C263" s="64"/>
      <c r="D263" s="237" t="s">
        <v>428</v>
      </c>
      <c r="E263" s="64"/>
      <c r="F263" s="271" t="s">
        <v>3470</v>
      </c>
      <c r="G263" s="64"/>
      <c r="H263" s="64"/>
      <c r="I263" s="177"/>
      <c r="J263" s="64"/>
      <c r="K263" s="64"/>
      <c r="L263" s="62"/>
      <c r="M263" s="223"/>
      <c r="N263" s="43"/>
      <c r="O263" s="43"/>
      <c r="P263" s="43"/>
      <c r="Q263" s="43"/>
      <c r="R263" s="43"/>
      <c r="S263" s="43"/>
      <c r="T263" s="79"/>
      <c r="AT263" s="25" t="s">
        <v>428</v>
      </c>
      <c r="AU263" s="25" t="s">
        <v>80</v>
      </c>
    </row>
    <row r="264" spans="2:65" s="1" customFormat="1" ht="31.5" customHeight="1">
      <c r="B264" s="42"/>
      <c r="C264" s="250" t="s">
        <v>951</v>
      </c>
      <c r="D264" s="250" t="s">
        <v>469</v>
      </c>
      <c r="E264" s="251" t="s">
        <v>3471</v>
      </c>
      <c r="F264" s="252" t="s">
        <v>3472</v>
      </c>
      <c r="G264" s="253" t="s">
        <v>608</v>
      </c>
      <c r="H264" s="254">
        <v>1</v>
      </c>
      <c r="I264" s="255"/>
      <c r="J264" s="256">
        <f>ROUND(I264*H264,2)</f>
        <v>0</v>
      </c>
      <c r="K264" s="252" t="s">
        <v>21</v>
      </c>
      <c r="L264" s="257"/>
      <c r="M264" s="258" t="s">
        <v>21</v>
      </c>
      <c r="N264" s="259" t="s">
        <v>42</v>
      </c>
      <c r="O264" s="43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AR264" s="25" t="s">
        <v>622</v>
      </c>
      <c r="AT264" s="25" t="s">
        <v>469</v>
      </c>
      <c r="AU264" s="25" t="s">
        <v>80</v>
      </c>
      <c r="AY264" s="25" t="s">
        <v>419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5" t="s">
        <v>78</v>
      </c>
      <c r="BK264" s="220">
        <f>ROUND(I264*H264,2)</f>
        <v>0</v>
      </c>
      <c r="BL264" s="25" t="s">
        <v>517</v>
      </c>
      <c r="BM264" s="25" t="s">
        <v>1460</v>
      </c>
    </row>
    <row r="265" spans="2:65" s="1" customFormat="1" ht="13.5">
      <c r="B265" s="42"/>
      <c r="C265" s="64"/>
      <c r="D265" s="237" t="s">
        <v>428</v>
      </c>
      <c r="E265" s="64"/>
      <c r="F265" s="271" t="s">
        <v>3472</v>
      </c>
      <c r="G265" s="64"/>
      <c r="H265" s="64"/>
      <c r="I265" s="177"/>
      <c r="J265" s="64"/>
      <c r="K265" s="64"/>
      <c r="L265" s="62"/>
      <c r="M265" s="223"/>
      <c r="N265" s="43"/>
      <c r="O265" s="43"/>
      <c r="P265" s="43"/>
      <c r="Q265" s="43"/>
      <c r="R265" s="43"/>
      <c r="S265" s="43"/>
      <c r="T265" s="79"/>
      <c r="AT265" s="25" t="s">
        <v>428</v>
      </c>
      <c r="AU265" s="25" t="s">
        <v>80</v>
      </c>
    </row>
    <row r="266" spans="2:65" s="1" customFormat="1" ht="31.5" customHeight="1">
      <c r="B266" s="42"/>
      <c r="C266" s="209" t="s">
        <v>957</v>
      </c>
      <c r="D266" s="209" t="s">
        <v>421</v>
      </c>
      <c r="E266" s="210" t="s">
        <v>3473</v>
      </c>
      <c r="F266" s="211" t="s">
        <v>3474</v>
      </c>
      <c r="G266" s="212" t="s">
        <v>608</v>
      </c>
      <c r="H266" s="213">
        <v>1</v>
      </c>
      <c r="I266" s="214"/>
      <c r="J266" s="215">
        <f>ROUND(I266*H266,2)</f>
        <v>0</v>
      </c>
      <c r="K266" s="211" t="s">
        <v>21</v>
      </c>
      <c r="L266" s="62"/>
      <c r="M266" s="216" t="s">
        <v>21</v>
      </c>
      <c r="N266" s="217" t="s">
        <v>42</v>
      </c>
      <c r="O266" s="43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AR266" s="25" t="s">
        <v>517</v>
      </c>
      <c r="AT266" s="25" t="s">
        <v>421</v>
      </c>
      <c r="AU266" s="25" t="s">
        <v>80</v>
      </c>
      <c r="AY266" s="25" t="s">
        <v>419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5" t="s">
        <v>78</v>
      </c>
      <c r="BK266" s="220">
        <f>ROUND(I266*H266,2)</f>
        <v>0</v>
      </c>
      <c r="BL266" s="25" t="s">
        <v>517</v>
      </c>
      <c r="BM266" s="25" t="s">
        <v>1472</v>
      </c>
    </row>
    <row r="267" spans="2:65" s="1" customFormat="1" ht="27">
      <c r="B267" s="42"/>
      <c r="C267" s="64"/>
      <c r="D267" s="237" t="s">
        <v>428</v>
      </c>
      <c r="E267" s="64"/>
      <c r="F267" s="271" t="s">
        <v>3474</v>
      </c>
      <c r="G267" s="64"/>
      <c r="H267" s="64"/>
      <c r="I267" s="177"/>
      <c r="J267" s="64"/>
      <c r="K267" s="64"/>
      <c r="L267" s="62"/>
      <c r="M267" s="223"/>
      <c r="N267" s="43"/>
      <c r="O267" s="43"/>
      <c r="P267" s="43"/>
      <c r="Q267" s="43"/>
      <c r="R267" s="43"/>
      <c r="S267" s="43"/>
      <c r="T267" s="79"/>
      <c r="AT267" s="25" t="s">
        <v>428</v>
      </c>
      <c r="AU267" s="25" t="s">
        <v>80</v>
      </c>
    </row>
    <row r="268" spans="2:65" s="1" customFormat="1" ht="31.5" customHeight="1">
      <c r="B268" s="42"/>
      <c r="C268" s="209" t="s">
        <v>963</v>
      </c>
      <c r="D268" s="209" t="s">
        <v>421</v>
      </c>
      <c r="E268" s="210" t="s">
        <v>3475</v>
      </c>
      <c r="F268" s="211" t="s">
        <v>3476</v>
      </c>
      <c r="G268" s="212" t="s">
        <v>608</v>
      </c>
      <c r="H268" s="213">
        <v>1</v>
      </c>
      <c r="I268" s="214"/>
      <c r="J268" s="215">
        <f>ROUND(I268*H268,2)</f>
        <v>0</v>
      </c>
      <c r="K268" s="211" t="s">
        <v>21</v>
      </c>
      <c r="L268" s="62"/>
      <c r="M268" s="216" t="s">
        <v>21</v>
      </c>
      <c r="N268" s="217" t="s">
        <v>42</v>
      </c>
      <c r="O268" s="43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AR268" s="25" t="s">
        <v>517</v>
      </c>
      <c r="AT268" s="25" t="s">
        <v>421</v>
      </c>
      <c r="AU268" s="25" t="s">
        <v>80</v>
      </c>
      <c r="AY268" s="25" t="s">
        <v>419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5" t="s">
        <v>78</v>
      </c>
      <c r="BK268" s="220">
        <f>ROUND(I268*H268,2)</f>
        <v>0</v>
      </c>
      <c r="BL268" s="25" t="s">
        <v>517</v>
      </c>
      <c r="BM268" s="25" t="s">
        <v>1489</v>
      </c>
    </row>
    <row r="269" spans="2:65" s="1" customFormat="1" ht="27">
      <c r="B269" s="42"/>
      <c r="C269" s="64"/>
      <c r="D269" s="237" t="s">
        <v>428</v>
      </c>
      <c r="E269" s="64"/>
      <c r="F269" s="271" t="s">
        <v>3476</v>
      </c>
      <c r="G269" s="64"/>
      <c r="H269" s="64"/>
      <c r="I269" s="177"/>
      <c r="J269" s="64"/>
      <c r="K269" s="64"/>
      <c r="L269" s="62"/>
      <c r="M269" s="223"/>
      <c r="N269" s="43"/>
      <c r="O269" s="43"/>
      <c r="P269" s="43"/>
      <c r="Q269" s="43"/>
      <c r="R269" s="43"/>
      <c r="S269" s="43"/>
      <c r="T269" s="79"/>
      <c r="AT269" s="25" t="s">
        <v>428</v>
      </c>
      <c r="AU269" s="25" t="s">
        <v>80</v>
      </c>
    </row>
    <row r="270" spans="2:65" s="1" customFormat="1" ht="31.5" customHeight="1">
      <c r="B270" s="42"/>
      <c r="C270" s="209" t="s">
        <v>969</v>
      </c>
      <c r="D270" s="209" t="s">
        <v>421</v>
      </c>
      <c r="E270" s="210" t="s">
        <v>3477</v>
      </c>
      <c r="F270" s="211" t="s">
        <v>3478</v>
      </c>
      <c r="G270" s="212" t="s">
        <v>608</v>
      </c>
      <c r="H270" s="213">
        <v>1</v>
      </c>
      <c r="I270" s="214"/>
      <c r="J270" s="215">
        <f>ROUND(I270*H270,2)</f>
        <v>0</v>
      </c>
      <c r="K270" s="211" t="s">
        <v>21</v>
      </c>
      <c r="L270" s="62"/>
      <c r="M270" s="216" t="s">
        <v>21</v>
      </c>
      <c r="N270" s="217" t="s">
        <v>42</v>
      </c>
      <c r="O270" s="43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AR270" s="25" t="s">
        <v>517</v>
      </c>
      <c r="AT270" s="25" t="s">
        <v>421</v>
      </c>
      <c r="AU270" s="25" t="s">
        <v>80</v>
      </c>
      <c r="AY270" s="25" t="s">
        <v>419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5" t="s">
        <v>78</v>
      </c>
      <c r="BK270" s="220">
        <f>ROUND(I270*H270,2)</f>
        <v>0</v>
      </c>
      <c r="BL270" s="25" t="s">
        <v>517</v>
      </c>
      <c r="BM270" s="25" t="s">
        <v>1501</v>
      </c>
    </row>
    <row r="271" spans="2:65" s="1" customFormat="1" ht="27">
      <c r="B271" s="42"/>
      <c r="C271" s="64"/>
      <c r="D271" s="237" t="s">
        <v>428</v>
      </c>
      <c r="E271" s="64"/>
      <c r="F271" s="271" t="s">
        <v>3478</v>
      </c>
      <c r="G271" s="64"/>
      <c r="H271" s="64"/>
      <c r="I271" s="177"/>
      <c r="J271" s="64"/>
      <c r="K271" s="64"/>
      <c r="L271" s="62"/>
      <c r="M271" s="223"/>
      <c r="N271" s="43"/>
      <c r="O271" s="43"/>
      <c r="P271" s="43"/>
      <c r="Q271" s="43"/>
      <c r="R271" s="43"/>
      <c r="S271" s="43"/>
      <c r="T271" s="79"/>
      <c r="AT271" s="25" t="s">
        <v>428</v>
      </c>
      <c r="AU271" s="25" t="s">
        <v>80</v>
      </c>
    </row>
    <row r="272" spans="2:65" s="1" customFormat="1" ht="31.5" customHeight="1">
      <c r="B272" s="42"/>
      <c r="C272" s="209" t="s">
        <v>974</v>
      </c>
      <c r="D272" s="209" t="s">
        <v>421</v>
      </c>
      <c r="E272" s="210" t="s">
        <v>3479</v>
      </c>
      <c r="F272" s="211" t="s">
        <v>3480</v>
      </c>
      <c r="G272" s="212" t="s">
        <v>608</v>
      </c>
      <c r="H272" s="213">
        <v>1</v>
      </c>
      <c r="I272" s="214"/>
      <c r="J272" s="215">
        <f>ROUND(I272*H272,2)</f>
        <v>0</v>
      </c>
      <c r="K272" s="211" t="s">
        <v>21</v>
      </c>
      <c r="L272" s="62"/>
      <c r="M272" s="216" t="s">
        <v>21</v>
      </c>
      <c r="N272" s="217" t="s">
        <v>42</v>
      </c>
      <c r="O272" s="43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AR272" s="25" t="s">
        <v>517</v>
      </c>
      <c r="AT272" s="25" t="s">
        <v>421</v>
      </c>
      <c r="AU272" s="25" t="s">
        <v>80</v>
      </c>
      <c r="AY272" s="25" t="s">
        <v>419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5" t="s">
        <v>78</v>
      </c>
      <c r="BK272" s="220">
        <f>ROUND(I272*H272,2)</f>
        <v>0</v>
      </c>
      <c r="BL272" s="25" t="s">
        <v>517</v>
      </c>
      <c r="BM272" s="25" t="s">
        <v>1516</v>
      </c>
    </row>
    <row r="273" spans="2:65" s="1" customFormat="1" ht="27">
      <c r="B273" s="42"/>
      <c r="C273" s="64"/>
      <c r="D273" s="237" t="s">
        <v>428</v>
      </c>
      <c r="E273" s="64"/>
      <c r="F273" s="271" t="s">
        <v>3480</v>
      </c>
      <c r="G273" s="64"/>
      <c r="H273" s="64"/>
      <c r="I273" s="177"/>
      <c r="J273" s="64"/>
      <c r="K273" s="64"/>
      <c r="L273" s="62"/>
      <c r="M273" s="223"/>
      <c r="N273" s="43"/>
      <c r="O273" s="43"/>
      <c r="P273" s="43"/>
      <c r="Q273" s="43"/>
      <c r="R273" s="43"/>
      <c r="S273" s="43"/>
      <c r="T273" s="79"/>
      <c r="AT273" s="25" t="s">
        <v>428</v>
      </c>
      <c r="AU273" s="25" t="s">
        <v>80</v>
      </c>
    </row>
    <row r="274" spans="2:65" s="1" customFormat="1" ht="31.5" customHeight="1">
      <c r="B274" s="42"/>
      <c r="C274" s="209" t="s">
        <v>980</v>
      </c>
      <c r="D274" s="209" t="s">
        <v>421</v>
      </c>
      <c r="E274" s="210" t="s">
        <v>3481</v>
      </c>
      <c r="F274" s="211" t="s">
        <v>3482</v>
      </c>
      <c r="G274" s="212" t="s">
        <v>608</v>
      </c>
      <c r="H274" s="213">
        <v>1</v>
      </c>
      <c r="I274" s="214"/>
      <c r="J274" s="215">
        <f>ROUND(I274*H274,2)</f>
        <v>0</v>
      </c>
      <c r="K274" s="211" t="s">
        <v>21</v>
      </c>
      <c r="L274" s="62"/>
      <c r="M274" s="216" t="s">
        <v>21</v>
      </c>
      <c r="N274" s="217" t="s">
        <v>42</v>
      </c>
      <c r="O274" s="43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AR274" s="25" t="s">
        <v>517</v>
      </c>
      <c r="AT274" s="25" t="s">
        <v>421</v>
      </c>
      <c r="AU274" s="25" t="s">
        <v>80</v>
      </c>
      <c r="AY274" s="25" t="s">
        <v>419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5" t="s">
        <v>78</v>
      </c>
      <c r="BK274" s="220">
        <f>ROUND(I274*H274,2)</f>
        <v>0</v>
      </c>
      <c r="BL274" s="25" t="s">
        <v>517</v>
      </c>
      <c r="BM274" s="25" t="s">
        <v>1530</v>
      </c>
    </row>
    <row r="275" spans="2:65" s="1" customFormat="1" ht="27">
      <c r="B275" s="42"/>
      <c r="C275" s="64"/>
      <c r="D275" s="237" t="s">
        <v>428</v>
      </c>
      <c r="E275" s="64"/>
      <c r="F275" s="271" t="s">
        <v>3482</v>
      </c>
      <c r="G275" s="64"/>
      <c r="H275" s="64"/>
      <c r="I275" s="177"/>
      <c r="J275" s="64"/>
      <c r="K275" s="64"/>
      <c r="L275" s="62"/>
      <c r="M275" s="223"/>
      <c r="N275" s="43"/>
      <c r="O275" s="43"/>
      <c r="P275" s="43"/>
      <c r="Q275" s="43"/>
      <c r="R275" s="43"/>
      <c r="S275" s="43"/>
      <c r="T275" s="79"/>
      <c r="AT275" s="25" t="s">
        <v>428</v>
      </c>
      <c r="AU275" s="25" t="s">
        <v>80</v>
      </c>
    </row>
    <row r="276" spans="2:65" s="1" customFormat="1" ht="31.5" customHeight="1">
      <c r="B276" s="42"/>
      <c r="C276" s="209" t="s">
        <v>986</v>
      </c>
      <c r="D276" s="209" t="s">
        <v>421</v>
      </c>
      <c r="E276" s="210" t="s">
        <v>3483</v>
      </c>
      <c r="F276" s="211" t="s">
        <v>3484</v>
      </c>
      <c r="G276" s="212" t="s">
        <v>458</v>
      </c>
      <c r="H276" s="213">
        <v>0.223</v>
      </c>
      <c r="I276" s="214"/>
      <c r="J276" s="215">
        <f>ROUND(I276*H276,2)</f>
        <v>0</v>
      </c>
      <c r="K276" s="211" t="s">
        <v>425</v>
      </c>
      <c r="L276" s="62"/>
      <c r="M276" s="216" t="s">
        <v>21</v>
      </c>
      <c r="N276" s="217" t="s">
        <v>42</v>
      </c>
      <c r="O276" s="43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AR276" s="25" t="s">
        <v>517</v>
      </c>
      <c r="AT276" s="25" t="s">
        <v>421</v>
      </c>
      <c r="AU276" s="25" t="s">
        <v>80</v>
      </c>
      <c r="AY276" s="25" t="s">
        <v>419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5" t="s">
        <v>78</v>
      </c>
      <c r="BK276" s="220">
        <f>ROUND(I276*H276,2)</f>
        <v>0</v>
      </c>
      <c r="BL276" s="25" t="s">
        <v>517</v>
      </c>
      <c r="BM276" s="25" t="s">
        <v>1542</v>
      </c>
    </row>
    <row r="277" spans="2:65" s="1" customFormat="1" ht="27">
      <c r="B277" s="42"/>
      <c r="C277" s="64"/>
      <c r="D277" s="237" t="s">
        <v>428</v>
      </c>
      <c r="E277" s="64"/>
      <c r="F277" s="271" t="s">
        <v>3484</v>
      </c>
      <c r="G277" s="64"/>
      <c r="H277" s="64"/>
      <c r="I277" s="177"/>
      <c r="J277" s="64"/>
      <c r="K277" s="64"/>
      <c r="L277" s="62"/>
      <c r="M277" s="223"/>
      <c r="N277" s="43"/>
      <c r="O277" s="43"/>
      <c r="P277" s="43"/>
      <c r="Q277" s="43"/>
      <c r="R277" s="43"/>
      <c r="S277" s="43"/>
      <c r="T277" s="79"/>
      <c r="AT277" s="25" t="s">
        <v>428</v>
      </c>
      <c r="AU277" s="25" t="s">
        <v>80</v>
      </c>
    </row>
    <row r="278" spans="2:65" s="1" customFormat="1" ht="31.5" customHeight="1">
      <c r="B278" s="42"/>
      <c r="C278" s="209" t="s">
        <v>993</v>
      </c>
      <c r="D278" s="209" t="s">
        <v>421</v>
      </c>
      <c r="E278" s="210" t="s">
        <v>3485</v>
      </c>
      <c r="F278" s="211" t="s">
        <v>3486</v>
      </c>
      <c r="G278" s="212" t="s">
        <v>458</v>
      </c>
      <c r="H278" s="213">
        <v>0.223</v>
      </c>
      <c r="I278" s="214"/>
      <c r="J278" s="215">
        <f>ROUND(I278*H278,2)</f>
        <v>0</v>
      </c>
      <c r="K278" s="211" t="s">
        <v>425</v>
      </c>
      <c r="L278" s="62"/>
      <c r="M278" s="216" t="s">
        <v>21</v>
      </c>
      <c r="N278" s="217" t="s">
        <v>42</v>
      </c>
      <c r="O278" s="43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AR278" s="25" t="s">
        <v>517</v>
      </c>
      <c r="AT278" s="25" t="s">
        <v>421</v>
      </c>
      <c r="AU278" s="25" t="s">
        <v>80</v>
      </c>
      <c r="AY278" s="25" t="s">
        <v>419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5" t="s">
        <v>78</v>
      </c>
      <c r="BK278" s="220">
        <f>ROUND(I278*H278,2)</f>
        <v>0</v>
      </c>
      <c r="BL278" s="25" t="s">
        <v>517</v>
      </c>
      <c r="BM278" s="25" t="s">
        <v>1557</v>
      </c>
    </row>
    <row r="279" spans="2:65" s="1" customFormat="1" ht="27">
      <c r="B279" s="42"/>
      <c r="C279" s="64"/>
      <c r="D279" s="221" t="s">
        <v>428</v>
      </c>
      <c r="E279" s="64"/>
      <c r="F279" s="222" t="s">
        <v>3486</v>
      </c>
      <c r="G279" s="64"/>
      <c r="H279" s="64"/>
      <c r="I279" s="177"/>
      <c r="J279" s="64"/>
      <c r="K279" s="64"/>
      <c r="L279" s="62"/>
      <c r="M279" s="223"/>
      <c r="N279" s="43"/>
      <c r="O279" s="43"/>
      <c r="P279" s="43"/>
      <c r="Q279" s="43"/>
      <c r="R279" s="43"/>
      <c r="S279" s="43"/>
      <c r="T279" s="79"/>
      <c r="AT279" s="25" t="s">
        <v>428</v>
      </c>
      <c r="AU279" s="25" t="s">
        <v>80</v>
      </c>
    </row>
    <row r="280" spans="2:65" s="11" customFormat="1" ht="29.85" customHeight="1">
      <c r="B280" s="192"/>
      <c r="C280" s="193"/>
      <c r="D280" s="206" t="s">
        <v>70</v>
      </c>
      <c r="E280" s="207" t="s">
        <v>3487</v>
      </c>
      <c r="F280" s="207" t="s">
        <v>3488</v>
      </c>
      <c r="G280" s="193"/>
      <c r="H280" s="193"/>
      <c r="I280" s="196"/>
      <c r="J280" s="208">
        <f>BK280</f>
        <v>0</v>
      </c>
      <c r="K280" s="193"/>
      <c r="L280" s="198"/>
      <c r="M280" s="199"/>
      <c r="N280" s="200"/>
      <c r="O280" s="200"/>
      <c r="P280" s="201">
        <f>SUM(P281:P300)</f>
        <v>0</v>
      </c>
      <c r="Q280" s="200"/>
      <c r="R280" s="201">
        <f>SUM(R281:R300)</f>
        <v>0</v>
      </c>
      <c r="S280" s="200"/>
      <c r="T280" s="202">
        <f>SUM(T281:T300)</f>
        <v>0</v>
      </c>
      <c r="AR280" s="203" t="s">
        <v>80</v>
      </c>
      <c r="AT280" s="204" t="s">
        <v>70</v>
      </c>
      <c r="AU280" s="204" t="s">
        <v>78</v>
      </c>
      <c r="AY280" s="203" t="s">
        <v>419</v>
      </c>
      <c r="BK280" s="205">
        <f>SUM(BK281:BK300)</f>
        <v>0</v>
      </c>
    </row>
    <row r="281" spans="2:65" s="1" customFormat="1" ht="31.5" customHeight="1">
      <c r="B281" s="42"/>
      <c r="C281" s="209" t="s">
        <v>999</v>
      </c>
      <c r="D281" s="209" t="s">
        <v>421</v>
      </c>
      <c r="E281" s="210" t="s">
        <v>3489</v>
      </c>
      <c r="F281" s="211" t="s">
        <v>3490</v>
      </c>
      <c r="G281" s="212" t="s">
        <v>608</v>
      </c>
      <c r="H281" s="213">
        <v>139</v>
      </c>
      <c r="I281" s="214"/>
      <c r="J281" s="215">
        <f>ROUND(I281*H281,2)</f>
        <v>0</v>
      </c>
      <c r="K281" s="211" t="s">
        <v>425</v>
      </c>
      <c r="L281" s="62"/>
      <c r="M281" s="216" t="s">
        <v>21</v>
      </c>
      <c r="N281" s="217" t="s">
        <v>42</v>
      </c>
      <c r="O281" s="43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AR281" s="25" t="s">
        <v>517</v>
      </c>
      <c r="AT281" s="25" t="s">
        <v>421</v>
      </c>
      <c r="AU281" s="25" t="s">
        <v>80</v>
      </c>
      <c r="AY281" s="25" t="s">
        <v>419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5" t="s">
        <v>78</v>
      </c>
      <c r="BK281" s="220">
        <f>ROUND(I281*H281,2)</f>
        <v>0</v>
      </c>
      <c r="BL281" s="25" t="s">
        <v>517</v>
      </c>
      <c r="BM281" s="25" t="s">
        <v>1567</v>
      </c>
    </row>
    <row r="282" spans="2:65" s="1" customFormat="1" ht="27">
      <c r="B282" s="42"/>
      <c r="C282" s="64"/>
      <c r="D282" s="237" t="s">
        <v>428</v>
      </c>
      <c r="E282" s="64"/>
      <c r="F282" s="271" t="s">
        <v>3490</v>
      </c>
      <c r="G282" s="64"/>
      <c r="H282" s="64"/>
      <c r="I282" s="177"/>
      <c r="J282" s="64"/>
      <c r="K282" s="64"/>
      <c r="L282" s="62"/>
      <c r="M282" s="223"/>
      <c r="N282" s="43"/>
      <c r="O282" s="43"/>
      <c r="P282" s="43"/>
      <c r="Q282" s="43"/>
      <c r="R282" s="43"/>
      <c r="S282" s="43"/>
      <c r="T282" s="79"/>
      <c r="AT282" s="25" t="s">
        <v>428</v>
      </c>
      <c r="AU282" s="25" t="s">
        <v>80</v>
      </c>
    </row>
    <row r="283" spans="2:65" s="1" customFormat="1" ht="31.5" customHeight="1">
      <c r="B283" s="42"/>
      <c r="C283" s="209" t="s">
        <v>1005</v>
      </c>
      <c r="D283" s="209" t="s">
        <v>421</v>
      </c>
      <c r="E283" s="210" t="s">
        <v>3491</v>
      </c>
      <c r="F283" s="211" t="s">
        <v>3492</v>
      </c>
      <c r="G283" s="212" t="s">
        <v>465</v>
      </c>
      <c r="H283" s="213">
        <v>138.96</v>
      </c>
      <c r="I283" s="214"/>
      <c r="J283" s="215">
        <f>ROUND(I283*H283,2)</f>
        <v>0</v>
      </c>
      <c r="K283" s="211" t="s">
        <v>425</v>
      </c>
      <c r="L283" s="62"/>
      <c r="M283" s="216" t="s">
        <v>21</v>
      </c>
      <c r="N283" s="217" t="s">
        <v>42</v>
      </c>
      <c r="O283" s="43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AR283" s="25" t="s">
        <v>517</v>
      </c>
      <c r="AT283" s="25" t="s">
        <v>421</v>
      </c>
      <c r="AU283" s="25" t="s">
        <v>80</v>
      </c>
      <c r="AY283" s="25" t="s">
        <v>419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5" t="s">
        <v>78</v>
      </c>
      <c r="BK283" s="220">
        <f>ROUND(I283*H283,2)</f>
        <v>0</v>
      </c>
      <c r="BL283" s="25" t="s">
        <v>517</v>
      </c>
      <c r="BM283" s="25" t="s">
        <v>1581</v>
      </c>
    </row>
    <row r="284" spans="2:65" s="1" customFormat="1" ht="27">
      <c r="B284" s="42"/>
      <c r="C284" s="64"/>
      <c r="D284" s="237" t="s">
        <v>428</v>
      </c>
      <c r="E284" s="64"/>
      <c r="F284" s="271" t="s">
        <v>3492</v>
      </c>
      <c r="G284" s="64"/>
      <c r="H284" s="64"/>
      <c r="I284" s="177"/>
      <c r="J284" s="64"/>
      <c r="K284" s="64"/>
      <c r="L284" s="62"/>
      <c r="M284" s="223"/>
      <c r="N284" s="43"/>
      <c r="O284" s="43"/>
      <c r="P284" s="43"/>
      <c r="Q284" s="43"/>
      <c r="R284" s="43"/>
      <c r="S284" s="43"/>
      <c r="T284" s="79"/>
      <c r="AT284" s="25" t="s">
        <v>428</v>
      </c>
      <c r="AU284" s="25" t="s">
        <v>80</v>
      </c>
    </row>
    <row r="285" spans="2:65" s="1" customFormat="1" ht="31.5" customHeight="1">
      <c r="B285" s="42"/>
      <c r="C285" s="209" t="s">
        <v>1011</v>
      </c>
      <c r="D285" s="209" t="s">
        <v>421</v>
      </c>
      <c r="E285" s="210" t="s">
        <v>3493</v>
      </c>
      <c r="F285" s="211" t="s">
        <v>3494</v>
      </c>
      <c r="G285" s="212" t="s">
        <v>465</v>
      </c>
      <c r="H285" s="213">
        <v>408.36</v>
      </c>
      <c r="I285" s="214"/>
      <c r="J285" s="215">
        <f>ROUND(I285*H285,2)</f>
        <v>0</v>
      </c>
      <c r="K285" s="211" t="s">
        <v>425</v>
      </c>
      <c r="L285" s="62"/>
      <c r="M285" s="216" t="s">
        <v>21</v>
      </c>
      <c r="N285" s="217" t="s">
        <v>42</v>
      </c>
      <c r="O285" s="43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AR285" s="25" t="s">
        <v>517</v>
      </c>
      <c r="AT285" s="25" t="s">
        <v>421</v>
      </c>
      <c r="AU285" s="25" t="s">
        <v>80</v>
      </c>
      <c r="AY285" s="25" t="s">
        <v>419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5" t="s">
        <v>78</v>
      </c>
      <c r="BK285" s="220">
        <f>ROUND(I285*H285,2)</f>
        <v>0</v>
      </c>
      <c r="BL285" s="25" t="s">
        <v>517</v>
      </c>
      <c r="BM285" s="25" t="s">
        <v>1595</v>
      </c>
    </row>
    <row r="286" spans="2:65" s="1" customFormat="1" ht="27">
      <c r="B286" s="42"/>
      <c r="C286" s="64"/>
      <c r="D286" s="237" t="s">
        <v>428</v>
      </c>
      <c r="E286" s="64"/>
      <c r="F286" s="271" t="s">
        <v>3494</v>
      </c>
      <c r="G286" s="64"/>
      <c r="H286" s="64"/>
      <c r="I286" s="177"/>
      <c r="J286" s="64"/>
      <c r="K286" s="64"/>
      <c r="L286" s="62"/>
      <c r="M286" s="223"/>
      <c r="N286" s="43"/>
      <c r="O286" s="43"/>
      <c r="P286" s="43"/>
      <c r="Q286" s="43"/>
      <c r="R286" s="43"/>
      <c r="S286" s="43"/>
      <c r="T286" s="79"/>
      <c r="AT286" s="25" t="s">
        <v>428</v>
      </c>
      <c r="AU286" s="25" t="s">
        <v>80</v>
      </c>
    </row>
    <row r="287" spans="2:65" s="1" customFormat="1" ht="31.5" customHeight="1">
      <c r="B287" s="42"/>
      <c r="C287" s="209" t="s">
        <v>1018</v>
      </c>
      <c r="D287" s="209" t="s">
        <v>421</v>
      </c>
      <c r="E287" s="210" t="s">
        <v>3495</v>
      </c>
      <c r="F287" s="211" t="s">
        <v>3496</v>
      </c>
      <c r="G287" s="212" t="s">
        <v>465</v>
      </c>
      <c r="H287" s="213">
        <v>82.81</v>
      </c>
      <c r="I287" s="214"/>
      <c r="J287" s="215">
        <f>ROUND(I287*H287,2)</f>
        <v>0</v>
      </c>
      <c r="K287" s="211" t="s">
        <v>21</v>
      </c>
      <c r="L287" s="62"/>
      <c r="M287" s="216" t="s">
        <v>21</v>
      </c>
      <c r="N287" s="217" t="s">
        <v>42</v>
      </c>
      <c r="O287" s="43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AR287" s="25" t="s">
        <v>517</v>
      </c>
      <c r="AT287" s="25" t="s">
        <v>421</v>
      </c>
      <c r="AU287" s="25" t="s">
        <v>80</v>
      </c>
      <c r="AY287" s="25" t="s">
        <v>419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5" t="s">
        <v>78</v>
      </c>
      <c r="BK287" s="220">
        <f>ROUND(I287*H287,2)</f>
        <v>0</v>
      </c>
      <c r="BL287" s="25" t="s">
        <v>517</v>
      </c>
      <c r="BM287" s="25" t="s">
        <v>1610</v>
      </c>
    </row>
    <row r="288" spans="2:65" s="1" customFormat="1" ht="27">
      <c r="B288" s="42"/>
      <c r="C288" s="64"/>
      <c r="D288" s="237" t="s">
        <v>428</v>
      </c>
      <c r="E288" s="64"/>
      <c r="F288" s="271" t="s">
        <v>3496</v>
      </c>
      <c r="G288" s="64"/>
      <c r="H288" s="64"/>
      <c r="I288" s="177"/>
      <c r="J288" s="64"/>
      <c r="K288" s="64"/>
      <c r="L288" s="62"/>
      <c r="M288" s="223"/>
      <c r="N288" s="43"/>
      <c r="O288" s="43"/>
      <c r="P288" s="43"/>
      <c r="Q288" s="43"/>
      <c r="R288" s="43"/>
      <c r="S288" s="43"/>
      <c r="T288" s="79"/>
      <c r="AT288" s="25" t="s">
        <v>428</v>
      </c>
      <c r="AU288" s="25" t="s">
        <v>80</v>
      </c>
    </row>
    <row r="289" spans="2:65" s="1" customFormat="1" ht="22.5" customHeight="1">
      <c r="B289" s="42"/>
      <c r="C289" s="209" t="s">
        <v>1024</v>
      </c>
      <c r="D289" s="209" t="s">
        <v>421</v>
      </c>
      <c r="E289" s="210" t="s">
        <v>3497</v>
      </c>
      <c r="F289" s="211" t="s">
        <v>3498</v>
      </c>
      <c r="G289" s="212" t="s">
        <v>608</v>
      </c>
      <c r="H289" s="213">
        <v>139</v>
      </c>
      <c r="I289" s="214"/>
      <c r="J289" s="215">
        <f>ROUND(I289*H289,2)</f>
        <v>0</v>
      </c>
      <c r="K289" s="211" t="s">
        <v>425</v>
      </c>
      <c r="L289" s="62"/>
      <c r="M289" s="216" t="s">
        <v>21</v>
      </c>
      <c r="N289" s="217" t="s">
        <v>42</v>
      </c>
      <c r="O289" s="43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AR289" s="25" t="s">
        <v>517</v>
      </c>
      <c r="AT289" s="25" t="s">
        <v>421</v>
      </c>
      <c r="AU289" s="25" t="s">
        <v>80</v>
      </c>
      <c r="AY289" s="25" t="s">
        <v>419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5" t="s">
        <v>78</v>
      </c>
      <c r="BK289" s="220">
        <f>ROUND(I289*H289,2)</f>
        <v>0</v>
      </c>
      <c r="BL289" s="25" t="s">
        <v>517</v>
      </c>
      <c r="BM289" s="25" t="s">
        <v>1634</v>
      </c>
    </row>
    <row r="290" spans="2:65" s="1" customFormat="1" ht="13.5">
      <c r="B290" s="42"/>
      <c r="C290" s="64"/>
      <c r="D290" s="237" t="s">
        <v>428</v>
      </c>
      <c r="E290" s="64"/>
      <c r="F290" s="271" t="s">
        <v>3498</v>
      </c>
      <c r="G290" s="64"/>
      <c r="H290" s="64"/>
      <c r="I290" s="177"/>
      <c r="J290" s="64"/>
      <c r="K290" s="64"/>
      <c r="L290" s="62"/>
      <c r="M290" s="223"/>
      <c r="N290" s="43"/>
      <c r="O290" s="43"/>
      <c r="P290" s="43"/>
      <c r="Q290" s="43"/>
      <c r="R290" s="43"/>
      <c r="S290" s="43"/>
      <c r="T290" s="79"/>
      <c r="AT290" s="25" t="s">
        <v>428</v>
      </c>
      <c r="AU290" s="25" t="s">
        <v>80</v>
      </c>
    </row>
    <row r="291" spans="2:65" s="1" customFormat="1" ht="31.5" customHeight="1">
      <c r="B291" s="42"/>
      <c r="C291" s="209" t="s">
        <v>1033</v>
      </c>
      <c r="D291" s="209" t="s">
        <v>421</v>
      </c>
      <c r="E291" s="210" t="s">
        <v>3499</v>
      </c>
      <c r="F291" s="211" t="s">
        <v>3500</v>
      </c>
      <c r="G291" s="212" t="s">
        <v>465</v>
      </c>
      <c r="H291" s="213">
        <v>2613</v>
      </c>
      <c r="I291" s="214"/>
      <c r="J291" s="215">
        <f>ROUND(I291*H291,2)</f>
        <v>0</v>
      </c>
      <c r="K291" s="211" t="s">
        <v>21</v>
      </c>
      <c r="L291" s="62"/>
      <c r="M291" s="216" t="s">
        <v>21</v>
      </c>
      <c r="N291" s="217" t="s">
        <v>42</v>
      </c>
      <c r="O291" s="43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AR291" s="25" t="s">
        <v>517</v>
      </c>
      <c r="AT291" s="25" t="s">
        <v>421</v>
      </c>
      <c r="AU291" s="25" t="s">
        <v>80</v>
      </c>
      <c r="AY291" s="25" t="s">
        <v>419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5" t="s">
        <v>78</v>
      </c>
      <c r="BK291" s="220">
        <f>ROUND(I291*H291,2)</f>
        <v>0</v>
      </c>
      <c r="BL291" s="25" t="s">
        <v>517</v>
      </c>
      <c r="BM291" s="25" t="s">
        <v>1644</v>
      </c>
    </row>
    <row r="292" spans="2:65" s="1" customFormat="1" ht="27">
      <c r="B292" s="42"/>
      <c r="C292" s="64"/>
      <c r="D292" s="221" t="s">
        <v>428</v>
      </c>
      <c r="E292" s="64"/>
      <c r="F292" s="222" t="s">
        <v>3500</v>
      </c>
      <c r="G292" s="64"/>
      <c r="H292" s="64"/>
      <c r="I292" s="177"/>
      <c r="J292" s="64"/>
      <c r="K292" s="64"/>
      <c r="L292" s="62"/>
      <c r="M292" s="223"/>
      <c r="N292" s="43"/>
      <c r="O292" s="43"/>
      <c r="P292" s="43"/>
      <c r="Q292" s="43"/>
      <c r="R292" s="43"/>
      <c r="S292" s="43"/>
      <c r="T292" s="79"/>
      <c r="AT292" s="25" t="s">
        <v>428</v>
      </c>
      <c r="AU292" s="25" t="s">
        <v>80</v>
      </c>
    </row>
    <row r="293" spans="2:65" s="12" customFormat="1" ht="13.5">
      <c r="B293" s="224"/>
      <c r="C293" s="225"/>
      <c r="D293" s="221" t="s">
        <v>430</v>
      </c>
      <c r="E293" s="226" t="s">
        <v>21</v>
      </c>
      <c r="F293" s="227" t="s">
        <v>3501</v>
      </c>
      <c r="G293" s="225"/>
      <c r="H293" s="228">
        <v>2613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430</v>
      </c>
      <c r="AU293" s="234" t="s">
        <v>80</v>
      </c>
      <c r="AV293" s="12" t="s">
        <v>80</v>
      </c>
      <c r="AW293" s="12" t="s">
        <v>34</v>
      </c>
      <c r="AX293" s="12" t="s">
        <v>71</v>
      </c>
      <c r="AY293" s="234" t="s">
        <v>419</v>
      </c>
    </row>
    <row r="294" spans="2:65" s="13" customFormat="1" ht="13.5">
      <c r="B294" s="235"/>
      <c r="C294" s="236"/>
      <c r="D294" s="237" t="s">
        <v>430</v>
      </c>
      <c r="E294" s="238" t="s">
        <v>21</v>
      </c>
      <c r="F294" s="239" t="s">
        <v>434</v>
      </c>
      <c r="G294" s="236"/>
      <c r="H294" s="240">
        <v>2613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AT294" s="246" t="s">
        <v>430</v>
      </c>
      <c r="AU294" s="246" t="s">
        <v>80</v>
      </c>
      <c r="AV294" s="13" t="s">
        <v>426</v>
      </c>
      <c r="AW294" s="13" t="s">
        <v>34</v>
      </c>
      <c r="AX294" s="13" t="s">
        <v>78</v>
      </c>
      <c r="AY294" s="246" t="s">
        <v>419</v>
      </c>
    </row>
    <row r="295" spans="2:65" s="1" customFormat="1" ht="22.5" customHeight="1">
      <c r="B295" s="42"/>
      <c r="C295" s="209" t="s">
        <v>1039</v>
      </c>
      <c r="D295" s="209" t="s">
        <v>421</v>
      </c>
      <c r="E295" s="210" t="s">
        <v>3502</v>
      </c>
      <c r="F295" s="211" t="s">
        <v>3503</v>
      </c>
      <c r="G295" s="212" t="s">
        <v>465</v>
      </c>
      <c r="H295" s="213">
        <v>2000</v>
      </c>
      <c r="I295" s="214"/>
      <c r="J295" s="215">
        <f>ROUND(I295*H295,2)</f>
        <v>0</v>
      </c>
      <c r="K295" s="211" t="s">
        <v>425</v>
      </c>
      <c r="L295" s="62"/>
      <c r="M295" s="216" t="s">
        <v>21</v>
      </c>
      <c r="N295" s="217" t="s">
        <v>42</v>
      </c>
      <c r="O295" s="43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AR295" s="25" t="s">
        <v>517</v>
      </c>
      <c r="AT295" s="25" t="s">
        <v>421</v>
      </c>
      <c r="AU295" s="25" t="s">
        <v>80</v>
      </c>
      <c r="AY295" s="25" t="s">
        <v>419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5" t="s">
        <v>78</v>
      </c>
      <c r="BK295" s="220">
        <f>ROUND(I295*H295,2)</f>
        <v>0</v>
      </c>
      <c r="BL295" s="25" t="s">
        <v>517</v>
      </c>
      <c r="BM295" s="25" t="s">
        <v>1656</v>
      </c>
    </row>
    <row r="296" spans="2:65" s="1" customFormat="1" ht="13.5">
      <c r="B296" s="42"/>
      <c r="C296" s="64"/>
      <c r="D296" s="237" t="s">
        <v>428</v>
      </c>
      <c r="E296" s="64"/>
      <c r="F296" s="271" t="s">
        <v>3503</v>
      </c>
      <c r="G296" s="64"/>
      <c r="H296" s="64"/>
      <c r="I296" s="177"/>
      <c r="J296" s="64"/>
      <c r="K296" s="64"/>
      <c r="L296" s="62"/>
      <c r="M296" s="223"/>
      <c r="N296" s="43"/>
      <c r="O296" s="43"/>
      <c r="P296" s="43"/>
      <c r="Q296" s="43"/>
      <c r="R296" s="43"/>
      <c r="S296" s="43"/>
      <c r="T296" s="79"/>
      <c r="AT296" s="25" t="s">
        <v>428</v>
      </c>
      <c r="AU296" s="25" t="s">
        <v>80</v>
      </c>
    </row>
    <row r="297" spans="2:65" s="1" customFormat="1" ht="31.5" customHeight="1">
      <c r="B297" s="42"/>
      <c r="C297" s="209" t="s">
        <v>1046</v>
      </c>
      <c r="D297" s="209" t="s">
        <v>421</v>
      </c>
      <c r="E297" s="210" t="s">
        <v>3504</v>
      </c>
      <c r="F297" s="211" t="s">
        <v>3505</v>
      </c>
      <c r="G297" s="212" t="s">
        <v>458</v>
      </c>
      <c r="H297" s="213">
        <v>14.635</v>
      </c>
      <c r="I297" s="214"/>
      <c r="J297" s="215">
        <f>ROUND(I297*H297,2)</f>
        <v>0</v>
      </c>
      <c r="K297" s="211" t="s">
        <v>425</v>
      </c>
      <c r="L297" s="62"/>
      <c r="M297" s="216" t="s">
        <v>21</v>
      </c>
      <c r="N297" s="217" t="s">
        <v>42</v>
      </c>
      <c r="O297" s="43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AR297" s="25" t="s">
        <v>517</v>
      </c>
      <c r="AT297" s="25" t="s">
        <v>421</v>
      </c>
      <c r="AU297" s="25" t="s">
        <v>80</v>
      </c>
      <c r="AY297" s="25" t="s">
        <v>419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5" t="s">
        <v>78</v>
      </c>
      <c r="BK297" s="220">
        <f>ROUND(I297*H297,2)</f>
        <v>0</v>
      </c>
      <c r="BL297" s="25" t="s">
        <v>517</v>
      </c>
      <c r="BM297" s="25" t="s">
        <v>1671</v>
      </c>
    </row>
    <row r="298" spans="2:65" s="1" customFormat="1" ht="27">
      <c r="B298" s="42"/>
      <c r="C298" s="64"/>
      <c r="D298" s="237" t="s">
        <v>428</v>
      </c>
      <c r="E298" s="64"/>
      <c r="F298" s="271" t="s">
        <v>3505</v>
      </c>
      <c r="G298" s="64"/>
      <c r="H298" s="64"/>
      <c r="I298" s="177"/>
      <c r="J298" s="64"/>
      <c r="K298" s="64"/>
      <c r="L298" s="62"/>
      <c r="M298" s="223"/>
      <c r="N298" s="43"/>
      <c r="O298" s="43"/>
      <c r="P298" s="43"/>
      <c r="Q298" s="43"/>
      <c r="R298" s="43"/>
      <c r="S298" s="43"/>
      <c r="T298" s="79"/>
      <c r="AT298" s="25" t="s">
        <v>428</v>
      </c>
      <c r="AU298" s="25" t="s">
        <v>80</v>
      </c>
    </row>
    <row r="299" spans="2:65" s="1" customFormat="1" ht="44.25" customHeight="1">
      <c r="B299" s="42"/>
      <c r="C299" s="209" t="s">
        <v>1054</v>
      </c>
      <c r="D299" s="209" t="s">
        <v>421</v>
      </c>
      <c r="E299" s="210" t="s">
        <v>3506</v>
      </c>
      <c r="F299" s="211" t="s">
        <v>3507</v>
      </c>
      <c r="G299" s="212" t="s">
        <v>458</v>
      </c>
      <c r="H299" s="213">
        <v>14.635</v>
      </c>
      <c r="I299" s="214"/>
      <c r="J299" s="215">
        <f>ROUND(I299*H299,2)</f>
        <v>0</v>
      </c>
      <c r="K299" s="211" t="s">
        <v>425</v>
      </c>
      <c r="L299" s="62"/>
      <c r="M299" s="216" t="s">
        <v>21</v>
      </c>
      <c r="N299" s="217" t="s">
        <v>42</v>
      </c>
      <c r="O299" s="43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AR299" s="25" t="s">
        <v>517</v>
      </c>
      <c r="AT299" s="25" t="s">
        <v>421</v>
      </c>
      <c r="AU299" s="25" t="s">
        <v>80</v>
      </c>
      <c r="AY299" s="25" t="s">
        <v>419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5" t="s">
        <v>78</v>
      </c>
      <c r="BK299" s="220">
        <f>ROUND(I299*H299,2)</f>
        <v>0</v>
      </c>
      <c r="BL299" s="25" t="s">
        <v>517</v>
      </c>
      <c r="BM299" s="25" t="s">
        <v>1684</v>
      </c>
    </row>
    <row r="300" spans="2:65" s="1" customFormat="1" ht="27">
      <c r="B300" s="42"/>
      <c r="C300" s="64"/>
      <c r="D300" s="221" t="s">
        <v>428</v>
      </c>
      <c r="E300" s="64"/>
      <c r="F300" s="222" t="s">
        <v>3507</v>
      </c>
      <c r="G300" s="64"/>
      <c r="H300" s="64"/>
      <c r="I300" s="177"/>
      <c r="J300" s="64"/>
      <c r="K300" s="64"/>
      <c r="L300" s="62"/>
      <c r="M300" s="223"/>
      <c r="N300" s="43"/>
      <c r="O300" s="43"/>
      <c r="P300" s="43"/>
      <c r="Q300" s="43"/>
      <c r="R300" s="43"/>
      <c r="S300" s="43"/>
      <c r="T300" s="79"/>
      <c r="AT300" s="25" t="s">
        <v>428</v>
      </c>
      <c r="AU300" s="25" t="s">
        <v>80</v>
      </c>
    </row>
    <row r="301" spans="2:65" s="11" customFormat="1" ht="29.85" customHeight="1">
      <c r="B301" s="192"/>
      <c r="C301" s="193"/>
      <c r="D301" s="206" t="s">
        <v>70</v>
      </c>
      <c r="E301" s="207" t="s">
        <v>2774</v>
      </c>
      <c r="F301" s="207" t="s">
        <v>2775</v>
      </c>
      <c r="G301" s="193"/>
      <c r="H301" s="193"/>
      <c r="I301" s="196"/>
      <c r="J301" s="208">
        <f>BK301</f>
        <v>0</v>
      </c>
      <c r="K301" s="193"/>
      <c r="L301" s="198"/>
      <c r="M301" s="199"/>
      <c r="N301" s="200"/>
      <c r="O301" s="200"/>
      <c r="P301" s="201">
        <f>SUM(P302:P309)</f>
        <v>0</v>
      </c>
      <c r="Q301" s="200"/>
      <c r="R301" s="201">
        <f>SUM(R302:R309)</f>
        <v>0</v>
      </c>
      <c r="S301" s="200"/>
      <c r="T301" s="202">
        <f>SUM(T302:T309)</f>
        <v>0</v>
      </c>
      <c r="AR301" s="203" t="s">
        <v>80</v>
      </c>
      <c r="AT301" s="204" t="s">
        <v>70</v>
      </c>
      <c r="AU301" s="204" t="s">
        <v>78</v>
      </c>
      <c r="AY301" s="203" t="s">
        <v>419</v>
      </c>
      <c r="BK301" s="205">
        <f>SUM(BK302:BK309)</f>
        <v>0</v>
      </c>
    </row>
    <row r="302" spans="2:65" s="1" customFormat="1" ht="31.5" customHeight="1">
      <c r="B302" s="42"/>
      <c r="C302" s="209" t="s">
        <v>1060</v>
      </c>
      <c r="D302" s="209" t="s">
        <v>421</v>
      </c>
      <c r="E302" s="210" t="s">
        <v>3508</v>
      </c>
      <c r="F302" s="211" t="s">
        <v>3509</v>
      </c>
      <c r="G302" s="212" t="s">
        <v>465</v>
      </c>
      <c r="H302" s="213">
        <v>630.13</v>
      </c>
      <c r="I302" s="214"/>
      <c r="J302" s="215">
        <f>ROUND(I302*H302,2)</f>
        <v>0</v>
      </c>
      <c r="K302" s="211" t="s">
        <v>21</v>
      </c>
      <c r="L302" s="62"/>
      <c r="M302" s="216" t="s">
        <v>21</v>
      </c>
      <c r="N302" s="217" t="s">
        <v>42</v>
      </c>
      <c r="O302" s="43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AR302" s="25" t="s">
        <v>517</v>
      </c>
      <c r="AT302" s="25" t="s">
        <v>421</v>
      </c>
      <c r="AU302" s="25" t="s">
        <v>80</v>
      </c>
      <c r="AY302" s="25" t="s">
        <v>419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5" t="s">
        <v>78</v>
      </c>
      <c r="BK302" s="220">
        <f>ROUND(I302*H302,2)</f>
        <v>0</v>
      </c>
      <c r="BL302" s="25" t="s">
        <v>517</v>
      </c>
      <c r="BM302" s="25" t="s">
        <v>1694</v>
      </c>
    </row>
    <row r="303" spans="2:65" s="1" customFormat="1" ht="13.5">
      <c r="B303" s="42"/>
      <c r="C303" s="64"/>
      <c r="D303" s="237" t="s">
        <v>428</v>
      </c>
      <c r="E303" s="64"/>
      <c r="F303" s="271" t="s">
        <v>3509</v>
      </c>
      <c r="G303" s="64"/>
      <c r="H303" s="64"/>
      <c r="I303" s="177"/>
      <c r="J303" s="64"/>
      <c r="K303" s="64"/>
      <c r="L303" s="62"/>
      <c r="M303" s="223"/>
      <c r="N303" s="43"/>
      <c r="O303" s="43"/>
      <c r="P303" s="43"/>
      <c r="Q303" s="43"/>
      <c r="R303" s="43"/>
      <c r="S303" s="43"/>
      <c r="T303" s="79"/>
      <c r="AT303" s="25" t="s">
        <v>428</v>
      </c>
      <c r="AU303" s="25" t="s">
        <v>80</v>
      </c>
    </row>
    <row r="304" spans="2:65" s="1" customFormat="1" ht="31.5" customHeight="1">
      <c r="B304" s="42"/>
      <c r="C304" s="209" t="s">
        <v>1066</v>
      </c>
      <c r="D304" s="209" t="s">
        <v>421</v>
      </c>
      <c r="E304" s="210" t="s">
        <v>3510</v>
      </c>
      <c r="F304" s="211" t="s">
        <v>3511</v>
      </c>
      <c r="G304" s="212" t="s">
        <v>504</v>
      </c>
      <c r="H304" s="213">
        <v>606</v>
      </c>
      <c r="I304" s="214"/>
      <c r="J304" s="215">
        <f>ROUND(I304*H304,2)</f>
        <v>0</v>
      </c>
      <c r="K304" s="211" t="s">
        <v>21</v>
      </c>
      <c r="L304" s="62"/>
      <c r="M304" s="216" t="s">
        <v>21</v>
      </c>
      <c r="N304" s="217" t="s">
        <v>42</v>
      </c>
      <c r="O304" s="43"/>
      <c r="P304" s="218">
        <f>O304*H304</f>
        <v>0</v>
      </c>
      <c r="Q304" s="218">
        <v>0</v>
      </c>
      <c r="R304" s="218">
        <f>Q304*H304</f>
        <v>0</v>
      </c>
      <c r="S304" s="218">
        <v>0</v>
      </c>
      <c r="T304" s="219">
        <f>S304*H304</f>
        <v>0</v>
      </c>
      <c r="AR304" s="25" t="s">
        <v>517</v>
      </c>
      <c r="AT304" s="25" t="s">
        <v>421</v>
      </c>
      <c r="AU304" s="25" t="s">
        <v>80</v>
      </c>
      <c r="AY304" s="25" t="s">
        <v>419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5" t="s">
        <v>78</v>
      </c>
      <c r="BK304" s="220">
        <f>ROUND(I304*H304,2)</f>
        <v>0</v>
      </c>
      <c r="BL304" s="25" t="s">
        <v>517</v>
      </c>
      <c r="BM304" s="25" t="s">
        <v>1707</v>
      </c>
    </row>
    <row r="305" spans="2:65" s="1" customFormat="1" ht="27">
      <c r="B305" s="42"/>
      <c r="C305" s="64"/>
      <c r="D305" s="237" t="s">
        <v>428</v>
      </c>
      <c r="E305" s="64"/>
      <c r="F305" s="271" t="s">
        <v>3511</v>
      </c>
      <c r="G305" s="64"/>
      <c r="H305" s="64"/>
      <c r="I305" s="177"/>
      <c r="J305" s="64"/>
      <c r="K305" s="64"/>
      <c r="L305" s="62"/>
      <c r="M305" s="223"/>
      <c r="N305" s="43"/>
      <c r="O305" s="43"/>
      <c r="P305" s="43"/>
      <c r="Q305" s="43"/>
      <c r="R305" s="43"/>
      <c r="S305" s="43"/>
      <c r="T305" s="79"/>
      <c r="AT305" s="25" t="s">
        <v>428</v>
      </c>
      <c r="AU305" s="25" t="s">
        <v>80</v>
      </c>
    </row>
    <row r="306" spans="2:65" s="1" customFormat="1" ht="22.5" customHeight="1">
      <c r="B306" s="42"/>
      <c r="C306" s="209" t="s">
        <v>1072</v>
      </c>
      <c r="D306" s="209" t="s">
        <v>421</v>
      </c>
      <c r="E306" s="210" t="s">
        <v>3512</v>
      </c>
      <c r="F306" s="211" t="s">
        <v>3513</v>
      </c>
      <c r="G306" s="212" t="s">
        <v>504</v>
      </c>
      <c r="H306" s="213">
        <v>845</v>
      </c>
      <c r="I306" s="214"/>
      <c r="J306" s="215">
        <f>ROUND(I306*H306,2)</f>
        <v>0</v>
      </c>
      <c r="K306" s="211" t="s">
        <v>21</v>
      </c>
      <c r="L306" s="62"/>
      <c r="M306" s="216" t="s">
        <v>21</v>
      </c>
      <c r="N306" s="217" t="s">
        <v>42</v>
      </c>
      <c r="O306" s="43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AR306" s="25" t="s">
        <v>517</v>
      </c>
      <c r="AT306" s="25" t="s">
        <v>421</v>
      </c>
      <c r="AU306" s="25" t="s">
        <v>80</v>
      </c>
      <c r="AY306" s="25" t="s">
        <v>419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5" t="s">
        <v>78</v>
      </c>
      <c r="BK306" s="220">
        <f>ROUND(I306*H306,2)</f>
        <v>0</v>
      </c>
      <c r="BL306" s="25" t="s">
        <v>517</v>
      </c>
      <c r="BM306" s="25" t="s">
        <v>1723</v>
      </c>
    </row>
    <row r="307" spans="2:65" s="1" customFormat="1" ht="13.5">
      <c r="B307" s="42"/>
      <c r="C307" s="64"/>
      <c r="D307" s="237" t="s">
        <v>428</v>
      </c>
      <c r="E307" s="64"/>
      <c r="F307" s="271" t="s">
        <v>3513</v>
      </c>
      <c r="G307" s="64"/>
      <c r="H307" s="64"/>
      <c r="I307" s="177"/>
      <c r="J307" s="64"/>
      <c r="K307" s="64"/>
      <c r="L307" s="62"/>
      <c r="M307" s="223"/>
      <c r="N307" s="43"/>
      <c r="O307" s="43"/>
      <c r="P307" s="43"/>
      <c r="Q307" s="43"/>
      <c r="R307" s="43"/>
      <c r="S307" s="43"/>
      <c r="T307" s="79"/>
      <c r="AT307" s="25" t="s">
        <v>428</v>
      </c>
      <c r="AU307" s="25" t="s">
        <v>80</v>
      </c>
    </row>
    <row r="308" spans="2:65" s="1" customFormat="1" ht="22.5" customHeight="1">
      <c r="B308" s="42"/>
      <c r="C308" s="209" t="s">
        <v>1078</v>
      </c>
      <c r="D308" s="209" t="s">
        <v>421</v>
      </c>
      <c r="E308" s="210" t="s">
        <v>3514</v>
      </c>
      <c r="F308" s="211" t="s">
        <v>3515</v>
      </c>
      <c r="G308" s="212" t="s">
        <v>504</v>
      </c>
      <c r="H308" s="213">
        <v>22</v>
      </c>
      <c r="I308" s="214"/>
      <c r="J308" s="215">
        <f>ROUND(I308*H308,2)</f>
        <v>0</v>
      </c>
      <c r="K308" s="211" t="s">
        <v>21</v>
      </c>
      <c r="L308" s="62"/>
      <c r="M308" s="216" t="s">
        <v>21</v>
      </c>
      <c r="N308" s="217" t="s">
        <v>42</v>
      </c>
      <c r="O308" s="43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AR308" s="25" t="s">
        <v>517</v>
      </c>
      <c r="AT308" s="25" t="s">
        <v>421</v>
      </c>
      <c r="AU308" s="25" t="s">
        <v>80</v>
      </c>
      <c r="AY308" s="25" t="s">
        <v>419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5" t="s">
        <v>78</v>
      </c>
      <c r="BK308" s="220">
        <f>ROUND(I308*H308,2)</f>
        <v>0</v>
      </c>
      <c r="BL308" s="25" t="s">
        <v>517</v>
      </c>
      <c r="BM308" s="25" t="s">
        <v>1734</v>
      </c>
    </row>
    <row r="309" spans="2:65" s="1" customFormat="1" ht="13.5">
      <c r="B309" s="42"/>
      <c r="C309" s="64"/>
      <c r="D309" s="221" t="s">
        <v>428</v>
      </c>
      <c r="E309" s="64"/>
      <c r="F309" s="222" t="s">
        <v>3515</v>
      </c>
      <c r="G309" s="64"/>
      <c r="H309" s="64"/>
      <c r="I309" s="177"/>
      <c r="J309" s="64"/>
      <c r="K309" s="64"/>
      <c r="L309" s="62"/>
      <c r="M309" s="223"/>
      <c r="N309" s="43"/>
      <c r="O309" s="43"/>
      <c r="P309" s="43"/>
      <c r="Q309" s="43"/>
      <c r="R309" s="43"/>
      <c r="S309" s="43"/>
      <c r="T309" s="79"/>
      <c r="AT309" s="25" t="s">
        <v>428</v>
      </c>
      <c r="AU309" s="25" t="s">
        <v>80</v>
      </c>
    </row>
    <row r="310" spans="2:65" s="11" customFormat="1" ht="29.85" customHeight="1">
      <c r="B310" s="192"/>
      <c r="C310" s="193"/>
      <c r="D310" s="206" t="s">
        <v>70</v>
      </c>
      <c r="E310" s="207" t="s">
        <v>3516</v>
      </c>
      <c r="F310" s="207" t="s">
        <v>3517</v>
      </c>
      <c r="G310" s="193"/>
      <c r="H310" s="193"/>
      <c r="I310" s="196"/>
      <c r="J310" s="208">
        <f>BK310</f>
        <v>0</v>
      </c>
      <c r="K310" s="193"/>
      <c r="L310" s="198"/>
      <c r="M310" s="199"/>
      <c r="N310" s="200"/>
      <c r="O310" s="200"/>
      <c r="P310" s="201">
        <f>SUM(P311:P313)</f>
        <v>0</v>
      </c>
      <c r="Q310" s="200"/>
      <c r="R310" s="201">
        <f>SUM(R311:R313)</f>
        <v>0</v>
      </c>
      <c r="S310" s="200"/>
      <c r="T310" s="202">
        <f>SUM(T311:T313)</f>
        <v>0</v>
      </c>
      <c r="AR310" s="203" t="s">
        <v>78</v>
      </c>
      <c r="AT310" s="204" t="s">
        <v>70</v>
      </c>
      <c r="AU310" s="204" t="s">
        <v>78</v>
      </c>
      <c r="AY310" s="203" t="s">
        <v>419</v>
      </c>
      <c r="BK310" s="205">
        <f>SUM(BK311:BK313)</f>
        <v>0</v>
      </c>
    </row>
    <row r="311" spans="2:65" s="1" customFormat="1" ht="31.5" customHeight="1">
      <c r="B311" s="42"/>
      <c r="C311" s="209" t="s">
        <v>1084</v>
      </c>
      <c r="D311" s="209" t="s">
        <v>421</v>
      </c>
      <c r="E311" s="210" t="s">
        <v>3518</v>
      </c>
      <c r="F311" s="211" t="s">
        <v>3519</v>
      </c>
      <c r="G311" s="212" t="s">
        <v>3394</v>
      </c>
      <c r="H311" s="213">
        <v>128</v>
      </c>
      <c r="I311" s="214"/>
      <c r="J311" s="215">
        <f>ROUND(I311*H311,2)</f>
        <v>0</v>
      </c>
      <c r="K311" s="211" t="s">
        <v>21</v>
      </c>
      <c r="L311" s="62"/>
      <c r="M311" s="216" t="s">
        <v>21</v>
      </c>
      <c r="N311" s="217" t="s">
        <v>42</v>
      </c>
      <c r="O311" s="43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AR311" s="25" t="s">
        <v>426</v>
      </c>
      <c r="AT311" s="25" t="s">
        <v>421</v>
      </c>
      <c r="AU311" s="25" t="s">
        <v>80</v>
      </c>
      <c r="AY311" s="25" t="s">
        <v>419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5" t="s">
        <v>78</v>
      </c>
      <c r="BK311" s="220">
        <f>ROUND(I311*H311,2)</f>
        <v>0</v>
      </c>
      <c r="BL311" s="25" t="s">
        <v>426</v>
      </c>
      <c r="BM311" s="25" t="s">
        <v>1746</v>
      </c>
    </row>
    <row r="312" spans="2:65" s="1" customFormat="1" ht="27">
      <c r="B312" s="42"/>
      <c r="C312" s="64"/>
      <c r="D312" s="221" t="s">
        <v>428</v>
      </c>
      <c r="E312" s="64"/>
      <c r="F312" s="222" t="s">
        <v>3519</v>
      </c>
      <c r="G312" s="64"/>
      <c r="H312" s="64"/>
      <c r="I312" s="177"/>
      <c r="J312" s="64"/>
      <c r="K312" s="64"/>
      <c r="L312" s="62"/>
      <c r="M312" s="223"/>
      <c r="N312" s="43"/>
      <c r="O312" s="43"/>
      <c r="P312" s="43"/>
      <c r="Q312" s="43"/>
      <c r="R312" s="43"/>
      <c r="S312" s="43"/>
      <c r="T312" s="79"/>
      <c r="AT312" s="25" t="s">
        <v>428</v>
      </c>
      <c r="AU312" s="25" t="s">
        <v>80</v>
      </c>
    </row>
    <row r="313" spans="2:65" s="1" customFormat="1" ht="54">
      <c r="B313" s="42"/>
      <c r="C313" s="64"/>
      <c r="D313" s="221" t="s">
        <v>1527</v>
      </c>
      <c r="E313" s="64"/>
      <c r="F313" s="283" t="s">
        <v>3520</v>
      </c>
      <c r="G313" s="64"/>
      <c r="H313" s="64"/>
      <c r="I313" s="177"/>
      <c r="J313" s="64"/>
      <c r="K313" s="64"/>
      <c r="L313" s="62"/>
      <c r="M313" s="287"/>
      <c r="N313" s="288"/>
      <c r="O313" s="288"/>
      <c r="P313" s="288"/>
      <c r="Q313" s="288"/>
      <c r="R313" s="288"/>
      <c r="S313" s="288"/>
      <c r="T313" s="289"/>
      <c r="AT313" s="25" t="s">
        <v>1527</v>
      </c>
      <c r="AU313" s="25" t="s">
        <v>80</v>
      </c>
    </row>
    <row r="314" spans="2:65" s="1" customFormat="1" ht="6.95" customHeight="1">
      <c r="B314" s="57"/>
      <c r="C314" s="58"/>
      <c r="D314" s="58"/>
      <c r="E314" s="58"/>
      <c r="F314" s="58"/>
      <c r="G314" s="58"/>
      <c r="H314" s="58"/>
      <c r="I314" s="151"/>
      <c r="J314" s="58"/>
      <c r="K314" s="58"/>
      <c r="L314" s="62"/>
    </row>
  </sheetData>
  <sheetProtection password="CC35" sheet="1" objects="1" scenarios="1" formatCells="0" formatColumns="0" formatRows="0" sort="0" autoFilter="0"/>
  <autoFilter ref="C89:K313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94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9" t="s">
        <v>173</v>
      </c>
      <c r="F9" s="421"/>
      <c r="G9" s="421"/>
      <c r="H9" s="421"/>
      <c r="I9" s="129"/>
      <c r="J9" s="43"/>
      <c r="K9" s="46"/>
    </row>
    <row r="10" spans="1:70" s="1" customFormat="1">
      <c r="B10" s="42"/>
      <c r="C10" s="43"/>
      <c r="D10" s="38" t="s">
        <v>176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22" t="s">
        <v>3521</v>
      </c>
      <c r="F11" s="421"/>
      <c r="G11" s="421"/>
      <c r="H11" s="421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31.07.2017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30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37</v>
      </c>
      <c r="E29" s="43"/>
      <c r="F29" s="43"/>
      <c r="G29" s="43"/>
      <c r="H29" s="43"/>
      <c r="I29" s="129"/>
      <c r="J29" s="140">
        <f>ROUND(J86,2)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41" t="s">
        <v>38</v>
      </c>
      <c r="J31" s="47" t="s">
        <v>40</v>
      </c>
      <c r="K31" s="46"/>
    </row>
    <row r="32" spans="2:11" s="1" customFormat="1" ht="14.45" customHeight="1">
      <c r="B32" s="42"/>
      <c r="C32" s="43"/>
      <c r="D32" s="50" t="s">
        <v>41</v>
      </c>
      <c r="E32" s="50" t="s">
        <v>42</v>
      </c>
      <c r="F32" s="142">
        <f>ROUND(SUM(BE86:BE355), 2)</f>
        <v>0</v>
      </c>
      <c r="G32" s="43"/>
      <c r="H32" s="43"/>
      <c r="I32" s="143">
        <v>0.21</v>
      </c>
      <c r="J32" s="142">
        <f>ROUND(ROUND((SUM(BE86:BE355)),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2">
        <f>ROUND(SUM(BF86:BF355), 2)</f>
        <v>0</v>
      </c>
      <c r="G33" s="43"/>
      <c r="H33" s="43"/>
      <c r="I33" s="143">
        <v>0.15</v>
      </c>
      <c r="J33" s="142">
        <f>ROUND(ROUND((SUM(BF86:BF355)),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2">
        <f>ROUND(SUM(BG86:BG355),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2">
        <f>ROUND(SUM(BH86:BH355),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2">
        <f>ROUND(SUM(BI86:BI355),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47</v>
      </c>
      <c r="E38" s="80"/>
      <c r="F38" s="80"/>
      <c r="G38" s="146" t="s">
        <v>48</v>
      </c>
      <c r="H38" s="147" t="s">
        <v>49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245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9" t="str">
        <f>E7</f>
        <v>Rekonstrukce objektu č.50 na ubytovnu</v>
      </c>
      <c r="F47" s="420"/>
      <c r="G47" s="420"/>
      <c r="H47" s="420"/>
      <c r="I47" s="129"/>
      <c r="J47" s="43"/>
      <c r="K47" s="46"/>
    </row>
    <row r="48" spans="2:11">
      <c r="B48" s="29"/>
      <c r="C48" s="38" t="s">
        <v>170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9" t="s">
        <v>173</v>
      </c>
      <c r="F49" s="421"/>
      <c r="G49" s="421"/>
      <c r="H49" s="421"/>
      <c r="I49" s="129"/>
      <c r="J49" s="43"/>
      <c r="K49" s="46"/>
    </row>
    <row r="50" spans="2:47" s="1" customFormat="1" ht="14.45" customHeight="1">
      <c r="B50" s="42"/>
      <c r="C50" s="38" t="s">
        <v>176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22" t="str">
        <f>E11</f>
        <v>el - Elektroinstalace</v>
      </c>
      <c r="F51" s="421"/>
      <c r="G51" s="421"/>
      <c r="H51" s="421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Valdice</v>
      </c>
      <c r="G53" s="43"/>
      <c r="H53" s="43"/>
      <c r="I53" s="130" t="s">
        <v>25</v>
      </c>
      <c r="J53" s="131" t="str">
        <f>IF(J14="","",J14)</f>
        <v>31.07.2017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274</v>
      </c>
      <c r="D58" s="144"/>
      <c r="E58" s="144"/>
      <c r="F58" s="144"/>
      <c r="G58" s="144"/>
      <c r="H58" s="144"/>
      <c r="I58" s="157"/>
      <c r="J58" s="158" t="s">
        <v>275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280</v>
      </c>
      <c r="D60" s="43"/>
      <c r="E60" s="43"/>
      <c r="F60" s="43"/>
      <c r="G60" s="43"/>
      <c r="H60" s="43"/>
      <c r="I60" s="129"/>
      <c r="J60" s="140">
        <f>J86</f>
        <v>0</v>
      </c>
      <c r="K60" s="46"/>
      <c r="AU60" s="25" t="s">
        <v>281</v>
      </c>
    </row>
    <row r="61" spans="2:47" s="8" customFormat="1" ht="24.95" customHeight="1">
      <c r="B61" s="161"/>
      <c r="C61" s="162"/>
      <c r="D61" s="163" t="s">
        <v>3522</v>
      </c>
      <c r="E61" s="164"/>
      <c r="F61" s="164"/>
      <c r="G61" s="164"/>
      <c r="H61" s="164"/>
      <c r="I61" s="165"/>
      <c r="J61" s="166">
        <f>J87</f>
        <v>0</v>
      </c>
      <c r="K61" s="167"/>
    </row>
    <row r="62" spans="2:47" s="8" customFormat="1" ht="24.95" customHeight="1">
      <c r="B62" s="161"/>
      <c r="C62" s="162"/>
      <c r="D62" s="163" t="s">
        <v>3523</v>
      </c>
      <c r="E62" s="164"/>
      <c r="F62" s="164"/>
      <c r="G62" s="164"/>
      <c r="H62" s="164"/>
      <c r="I62" s="165"/>
      <c r="J62" s="166">
        <f>J110</f>
        <v>0</v>
      </c>
      <c r="K62" s="167"/>
    </row>
    <row r="63" spans="2:47" s="8" customFormat="1" ht="24.95" customHeight="1">
      <c r="B63" s="161"/>
      <c r="C63" s="162"/>
      <c r="D63" s="163" t="s">
        <v>3524</v>
      </c>
      <c r="E63" s="164"/>
      <c r="F63" s="164"/>
      <c r="G63" s="164"/>
      <c r="H63" s="164"/>
      <c r="I63" s="165"/>
      <c r="J63" s="166">
        <f>J339</f>
        <v>0</v>
      </c>
      <c r="K63" s="167"/>
    </row>
    <row r="64" spans="2:47" s="8" customFormat="1" ht="24.95" customHeight="1">
      <c r="B64" s="161"/>
      <c r="C64" s="162"/>
      <c r="D64" s="163" t="s">
        <v>3525</v>
      </c>
      <c r="E64" s="164"/>
      <c r="F64" s="164"/>
      <c r="G64" s="164"/>
      <c r="H64" s="164"/>
      <c r="I64" s="165"/>
      <c r="J64" s="166">
        <f>J346</f>
        <v>0</v>
      </c>
      <c r="K64" s="167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9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51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4"/>
      <c r="J70" s="61"/>
      <c r="K70" s="61"/>
      <c r="L70" s="62"/>
    </row>
    <row r="71" spans="2:12" s="1" customFormat="1" ht="36.950000000000003" customHeight="1">
      <c r="B71" s="42"/>
      <c r="C71" s="63" t="s">
        <v>380</v>
      </c>
      <c r="D71" s="64"/>
      <c r="E71" s="64"/>
      <c r="F71" s="64"/>
      <c r="G71" s="64"/>
      <c r="H71" s="64"/>
      <c r="I71" s="177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7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7"/>
      <c r="J73" s="64"/>
      <c r="K73" s="64"/>
      <c r="L73" s="62"/>
    </row>
    <row r="74" spans="2:12" s="1" customFormat="1" ht="22.5" customHeight="1">
      <c r="B74" s="42"/>
      <c r="C74" s="64"/>
      <c r="D74" s="64"/>
      <c r="E74" s="423" t="str">
        <f>E7</f>
        <v>Rekonstrukce objektu č.50 na ubytovnu</v>
      </c>
      <c r="F74" s="424"/>
      <c r="G74" s="424"/>
      <c r="H74" s="424"/>
      <c r="I74" s="177"/>
      <c r="J74" s="64"/>
      <c r="K74" s="64"/>
      <c r="L74" s="62"/>
    </row>
    <row r="75" spans="2:12">
      <c r="B75" s="29"/>
      <c r="C75" s="66" t="s">
        <v>170</v>
      </c>
      <c r="D75" s="178"/>
      <c r="E75" s="178"/>
      <c r="F75" s="178"/>
      <c r="G75" s="178"/>
      <c r="H75" s="178"/>
      <c r="J75" s="178"/>
      <c r="K75" s="178"/>
      <c r="L75" s="179"/>
    </row>
    <row r="76" spans="2:12" s="1" customFormat="1" ht="22.5" customHeight="1">
      <c r="B76" s="42"/>
      <c r="C76" s="64"/>
      <c r="D76" s="64"/>
      <c r="E76" s="423" t="s">
        <v>173</v>
      </c>
      <c r="F76" s="425"/>
      <c r="G76" s="425"/>
      <c r="H76" s="425"/>
      <c r="I76" s="177"/>
      <c r="J76" s="64"/>
      <c r="K76" s="64"/>
      <c r="L76" s="62"/>
    </row>
    <row r="77" spans="2:12" s="1" customFormat="1" ht="14.45" customHeight="1">
      <c r="B77" s="42"/>
      <c r="C77" s="66" t="s">
        <v>176</v>
      </c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23.25" customHeight="1">
      <c r="B78" s="42"/>
      <c r="C78" s="64"/>
      <c r="D78" s="64"/>
      <c r="E78" s="394" t="str">
        <f>E11</f>
        <v>el - Elektroinstalace</v>
      </c>
      <c r="F78" s="425"/>
      <c r="G78" s="425"/>
      <c r="H78" s="425"/>
      <c r="I78" s="177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7"/>
      <c r="J79" s="64"/>
      <c r="K79" s="64"/>
      <c r="L79" s="62"/>
    </row>
    <row r="80" spans="2:12" s="1" customFormat="1" ht="18" customHeight="1">
      <c r="B80" s="42"/>
      <c r="C80" s="66" t="s">
        <v>23</v>
      </c>
      <c r="D80" s="64"/>
      <c r="E80" s="64"/>
      <c r="F80" s="180" t="str">
        <f>F14</f>
        <v>Valdice</v>
      </c>
      <c r="G80" s="64"/>
      <c r="H80" s="64"/>
      <c r="I80" s="181" t="s">
        <v>25</v>
      </c>
      <c r="J80" s="74" t="str">
        <f>IF(J14="","",J14)</f>
        <v>31.07.2017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7"/>
      <c r="J81" s="64"/>
      <c r="K81" s="64"/>
      <c r="L81" s="62"/>
    </row>
    <row r="82" spans="2:65" s="1" customFormat="1">
      <c r="B82" s="42"/>
      <c r="C82" s="66" t="s">
        <v>27</v>
      </c>
      <c r="D82" s="64"/>
      <c r="E82" s="64"/>
      <c r="F82" s="180" t="str">
        <f>E17</f>
        <v xml:space="preserve"> </v>
      </c>
      <c r="G82" s="64"/>
      <c r="H82" s="64"/>
      <c r="I82" s="181" t="s">
        <v>33</v>
      </c>
      <c r="J82" s="180" t="str">
        <f>E23</f>
        <v xml:space="preserve"> </v>
      </c>
      <c r="K82" s="64"/>
      <c r="L82" s="62"/>
    </row>
    <row r="83" spans="2:65" s="1" customFormat="1" ht="14.45" customHeight="1">
      <c r="B83" s="42"/>
      <c r="C83" s="66" t="s">
        <v>31</v>
      </c>
      <c r="D83" s="64"/>
      <c r="E83" s="64"/>
      <c r="F83" s="180" t="str">
        <f>IF(E20="","",E20)</f>
        <v/>
      </c>
      <c r="G83" s="64"/>
      <c r="H83" s="64"/>
      <c r="I83" s="177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77"/>
      <c r="J84" s="64"/>
      <c r="K84" s="64"/>
      <c r="L84" s="62"/>
    </row>
    <row r="85" spans="2:65" s="10" customFormat="1" ht="29.25" customHeight="1">
      <c r="B85" s="182"/>
      <c r="C85" s="183" t="s">
        <v>404</v>
      </c>
      <c r="D85" s="184" t="s">
        <v>56</v>
      </c>
      <c r="E85" s="184" t="s">
        <v>52</v>
      </c>
      <c r="F85" s="184" t="s">
        <v>405</v>
      </c>
      <c r="G85" s="184" t="s">
        <v>406</v>
      </c>
      <c r="H85" s="184" t="s">
        <v>407</v>
      </c>
      <c r="I85" s="185" t="s">
        <v>408</v>
      </c>
      <c r="J85" s="184" t="s">
        <v>275</v>
      </c>
      <c r="K85" s="186" t="s">
        <v>409</v>
      </c>
      <c r="L85" s="187"/>
      <c r="M85" s="82" t="s">
        <v>410</v>
      </c>
      <c r="N85" s="83" t="s">
        <v>41</v>
      </c>
      <c r="O85" s="83" t="s">
        <v>411</v>
      </c>
      <c r="P85" s="83" t="s">
        <v>412</v>
      </c>
      <c r="Q85" s="83" t="s">
        <v>413</v>
      </c>
      <c r="R85" s="83" t="s">
        <v>414</v>
      </c>
      <c r="S85" s="83" t="s">
        <v>415</v>
      </c>
      <c r="T85" s="84" t="s">
        <v>416</v>
      </c>
    </row>
    <row r="86" spans="2:65" s="1" customFormat="1" ht="29.25" customHeight="1">
      <c r="B86" s="42"/>
      <c r="C86" s="88" t="s">
        <v>280</v>
      </c>
      <c r="D86" s="64"/>
      <c r="E86" s="64"/>
      <c r="F86" s="64"/>
      <c r="G86" s="64"/>
      <c r="H86" s="64"/>
      <c r="I86" s="177"/>
      <c r="J86" s="188">
        <f>BK86</f>
        <v>0</v>
      </c>
      <c r="K86" s="64"/>
      <c r="L86" s="62"/>
      <c r="M86" s="85"/>
      <c r="N86" s="86"/>
      <c r="O86" s="86"/>
      <c r="P86" s="189">
        <f>P87+P110+P339+P346</f>
        <v>0</v>
      </c>
      <c r="Q86" s="86"/>
      <c r="R86" s="189">
        <f>R87+R110+R339+R346</f>
        <v>0</v>
      </c>
      <c r="S86" s="86"/>
      <c r="T86" s="190">
        <f>T87+T110+T339+T346</f>
        <v>0</v>
      </c>
      <c r="AT86" s="25" t="s">
        <v>70</v>
      </c>
      <c r="AU86" s="25" t="s">
        <v>281</v>
      </c>
      <c r="BK86" s="191">
        <f>BK87+BK110+BK339+BK346</f>
        <v>0</v>
      </c>
    </row>
    <row r="87" spans="2:65" s="11" customFormat="1" ht="37.35" customHeight="1">
      <c r="B87" s="192"/>
      <c r="C87" s="193"/>
      <c r="D87" s="206" t="s">
        <v>70</v>
      </c>
      <c r="E87" s="290" t="s">
        <v>3526</v>
      </c>
      <c r="F87" s="290" t="s">
        <v>3527</v>
      </c>
      <c r="G87" s="193"/>
      <c r="H87" s="193"/>
      <c r="I87" s="196"/>
      <c r="J87" s="291">
        <f>BK87</f>
        <v>0</v>
      </c>
      <c r="K87" s="193"/>
      <c r="L87" s="198"/>
      <c r="M87" s="199"/>
      <c r="N87" s="200"/>
      <c r="O87" s="200"/>
      <c r="P87" s="201">
        <f>SUM(P88:P109)</f>
        <v>0</v>
      </c>
      <c r="Q87" s="200"/>
      <c r="R87" s="201">
        <f>SUM(R88:R109)</f>
        <v>0</v>
      </c>
      <c r="S87" s="200"/>
      <c r="T87" s="202">
        <f>SUM(T88:T109)</f>
        <v>0</v>
      </c>
      <c r="AR87" s="203" t="s">
        <v>78</v>
      </c>
      <c r="AT87" s="204" t="s">
        <v>70</v>
      </c>
      <c r="AU87" s="204" t="s">
        <v>71</v>
      </c>
      <c r="AY87" s="203" t="s">
        <v>419</v>
      </c>
      <c r="BK87" s="205">
        <f>SUM(BK88:BK109)</f>
        <v>0</v>
      </c>
    </row>
    <row r="88" spans="2:65" s="1" customFormat="1" ht="22.5" customHeight="1">
      <c r="B88" s="42"/>
      <c r="C88" s="209" t="s">
        <v>78</v>
      </c>
      <c r="D88" s="209" t="s">
        <v>421</v>
      </c>
      <c r="E88" s="210" t="s">
        <v>3528</v>
      </c>
      <c r="F88" s="211" t="s">
        <v>3529</v>
      </c>
      <c r="G88" s="212" t="s">
        <v>3002</v>
      </c>
      <c r="H88" s="213">
        <v>1</v>
      </c>
      <c r="I88" s="214"/>
      <c r="J88" s="215">
        <f>ROUND(I88*H88,2)</f>
        <v>0</v>
      </c>
      <c r="K88" s="211" t="s">
        <v>21</v>
      </c>
      <c r="L88" s="62"/>
      <c r="M88" s="216" t="s">
        <v>21</v>
      </c>
      <c r="N88" s="217" t="s">
        <v>42</v>
      </c>
      <c r="O88" s="43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AR88" s="25" t="s">
        <v>517</v>
      </c>
      <c r="AT88" s="25" t="s">
        <v>421</v>
      </c>
      <c r="AU88" s="25" t="s">
        <v>78</v>
      </c>
      <c r="AY88" s="25" t="s">
        <v>419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5" t="s">
        <v>78</v>
      </c>
      <c r="BK88" s="220">
        <f>ROUND(I88*H88,2)</f>
        <v>0</v>
      </c>
      <c r="BL88" s="25" t="s">
        <v>517</v>
      </c>
      <c r="BM88" s="25" t="s">
        <v>80</v>
      </c>
    </row>
    <row r="89" spans="2:65" s="1" customFormat="1" ht="13.5">
      <c r="B89" s="42"/>
      <c r="C89" s="64"/>
      <c r="D89" s="237" t="s">
        <v>428</v>
      </c>
      <c r="E89" s="64"/>
      <c r="F89" s="271" t="s">
        <v>3529</v>
      </c>
      <c r="G89" s="64"/>
      <c r="H89" s="64"/>
      <c r="I89" s="177"/>
      <c r="J89" s="64"/>
      <c r="K89" s="64"/>
      <c r="L89" s="62"/>
      <c r="M89" s="223"/>
      <c r="N89" s="43"/>
      <c r="O89" s="43"/>
      <c r="P89" s="43"/>
      <c r="Q89" s="43"/>
      <c r="R89" s="43"/>
      <c r="S89" s="43"/>
      <c r="T89" s="79"/>
      <c r="AT89" s="25" t="s">
        <v>428</v>
      </c>
      <c r="AU89" s="25" t="s">
        <v>78</v>
      </c>
    </row>
    <row r="90" spans="2:65" s="1" customFormat="1" ht="22.5" customHeight="1">
      <c r="B90" s="42"/>
      <c r="C90" s="209" t="s">
        <v>80</v>
      </c>
      <c r="D90" s="209" t="s">
        <v>421</v>
      </c>
      <c r="E90" s="210" t="s">
        <v>3530</v>
      </c>
      <c r="F90" s="211" t="s">
        <v>3531</v>
      </c>
      <c r="G90" s="212" t="s">
        <v>3002</v>
      </c>
      <c r="H90" s="213">
        <v>1</v>
      </c>
      <c r="I90" s="214"/>
      <c r="J90" s="215">
        <f>ROUND(I90*H90,2)</f>
        <v>0</v>
      </c>
      <c r="K90" s="211" t="s">
        <v>21</v>
      </c>
      <c r="L90" s="62"/>
      <c r="M90" s="216" t="s">
        <v>21</v>
      </c>
      <c r="N90" s="217" t="s">
        <v>42</v>
      </c>
      <c r="O90" s="43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AR90" s="25" t="s">
        <v>517</v>
      </c>
      <c r="AT90" s="25" t="s">
        <v>421</v>
      </c>
      <c r="AU90" s="25" t="s">
        <v>78</v>
      </c>
      <c r="AY90" s="25" t="s">
        <v>419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5" t="s">
        <v>78</v>
      </c>
      <c r="BK90" s="220">
        <f>ROUND(I90*H90,2)</f>
        <v>0</v>
      </c>
      <c r="BL90" s="25" t="s">
        <v>517</v>
      </c>
      <c r="BM90" s="25" t="s">
        <v>426</v>
      </c>
    </row>
    <row r="91" spans="2:65" s="1" customFormat="1" ht="13.5">
      <c r="B91" s="42"/>
      <c r="C91" s="64"/>
      <c r="D91" s="237" t="s">
        <v>428</v>
      </c>
      <c r="E91" s="64"/>
      <c r="F91" s="271" t="s">
        <v>3531</v>
      </c>
      <c r="G91" s="64"/>
      <c r="H91" s="64"/>
      <c r="I91" s="177"/>
      <c r="J91" s="64"/>
      <c r="K91" s="64"/>
      <c r="L91" s="62"/>
      <c r="M91" s="223"/>
      <c r="N91" s="43"/>
      <c r="O91" s="43"/>
      <c r="P91" s="43"/>
      <c r="Q91" s="43"/>
      <c r="R91" s="43"/>
      <c r="S91" s="43"/>
      <c r="T91" s="79"/>
      <c r="AT91" s="25" t="s">
        <v>428</v>
      </c>
      <c r="AU91" s="25" t="s">
        <v>78</v>
      </c>
    </row>
    <row r="92" spans="2:65" s="1" customFormat="1" ht="22.5" customHeight="1">
      <c r="B92" s="42"/>
      <c r="C92" s="209" t="s">
        <v>100</v>
      </c>
      <c r="D92" s="209" t="s">
        <v>421</v>
      </c>
      <c r="E92" s="210" t="s">
        <v>3532</v>
      </c>
      <c r="F92" s="211" t="s">
        <v>3533</v>
      </c>
      <c r="G92" s="212" t="s">
        <v>3002</v>
      </c>
      <c r="H92" s="213">
        <v>1</v>
      </c>
      <c r="I92" s="214"/>
      <c r="J92" s="215">
        <f>ROUND(I92*H92,2)</f>
        <v>0</v>
      </c>
      <c r="K92" s="211" t="s">
        <v>21</v>
      </c>
      <c r="L92" s="62"/>
      <c r="M92" s="216" t="s">
        <v>21</v>
      </c>
      <c r="N92" s="217" t="s">
        <v>42</v>
      </c>
      <c r="O92" s="43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AR92" s="25" t="s">
        <v>517</v>
      </c>
      <c r="AT92" s="25" t="s">
        <v>421</v>
      </c>
      <c r="AU92" s="25" t="s">
        <v>78</v>
      </c>
      <c r="AY92" s="25" t="s">
        <v>419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5" t="s">
        <v>78</v>
      </c>
      <c r="BK92" s="220">
        <f>ROUND(I92*H92,2)</f>
        <v>0</v>
      </c>
      <c r="BL92" s="25" t="s">
        <v>517</v>
      </c>
      <c r="BM92" s="25" t="s">
        <v>455</v>
      </c>
    </row>
    <row r="93" spans="2:65" s="1" customFormat="1" ht="13.5">
      <c r="B93" s="42"/>
      <c r="C93" s="64"/>
      <c r="D93" s="237" t="s">
        <v>428</v>
      </c>
      <c r="E93" s="64"/>
      <c r="F93" s="271" t="s">
        <v>3533</v>
      </c>
      <c r="G93" s="64"/>
      <c r="H93" s="64"/>
      <c r="I93" s="177"/>
      <c r="J93" s="64"/>
      <c r="K93" s="64"/>
      <c r="L93" s="62"/>
      <c r="M93" s="223"/>
      <c r="N93" s="43"/>
      <c r="O93" s="43"/>
      <c r="P93" s="43"/>
      <c r="Q93" s="43"/>
      <c r="R93" s="43"/>
      <c r="S93" s="43"/>
      <c r="T93" s="79"/>
      <c r="AT93" s="25" t="s">
        <v>428</v>
      </c>
      <c r="AU93" s="25" t="s">
        <v>78</v>
      </c>
    </row>
    <row r="94" spans="2:65" s="1" customFormat="1" ht="22.5" customHeight="1">
      <c r="B94" s="42"/>
      <c r="C94" s="209" t="s">
        <v>426</v>
      </c>
      <c r="D94" s="209" t="s">
        <v>421</v>
      </c>
      <c r="E94" s="210" t="s">
        <v>3534</v>
      </c>
      <c r="F94" s="211" t="s">
        <v>3535</v>
      </c>
      <c r="G94" s="212" t="s">
        <v>3002</v>
      </c>
      <c r="H94" s="213">
        <v>1</v>
      </c>
      <c r="I94" s="214"/>
      <c r="J94" s="215">
        <f>ROUND(I94*H94,2)</f>
        <v>0</v>
      </c>
      <c r="K94" s="211" t="s">
        <v>21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AR94" s="25" t="s">
        <v>517</v>
      </c>
      <c r="AT94" s="25" t="s">
        <v>421</v>
      </c>
      <c r="AU94" s="25" t="s">
        <v>78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517</v>
      </c>
      <c r="BM94" s="25" t="s">
        <v>468</v>
      </c>
    </row>
    <row r="95" spans="2:65" s="1" customFormat="1" ht="13.5">
      <c r="B95" s="42"/>
      <c r="C95" s="64"/>
      <c r="D95" s="237" t="s">
        <v>428</v>
      </c>
      <c r="E95" s="64"/>
      <c r="F95" s="271" t="s">
        <v>3535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78</v>
      </c>
    </row>
    <row r="96" spans="2:65" s="1" customFormat="1" ht="22.5" customHeight="1">
      <c r="B96" s="42"/>
      <c r="C96" s="209" t="s">
        <v>450</v>
      </c>
      <c r="D96" s="209" t="s">
        <v>421</v>
      </c>
      <c r="E96" s="210" t="s">
        <v>3536</v>
      </c>
      <c r="F96" s="211" t="s">
        <v>3537</v>
      </c>
      <c r="G96" s="212" t="s">
        <v>3002</v>
      </c>
      <c r="H96" s="213">
        <v>2</v>
      </c>
      <c r="I96" s="214"/>
      <c r="J96" s="215">
        <f>ROUND(I96*H96,2)</f>
        <v>0</v>
      </c>
      <c r="K96" s="211" t="s">
        <v>21</v>
      </c>
      <c r="L96" s="62"/>
      <c r="M96" s="216" t="s">
        <v>21</v>
      </c>
      <c r="N96" s="217" t="s">
        <v>42</v>
      </c>
      <c r="O96" s="43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25" t="s">
        <v>517</v>
      </c>
      <c r="AT96" s="25" t="s">
        <v>421</v>
      </c>
      <c r="AU96" s="25" t="s">
        <v>78</v>
      </c>
      <c r="AY96" s="25" t="s">
        <v>419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5" t="s">
        <v>78</v>
      </c>
      <c r="BK96" s="220">
        <f>ROUND(I96*H96,2)</f>
        <v>0</v>
      </c>
      <c r="BL96" s="25" t="s">
        <v>517</v>
      </c>
      <c r="BM96" s="25" t="s">
        <v>479</v>
      </c>
    </row>
    <row r="97" spans="2:65" s="1" customFormat="1" ht="13.5">
      <c r="B97" s="42"/>
      <c r="C97" s="64"/>
      <c r="D97" s="237" t="s">
        <v>428</v>
      </c>
      <c r="E97" s="64"/>
      <c r="F97" s="271" t="s">
        <v>3537</v>
      </c>
      <c r="G97" s="64"/>
      <c r="H97" s="64"/>
      <c r="I97" s="177"/>
      <c r="J97" s="64"/>
      <c r="K97" s="64"/>
      <c r="L97" s="62"/>
      <c r="M97" s="223"/>
      <c r="N97" s="43"/>
      <c r="O97" s="43"/>
      <c r="P97" s="43"/>
      <c r="Q97" s="43"/>
      <c r="R97" s="43"/>
      <c r="S97" s="43"/>
      <c r="T97" s="79"/>
      <c r="AT97" s="25" t="s">
        <v>428</v>
      </c>
      <c r="AU97" s="25" t="s">
        <v>78</v>
      </c>
    </row>
    <row r="98" spans="2:65" s="1" customFormat="1" ht="22.5" customHeight="1">
      <c r="B98" s="42"/>
      <c r="C98" s="209" t="s">
        <v>455</v>
      </c>
      <c r="D98" s="209" t="s">
        <v>421</v>
      </c>
      <c r="E98" s="210" t="s">
        <v>3538</v>
      </c>
      <c r="F98" s="211" t="s">
        <v>3539</v>
      </c>
      <c r="G98" s="212" t="s">
        <v>3002</v>
      </c>
      <c r="H98" s="213">
        <v>1</v>
      </c>
      <c r="I98" s="214"/>
      <c r="J98" s="215">
        <f>ROUND(I98*H98,2)</f>
        <v>0</v>
      </c>
      <c r="K98" s="211" t="s">
        <v>21</v>
      </c>
      <c r="L98" s="62"/>
      <c r="M98" s="216" t="s">
        <v>21</v>
      </c>
      <c r="N98" s="217" t="s">
        <v>42</v>
      </c>
      <c r="O98" s="43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25" t="s">
        <v>517</v>
      </c>
      <c r="AT98" s="25" t="s">
        <v>421</v>
      </c>
      <c r="AU98" s="25" t="s">
        <v>78</v>
      </c>
      <c r="AY98" s="25" t="s">
        <v>419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5" t="s">
        <v>78</v>
      </c>
      <c r="BK98" s="220">
        <f>ROUND(I98*H98,2)</f>
        <v>0</v>
      </c>
      <c r="BL98" s="25" t="s">
        <v>517</v>
      </c>
      <c r="BM98" s="25" t="s">
        <v>492</v>
      </c>
    </row>
    <row r="99" spans="2:65" s="1" customFormat="1" ht="13.5">
      <c r="B99" s="42"/>
      <c r="C99" s="64"/>
      <c r="D99" s="237" t="s">
        <v>428</v>
      </c>
      <c r="E99" s="64"/>
      <c r="F99" s="271" t="s">
        <v>3539</v>
      </c>
      <c r="G99" s="64"/>
      <c r="H99" s="64"/>
      <c r="I99" s="177"/>
      <c r="J99" s="64"/>
      <c r="K99" s="64"/>
      <c r="L99" s="62"/>
      <c r="M99" s="223"/>
      <c r="N99" s="43"/>
      <c r="O99" s="43"/>
      <c r="P99" s="43"/>
      <c r="Q99" s="43"/>
      <c r="R99" s="43"/>
      <c r="S99" s="43"/>
      <c r="T99" s="79"/>
      <c r="AT99" s="25" t="s">
        <v>428</v>
      </c>
      <c r="AU99" s="25" t="s">
        <v>78</v>
      </c>
    </row>
    <row r="100" spans="2:65" s="1" customFormat="1" ht="22.5" customHeight="1">
      <c r="B100" s="42"/>
      <c r="C100" s="209" t="s">
        <v>462</v>
      </c>
      <c r="D100" s="209" t="s">
        <v>421</v>
      </c>
      <c r="E100" s="210" t="s">
        <v>3540</v>
      </c>
      <c r="F100" s="211" t="s">
        <v>3541</v>
      </c>
      <c r="G100" s="212" t="s">
        <v>3002</v>
      </c>
      <c r="H100" s="213">
        <v>3</v>
      </c>
      <c r="I100" s="214"/>
      <c r="J100" s="215">
        <f>ROUND(I100*H100,2)</f>
        <v>0</v>
      </c>
      <c r="K100" s="211" t="s">
        <v>21</v>
      </c>
      <c r="L100" s="62"/>
      <c r="M100" s="216" t="s">
        <v>21</v>
      </c>
      <c r="N100" s="217" t="s">
        <v>42</v>
      </c>
      <c r="O100" s="43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25" t="s">
        <v>517</v>
      </c>
      <c r="AT100" s="25" t="s">
        <v>421</v>
      </c>
      <c r="AU100" s="25" t="s">
        <v>78</v>
      </c>
      <c r="AY100" s="25" t="s">
        <v>419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5" t="s">
        <v>78</v>
      </c>
      <c r="BK100" s="220">
        <f>ROUND(I100*H100,2)</f>
        <v>0</v>
      </c>
      <c r="BL100" s="25" t="s">
        <v>517</v>
      </c>
      <c r="BM100" s="25" t="s">
        <v>508</v>
      </c>
    </row>
    <row r="101" spans="2:65" s="1" customFormat="1" ht="13.5">
      <c r="B101" s="42"/>
      <c r="C101" s="64"/>
      <c r="D101" s="237" t="s">
        <v>428</v>
      </c>
      <c r="E101" s="64"/>
      <c r="F101" s="271" t="s">
        <v>3541</v>
      </c>
      <c r="G101" s="64"/>
      <c r="H101" s="64"/>
      <c r="I101" s="177"/>
      <c r="J101" s="64"/>
      <c r="K101" s="64"/>
      <c r="L101" s="62"/>
      <c r="M101" s="223"/>
      <c r="N101" s="43"/>
      <c r="O101" s="43"/>
      <c r="P101" s="43"/>
      <c r="Q101" s="43"/>
      <c r="R101" s="43"/>
      <c r="S101" s="43"/>
      <c r="T101" s="79"/>
      <c r="AT101" s="25" t="s">
        <v>428</v>
      </c>
      <c r="AU101" s="25" t="s">
        <v>78</v>
      </c>
    </row>
    <row r="102" spans="2:65" s="1" customFormat="1" ht="22.5" customHeight="1">
      <c r="B102" s="42"/>
      <c r="C102" s="209" t="s">
        <v>468</v>
      </c>
      <c r="D102" s="209" t="s">
        <v>421</v>
      </c>
      <c r="E102" s="210" t="s">
        <v>3542</v>
      </c>
      <c r="F102" s="211" t="s">
        <v>3543</v>
      </c>
      <c r="G102" s="212" t="s">
        <v>3002</v>
      </c>
      <c r="H102" s="213">
        <v>1</v>
      </c>
      <c r="I102" s="214"/>
      <c r="J102" s="215">
        <f>ROUND(I102*H102,2)</f>
        <v>0</v>
      </c>
      <c r="K102" s="211" t="s">
        <v>21</v>
      </c>
      <c r="L102" s="62"/>
      <c r="M102" s="216" t="s">
        <v>21</v>
      </c>
      <c r="N102" s="217" t="s">
        <v>42</v>
      </c>
      <c r="O102" s="43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25" t="s">
        <v>517</v>
      </c>
      <c r="AT102" s="25" t="s">
        <v>421</v>
      </c>
      <c r="AU102" s="25" t="s">
        <v>78</v>
      </c>
      <c r="AY102" s="25" t="s">
        <v>419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5" t="s">
        <v>78</v>
      </c>
      <c r="BK102" s="220">
        <f>ROUND(I102*H102,2)</f>
        <v>0</v>
      </c>
      <c r="BL102" s="25" t="s">
        <v>517</v>
      </c>
      <c r="BM102" s="25" t="s">
        <v>517</v>
      </c>
    </row>
    <row r="103" spans="2:65" s="1" customFormat="1" ht="13.5">
      <c r="B103" s="42"/>
      <c r="C103" s="64"/>
      <c r="D103" s="237" t="s">
        <v>428</v>
      </c>
      <c r="E103" s="64"/>
      <c r="F103" s="271" t="s">
        <v>3543</v>
      </c>
      <c r="G103" s="64"/>
      <c r="H103" s="64"/>
      <c r="I103" s="177"/>
      <c r="J103" s="64"/>
      <c r="K103" s="64"/>
      <c r="L103" s="62"/>
      <c r="M103" s="223"/>
      <c r="N103" s="43"/>
      <c r="O103" s="43"/>
      <c r="P103" s="43"/>
      <c r="Q103" s="43"/>
      <c r="R103" s="43"/>
      <c r="S103" s="43"/>
      <c r="T103" s="79"/>
      <c r="AT103" s="25" t="s">
        <v>428</v>
      </c>
      <c r="AU103" s="25" t="s">
        <v>78</v>
      </c>
    </row>
    <row r="104" spans="2:65" s="1" customFormat="1" ht="22.5" customHeight="1">
      <c r="B104" s="42"/>
      <c r="C104" s="209" t="s">
        <v>474</v>
      </c>
      <c r="D104" s="209" t="s">
        <v>421</v>
      </c>
      <c r="E104" s="210" t="s">
        <v>3544</v>
      </c>
      <c r="F104" s="211" t="s">
        <v>3545</v>
      </c>
      <c r="G104" s="212" t="s">
        <v>3002</v>
      </c>
      <c r="H104" s="213">
        <v>1</v>
      </c>
      <c r="I104" s="214"/>
      <c r="J104" s="215">
        <f>ROUND(I104*H104,2)</f>
        <v>0</v>
      </c>
      <c r="K104" s="211" t="s">
        <v>21</v>
      </c>
      <c r="L104" s="62"/>
      <c r="M104" s="216" t="s">
        <v>21</v>
      </c>
      <c r="N104" s="217" t="s">
        <v>42</v>
      </c>
      <c r="O104" s="43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25" t="s">
        <v>517</v>
      </c>
      <c r="AT104" s="25" t="s">
        <v>421</v>
      </c>
      <c r="AU104" s="25" t="s">
        <v>78</v>
      </c>
      <c r="AY104" s="25" t="s">
        <v>419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5" t="s">
        <v>78</v>
      </c>
      <c r="BK104" s="220">
        <f>ROUND(I104*H104,2)</f>
        <v>0</v>
      </c>
      <c r="BL104" s="25" t="s">
        <v>517</v>
      </c>
      <c r="BM104" s="25" t="s">
        <v>529</v>
      </c>
    </row>
    <row r="105" spans="2:65" s="1" customFormat="1" ht="13.5">
      <c r="B105" s="42"/>
      <c r="C105" s="64"/>
      <c r="D105" s="237" t="s">
        <v>428</v>
      </c>
      <c r="E105" s="64"/>
      <c r="F105" s="271" t="s">
        <v>3545</v>
      </c>
      <c r="G105" s="64"/>
      <c r="H105" s="64"/>
      <c r="I105" s="177"/>
      <c r="J105" s="64"/>
      <c r="K105" s="64"/>
      <c r="L105" s="62"/>
      <c r="M105" s="223"/>
      <c r="N105" s="43"/>
      <c r="O105" s="43"/>
      <c r="P105" s="43"/>
      <c r="Q105" s="43"/>
      <c r="R105" s="43"/>
      <c r="S105" s="43"/>
      <c r="T105" s="79"/>
      <c r="AT105" s="25" t="s">
        <v>428</v>
      </c>
      <c r="AU105" s="25" t="s">
        <v>78</v>
      </c>
    </row>
    <row r="106" spans="2:65" s="1" customFormat="1" ht="22.5" customHeight="1">
      <c r="B106" s="42"/>
      <c r="C106" s="209" t="s">
        <v>479</v>
      </c>
      <c r="D106" s="209" t="s">
        <v>421</v>
      </c>
      <c r="E106" s="210" t="s">
        <v>3546</v>
      </c>
      <c r="F106" s="211" t="s">
        <v>3547</v>
      </c>
      <c r="G106" s="212" t="s">
        <v>3002</v>
      </c>
      <c r="H106" s="213">
        <v>3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25" t="s">
        <v>517</v>
      </c>
      <c r="AT106" s="25" t="s">
        <v>421</v>
      </c>
      <c r="AU106" s="25" t="s">
        <v>78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517</v>
      </c>
      <c r="BM106" s="25" t="s">
        <v>544</v>
      </c>
    </row>
    <row r="107" spans="2:65" s="1" customFormat="1" ht="13.5">
      <c r="B107" s="42"/>
      <c r="C107" s="64"/>
      <c r="D107" s="237" t="s">
        <v>428</v>
      </c>
      <c r="E107" s="64"/>
      <c r="F107" s="271" t="s">
        <v>3547</v>
      </c>
      <c r="G107" s="64"/>
      <c r="H107" s="64"/>
      <c r="I107" s="177"/>
      <c r="J107" s="64"/>
      <c r="K107" s="64"/>
      <c r="L107" s="62"/>
      <c r="M107" s="223"/>
      <c r="N107" s="43"/>
      <c r="O107" s="43"/>
      <c r="P107" s="43"/>
      <c r="Q107" s="43"/>
      <c r="R107" s="43"/>
      <c r="S107" s="43"/>
      <c r="T107" s="79"/>
      <c r="AT107" s="25" t="s">
        <v>428</v>
      </c>
      <c r="AU107" s="25" t="s">
        <v>78</v>
      </c>
    </row>
    <row r="108" spans="2:65" s="1" customFormat="1" ht="31.5" customHeight="1">
      <c r="B108" s="42"/>
      <c r="C108" s="209" t="s">
        <v>485</v>
      </c>
      <c r="D108" s="209" t="s">
        <v>421</v>
      </c>
      <c r="E108" s="210" t="s">
        <v>3548</v>
      </c>
      <c r="F108" s="211" t="s">
        <v>3549</v>
      </c>
      <c r="G108" s="212" t="s">
        <v>3002</v>
      </c>
      <c r="H108" s="213">
        <v>4</v>
      </c>
      <c r="I108" s="214"/>
      <c r="J108" s="215">
        <f>ROUND(I108*H108,2)</f>
        <v>0</v>
      </c>
      <c r="K108" s="211" t="s">
        <v>21</v>
      </c>
      <c r="L108" s="62"/>
      <c r="M108" s="216" t="s">
        <v>21</v>
      </c>
      <c r="N108" s="217" t="s">
        <v>42</v>
      </c>
      <c r="O108" s="43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25" t="s">
        <v>517</v>
      </c>
      <c r="AT108" s="25" t="s">
        <v>421</v>
      </c>
      <c r="AU108" s="25" t="s">
        <v>78</v>
      </c>
      <c r="AY108" s="25" t="s">
        <v>419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5" t="s">
        <v>78</v>
      </c>
      <c r="BK108" s="220">
        <f>ROUND(I108*H108,2)</f>
        <v>0</v>
      </c>
      <c r="BL108" s="25" t="s">
        <v>517</v>
      </c>
      <c r="BM108" s="25" t="s">
        <v>557</v>
      </c>
    </row>
    <row r="109" spans="2:65" s="1" customFormat="1" ht="27">
      <c r="B109" s="42"/>
      <c r="C109" s="64"/>
      <c r="D109" s="221" t="s">
        <v>428</v>
      </c>
      <c r="E109" s="64"/>
      <c r="F109" s="222" t="s">
        <v>3549</v>
      </c>
      <c r="G109" s="64"/>
      <c r="H109" s="64"/>
      <c r="I109" s="177"/>
      <c r="J109" s="64"/>
      <c r="K109" s="64"/>
      <c r="L109" s="62"/>
      <c r="M109" s="223"/>
      <c r="N109" s="43"/>
      <c r="O109" s="43"/>
      <c r="P109" s="43"/>
      <c r="Q109" s="43"/>
      <c r="R109" s="43"/>
      <c r="S109" s="43"/>
      <c r="T109" s="79"/>
      <c r="AT109" s="25" t="s">
        <v>428</v>
      </c>
      <c r="AU109" s="25" t="s">
        <v>78</v>
      </c>
    </row>
    <row r="110" spans="2:65" s="11" customFormat="1" ht="37.35" customHeight="1">
      <c r="B110" s="192"/>
      <c r="C110" s="193"/>
      <c r="D110" s="206" t="s">
        <v>70</v>
      </c>
      <c r="E110" s="290" t="s">
        <v>3550</v>
      </c>
      <c r="F110" s="290" t="s">
        <v>3551</v>
      </c>
      <c r="G110" s="193"/>
      <c r="H110" s="193"/>
      <c r="I110" s="196"/>
      <c r="J110" s="291">
        <f>BK110</f>
        <v>0</v>
      </c>
      <c r="K110" s="193"/>
      <c r="L110" s="198"/>
      <c r="M110" s="199"/>
      <c r="N110" s="200"/>
      <c r="O110" s="200"/>
      <c r="P110" s="201">
        <f>SUM(P111:P338)</f>
        <v>0</v>
      </c>
      <c r="Q110" s="200"/>
      <c r="R110" s="201">
        <f>SUM(R111:R338)</f>
        <v>0</v>
      </c>
      <c r="S110" s="200"/>
      <c r="T110" s="202">
        <f>SUM(T111:T338)</f>
        <v>0</v>
      </c>
      <c r="AR110" s="203" t="s">
        <v>78</v>
      </c>
      <c r="AT110" s="204" t="s">
        <v>70</v>
      </c>
      <c r="AU110" s="204" t="s">
        <v>71</v>
      </c>
      <c r="AY110" s="203" t="s">
        <v>419</v>
      </c>
      <c r="BK110" s="205">
        <f>SUM(BK111:BK338)</f>
        <v>0</v>
      </c>
    </row>
    <row r="111" spans="2:65" s="1" customFormat="1" ht="22.5" customHeight="1">
      <c r="B111" s="42"/>
      <c r="C111" s="209" t="s">
        <v>492</v>
      </c>
      <c r="D111" s="209" t="s">
        <v>421</v>
      </c>
      <c r="E111" s="210" t="s">
        <v>3552</v>
      </c>
      <c r="F111" s="211" t="s">
        <v>3553</v>
      </c>
      <c r="G111" s="212" t="s">
        <v>3002</v>
      </c>
      <c r="H111" s="213">
        <v>53</v>
      </c>
      <c r="I111" s="214"/>
      <c r="J111" s="215">
        <f>ROUND(I111*H111,2)</f>
        <v>0</v>
      </c>
      <c r="K111" s="211" t="s">
        <v>21</v>
      </c>
      <c r="L111" s="62"/>
      <c r="M111" s="216" t="s">
        <v>21</v>
      </c>
      <c r="N111" s="217" t="s">
        <v>42</v>
      </c>
      <c r="O111" s="43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25" t="s">
        <v>517</v>
      </c>
      <c r="AT111" s="25" t="s">
        <v>421</v>
      </c>
      <c r="AU111" s="25" t="s">
        <v>78</v>
      </c>
      <c r="AY111" s="25" t="s">
        <v>419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5" t="s">
        <v>78</v>
      </c>
      <c r="BK111" s="220">
        <f>ROUND(I111*H111,2)</f>
        <v>0</v>
      </c>
      <c r="BL111" s="25" t="s">
        <v>517</v>
      </c>
      <c r="BM111" s="25" t="s">
        <v>587</v>
      </c>
    </row>
    <row r="112" spans="2:65" s="1" customFormat="1" ht="13.5">
      <c r="B112" s="42"/>
      <c r="C112" s="64"/>
      <c r="D112" s="237" t="s">
        <v>428</v>
      </c>
      <c r="E112" s="64"/>
      <c r="F112" s="271" t="s">
        <v>3553</v>
      </c>
      <c r="G112" s="64"/>
      <c r="H112" s="64"/>
      <c r="I112" s="177"/>
      <c r="J112" s="64"/>
      <c r="K112" s="64"/>
      <c r="L112" s="62"/>
      <c r="M112" s="223"/>
      <c r="N112" s="43"/>
      <c r="O112" s="43"/>
      <c r="P112" s="43"/>
      <c r="Q112" s="43"/>
      <c r="R112" s="43"/>
      <c r="S112" s="43"/>
      <c r="T112" s="79"/>
      <c r="AT112" s="25" t="s">
        <v>428</v>
      </c>
      <c r="AU112" s="25" t="s">
        <v>78</v>
      </c>
    </row>
    <row r="113" spans="2:65" s="1" customFormat="1" ht="22.5" customHeight="1">
      <c r="B113" s="42"/>
      <c r="C113" s="209" t="s">
        <v>501</v>
      </c>
      <c r="D113" s="209" t="s">
        <v>421</v>
      </c>
      <c r="E113" s="210" t="s">
        <v>3554</v>
      </c>
      <c r="F113" s="211" t="s">
        <v>3555</v>
      </c>
      <c r="G113" s="212" t="s">
        <v>3002</v>
      </c>
      <c r="H113" s="213">
        <v>125</v>
      </c>
      <c r="I113" s="214"/>
      <c r="J113" s="215">
        <f>ROUND(I113*H113,2)</f>
        <v>0</v>
      </c>
      <c r="K113" s="211" t="s">
        <v>21</v>
      </c>
      <c r="L113" s="62"/>
      <c r="M113" s="216" t="s">
        <v>21</v>
      </c>
      <c r="N113" s="217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517</v>
      </c>
      <c r="AT113" s="25" t="s">
        <v>421</v>
      </c>
      <c r="AU113" s="25" t="s">
        <v>78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517</v>
      </c>
      <c r="BM113" s="25" t="s">
        <v>599</v>
      </c>
    </row>
    <row r="114" spans="2:65" s="1" customFormat="1" ht="13.5">
      <c r="B114" s="42"/>
      <c r="C114" s="64"/>
      <c r="D114" s="237" t="s">
        <v>428</v>
      </c>
      <c r="E114" s="64"/>
      <c r="F114" s="271" t="s">
        <v>3555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78</v>
      </c>
    </row>
    <row r="115" spans="2:65" s="1" customFormat="1" ht="22.5" customHeight="1">
      <c r="B115" s="42"/>
      <c r="C115" s="209" t="s">
        <v>508</v>
      </c>
      <c r="D115" s="209" t="s">
        <v>421</v>
      </c>
      <c r="E115" s="210" t="s">
        <v>3556</v>
      </c>
      <c r="F115" s="211" t="s">
        <v>3557</v>
      </c>
      <c r="G115" s="212" t="s">
        <v>3002</v>
      </c>
      <c r="H115" s="213">
        <v>3</v>
      </c>
      <c r="I115" s="214"/>
      <c r="J115" s="215">
        <f>ROUND(I115*H115,2)</f>
        <v>0</v>
      </c>
      <c r="K115" s="211" t="s">
        <v>21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517</v>
      </c>
      <c r="AT115" s="25" t="s">
        <v>421</v>
      </c>
      <c r="AU115" s="25" t="s">
        <v>78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517</v>
      </c>
      <c r="BM115" s="25" t="s">
        <v>611</v>
      </c>
    </row>
    <row r="116" spans="2:65" s="1" customFormat="1" ht="13.5">
      <c r="B116" s="42"/>
      <c r="C116" s="64"/>
      <c r="D116" s="237" t="s">
        <v>428</v>
      </c>
      <c r="E116" s="64"/>
      <c r="F116" s="271" t="s">
        <v>3557</v>
      </c>
      <c r="G116" s="64"/>
      <c r="H116" s="64"/>
      <c r="I116" s="177"/>
      <c r="J116" s="64"/>
      <c r="K116" s="64"/>
      <c r="L116" s="62"/>
      <c r="M116" s="223"/>
      <c r="N116" s="43"/>
      <c r="O116" s="43"/>
      <c r="P116" s="43"/>
      <c r="Q116" s="43"/>
      <c r="R116" s="43"/>
      <c r="S116" s="43"/>
      <c r="T116" s="79"/>
      <c r="AT116" s="25" t="s">
        <v>428</v>
      </c>
      <c r="AU116" s="25" t="s">
        <v>78</v>
      </c>
    </row>
    <row r="117" spans="2:65" s="1" customFormat="1" ht="22.5" customHeight="1">
      <c r="B117" s="42"/>
      <c r="C117" s="209" t="s">
        <v>10</v>
      </c>
      <c r="D117" s="209" t="s">
        <v>421</v>
      </c>
      <c r="E117" s="210" t="s">
        <v>3558</v>
      </c>
      <c r="F117" s="211" t="s">
        <v>3559</v>
      </c>
      <c r="G117" s="212" t="s">
        <v>3002</v>
      </c>
      <c r="H117" s="213">
        <v>61</v>
      </c>
      <c r="I117" s="214"/>
      <c r="J117" s="215">
        <f>ROUND(I117*H117,2)</f>
        <v>0</v>
      </c>
      <c r="K117" s="211" t="s">
        <v>21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517</v>
      </c>
      <c r="AT117" s="25" t="s">
        <v>421</v>
      </c>
      <c r="AU117" s="25" t="s">
        <v>78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517</v>
      </c>
      <c r="BM117" s="25" t="s">
        <v>622</v>
      </c>
    </row>
    <row r="118" spans="2:65" s="1" customFormat="1" ht="13.5">
      <c r="B118" s="42"/>
      <c r="C118" s="64"/>
      <c r="D118" s="237" t="s">
        <v>428</v>
      </c>
      <c r="E118" s="64"/>
      <c r="F118" s="271" t="s">
        <v>3559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78</v>
      </c>
    </row>
    <row r="119" spans="2:65" s="1" customFormat="1" ht="22.5" customHeight="1">
      <c r="B119" s="42"/>
      <c r="C119" s="209" t="s">
        <v>517</v>
      </c>
      <c r="D119" s="209" t="s">
        <v>421</v>
      </c>
      <c r="E119" s="210" t="s">
        <v>3560</v>
      </c>
      <c r="F119" s="211" t="s">
        <v>3561</v>
      </c>
      <c r="G119" s="212" t="s">
        <v>3002</v>
      </c>
      <c r="H119" s="213">
        <v>7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517</v>
      </c>
      <c r="AT119" s="25" t="s">
        <v>421</v>
      </c>
      <c r="AU119" s="25" t="s">
        <v>78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517</v>
      </c>
      <c r="BM119" s="25" t="s">
        <v>633</v>
      </c>
    </row>
    <row r="120" spans="2:65" s="1" customFormat="1" ht="13.5">
      <c r="B120" s="42"/>
      <c r="C120" s="64"/>
      <c r="D120" s="237" t="s">
        <v>428</v>
      </c>
      <c r="E120" s="64"/>
      <c r="F120" s="271" t="s">
        <v>3561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78</v>
      </c>
    </row>
    <row r="121" spans="2:65" s="1" customFormat="1" ht="31.5" customHeight="1">
      <c r="B121" s="42"/>
      <c r="C121" s="209" t="s">
        <v>523</v>
      </c>
      <c r="D121" s="209" t="s">
        <v>421</v>
      </c>
      <c r="E121" s="210" t="s">
        <v>3562</v>
      </c>
      <c r="F121" s="211" t="s">
        <v>3563</v>
      </c>
      <c r="G121" s="212" t="s">
        <v>3002</v>
      </c>
      <c r="H121" s="213">
        <v>4</v>
      </c>
      <c r="I121" s="214"/>
      <c r="J121" s="215">
        <f>ROUND(I121*H121,2)</f>
        <v>0</v>
      </c>
      <c r="K121" s="211" t="s">
        <v>21</v>
      </c>
      <c r="L121" s="62"/>
      <c r="M121" s="216" t="s">
        <v>21</v>
      </c>
      <c r="N121" s="217" t="s">
        <v>42</v>
      </c>
      <c r="O121" s="43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5" t="s">
        <v>517</v>
      </c>
      <c r="AT121" s="25" t="s">
        <v>421</v>
      </c>
      <c r="AU121" s="25" t="s">
        <v>78</v>
      </c>
      <c r="AY121" s="25" t="s">
        <v>419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5" t="s">
        <v>78</v>
      </c>
      <c r="BK121" s="220">
        <f>ROUND(I121*H121,2)</f>
        <v>0</v>
      </c>
      <c r="BL121" s="25" t="s">
        <v>517</v>
      </c>
      <c r="BM121" s="25" t="s">
        <v>643</v>
      </c>
    </row>
    <row r="122" spans="2:65" s="1" customFormat="1" ht="27">
      <c r="B122" s="42"/>
      <c r="C122" s="64"/>
      <c r="D122" s="237" t="s">
        <v>428</v>
      </c>
      <c r="E122" s="64"/>
      <c r="F122" s="271" t="s">
        <v>3563</v>
      </c>
      <c r="G122" s="64"/>
      <c r="H122" s="64"/>
      <c r="I122" s="177"/>
      <c r="J122" s="64"/>
      <c r="K122" s="64"/>
      <c r="L122" s="62"/>
      <c r="M122" s="223"/>
      <c r="N122" s="43"/>
      <c r="O122" s="43"/>
      <c r="P122" s="43"/>
      <c r="Q122" s="43"/>
      <c r="R122" s="43"/>
      <c r="S122" s="43"/>
      <c r="T122" s="79"/>
      <c r="AT122" s="25" t="s">
        <v>428</v>
      </c>
      <c r="AU122" s="25" t="s">
        <v>78</v>
      </c>
    </row>
    <row r="123" spans="2:65" s="1" customFormat="1" ht="22.5" customHeight="1">
      <c r="B123" s="42"/>
      <c r="C123" s="209" t="s">
        <v>529</v>
      </c>
      <c r="D123" s="209" t="s">
        <v>421</v>
      </c>
      <c r="E123" s="210" t="s">
        <v>3564</v>
      </c>
      <c r="F123" s="211" t="s">
        <v>3565</v>
      </c>
      <c r="G123" s="212" t="s">
        <v>3002</v>
      </c>
      <c r="H123" s="213">
        <v>29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517</v>
      </c>
      <c r="AT123" s="25" t="s">
        <v>421</v>
      </c>
      <c r="AU123" s="25" t="s">
        <v>78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517</v>
      </c>
      <c r="BM123" s="25" t="s">
        <v>654</v>
      </c>
    </row>
    <row r="124" spans="2:65" s="1" customFormat="1" ht="13.5">
      <c r="B124" s="42"/>
      <c r="C124" s="64"/>
      <c r="D124" s="237" t="s">
        <v>428</v>
      </c>
      <c r="E124" s="64"/>
      <c r="F124" s="271" t="s">
        <v>3565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78</v>
      </c>
    </row>
    <row r="125" spans="2:65" s="1" customFormat="1" ht="22.5" customHeight="1">
      <c r="B125" s="42"/>
      <c r="C125" s="209" t="s">
        <v>535</v>
      </c>
      <c r="D125" s="209" t="s">
        <v>421</v>
      </c>
      <c r="E125" s="210" t="s">
        <v>3566</v>
      </c>
      <c r="F125" s="211" t="s">
        <v>3567</v>
      </c>
      <c r="G125" s="212" t="s">
        <v>3002</v>
      </c>
      <c r="H125" s="213">
        <v>6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517</v>
      </c>
      <c r="AT125" s="25" t="s">
        <v>421</v>
      </c>
      <c r="AU125" s="25" t="s">
        <v>78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517</v>
      </c>
      <c r="BM125" s="25" t="s">
        <v>664</v>
      </c>
    </row>
    <row r="126" spans="2:65" s="1" customFormat="1" ht="13.5">
      <c r="B126" s="42"/>
      <c r="C126" s="64"/>
      <c r="D126" s="237" t="s">
        <v>428</v>
      </c>
      <c r="E126" s="64"/>
      <c r="F126" s="271" t="s">
        <v>3567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78</v>
      </c>
    </row>
    <row r="127" spans="2:65" s="1" customFormat="1" ht="31.5" customHeight="1">
      <c r="B127" s="42"/>
      <c r="C127" s="209" t="s">
        <v>544</v>
      </c>
      <c r="D127" s="209" t="s">
        <v>421</v>
      </c>
      <c r="E127" s="210" t="s">
        <v>3568</v>
      </c>
      <c r="F127" s="211" t="s">
        <v>3569</v>
      </c>
      <c r="G127" s="212" t="s">
        <v>3002</v>
      </c>
      <c r="H127" s="213">
        <v>37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517</v>
      </c>
      <c r="AT127" s="25" t="s">
        <v>421</v>
      </c>
      <c r="AU127" s="25" t="s">
        <v>78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517</v>
      </c>
      <c r="BM127" s="25" t="s">
        <v>679</v>
      </c>
    </row>
    <row r="128" spans="2:65" s="1" customFormat="1" ht="27">
      <c r="B128" s="42"/>
      <c r="C128" s="64"/>
      <c r="D128" s="237" t="s">
        <v>428</v>
      </c>
      <c r="E128" s="64"/>
      <c r="F128" s="271" t="s">
        <v>3569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78</v>
      </c>
    </row>
    <row r="129" spans="2:65" s="1" customFormat="1" ht="22.5" customHeight="1">
      <c r="B129" s="42"/>
      <c r="C129" s="209" t="s">
        <v>9</v>
      </c>
      <c r="D129" s="209" t="s">
        <v>421</v>
      </c>
      <c r="E129" s="210" t="s">
        <v>3570</v>
      </c>
      <c r="F129" s="211" t="s">
        <v>3571</v>
      </c>
      <c r="G129" s="212" t="s">
        <v>3002</v>
      </c>
      <c r="H129" s="213">
        <v>374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517</v>
      </c>
      <c r="AT129" s="25" t="s">
        <v>421</v>
      </c>
      <c r="AU129" s="25" t="s">
        <v>78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517</v>
      </c>
      <c r="BM129" s="25" t="s">
        <v>688</v>
      </c>
    </row>
    <row r="130" spans="2:65" s="1" customFormat="1" ht="13.5">
      <c r="B130" s="42"/>
      <c r="C130" s="64"/>
      <c r="D130" s="237" t="s">
        <v>428</v>
      </c>
      <c r="E130" s="64"/>
      <c r="F130" s="271" t="s">
        <v>3571</v>
      </c>
      <c r="G130" s="64"/>
      <c r="H130" s="64"/>
      <c r="I130" s="177"/>
      <c r="J130" s="64"/>
      <c r="K130" s="64"/>
      <c r="L130" s="62"/>
      <c r="M130" s="223"/>
      <c r="N130" s="43"/>
      <c r="O130" s="43"/>
      <c r="P130" s="43"/>
      <c r="Q130" s="43"/>
      <c r="R130" s="43"/>
      <c r="S130" s="43"/>
      <c r="T130" s="79"/>
      <c r="AT130" s="25" t="s">
        <v>428</v>
      </c>
      <c r="AU130" s="25" t="s">
        <v>78</v>
      </c>
    </row>
    <row r="131" spans="2:65" s="1" customFormat="1" ht="22.5" customHeight="1">
      <c r="B131" s="42"/>
      <c r="C131" s="209" t="s">
        <v>557</v>
      </c>
      <c r="D131" s="209" t="s">
        <v>421</v>
      </c>
      <c r="E131" s="210" t="s">
        <v>3572</v>
      </c>
      <c r="F131" s="211" t="s">
        <v>3573</v>
      </c>
      <c r="G131" s="212" t="s">
        <v>3002</v>
      </c>
      <c r="H131" s="213">
        <v>5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517</v>
      </c>
      <c r="AT131" s="25" t="s">
        <v>421</v>
      </c>
      <c r="AU131" s="25" t="s">
        <v>78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517</v>
      </c>
      <c r="BM131" s="25" t="s">
        <v>700</v>
      </c>
    </row>
    <row r="132" spans="2:65" s="1" customFormat="1" ht="13.5">
      <c r="B132" s="42"/>
      <c r="C132" s="64"/>
      <c r="D132" s="237" t="s">
        <v>428</v>
      </c>
      <c r="E132" s="64"/>
      <c r="F132" s="271" t="s">
        <v>3573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78</v>
      </c>
    </row>
    <row r="133" spans="2:65" s="1" customFormat="1" ht="22.5" customHeight="1">
      <c r="B133" s="42"/>
      <c r="C133" s="209" t="s">
        <v>563</v>
      </c>
      <c r="D133" s="209" t="s">
        <v>421</v>
      </c>
      <c r="E133" s="210" t="s">
        <v>3574</v>
      </c>
      <c r="F133" s="211" t="s">
        <v>3575</v>
      </c>
      <c r="G133" s="212" t="s">
        <v>3002</v>
      </c>
      <c r="H133" s="213">
        <v>19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517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517</v>
      </c>
      <c r="BM133" s="25" t="s">
        <v>757</v>
      </c>
    </row>
    <row r="134" spans="2:65" s="1" customFormat="1" ht="13.5">
      <c r="B134" s="42"/>
      <c r="C134" s="64"/>
      <c r="D134" s="237" t="s">
        <v>428</v>
      </c>
      <c r="E134" s="64"/>
      <c r="F134" s="271" t="s">
        <v>3575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569</v>
      </c>
      <c r="D135" s="209" t="s">
        <v>421</v>
      </c>
      <c r="E135" s="210" t="s">
        <v>3576</v>
      </c>
      <c r="F135" s="211" t="s">
        <v>3577</v>
      </c>
      <c r="G135" s="212" t="s">
        <v>3002</v>
      </c>
      <c r="H135" s="213">
        <v>9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517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517</v>
      </c>
      <c r="BM135" s="25" t="s">
        <v>769</v>
      </c>
    </row>
    <row r="136" spans="2:65" s="1" customFormat="1" ht="13.5">
      <c r="B136" s="42"/>
      <c r="C136" s="64"/>
      <c r="D136" s="237" t="s">
        <v>428</v>
      </c>
      <c r="E136" s="64"/>
      <c r="F136" s="271" t="s">
        <v>3577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78</v>
      </c>
    </row>
    <row r="137" spans="2:65" s="1" customFormat="1" ht="31.5" customHeight="1">
      <c r="B137" s="42"/>
      <c r="C137" s="209" t="s">
        <v>576</v>
      </c>
      <c r="D137" s="209" t="s">
        <v>421</v>
      </c>
      <c r="E137" s="210" t="s">
        <v>3578</v>
      </c>
      <c r="F137" s="211" t="s">
        <v>3579</v>
      </c>
      <c r="G137" s="212" t="s">
        <v>3002</v>
      </c>
      <c r="H137" s="213">
        <v>2</v>
      </c>
      <c r="I137" s="214"/>
      <c r="J137" s="215">
        <f>ROUND(I137*H137,2)</f>
        <v>0</v>
      </c>
      <c r="K137" s="211" t="s">
        <v>21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5" t="s">
        <v>517</v>
      </c>
      <c r="AT137" s="25" t="s">
        <v>421</v>
      </c>
      <c r="AU137" s="25" t="s">
        <v>78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517</v>
      </c>
      <c r="BM137" s="25" t="s">
        <v>784</v>
      </c>
    </row>
    <row r="138" spans="2:65" s="1" customFormat="1" ht="13.5">
      <c r="B138" s="42"/>
      <c r="C138" s="64"/>
      <c r="D138" s="237" t="s">
        <v>428</v>
      </c>
      <c r="E138" s="64"/>
      <c r="F138" s="271" t="s">
        <v>3579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78</v>
      </c>
    </row>
    <row r="139" spans="2:65" s="1" customFormat="1" ht="22.5" customHeight="1">
      <c r="B139" s="42"/>
      <c r="C139" s="209" t="s">
        <v>587</v>
      </c>
      <c r="D139" s="209" t="s">
        <v>421</v>
      </c>
      <c r="E139" s="210" t="s">
        <v>3580</v>
      </c>
      <c r="F139" s="211" t="s">
        <v>3581</v>
      </c>
      <c r="G139" s="212" t="s">
        <v>3002</v>
      </c>
      <c r="H139" s="213">
        <v>123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517</v>
      </c>
      <c r="AT139" s="25" t="s">
        <v>421</v>
      </c>
      <c r="AU139" s="25" t="s">
        <v>78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517</v>
      </c>
      <c r="BM139" s="25" t="s">
        <v>797</v>
      </c>
    </row>
    <row r="140" spans="2:65" s="1" customFormat="1" ht="13.5">
      <c r="B140" s="42"/>
      <c r="C140" s="64"/>
      <c r="D140" s="237" t="s">
        <v>428</v>
      </c>
      <c r="E140" s="64"/>
      <c r="F140" s="271" t="s">
        <v>3581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78</v>
      </c>
    </row>
    <row r="141" spans="2:65" s="1" customFormat="1" ht="22.5" customHeight="1">
      <c r="B141" s="42"/>
      <c r="C141" s="209" t="s">
        <v>593</v>
      </c>
      <c r="D141" s="209" t="s">
        <v>421</v>
      </c>
      <c r="E141" s="210" t="s">
        <v>3582</v>
      </c>
      <c r="F141" s="211" t="s">
        <v>3583</v>
      </c>
      <c r="G141" s="212" t="s">
        <v>3002</v>
      </c>
      <c r="H141" s="213">
        <v>10</v>
      </c>
      <c r="I141" s="214"/>
      <c r="J141" s="215">
        <f>ROUND(I141*H141,2)</f>
        <v>0</v>
      </c>
      <c r="K141" s="211" t="s">
        <v>21</v>
      </c>
      <c r="L141" s="62"/>
      <c r="M141" s="216" t="s">
        <v>21</v>
      </c>
      <c r="N141" s="217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517</v>
      </c>
      <c r="AT141" s="25" t="s">
        <v>421</v>
      </c>
      <c r="AU141" s="25" t="s">
        <v>78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517</v>
      </c>
      <c r="BM141" s="25" t="s">
        <v>811</v>
      </c>
    </row>
    <row r="142" spans="2:65" s="1" customFormat="1" ht="13.5">
      <c r="B142" s="42"/>
      <c r="C142" s="64"/>
      <c r="D142" s="237" t="s">
        <v>428</v>
      </c>
      <c r="E142" s="64"/>
      <c r="F142" s="271" t="s">
        <v>3583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78</v>
      </c>
    </row>
    <row r="143" spans="2:65" s="1" customFormat="1" ht="31.5" customHeight="1">
      <c r="B143" s="42"/>
      <c r="C143" s="209" t="s">
        <v>599</v>
      </c>
      <c r="D143" s="209" t="s">
        <v>421</v>
      </c>
      <c r="E143" s="210" t="s">
        <v>3584</v>
      </c>
      <c r="F143" s="211" t="s">
        <v>3585</v>
      </c>
      <c r="G143" s="212" t="s">
        <v>3002</v>
      </c>
      <c r="H143" s="213">
        <v>6</v>
      </c>
      <c r="I143" s="214"/>
      <c r="J143" s="215">
        <f>ROUND(I143*H143,2)</f>
        <v>0</v>
      </c>
      <c r="K143" s="211" t="s">
        <v>21</v>
      </c>
      <c r="L143" s="62"/>
      <c r="M143" s="216" t="s">
        <v>21</v>
      </c>
      <c r="N143" s="217" t="s">
        <v>42</v>
      </c>
      <c r="O143" s="43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5" t="s">
        <v>517</v>
      </c>
      <c r="AT143" s="25" t="s">
        <v>421</v>
      </c>
      <c r="AU143" s="25" t="s">
        <v>78</v>
      </c>
      <c r="AY143" s="25" t="s">
        <v>419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5" t="s">
        <v>78</v>
      </c>
      <c r="BK143" s="220">
        <f>ROUND(I143*H143,2)</f>
        <v>0</v>
      </c>
      <c r="BL143" s="25" t="s">
        <v>517</v>
      </c>
      <c r="BM143" s="25" t="s">
        <v>325</v>
      </c>
    </row>
    <row r="144" spans="2:65" s="1" customFormat="1" ht="13.5">
      <c r="B144" s="42"/>
      <c r="C144" s="64"/>
      <c r="D144" s="237" t="s">
        <v>428</v>
      </c>
      <c r="E144" s="64"/>
      <c r="F144" s="271" t="s">
        <v>3585</v>
      </c>
      <c r="G144" s="64"/>
      <c r="H144" s="64"/>
      <c r="I144" s="177"/>
      <c r="J144" s="64"/>
      <c r="K144" s="64"/>
      <c r="L144" s="62"/>
      <c r="M144" s="223"/>
      <c r="N144" s="43"/>
      <c r="O144" s="43"/>
      <c r="P144" s="43"/>
      <c r="Q144" s="43"/>
      <c r="R144" s="43"/>
      <c r="S144" s="43"/>
      <c r="T144" s="79"/>
      <c r="AT144" s="25" t="s">
        <v>428</v>
      </c>
      <c r="AU144" s="25" t="s">
        <v>78</v>
      </c>
    </row>
    <row r="145" spans="2:65" s="1" customFormat="1" ht="22.5" customHeight="1">
      <c r="B145" s="42"/>
      <c r="C145" s="209" t="s">
        <v>605</v>
      </c>
      <c r="D145" s="209" t="s">
        <v>421</v>
      </c>
      <c r="E145" s="210" t="s">
        <v>3586</v>
      </c>
      <c r="F145" s="211" t="s">
        <v>3587</v>
      </c>
      <c r="G145" s="212" t="s">
        <v>3002</v>
      </c>
      <c r="H145" s="213">
        <v>51</v>
      </c>
      <c r="I145" s="214"/>
      <c r="J145" s="215">
        <f>ROUND(I145*H145,2)</f>
        <v>0</v>
      </c>
      <c r="K145" s="211" t="s">
        <v>21</v>
      </c>
      <c r="L145" s="62"/>
      <c r="M145" s="216" t="s">
        <v>21</v>
      </c>
      <c r="N145" s="217" t="s">
        <v>42</v>
      </c>
      <c r="O145" s="43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5" t="s">
        <v>517</v>
      </c>
      <c r="AT145" s="25" t="s">
        <v>421</v>
      </c>
      <c r="AU145" s="25" t="s">
        <v>78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517</v>
      </c>
      <c r="BM145" s="25" t="s">
        <v>832</v>
      </c>
    </row>
    <row r="146" spans="2:65" s="1" customFormat="1" ht="13.5">
      <c r="B146" s="42"/>
      <c r="C146" s="64"/>
      <c r="D146" s="237" t="s">
        <v>428</v>
      </c>
      <c r="E146" s="64"/>
      <c r="F146" s="271" t="s">
        <v>3587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78</v>
      </c>
    </row>
    <row r="147" spans="2:65" s="1" customFormat="1" ht="31.5" customHeight="1">
      <c r="B147" s="42"/>
      <c r="C147" s="209" t="s">
        <v>611</v>
      </c>
      <c r="D147" s="209" t="s">
        <v>421</v>
      </c>
      <c r="E147" s="210" t="s">
        <v>3588</v>
      </c>
      <c r="F147" s="211" t="s">
        <v>3589</v>
      </c>
      <c r="G147" s="212" t="s">
        <v>3002</v>
      </c>
      <c r="H147" s="213">
        <v>8</v>
      </c>
      <c r="I147" s="214"/>
      <c r="J147" s="215">
        <f>ROUND(I147*H147,2)</f>
        <v>0</v>
      </c>
      <c r="K147" s="211" t="s">
        <v>21</v>
      </c>
      <c r="L147" s="62"/>
      <c r="M147" s="216" t="s">
        <v>21</v>
      </c>
      <c r="N147" s="217" t="s">
        <v>42</v>
      </c>
      <c r="O147" s="43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25" t="s">
        <v>517</v>
      </c>
      <c r="AT147" s="25" t="s">
        <v>421</v>
      </c>
      <c r="AU147" s="25" t="s">
        <v>78</v>
      </c>
      <c r="AY147" s="25" t="s">
        <v>419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5" t="s">
        <v>78</v>
      </c>
      <c r="BK147" s="220">
        <f>ROUND(I147*H147,2)</f>
        <v>0</v>
      </c>
      <c r="BL147" s="25" t="s">
        <v>517</v>
      </c>
      <c r="BM147" s="25" t="s">
        <v>842</v>
      </c>
    </row>
    <row r="148" spans="2:65" s="1" customFormat="1" ht="13.5">
      <c r="B148" s="42"/>
      <c r="C148" s="64"/>
      <c r="D148" s="237" t="s">
        <v>428</v>
      </c>
      <c r="E148" s="64"/>
      <c r="F148" s="271" t="s">
        <v>3589</v>
      </c>
      <c r="G148" s="64"/>
      <c r="H148" s="64"/>
      <c r="I148" s="177"/>
      <c r="J148" s="64"/>
      <c r="K148" s="64"/>
      <c r="L148" s="62"/>
      <c r="M148" s="223"/>
      <c r="N148" s="43"/>
      <c r="O148" s="43"/>
      <c r="P148" s="43"/>
      <c r="Q148" s="43"/>
      <c r="R148" s="43"/>
      <c r="S148" s="43"/>
      <c r="T148" s="79"/>
      <c r="AT148" s="25" t="s">
        <v>428</v>
      </c>
      <c r="AU148" s="25" t="s">
        <v>78</v>
      </c>
    </row>
    <row r="149" spans="2:65" s="1" customFormat="1" ht="22.5" customHeight="1">
      <c r="B149" s="42"/>
      <c r="C149" s="209" t="s">
        <v>617</v>
      </c>
      <c r="D149" s="209" t="s">
        <v>421</v>
      </c>
      <c r="E149" s="210" t="s">
        <v>3590</v>
      </c>
      <c r="F149" s="211" t="s">
        <v>3591</v>
      </c>
      <c r="G149" s="212" t="s">
        <v>3002</v>
      </c>
      <c r="H149" s="213">
        <v>4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517</v>
      </c>
      <c r="AT149" s="25" t="s">
        <v>421</v>
      </c>
      <c r="AU149" s="25" t="s">
        <v>78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517</v>
      </c>
      <c r="BM149" s="25" t="s">
        <v>853</v>
      </c>
    </row>
    <row r="150" spans="2:65" s="1" customFormat="1" ht="13.5">
      <c r="B150" s="42"/>
      <c r="C150" s="64"/>
      <c r="D150" s="237" t="s">
        <v>428</v>
      </c>
      <c r="E150" s="64"/>
      <c r="F150" s="271" t="s">
        <v>3591</v>
      </c>
      <c r="G150" s="64"/>
      <c r="H150" s="64"/>
      <c r="I150" s="177"/>
      <c r="J150" s="64"/>
      <c r="K150" s="64"/>
      <c r="L150" s="62"/>
      <c r="M150" s="223"/>
      <c r="N150" s="43"/>
      <c r="O150" s="43"/>
      <c r="P150" s="43"/>
      <c r="Q150" s="43"/>
      <c r="R150" s="43"/>
      <c r="S150" s="43"/>
      <c r="T150" s="79"/>
      <c r="AT150" s="25" t="s">
        <v>428</v>
      </c>
      <c r="AU150" s="25" t="s">
        <v>78</v>
      </c>
    </row>
    <row r="151" spans="2:65" s="1" customFormat="1" ht="22.5" customHeight="1">
      <c r="B151" s="42"/>
      <c r="C151" s="209" t="s">
        <v>622</v>
      </c>
      <c r="D151" s="209" t="s">
        <v>421</v>
      </c>
      <c r="E151" s="210" t="s">
        <v>3592</v>
      </c>
      <c r="F151" s="211" t="s">
        <v>3593</v>
      </c>
      <c r="G151" s="212" t="s">
        <v>3002</v>
      </c>
      <c r="H151" s="213">
        <v>4</v>
      </c>
      <c r="I151" s="214"/>
      <c r="J151" s="215">
        <f>ROUND(I151*H151,2)</f>
        <v>0</v>
      </c>
      <c r="K151" s="211" t="s">
        <v>21</v>
      </c>
      <c r="L151" s="62"/>
      <c r="M151" s="216" t="s">
        <v>21</v>
      </c>
      <c r="N151" s="217" t="s">
        <v>42</v>
      </c>
      <c r="O151" s="43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5" t="s">
        <v>517</v>
      </c>
      <c r="AT151" s="25" t="s">
        <v>421</v>
      </c>
      <c r="AU151" s="25" t="s">
        <v>78</v>
      </c>
      <c r="AY151" s="25" t="s">
        <v>419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5" t="s">
        <v>78</v>
      </c>
      <c r="BK151" s="220">
        <f>ROUND(I151*H151,2)</f>
        <v>0</v>
      </c>
      <c r="BL151" s="25" t="s">
        <v>517</v>
      </c>
      <c r="BM151" s="25" t="s">
        <v>864</v>
      </c>
    </row>
    <row r="152" spans="2:65" s="1" customFormat="1" ht="13.5">
      <c r="B152" s="42"/>
      <c r="C152" s="64"/>
      <c r="D152" s="237" t="s">
        <v>428</v>
      </c>
      <c r="E152" s="64"/>
      <c r="F152" s="271" t="s">
        <v>3593</v>
      </c>
      <c r="G152" s="64"/>
      <c r="H152" s="64"/>
      <c r="I152" s="177"/>
      <c r="J152" s="64"/>
      <c r="K152" s="64"/>
      <c r="L152" s="62"/>
      <c r="M152" s="223"/>
      <c r="N152" s="43"/>
      <c r="O152" s="43"/>
      <c r="P152" s="43"/>
      <c r="Q152" s="43"/>
      <c r="R152" s="43"/>
      <c r="S152" s="43"/>
      <c r="T152" s="79"/>
      <c r="AT152" s="25" t="s">
        <v>428</v>
      </c>
      <c r="AU152" s="25" t="s">
        <v>78</v>
      </c>
    </row>
    <row r="153" spans="2:65" s="1" customFormat="1" ht="22.5" customHeight="1">
      <c r="B153" s="42"/>
      <c r="C153" s="209" t="s">
        <v>628</v>
      </c>
      <c r="D153" s="209" t="s">
        <v>421</v>
      </c>
      <c r="E153" s="210" t="s">
        <v>3594</v>
      </c>
      <c r="F153" s="211" t="s">
        <v>3595</v>
      </c>
      <c r="G153" s="212" t="s">
        <v>3002</v>
      </c>
      <c r="H153" s="213">
        <v>5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517</v>
      </c>
      <c r="AT153" s="25" t="s">
        <v>421</v>
      </c>
      <c r="AU153" s="25" t="s">
        <v>78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517</v>
      </c>
      <c r="BM153" s="25" t="s">
        <v>875</v>
      </c>
    </row>
    <row r="154" spans="2:65" s="1" customFormat="1" ht="13.5">
      <c r="B154" s="42"/>
      <c r="C154" s="64"/>
      <c r="D154" s="237" t="s">
        <v>428</v>
      </c>
      <c r="E154" s="64"/>
      <c r="F154" s="271" t="s">
        <v>3595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78</v>
      </c>
    </row>
    <row r="155" spans="2:65" s="1" customFormat="1" ht="22.5" customHeight="1">
      <c r="B155" s="42"/>
      <c r="C155" s="209" t="s">
        <v>633</v>
      </c>
      <c r="D155" s="209" t="s">
        <v>421</v>
      </c>
      <c r="E155" s="210" t="s">
        <v>3596</v>
      </c>
      <c r="F155" s="211" t="s">
        <v>3597</v>
      </c>
      <c r="G155" s="212" t="s">
        <v>3002</v>
      </c>
      <c r="H155" s="213">
        <v>5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517</v>
      </c>
      <c r="AT155" s="25" t="s">
        <v>421</v>
      </c>
      <c r="AU155" s="25" t="s">
        <v>78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517</v>
      </c>
      <c r="BM155" s="25" t="s">
        <v>886</v>
      </c>
    </row>
    <row r="156" spans="2:65" s="1" customFormat="1" ht="13.5">
      <c r="B156" s="42"/>
      <c r="C156" s="64"/>
      <c r="D156" s="237" t="s">
        <v>428</v>
      </c>
      <c r="E156" s="64"/>
      <c r="F156" s="271" t="s">
        <v>3597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78</v>
      </c>
    </row>
    <row r="157" spans="2:65" s="1" customFormat="1" ht="22.5" customHeight="1">
      <c r="B157" s="42"/>
      <c r="C157" s="209" t="s">
        <v>638</v>
      </c>
      <c r="D157" s="209" t="s">
        <v>421</v>
      </c>
      <c r="E157" s="210" t="s">
        <v>3598</v>
      </c>
      <c r="F157" s="211" t="s">
        <v>3599</v>
      </c>
      <c r="G157" s="212" t="s">
        <v>3002</v>
      </c>
      <c r="H157" s="213">
        <v>8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517</v>
      </c>
      <c r="AT157" s="25" t="s">
        <v>421</v>
      </c>
      <c r="AU157" s="25" t="s">
        <v>78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517</v>
      </c>
      <c r="BM157" s="25" t="s">
        <v>897</v>
      </c>
    </row>
    <row r="158" spans="2:65" s="1" customFormat="1" ht="13.5">
      <c r="B158" s="42"/>
      <c r="C158" s="64"/>
      <c r="D158" s="237" t="s">
        <v>428</v>
      </c>
      <c r="E158" s="64"/>
      <c r="F158" s="271" t="s">
        <v>3599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78</v>
      </c>
    </row>
    <row r="159" spans="2:65" s="1" customFormat="1" ht="22.5" customHeight="1">
      <c r="B159" s="42"/>
      <c r="C159" s="209" t="s">
        <v>643</v>
      </c>
      <c r="D159" s="209" t="s">
        <v>421</v>
      </c>
      <c r="E159" s="210" t="s">
        <v>3600</v>
      </c>
      <c r="F159" s="211" t="s">
        <v>3601</v>
      </c>
      <c r="G159" s="212" t="s">
        <v>3002</v>
      </c>
      <c r="H159" s="213">
        <v>5</v>
      </c>
      <c r="I159" s="214"/>
      <c r="J159" s="215">
        <f>ROUND(I159*H159,2)</f>
        <v>0</v>
      </c>
      <c r="K159" s="211" t="s">
        <v>21</v>
      </c>
      <c r="L159" s="62"/>
      <c r="M159" s="216" t="s">
        <v>21</v>
      </c>
      <c r="N159" s="217" t="s">
        <v>42</v>
      </c>
      <c r="O159" s="43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5" t="s">
        <v>517</v>
      </c>
      <c r="AT159" s="25" t="s">
        <v>421</v>
      </c>
      <c r="AU159" s="25" t="s">
        <v>78</v>
      </c>
      <c r="AY159" s="25" t="s">
        <v>419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5" t="s">
        <v>78</v>
      </c>
      <c r="BK159" s="220">
        <f>ROUND(I159*H159,2)</f>
        <v>0</v>
      </c>
      <c r="BL159" s="25" t="s">
        <v>517</v>
      </c>
      <c r="BM159" s="25" t="s">
        <v>909</v>
      </c>
    </row>
    <row r="160" spans="2:65" s="1" customFormat="1" ht="13.5">
      <c r="B160" s="42"/>
      <c r="C160" s="64"/>
      <c r="D160" s="237" t="s">
        <v>428</v>
      </c>
      <c r="E160" s="64"/>
      <c r="F160" s="271" t="s">
        <v>3601</v>
      </c>
      <c r="G160" s="64"/>
      <c r="H160" s="64"/>
      <c r="I160" s="177"/>
      <c r="J160" s="64"/>
      <c r="K160" s="64"/>
      <c r="L160" s="62"/>
      <c r="M160" s="223"/>
      <c r="N160" s="43"/>
      <c r="O160" s="43"/>
      <c r="P160" s="43"/>
      <c r="Q160" s="43"/>
      <c r="R160" s="43"/>
      <c r="S160" s="43"/>
      <c r="T160" s="79"/>
      <c r="AT160" s="25" t="s">
        <v>428</v>
      </c>
      <c r="AU160" s="25" t="s">
        <v>78</v>
      </c>
    </row>
    <row r="161" spans="2:65" s="1" customFormat="1" ht="22.5" customHeight="1">
      <c r="B161" s="42"/>
      <c r="C161" s="209" t="s">
        <v>649</v>
      </c>
      <c r="D161" s="209" t="s">
        <v>421</v>
      </c>
      <c r="E161" s="210" t="s">
        <v>3602</v>
      </c>
      <c r="F161" s="211" t="s">
        <v>3603</v>
      </c>
      <c r="G161" s="212" t="s">
        <v>3002</v>
      </c>
      <c r="H161" s="213">
        <v>4</v>
      </c>
      <c r="I161" s="214"/>
      <c r="J161" s="215">
        <f>ROUND(I161*H161,2)</f>
        <v>0</v>
      </c>
      <c r="K161" s="211" t="s">
        <v>21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517</v>
      </c>
      <c r="AT161" s="25" t="s">
        <v>421</v>
      </c>
      <c r="AU161" s="25" t="s">
        <v>78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517</v>
      </c>
      <c r="BM161" s="25" t="s">
        <v>921</v>
      </c>
    </row>
    <row r="162" spans="2:65" s="1" customFormat="1" ht="13.5">
      <c r="B162" s="42"/>
      <c r="C162" s="64"/>
      <c r="D162" s="237" t="s">
        <v>428</v>
      </c>
      <c r="E162" s="64"/>
      <c r="F162" s="271" t="s">
        <v>3603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78</v>
      </c>
    </row>
    <row r="163" spans="2:65" s="1" customFormat="1" ht="22.5" customHeight="1">
      <c r="B163" s="42"/>
      <c r="C163" s="209" t="s">
        <v>654</v>
      </c>
      <c r="D163" s="209" t="s">
        <v>421</v>
      </c>
      <c r="E163" s="210" t="s">
        <v>3604</v>
      </c>
      <c r="F163" s="211" t="s">
        <v>3605</v>
      </c>
      <c r="G163" s="212" t="s">
        <v>3002</v>
      </c>
      <c r="H163" s="213">
        <v>43</v>
      </c>
      <c r="I163" s="214"/>
      <c r="J163" s="215">
        <f>ROUND(I163*H163,2)</f>
        <v>0</v>
      </c>
      <c r="K163" s="211" t="s">
        <v>21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517</v>
      </c>
      <c r="AT163" s="25" t="s">
        <v>421</v>
      </c>
      <c r="AU163" s="25" t="s">
        <v>78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517</v>
      </c>
      <c r="BM163" s="25" t="s">
        <v>933</v>
      </c>
    </row>
    <row r="164" spans="2:65" s="1" customFormat="1" ht="13.5">
      <c r="B164" s="42"/>
      <c r="C164" s="64"/>
      <c r="D164" s="237" t="s">
        <v>428</v>
      </c>
      <c r="E164" s="64"/>
      <c r="F164" s="271" t="s">
        <v>3605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78</v>
      </c>
    </row>
    <row r="165" spans="2:65" s="1" customFormat="1" ht="22.5" customHeight="1">
      <c r="B165" s="42"/>
      <c r="C165" s="209" t="s">
        <v>659</v>
      </c>
      <c r="D165" s="209" t="s">
        <v>421</v>
      </c>
      <c r="E165" s="210" t="s">
        <v>3606</v>
      </c>
      <c r="F165" s="211" t="s">
        <v>3607</v>
      </c>
      <c r="G165" s="212" t="s">
        <v>3002</v>
      </c>
      <c r="H165" s="213">
        <v>5</v>
      </c>
      <c r="I165" s="214"/>
      <c r="J165" s="215">
        <f>ROUND(I165*H165,2)</f>
        <v>0</v>
      </c>
      <c r="K165" s="211" t="s">
        <v>21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517</v>
      </c>
      <c r="AT165" s="25" t="s">
        <v>421</v>
      </c>
      <c r="AU165" s="25" t="s">
        <v>78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517</v>
      </c>
      <c r="BM165" s="25" t="s">
        <v>945</v>
      </c>
    </row>
    <row r="166" spans="2:65" s="1" customFormat="1" ht="13.5">
      <c r="B166" s="42"/>
      <c r="C166" s="64"/>
      <c r="D166" s="237" t="s">
        <v>428</v>
      </c>
      <c r="E166" s="64"/>
      <c r="F166" s="271" t="s">
        <v>3607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78</v>
      </c>
    </row>
    <row r="167" spans="2:65" s="1" customFormat="1" ht="22.5" customHeight="1">
      <c r="B167" s="42"/>
      <c r="C167" s="209" t="s">
        <v>664</v>
      </c>
      <c r="D167" s="209" t="s">
        <v>421</v>
      </c>
      <c r="E167" s="210" t="s">
        <v>3608</v>
      </c>
      <c r="F167" s="211" t="s">
        <v>3609</v>
      </c>
      <c r="G167" s="212" t="s">
        <v>3002</v>
      </c>
      <c r="H167" s="213">
        <v>6</v>
      </c>
      <c r="I167" s="214"/>
      <c r="J167" s="215">
        <f>ROUND(I167*H167,2)</f>
        <v>0</v>
      </c>
      <c r="K167" s="211" t="s">
        <v>21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517</v>
      </c>
      <c r="AT167" s="25" t="s">
        <v>421</v>
      </c>
      <c r="AU167" s="25" t="s">
        <v>78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517</v>
      </c>
      <c r="BM167" s="25" t="s">
        <v>957</v>
      </c>
    </row>
    <row r="168" spans="2:65" s="1" customFormat="1" ht="13.5">
      <c r="B168" s="42"/>
      <c r="C168" s="64"/>
      <c r="D168" s="237" t="s">
        <v>428</v>
      </c>
      <c r="E168" s="64"/>
      <c r="F168" s="271" t="s">
        <v>3609</v>
      </c>
      <c r="G168" s="64"/>
      <c r="H168" s="64"/>
      <c r="I168" s="177"/>
      <c r="J168" s="64"/>
      <c r="K168" s="64"/>
      <c r="L168" s="62"/>
      <c r="M168" s="223"/>
      <c r="N168" s="43"/>
      <c r="O168" s="43"/>
      <c r="P168" s="43"/>
      <c r="Q168" s="43"/>
      <c r="R168" s="43"/>
      <c r="S168" s="43"/>
      <c r="T168" s="79"/>
      <c r="AT168" s="25" t="s">
        <v>428</v>
      </c>
      <c r="AU168" s="25" t="s">
        <v>78</v>
      </c>
    </row>
    <row r="169" spans="2:65" s="1" customFormat="1" ht="22.5" customHeight="1">
      <c r="B169" s="42"/>
      <c r="C169" s="209" t="s">
        <v>671</v>
      </c>
      <c r="D169" s="209" t="s">
        <v>421</v>
      </c>
      <c r="E169" s="210" t="s">
        <v>3610</v>
      </c>
      <c r="F169" s="211" t="s">
        <v>3611</v>
      </c>
      <c r="G169" s="212" t="s">
        <v>3002</v>
      </c>
      <c r="H169" s="213">
        <v>1</v>
      </c>
      <c r="I169" s="214"/>
      <c r="J169" s="215">
        <f>ROUND(I169*H169,2)</f>
        <v>0</v>
      </c>
      <c r="K169" s="211" t="s">
        <v>21</v>
      </c>
      <c r="L169" s="62"/>
      <c r="M169" s="216" t="s">
        <v>21</v>
      </c>
      <c r="N169" s="217" t="s">
        <v>42</v>
      </c>
      <c r="O169" s="43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5" t="s">
        <v>517</v>
      </c>
      <c r="AT169" s="25" t="s">
        <v>421</v>
      </c>
      <c r="AU169" s="25" t="s">
        <v>78</v>
      </c>
      <c r="AY169" s="25" t="s">
        <v>419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5" t="s">
        <v>78</v>
      </c>
      <c r="BK169" s="220">
        <f>ROUND(I169*H169,2)</f>
        <v>0</v>
      </c>
      <c r="BL169" s="25" t="s">
        <v>517</v>
      </c>
      <c r="BM169" s="25" t="s">
        <v>969</v>
      </c>
    </row>
    <row r="170" spans="2:65" s="1" customFormat="1" ht="13.5">
      <c r="B170" s="42"/>
      <c r="C170" s="64"/>
      <c r="D170" s="237" t="s">
        <v>428</v>
      </c>
      <c r="E170" s="64"/>
      <c r="F170" s="271" t="s">
        <v>3611</v>
      </c>
      <c r="G170" s="64"/>
      <c r="H170" s="64"/>
      <c r="I170" s="177"/>
      <c r="J170" s="64"/>
      <c r="K170" s="64"/>
      <c r="L170" s="62"/>
      <c r="M170" s="223"/>
      <c r="N170" s="43"/>
      <c r="O170" s="43"/>
      <c r="P170" s="43"/>
      <c r="Q170" s="43"/>
      <c r="R170" s="43"/>
      <c r="S170" s="43"/>
      <c r="T170" s="79"/>
      <c r="AT170" s="25" t="s">
        <v>428</v>
      </c>
      <c r="AU170" s="25" t="s">
        <v>78</v>
      </c>
    </row>
    <row r="171" spans="2:65" s="1" customFormat="1" ht="22.5" customHeight="1">
      <c r="B171" s="42"/>
      <c r="C171" s="209" t="s">
        <v>679</v>
      </c>
      <c r="D171" s="209" t="s">
        <v>421</v>
      </c>
      <c r="E171" s="210" t="s">
        <v>3612</v>
      </c>
      <c r="F171" s="211" t="s">
        <v>3613</v>
      </c>
      <c r="G171" s="212" t="s">
        <v>3002</v>
      </c>
      <c r="H171" s="213">
        <v>2</v>
      </c>
      <c r="I171" s="214"/>
      <c r="J171" s="215">
        <f>ROUND(I171*H171,2)</f>
        <v>0</v>
      </c>
      <c r="K171" s="211" t="s">
        <v>21</v>
      </c>
      <c r="L171" s="62"/>
      <c r="M171" s="216" t="s">
        <v>21</v>
      </c>
      <c r="N171" s="217" t="s">
        <v>42</v>
      </c>
      <c r="O171" s="43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25" t="s">
        <v>517</v>
      </c>
      <c r="AT171" s="25" t="s">
        <v>421</v>
      </c>
      <c r="AU171" s="25" t="s">
        <v>78</v>
      </c>
      <c r="AY171" s="25" t="s">
        <v>419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5" t="s">
        <v>78</v>
      </c>
      <c r="BK171" s="220">
        <f>ROUND(I171*H171,2)</f>
        <v>0</v>
      </c>
      <c r="BL171" s="25" t="s">
        <v>517</v>
      </c>
      <c r="BM171" s="25" t="s">
        <v>980</v>
      </c>
    </row>
    <row r="172" spans="2:65" s="1" customFormat="1" ht="13.5">
      <c r="B172" s="42"/>
      <c r="C172" s="64"/>
      <c r="D172" s="237" t="s">
        <v>428</v>
      </c>
      <c r="E172" s="64"/>
      <c r="F172" s="271" t="s">
        <v>3613</v>
      </c>
      <c r="G172" s="64"/>
      <c r="H172" s="64"/>
      <c r="I172" s="177"/>
      <c r="J172" s="64"/>
      <c r="K172" s="64"/>
      <c r="L172" s="62"/>
      <c r="M172" s="223"/>
      <c r="N172" s="43"/>
      <c r="O172" s="43"/>
      <c r="P172" s="43"/>
      <c r="Q172" s="43"/>
      <c r="R172" s="43"/>
      <c r="S172" s="43"/>
      <c r="T172" s="79"/>
      <c r="AT172" s="25" t="s">
        <v>428</v>
      </c>
      <c r="AU172" s="25" t="s">
        <v>78</v>
      </c>
    </row>
    <row r="173" spans="2:65" s="1" customFormat="1" ht="22.5" customHeight="1">
      <c r="B173" s="42"/>
      <c r="C173" s="209" t="s">
        <v>683</v>
      </c>
      <c r="D173" s="209" t="s">
        <v>421</v>
      </c>
      <c r="E173" s="210" t="s">
        <v>3614</v>
      </c>
      <c r="F173" s="211" t="s">
        <v>3615</v>
      </c>
      <c r="G173" s="212" t="s">
        <v>3002</v>
      </c>
      <c r="H173" s="213">
        <v>2</v>
      </c>
      <c r="I173" s="214"/>
      <c r="J173" s="215">
        <f>ROUND(I173*H173,2)</f>
        <v>0</v>
      </c>
      <c r="K173" s="211" t="s">
        <v>21</v>
      </c>
      <c r="L173" s="62"/>
      <c r="M173" s="216" t="s">
        <v>21</v>
      </c>
      <c r="N173" s="217" t="s">
        <v>42</v>
      </c>
      <c r="O173" s="43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25" t="s">
        <v>517</v>
      </c>
      <c r="AT173" s="25" t="s">
        <v>421</v>
      </c>
      <c r="AU173" s="25" t="s">
        <v>78</v>
      </c>
      <c r="AY173" s="25" t="s">
        <v>419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5" t="s">
        <v>78</v>
      </c>
      <c r="BK173" s="220">
        <f>ROUND(I173*H173,2)</f>
        <v>0</v>
      </c>
      <c r="BL173" s="25" t="s">
        <v>517</v>
      </c>
      <c r="BM173" s="25" t="s">
        <v>993</v>
      </c>
    </row>
    <row r="174" spans="2:65" s="1" customFormat="1" ht="13.5">
      <c r="B174" s="42"/>
      <c r="C174" s="64"/>
      <c r="D174" s="237" t="s">
        <v>428</v>
      </c>
      <c r="E174" s="64"/>
      <c r="F174" s="271" t="s">
        <v>3615</v>
      </c>
      <c r="G174" s="64"/>
      <c r="H174" s="64"/>
      <c r="I174" s="177"/>
      <c r="J174" s="64"/>
      <c r="K174" s="64"/>
      <c r="L174" s="62"/>
      <c r="M174" s="223"/>
      <c r="N174" s="43"/>
      <c r="O174" s="43"/>
      <c r="P174" s="43"/>
      <c r="Q174" s="43"/>
      <c r="R174" s="43"/>
      <c r="S174" s="43"/>
      <c r="T174" s="79"/>
      <c r="AT174" s="25" t="s">
        <v>428</v>
      </c>
      <c r="AU174" s="25" t="s">
        <v>78</v>
      </c>
    </row>
    <row r="175" spans="2:65" s="1" customFormat="1" ht="22.5" customHeight="1">
      <c r="B175" s="42"/>
      <c r="C175" s="209" t="s">
        <v>688</v>
      </c>
      <c r="D175" s="209" t="s">
        <v>421</v>
      </c>
      <c r="E175" s="210" t="s">
        <v>3616</v>
      </c>
      <c r="F175" s="211" t="s">
        <v>3617</v>
      </c>
      <c r="G175" s="212" t="s">
        <v>3002</v>
      </c>
      <c r="H175" s="213">
        <v>2</v>
      </c>
      <c r="I175" s="214"/>
      <c r="J175" s="215">
        <f>ROUND(I175*H175,2)</f>
        <v>0</v>
      </c>
      <c r="K175" s="211" t="s">
        <v>21</v>
      </c>
      <c r="L175" s="62"/>
      <c r="M175" s="216" t="s">
        <v>21</v>
      </c>
      <c r="N175" s="217" t="s">
        <v>42</v>
      </c>
      <c r="O175" s="43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5" t="s">
        <v>517</v>
      </c>
      <c r="AT175" s="25" t="s">
        <v>421</v>
      </c>
      <c r="AU175" s="25" t="s">
        <v>78</v>
      </c>
      <c r="AY175" s="25" t="s">
        <v>419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5" t="s">
        <v>78</v>
      </c>
      <c r="BK175" s="220">
        <f>ROUND(I175*H175,2)</f>
        <v>0</v>
      </c>
      <c r="BL175" s="25" t="s">
        <v>517</v>
      </c>
      <c r="BM175" s="25" t="s">
        <v>1005</v>
      </c>
    </row>
    <row r="176" spans="2:65" s="1" customFormat="1" ht="13.5">
      <c r="B176" s="42"/>
      <c r="C176" s="64"/>
      <c r="D176" s="237" t="s">
        <v>428</v>
      </c>
      <c r="E176" s="64"/>
      <c r="F176" s="271" t="s">
        <v>3617</v>
      </c>
      <c r="G176" s="64"/>
      <c r="H176" s="64"/>
      <c r="I176" s="177"/>
      <c r="J176" s="64"/>
      <c r="K176" s="64"/>
      <c r="L176" s="62"/>
      <c r="M176" s="223"/>
      <c r="N176" s="43"/>
      <c r="O176" s="43"/>
      <c r="P176" s="43"/>
      <c r="Q176" s="43"/>
      <c r="R176" s="43"/>
      <c r="S176" s="43"/>
      <c r="T176" s="79"/>
      <c r="AT176" s="25" t="s">
        <v>428</v>
      </c>
      <c r="AU176" s="25" t="s">
        <v>78</v>
      </c>
    </row>
    <row r="177" spans="2:65" s="1" customFormat="1" ht="22.5" customHeight="1">
      <c r="B177" s="42"/>
      <c r="C177" s="209" t="s">
        <v>692</v>
      </c>
      <c r="D177" s="209" t="s">
        <v>421</v>
      </c>
      <c r="E177" s="210" t="s">
        <v>3618</v>
      </c>
      <c r="F177" s="211" t="s">
        <v>3619</v>
      </c>
      <c r="G177" s="212" t="s">
        <v>3002</v>
      </c>
      <c r="H177" s="213">
        <v>4</v>
      </c>
      <c r="I177" s="214"/>
      <c r="J177" s="215">
        <f>ROUND(I177*H177,2)</f>
        <v>0</v>
      </c>
      <c r="K177" s="211" t="s">
        <v>21</v>
      </c>
      <c r="L177" s="62"/>
      <c r="M177" s="216" t="s">
        <v>21</v>
      </c>
      <c r="N177" s="217" t="s">
        <v>42</v>
      </c>
      <c r="O177" s="43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AR177" s="25" t="s">
        <v>517</v>
      </c>
      <c r="AT177" s="25" t="s">
        <v>421</v>
      </c>
      <c r="AU177" s="25" t="s">
        <v>78</v>
      </c>
      <c r="AY177" s="25" t="s">
        <v>419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5" t="s">
        <v>78</v>
      </c>
      <c r="BK177" s="220">
        <f>ROUND(I177*H177,2)</f>
        <v>0</v>
      </c>
      <c r="BL177" s="25" t="s">
        <v>517</v>
      </c>
      <c r="BM177" s="25" t="s">
        <v>1018</v>
      </c>
    </row>
    <row r="178" spans="2:65" s="1" customFormat="1" ht="13.5">
      <c r="B178" s="42"/>
      <c r="C178" s="64"/>
      <c r="D178" s="237" t="s">
        <v>428</v>
      </c>
      <c r="E178" s="64"/>
      <c r="F178" s="271" t="s">
        <v>3619</v>
      </c>
      <c r="G178" s="64"/>
      <c r="H178" s="64"/>
      <c r="I178" s="177"/>
      <c r="J178" s="64"/>
      <c r="K178" s="64"/>
      <c r="L178" s="62"/>
      <c r="M178" s="223"/>
      <c r="N178" s="43"/>
      <c r="O178" s="43"/>
      <c r="P178" s="43"/>
      <c r="Q178" s="43"/>
      <c r="R178" s="43"/>
      <c r="S178" s="43"/>
      <c r="T178" s="79"/>
      <c r="AT178" s="25" t="s">
        <v>428</v>
      </c>
      <c r="AU178" s="25" t="s">
        <v>78</v>
      </c>
    </row>
    <row r="179" spans="2:65" s="1" customFormat="1" ht="22.5" customHeight="1">
      <c r="B179" s="42"/>
      <c r="C179" s="209" t="s">
        <v>700</v>
      </c>
      <c r="D179" s="209" t="s">
        <v>421</v>
      </c>
      <c r="E179" s="210" t="s">
        <v>3620</v>
      </c>
      <c r="F179" s="211" t="s">
        <v>3621</v>
      </c>
      <c r="G179" s="212" t="s">
        <v>3002</v>
      </c>
      <c r="H179" s="213">
        <v>2</v>
      </c>
      <c r="I179" s="214"/>
      <c r="J179" s="215">
        <f>ROUND(I179*H179,2)</f>
        <v>0</v>
      </c>
      <c r="K179" s="211" t="s">
        <v>21</v>
      </c>
      <c r="L179" s="62"/>
      <c r="M179" s="216" t="s">
        <v>21</v>
      </c>
      <c r="N179" s="217" t="s">
        <v>42</v>
      </c>
      <c r="O179" s="43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25" t="s">
        <v>517</v>
      </c>
      <c r="AT179" s="25" t="s">
        <v>421</v>
      </c>
      <c r="AU179" s="25" t="s">
        <v>78</v>
      </c>
      <c r="AY179" s="25" t="s">
        <v>419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5" t="s">
        <v>78</v>
      </c>
      <c r="BK179" s="220">
        <f>ROUND(I179*H179,2)</f>
        <v>0</v>
      </c>
      <c r="BL179" s="25" t="s">
        <v>517</v>
      </c>
      <c r="BM179" s="25" t="s">
        <v>1033</v>
      </c>
    </row>
    <row r="180" spans="2:65" s="1" customFormat="1" ht="13.5">
      <c r="B180" s="42"/>
      <c r="C180" s="64"/>
      <c r="D180" s="237" t="s">
        <v>428</v>
      </c>
      <c r="E180" s="64"/>
      <c r="F180" s="271" t="s">
        <v>3621</v>
      </c>
      <c r="G180" s="64"/>
      <c r="H180" s="64"/>
      <c r="I180" s="177"/>
      <c r="J180" s="64"/>
      <c r="K180" s="64"/>
      <c r="L180" s="62"/>
      <c r="M180" s="223"/>
      <c r="N180" s="43"/>
      <c r="O180" s="43"/>
      <c r="P180" s="43"/>
      <c r="Q180" s="43"/>
      <c r="R180" s="43"/>
      <c r="S180" s="43"/>
      <c r="T180" s="79"/>
      <c r="AT180" s="25" t="s">
        <v>428</v>
      </c>
      <c r="AU180" s="25" t="s">
        <v>78</v>
      </c>
    </row>
    <row r="181" spans="2:65" s="1" customFormat="1" ht="22.5" customHeight="1">
      <c r="B181" s="42"/>
      <c r="C181" s="209" t="s">
        <v>743</v>
      </c>
      <c r="D181" s="209" t="s">
        <v>421</v>
      </c>
      <c r="E181" s="210" t="s">
        <v>3622</v>
      </c>
      <c r="F181" s="211" t="s">
        <v>3623</v>
      </c>
      <c r="G181" s="212" t="s">
        <v>3002</v>
      </c>
      <c r="H181" s="213">
        <v>146</v>
      </c>
      <c r="I181" s="214"/>
      <c r="J181" s="215">
        <f>ROUND(I181*H181,2)</f>
        <v>0</v>
      </c>
      <c r="K181" s="211" t="s">
        <v>21</v>
      </c>
      <c r="L181" s="62"/>
      <c r="M181" s="216" t="s">
        <v>21</v>
      </c>
      <c r="N181" s="217" t="s">
        <v>42</v>
      </c>
      <c r="O181" s="43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5" t="s">
        <v>517</v>
      </c>
      <c r="AT181" s="25" t="s">
        <v>421</v>
      </c>
      <c r="AU181" s="25" t="s">
        <v>78</v>
      </c>
      <c r="AY181" s="25" t="s">
        <v>419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5" t="s">
        <v>78</v>
      </c>
      <c r="BK181" s="220">
        <f>ROUND(I181*H181,2)</f>
        <v>0</v>
      </c>
      <c r="BL181" s="25" t="s">
        <v>517</v>
      </c>
      <c r="BM181" s="25" t="s">
        <v>1046</v>
      </c>
    </row>
    <row r="182" spans="2:65" s="1" customFormat="1" ht="13.5">
      <c r="B182" s="42"/>
      <c r="C182" s="64"/>
      <c r="D182" s="237" t="s">
        <v>428</v>
      </c>
      <c r="E182" s="64"/>
      <c r="F182" s="271" t="s">
        <v>3623</v>
      </c>
      <c r="G182" s="64"/>
      <c r="H182" s="64"/>
      <c r="I182" s="177"/>
      <c r="J182" s="64"/>
      <c r="K182" s="64"/>
      <c r="L182" s="62"/>
      <c r="M182" s="223"/>
      <c r="N182" s="43"/>
      <c r="O182" s="43"/>
      <c r="P182" s="43"/>
      <c r="Q182" s="43"/>
      <c r="R182" s="43"/>
      <c r="S182" s="43"/>
      <c r="T182" s="79"/>
      <c r="AT182" s="25" t="s">
        <v>428</v>
      </c>
      <c r="AU182" s="25" t="s">
        <v>78</v>
      </c>
    </row>
    <row r="183" spans="2:65" s="1" customFormat="1" ht="22.5" customHeight="1">
      <c r="B183" s="42"/>
      <c r="C183" s="209" t="s">
        <v>757</v>
      </c>
      <c r="D183" s="209" t="s">
        <v>421</v>
      </c>
      <c r="E183" s="210" t="s">
        <v>3624</v>
      </c>
      <c r="F183" s="211" t="s">
        <v>3625</v>
      </c>
      <c r="G183" s="212" t="s">
        <v>3002</v>
      </c>
      <c r="H183" s="213">
        <v>369</v>
      </c>
      <c r="I183" s="214"/>
      <c r="J183" s="215">
        <f>ROUND(I183*H183,2)</f>
        <v>0</v>
      </c>
      <c r="K183" s="211" t="s">
        <v>21</v>
      </c>
      <c r="L183" s="62"/>
      <c r="M183" s="216" t="s">
        <v>21</v>
      </c>
      <c r="N183" s="217" t="s">
        <v>42</v>
      </c>
      <c r="O183" s="43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25" t="s">
        <v>517</v>
      </c>
      <c r="AT183" s="25" t="s">
        <v>421</v>
      </c>
      <c r="AU183" s="25" t="s">
        <v>78</v>
      </c>
      <c r="AY183" s="25" t="s">
        <v>419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5" t="s">
        <v>78</v>
      </c>
      <c r="BK183" s="220">
        <f>ROUND(I183*H183,2)</f>
        <v>0</v>
      </c>
      <c r="BL183" s="25" t="s">
        <v>517</v>
      </c>
      <c r="BM183" s="25" t="s">
        <v>1060</v>
      </c>
    </row>
    <row r="184" spans="2:65" s="1" customFormat="1" ht="13.5">
      <c r="B184" s="42"/>
      <c r="C184" s="64"/>
      <c r="D184" s="237" t="s">
        <v>428</v>
      </c>
      <c r="E184" s="64"/>
      <c r="F184" s="271" t="s">
        <v>3625</v>
      </c>
      <c r="G184" s="64"/>
      <c r="H184" s="64"/>
      <c r="I184" s="177"/>
      <c r="J184" s="64"/>
      <c r="K184" s="64"/>
      <c r="L184" s="62"/>
      <c r="M184" s="223"/>
      <c r="N184" s="43"/>
      <c r="O184" s="43"/>
      <c r="P184" s="43"/>
      <c r="Q184" s="43"/>
      <c r="R184" s="43"/>
      <c r="S184" s="43"/>
      <c r="T184" s="79"/>
      <c r="AT184" s="25" t="s">
        <v>428</v>
      </c>
      <c r="AU184" s="25" t="s">
        <v>78</v>
      </c>
    </row>
    <row r="185" spans="2:65" s="1" customFormat="1" ht="22.5" customHeight="1">
      <c r="B185" s="42"/>
      <c r="C185" s="209" t="s">
        <v>763</v>
      </c>
      <c r="D185" s="209" t="s">
        <v>421</v>
      </c>
      <c r="E185" s="210" t="s">
        <v>3626</v>
      </c>
      <c r="F185" s="211" t="s">
        <v>3627</v>
      </c>
      <c r="G185" s="212" t="s">
        <v>3002</v>
      </c>
      <c r="H185" s="213">
        <v>13</v>
      </c>
      <c r="I185" s="214"/>
      <c r="J185" s="215">
        <f>ROUND(I185*H185,2)</f>
        <v>0</v>
      </c>
      <c r="K185" s="211" t="s">
        <v>21</v>
      </c>
      <c r="L185" s="62"/>
      <c r="M185" s="216" t="s">
        <v>21</v>
      </c>
      <c r="N185" s="217" t="s">
        <v>42</v>
      </c>
      <c r="O185" s="43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5" t="s">
        <v>517</v>
      </c>
      <c r="AT185" s="25" t="s">
        <v>421</v>
      </c>
      <c r="AU185" s="25" t="s">
        <v>78</v>
      </c>
      <c r="AY185" s="25" t="s">
        <v>419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5" t="s">
        <v>78</v>
      </c>
      <c r="BK185" s="220">
        <f>ROUND(I185*H185,2)</f>
        <v>0</v>
      </c>
      <c r="BL185" s="25" t="s">
        <v>517</v>
      </c>
      <c r="BM185" s="25" t="s">
        <v>1072</v>
      </c>
    </row>
    <row r="186" spans="2:65" s="1" customFormat="1" ht="13.5">
      <c r="B186" s="42"/>
      <c r="C186" s="64"/>
      <c r="D186" s="237" t="s">
        <v>428</v>
      </c>
      <c r="E186" s="64"/>
      <c r="F186" s="271" t="s">
        <v>3627</v>
      </c>
      <c r="G186" s="64"/>
      <c r="H186" s="64"/>
      <c r="I186" s="177"/>
      <c r="J186" s="64"/>
      <c r="K186" s="64"/>
      <c r="L186" s="62"/>
      <c r="M186" s="223"/>
      <c r="N186" s="43"/>
      <c r="O186" s="43"/>
      <c r="P186" s="43"/>
      <c r="Q186" s="43"/>
      <c r="R186" s="43"/>
      <c r="S186" s="43"/>
      <c r="T186" s="79"/>
      <c r="AT186" s="25" t="s">
        <v>428</v>
      </c>
      <c r="AU186" s="25" t="s">
        <v>78</v>
      </c>
    </row>
    <row r="187" spans="2:65" s="1" customFormat="1" ht="22.5" customHeight="1">
      <c r="B187" s="42"/>
      <c r="C187" s="209" t="s">
        <v>769</v>
      </c>
      <c r="D187" s="209" t="s">
        <v>421</v>
      </c>
      <c r="E187" s="210" t="s">
        <v>3628</v>
      </c>
      <c r="F187" s="211" t="s">
        <v>3629</v>
      </c>
      <c r="G187" s="212" t="s">
        <v>3002</v>
      </c>
      <c r="H187" s="213">
        <v>29</v>
      </c>
      <c r="I187" s="214"/>
      <c r="J187" s="215">
        <f>ROUND(I187*H187,2)</f>
        <v>0</v>
      </c>
      <c r="K187" s="211" t="s">
        <v>21</v>
      </c>
      <c r="L187" s="62"/>
      <c r="M187" s="216" t="s">
        <v>21</v>
      </c>
      <c r="N187" s="217" t="s">
        <v>42</v>
      </c>
      <c r="O187" s="43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5" t="s">
        <v>517</v>
      </c>
      <c r="AT187" s="25" t="s">
        <v>421</v>
      </c>
      <c r="AU187" s="25" t="s">
        <v>78</v>
      </c>
      <c r="AY187" s="25" t="s">
        <v>419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5" t="s">
        <v>78</v>
      </c>
      <c r="BK187" s="220">
        <f>ROUND(I187*H187,2)</f>
        <v>0</v>
      </c>
      <c r="BL187" s="25" t="s">
        <v>517</v>
      </c>
      <c r="BM187" s="25" t="s">
        <v>1084</v>
      </c>
    </row>
    <row r="188" spans="2:65" s="1" customFormat="1" ht="13.5">
      <c r="B188" s="42"/>
      <c r="C188" s="64"/>
      <c r="D188" s="237" t="s">
        <v>428</v>
      </c>
      <c r="E188" s="64"/>
      <c r="F188" s="271" t="s">
        <v>3629</v>
      </c>
      <c r="G188" s="64"/>
      <c r="H188" s="64"/>
      <c r="I188" s="177"/>
      <c r="J188" s="64"/>
      <c r="K188" s="64"/>
      <c r="L188" s="62"/>
      <c r="M188" s="223"/>
      <c r="N188" s="43"/>
      <c r="O188" s="43"/>
      <c r="P188" s="43"/>
      <c r="Q188" s="43"/>
      <c r="R188" s="43"/>
      <c r="S188" s="43"/>
      <c r="T188" s="79"/>
      <c r="AT188" s="25" t="s">
        <v>428</v>
      </c>
      <c r="AU188" s="25" t="s">
        <v>78</v>
      </c>
    </row>
    <row r="189" spans="2:65" s="1" customFormat="1" ht="22.5" customHeight="1">
      <c r="B189" s="42"/>
      <c r="C189" s="209" t="s">
        <v>776</v>
      </c>
      <c r="D189" s="209" t="s">
        <v>421</v>
      </c>
      <c r="E189" s="210" t="s">
        <v>3630</v>
      </c>
      <c r="F189" s="211" t="s">
        <v>3631</v>
      </c>
      <c r="G189" s="212" t="s">
        <v>3002</v>
      </c>
      <c r="H189" s="213">
        <v>1</v>
      </c>
      <c r="I189" s="214"/>
      <c r="J189" s="215">
        <f>ROUND(I189*H189,2)</f>
        <v>0</v>
      </c>
      <c r="K189" s="211" t="s">
        <v>21</v>
      </c>
      <c r="L189" s="62"/>
      <c r="M189" s="216" t="s">
        <v>21</v>
      </c>
      <c r="N189" s="217" t="s">
        <v>42</v>
      </c>
      <c r="O189" s="43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AR189" s="25" t="s">
        <v>517</v>
      </c>
      <c r="AT189" s="25" t="s">
        <v>421</v>
      </c>
      <c r="AU189" s="25" t="s">
        <v>78</v>
      </c>
      <c r="AY189" s="25" t="s">
        <v>419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5" t="s">
        <v>78</v>
      </c>
      <c r="BK189" s="220">
        <f>ROUND(I189*H189,2)</f>
        <v>0</v>
      </c>
      <c r="BL189" s="25" t="s">
        <v>517</v>
      </c>
      <c r="BM189" s="25" t="s">
        <v>1106</v>
      </c>
    </row>
    <row r="190" spans="2:65" s="1" customFormat="1" ht="13.5">
      <c r="B190" s="42"/>
      <c r="C190" s="64"/>
      <c r="D190" s="237" t="s">
        <v>428</v>
      </c>
      <c r="E190" s="64"/>
      <c r="F190" s="271" t="s">
        <v>3631</v>
      </c>
      <c r="G190" s="64"/>
      <c r="H190" s="64"/>
      <c r="I190" s="177"/>
      <c r="J190" s="64"/>
      <c r="K190" s="64"/>
      <c r="L190" s="62"/>
      <c r="M190" s="223"/>
      <c r="N190" s="43"/>
      <c r="O190" s="43"/>
      <c r="P190" s="43"/>
      <c r="Q190" s="43"/>
      <c r="R190" s="43"/>
      <c r="S190" s="43"/>
      <c r="T190" s="79"/>
      <c r="AT190" s="25" t="s">
        <v>428</v>
      </c>
      <c r="AU190" s="25" t="s">
        <v>78</v>
      </c>
    </row>
    <row r="191" spans="2:65" s="1" customFormat="1" ht="22.5" customHeight="1">
      <c r="B191" s="42"/>
      <c r="C191" s="209" t="s">
        <v>784</v>
      </c>
      <c r="D191" s="209" t="s">
        <v>421</v>
      </c>
      <c r="E191" s="210" t="s">
        <v>3632</v>
      </c>
      <c r="F191" s="211" t="s">
        <v>3633</v>
      </c>
      <c r="G191" s="212" t="s">
        <v>3002</v>
      </c>
      <c r="H191" s="213">
        <v>12</v>
      </c>
      <c r="I191" s="214"/>
      <c r="J191" s="215">
        <f>ROUND(I191*H191,2)</f>
        <v>0</v>
      </c>
      <c r="K191" s="211" t="s">
        <v>21</v>
      </c>
      <c r="L191" s="62"/>
      <c r="M191" s="216" t="s">
        <v>21</v>
      </c>
      <c r="N191" s="217" t="s">
        <v>42</v>
      </c>
      <c r="O191" s="43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AR191" s="25" t="s">
        <v>517</v>
      </c>
      <c r="AT191" s="25" t="s">
        <v>421</v>
      </c>
      <c r="AU191" s="25" t="s">
        <v>78</v>
      </c>
      <c r="AY191" s="25" t="s">
        <v>419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5" t="s">
        <v>78</v>
      </c>
      <c r="BK191" s="220">
        <f>ROUND(I191*H191,2)</f>
        <v>0</v>
      </c>
      <c r="BL191" s="25" t="s">
        <v>517</v>
      </c>
      <c r="BM191" s="25" t="s">
        <v>1118</v>
      </c>
    </row>
    <row r="192" spans="2:65" s="1" customFormat="1" ht="13.5">
      <c r="B192" s="42"/>
      <c r="C192" s="64"/>
      <c r="D192" s="237" t="s">
        <v>428</v>
      </c>
      <c r="E192" s="64"/>
      <c r="F192" s="271" t="s">
        <v>3633</v>
      </c>
      <c r="G192" s="64"/>
      <c r="H192" s="64"/>
      <c r="I192" s="177"/>
      <c r="J192" s="64"/>
      <c r="K192" s="64"/>
      <c r="L192" s="62"/>
      <c r="M192" s="223"/>
      <c r="N192" s="43"/>
      <c r="O192" s="43"/>
      <c r="P192" s="43"/>
      <c r="Q192" s="43"/>
      <c r="R192" s="43"/>
      <c r="S192" s="43"/>
      <c r="T192" s="79"/>
      <c r="AT192" s="25" t="s">
        <v>428</v>
      </c>
      <c r="AU192" s="25" t="s">
        <v>78</v>
      </c>
    </row>
    <row r="193" spans="2:65" s="1" customFormat="1" ht="22.5" customHeight="1">
      <c r="B193" s="42"/>
      <c r="C193" s="209" t="s">
        <v>788</v>
      </c>
      <c r="D193" s="209" t="s">
        <v>421</v>
      </c>
      <c r="E193" s="210" t="s">
        <v>3634</v>
      </c>
      <c r="F193" s="211" t="s">
        <v>3635</v>
      </c>
      <c r="G193" s="212" t="s">
        <v>3002</v>
      </c>
      <c r="H193" s="213">
        <v>2</v>
      </c>
      <c r="I193" s="214"/>
      <c r="J193" s="215">
        <f>ROUND(I193*H193,2)</f>
        <v>0</v>
      </c>
      <c r="K193" s="211" t="s">
        <v>21</v>
      </c>
      <c r="L193" s="62"/>
      <c r="M193" s="216" t="s">
        <v>21</v>
      </c>
      <c r="N193" s="217" t="s">
        <v>42</v>
      </c>
      <c r="O193" s="43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AR193" s="25" t="s">
        <v>517</v>
      </c>
      <c r="AT193" s="25" t="s">
        <v>421</v>
      </c>
      <c r="AU193" s="25" t="s">
        <v>78</v>
      </c>
      <c r="AY193" s="25" t="s">
        <v>419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5" t="s">
        <v>78</v>
      </c>
      <c r="BK193" s="220">
        <f>ROUND(I193*H193,2)</f>
        <v>0</v>
      </c>
      <c r="BL193" s="25" t="s">
        <v>517</v>
      </c>
      <c r="BM193" s="25" t="s">
        <v>1129</v>
      </c>
    </row>
    <row r="194" spans="2:65" s="1" customFormat="1" ht="13.5">
      <c r="B194" s="42"/>
      <c r="C194" s="64"/>
      <c r="D194" s="237" t="s">
        <v>428</v>
      </c>
      <c r="E194" s="64"/>
      <c r="F194" s="271" t="s">
        <v>3635</v>
      </c>
      <c r="G194" s="64"/>
      <c r="H194" s="64"/>
      <c r="I194" s="177"/>
      <c r="J194" s="64"/>
      <c r="K194" s="64"/>
      <c r="L194" s="62"/>
      <c r="M194" s="223"/>
      <c r="N194" s="43"/>
      <c r="O194" s="43"/>
      <c r="P194" s="43"/>
      <c r="Q194" s="43"/>
      <c r="R194" s="43"/>
      <c r="S194" s="43"/>
      <c r="T194" s="79"/>
      <c r="AT194" s="25" t="s">
        <v>428</v>
      </c>
      <c r="AU194" s="25" t="s">
        <v>78</v>
      </c>
    </row>
    <row r="195" spans="2:65" s="1" customFormat="1" ht="22.5" customHeight="1">
      <c r="B195" s="42"/>
      <c r="C195" s="209" t="s">
        <v>797</v>
      </c>
      <c r="D195" s="209" t="s">
        <v>421</v>
      </c>
      <c r="E195" s="210" t="s">
        <v>3636</v>
      </c>
      <c r="F195" s="211" t="s">
        <v>3637</v>
      </c>
      <c r="G195" s="212" t="s">
        <v>3002</v>
      </c>
      <c r="H195" s="213">
        <v>268</v>
      </c>
      <c r="I195" s="214"/>
      <c r="J195" s="215">
        <f>ROUND(I195*H195,2)</f>
        <v>0</v>
      </c>
      <c r="K195" s="211" t="s">
        <v>21</v>
      </c>
      <c r="L195" s="62"/>
      <c r="M195" s="216" t="s">
        <v>21</v>
      </c>
      <c r="N195" s="217" t="s">
        <v>42</v>
      </c>
      <c r="O195" s="43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AR195" s="25" t="s">
        <v>517</v>
      </c>
      <c r="AT195" s="25" t="s">
        <v>421</v>
      </c>
      <c r="AU195" s="25" t="s">
        <v>78</v>
      </c>
      <c r="AY195" s="25" t="s">
        <v>419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5" t="s">
        <v>78</v>
      </c>
      <c r="BK195" s="220">
        <f>ROUND(I195*H195,2)</f>
        <v>0</v>
      </c>
      <c r="BL195" s="25" t="s">
        <v>517</v>
      </c>
      <c r="BM195" s="25" t="s">
        <v>1140</v>
      </c>
    </row>
    <row r="196" spans="2:65" s="1" customFormat="1" ht="13.5">
      <c r="B196" s="42"/>
      <c r="C196" s="64"/>
      <c r="D196" s="237" t="s">
        <v>428</v>
      </c>
      <c r="E196" s="64"/>
      <c r="F196" s="271" t="s">
        <v>3637</v>
      </c>
      <c r="G196" s="64"/>
      <c r="H196" s="64"/>
      <c r="I196" s="177"/>
      <c r="J196" s="64"/>
      <c r="K196" s="64"/>
      <c r="L196" s="62"/>
      <c r="M196" s="223"/>
      <c r="N196" s="43"/>
      <c r="O196" s="43"/>
      <c r="P196" s="43"/>
      <c r="Q196" s="43"/>
      <c r="R196" s="43"/>
      <c r="S196" s="43"/>
      <c r="T196" s="79"/>
      <c r="AT196" s="25" t="s">
        <v>428</v>
      </c>
      <c r="AU196" s="25" t="s">
        <v>78</v>
      </c>
    </row>
    <row r="197" spans="2:65" s="1" customFormat="1" ht="22.5" customHeight="1">
      <c r="B197" s="42"/>
      <c r="C197" s="209" t="s">
        <v>806</v>
      </c>
      <c r="D197" s="209" t="s">
        <v>421</v>
      </c>
      <c r="E197" s="210" t="s">
        <v>3638</v>
      </c>
      <c r="F197" s="211" t="s">
        <v>3639</v>
      </c>
      <c r="G197" s="212" t="s">
        <v>3002</v>
      </c>
      <c r="H197" s="213">
        <v>176</v>
      </c>
      <c r="I197" s="214"/>
      <c r="J197" s="215">
        <f>ROUND(I197*H197,2)</f>
        <v>0</v>
      </c>
      <c r="K197" s="211" t="s">
        <v>21</v>
      </c>
      <c r="L197" s="62"/>
      <c r="M197" s="216" t="s">
        <v>21</v>
      </c>
      <c r="N197" s="217" t="s">
        <v>42</v>
      </c>
      <c r="O197" s="43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AR197" s="25" t="s">
        <v>517</v>
      </c>
      <c r="AT197" s="25" t="s">
        <v>421</v>
      </c>
      <c r="AU197" s="25" t="s">
        <v>78</v>
      </c>
      <c r="AY197" s="25" t="s">
        <v>419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5" t="s">
        <v>78</v>
      </c>
      <c r="BK197" s="220">
        <f>ROUND(I197*H197,2)</f>
        <v>0</v>
      </c>
      <c r="BL197" s="25" t="s">
        <v>517</v>
      </c>
      <c r="BM197" s="25" t="s">
        <v>1154</v>
      </c>
    </row>
    <row r="198" spans="2:65" s="1" customFormat="1" ht="13.5">
      <c r="B198" s="42"/>
      <c r="C198" s="64"/>
      <c r="D198" s="237" t="s">
        <v>428</v>
      </c>
      <c r="E198" s="64"/>
      <c r="F198" s="271" t="s">
        <v>3639</v>
      </c>
      <c r="G198" s="64"/>
      <c r="H198" s="64"/>
      <c r="I198" s="177"/>
      <c r="J198" s="64"/>
      <c r="K198" s="64"/>
      <c r="L198" s="62"/>
      <c r="M198" s="223"/>
      <c r="N198" s="43"/>
      <c r="O198" s="43"/>
      <c r="P198" s="43"/>
      <c r="Q198" s="43"/>
      <c r="R198" s="43"/>
      <c r="S198" s="43"/>
      <c r="T198" s="79"/>
      <c r="AT198" s="25" t="s">
        <v>428</v>
      </c>
      <c r="AU198" s="25" t="s">
        <v>78</v>
      </c>
    </row>
    <row r="199" spans="2:65" s="1" customFormat="1" ht="22.5" customHeight="1">
      <c r="B199" s="42"/>
      <c r="C199" s="209" t="s">
        <v>811</v>
      </c>
      <c r="D199" s="209" t="s">
        <v>421</v>
      </c>
      <c r="E199" s="210" t="s">
        <v>3640</v>
      </c>
      <c r="F199" s="211" t="s">
        <v>3641</v>
      </c>
      <c r="G199" s="212" t="s">
        <v>3002</v>
      </c>
      <c r="H199" s="213">
        <v>18</v>
      </c>
      <c r="I199" s="214"/>
      <c r="J199" s="215">
        <f>ROUND(I199*H199,2)</f>
        <v>0</v>
      </c>
      <c r="K199" s="211" t="s">
        <v>21</v>
      </c>
      <c r="L199" s="62"/>
      <c r="M199" s="216" t="s">
        <v>21</v>
      </c>
      <c r="N199" s="217" t="s">
        <v>42</v>
      </c>
      <c r="O199" s="43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AR199" s="25" t="s">
        <v>517</v>
      </c>
      <c r="AT199" s="25" t="s">
        <v>421</v>
      </c>
      <c r="AU199" s="25" t="s">
        <v>78</v>
      </c>
      <c r="AY199" s="25" t="s">
        <v>419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5" t="s">
        <v>78</v>
      </c>
      <c r="BK199" s="220">
        <f>ROUND(I199*H199,2)</f>
        <v>0</v>
      </c>
      <c r="BL199" s="25" t="s">
        <v>517</v>
      </c>
      <c r="BM199" s="25" t="s">
        <v>1168</v>
      </c>
    </row>
    <row r="200" spans="2:65" s="1" customFormat="1" ht="13.5">
      <c r="B200" s="42"/>
      <c r="C200" s="64"/>
      <c r="D200" s="237" t="s">
        <v>428</v>
      </c>
      <c r="E200" s="64"/>
      <c r="F200" s="271" t="s">
        <v>3641</v>
      </c>
      <c r="G200" s="64"/>
      <c r="H200" s="64"/>
      <c r="I200" s="177"/>
      <c r="J200" s="64"/>
      <c r="K200" s="64"/>
      <c r="L200" s="62"/>
      <c r="M200" s="223"/>
      <c r="N200" s="43"/>
      <c r="O200" s="43"/>
      <c r="P200" s="43"/>
      <c r="Q200" s="43"/>
      <c r="R200" s="43"/>
      <c r="S200" s="43"/>
      <c r="T200" s="79"/>
      <c r="AT200" s="25" t="s">
        <v>428</v>
      </c>
      <c r="AU200" s="25" t="s">
        <v>78</v>
      </c>
    </row>
    <row r="201" spans="2:65" s="1" customFormat="1" ht="22.5" customHeight="1">
      <c r="B201" s="42"/>
      <c r="C201" s="209" t="s">
        <v>816</v>
      </c>
      <c r="D201" s="209" t="s">
        <v>421</v>
      </c>
      <c r="E201" s="210" t="s">
        <v>3642</v>
      </c>
      <c r="F201" s="211" t="s">
        <v>3643</v>
      </c>
      <c r="G201" s="212" t="s">
        <v>3002</v>
      </c>
      <c r="H201" s="213">
        <v>64</v>
      </c>
      <c r="I201" s="214"/>
      <c r="J201" s="215">
        <f>ROUND(I201*H201,2)</f>
        <v>0</v>
      </c>
      <c r="K201" s="211" t="s">
        <v>21</v>
      </c>
      <c r="L201" s="62"/>
      <c r="M201" s="216" t="s">
        <v>21</v>
      </c>
      <c r="N201" s="217" t="s">
        <v>42</v>
      </c>
      <c r="O201" s="43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AR201" s="25" t="s">
        <v>517</v>
      </c>
      <c r="AT201" s="25" t="s">
        <v>421</v>
      </c>
      <c r="AU201" s="25" t="s">
        <v>78</v>
      </c>
      <c r="AY201" s="25" t="s">
        <v>419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5" t="s">
        <v>78</v>
      </c>
      <c r="BK201" s="220">
        <f>ROUND(I201*H201,2)</f>
        <v>0</v>
      </c>
      <c r="BL201" s="25" t="s">
        <v>517</v>
      </c>
      <c r="BM201" s="25" t="s">
        <v>1180</v>
      </c>
    </row>
    <row r="202" spans="2:65" s="1" customFormat="1" ht="13.5">
      <c r="B202" s="42"/>
      <c r="C202" s="64"/>
      <c r="D202" s="237" t="s">
        <v>428</v>
      </c>
      <c r="E202" s="64"/>
      <c r="F202" s="271" t="s">
        <v>3643</v>
      </c>
      <c r="G202" s="64"/>
      <c r="H202" s="64"/>
      <c r="I202" s="177"/>
      <c r="J202" s="64"/>
      <c r="K202" s="64"/>
      <c r="L202" s="62"/>
      <c r="M202" s="223"/>
      <c r="N202" s="43"/>
      <c r="O202" s="43"/>
      <c r="P202" s="43"/>
      <c r="Q202" s="43"/>
      <c r="R202" s="43"/>
      <c r="S202" s="43"/>
      <c r="T202" s="79"/>
      <c r="AT202" s="25" t="s">
        <v>428</v>
      </c>
      <c r="AU202" s="25" t="s">
        <v>78</v>
      </c>
    </row>
    <row r="203" spans="2:65" s="1" customFormat="1" ht="22.5" customHeight="1">
      <c r="B203" s="42"/>
      <c r="C203" s="209" t="s">
        <v>325</v>
      </c>
      <c r="D203" s="209" t="s">
        <v>421</v>
      </c>
      <c r="E203" s="210" t="s">
        <v>3644</v>
      </c>
      <c r="F203" s="211" t="s">
        <v>3645</v>
      </c>
      <c r="G203" s="212" t="s">
        <v>3002</v>
      </c>
      <c r="H203" s="213">
        <v>262</v>
      </c>
      <c r="I203" s="214"/>
      <c r="J203" s="215">
        <f>ROUND(I203*H203,2)</f>
        <v>0</v>
      </c>
      <c r="K203" s="211" t="s">
        <v>21</v>
      </c>
      <c r="L203" s="62"/>
      <c r="M203" s="216" t="s">
        <v>21</v>
      </c>
      <c r="N203" s="217" t="s">
        <v>42</v>
      </c>
      <c r="O203" s="43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AR203" s="25" t="s">
        <v>517</v>
      </c>
      <c r="AT203" s="25" t="s">
        <v>421</v>
      </c>
      <c r="AU203" s="25" t="s">
        <v>78</v>
      </c>
      <c r="AY203" s="25" t="s">
        <v>419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5" t="s">
        <v>78</v>
      </c>
      <c r="BK203" s="220">
        <f>ROUND(I203*H203,2)</f>
        <v>0</v>
      </c>
      <c r="BL203" s="25" t="s">
        <v>517</v>
      </c>
      <c r="BM203" s="25" t="s">
        <v>1192</v>
      </c>
    </row>
    <row r="204" spans="2:65" s="1" customFormat="1" ht="13.5">
      <c r="B204" s="42"/>
      <c r="C204" s="64"/>
      <c r="D204" s="237" t="s">
        <v>428</v>
      </c>
      <c r="E204" s="64"/>
      <c r="F204" s="271" t="s">
        <v>3645</v>
      </c>
      <c r="G204" s="64"/>
      <c r="H204" s="64"/>
      <c r="I204" s="177"/>
      <c r="J204" s="64"/>
      <c r="K204" s="64"/>
      <c r="L204" s="62"/>
      <c r="M204" s="223"/>
      <c r="N204" s="43"/>
      <c r="O204" s="43"/>
      <c r="P204" s="43"/>
      <c r="Q204" s="43"/>
      <c r="R204" s="43"/>
      <c r="S204" s="43"/>
      <c r="T204" s="79"/>
      <c r="AT204" s="25" t="s">
        <v>428</v>
      </c>
      <c r="AU204" s="25" t="s">
        <v>78</v>
      </c>
    </row>
    <row r="205" spans="2:65" s="1" customFormat="1" ht="22.5" customHeight="1">
      <c r="B205" s="42"/>
      <c r="C205" s="209" t="s">
        <v>826</v>
      </c>
      <c r="D205" s="209" t="s">
        <v>421</v>
      </c>
      <c r="E205" s="210" t="s">
        <v>3646</v>
      </c>
      <c r="F205" s="211" t="s">
        <v>3647</v>
      </c>
      <c r="G205" s="212" t="s">
        <v>3002</v>
      </c>
      <c r="H205" s="213">
        <v>54</v>
      </c>
      <c r="I205" s="214"/>
      <c r="J205" s="215">
        <f>ROUND(I205*H205,2)</f>
        <v>0</v>
      </c>
      <c r="K205" s="211" t="s">
        <v>21</v>
      </c>
      <c r="L205" s="62"/>
      <c r="M205" s="216" t="s">
        <v>21</v>
      </c>
      <c r="N205" s="217" t="s">
        <v>42</v>
      </c>
      <c r="O205" s="43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AR205" s="25" t="s">
        <v>517</v>
      </c>
      <c r="AT205" s="25" t="s">
        <v>421</v>
      </c>
      <c r="AU205" s="25" t="s">
        <v>78</v>
      </c>
      <c r="AY205" s="25" t="s">
        <v>419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5" t="s">
        <v>78</v>
      </c>
      <c r="BK205" s="220">
        <f>ROUND(I205*H205,2)</f>
        <v>0</v>
      </c>
      <c r="BL205" s="25" t="s">
        <v>517</v>
      </c>
      <c r="BM205" s="25" t="s">
        <v>1203</v>
      </c>
    </row>
    <row r="206" spans="2:65" s="1" customFormat="1" ht="13.5">
      <c r="B206" s="42"/>
      <c r="C206" s="64"/>
      <c r="D206" s="237" t="s">
        <v>428</v>
      </c>
      <c r="E206" s="64"/>
      <c r="F206" s="271" t="s">
        <v>3647</v>
      </c>
      <c r="G206" s="64"/>
      <c r="H206" s="64"/>
      <c r="I206" s="177"/>
      <c r="J206" s="64"/>
      <c r="K206" s="64"/>
      <c r="L206" s="62"/>
      <c r="M206" s="223"/>
      <c r="N206" s="43"/>
      <c r="O206" s="43"/>
      <c r="P206" s="43"/>
      <c r="Q206" s="43"/>
      <c r="R206" s="43"/>
      <c r="S206" s="43"/>
      <c r="T206" s="79"/>
      <c r="AT206" s="25" t="s">
        <v>428</v>
      </c>
      <c r="AU206" s="25" t="s">
        <v>78</v>
      </c>
    </row>
    <row r="207" spans="2:65" s="1" customFormat="1" ht="22.5" customHeight="1">
      <c r="B207" s="42"/>
      <c r="C207" s="209" t="s">
        <v>832</v>
      </c>
      <c r="D207" s="209" t="s">
        <v>421</v>
      </c>
      <c r="E207" s="210" t="s">
        <v>3648</v>
      </c>
      <c r="F207" s="211" t="s">
        <v>3649</v>
      </c>
      <c r="G207" s="212" t="s">
        <v>3002</v>
      </c>
      <c r="H207" s="213">
        <v>994</v>
      </c>
      <c r="I207" s="214"/>
      <c r="J207" s="215">
        <f>ROUND(I207*H207,2)</f>
        <v>0</v>
      </c>
      <c r="K207" s="211" t="s">
        <v>21</v>
      </c>
      <c r="L207" s="62"/>
      <c r="M207" s="216" t="s">
        <v>21</v>
      </c>
      <c r="N207" s="217" t="s">
        <v>42</v>
      </c>
      <c r="O207" s="43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AR207" s="25" t="s">
        <v>517</v>
      </c>
      <c r="AT207" s="25" t="s">
        <v>421</v>
      </c>
      <c r="AU207" s="25" t="s">
        <v>78</v>
      </c>
      <c r="AY207" s="25" t="s">
        <v>419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5" t="s">
        <v>78</v>
      </c>
      <c r="BK207" s="220">
        <f>ROUND(I207*H207,2)</f>
        <v>0</v>
      </c>
      <c r="BL207" s="25" t="s">
        <v>517</v>
      </c>
      <c r="BM207" s="25" t="s">
        <v>1213</v>
      </c>
    </row>
    <row r="208" spans="2:65" s="1" customFormat="1" ht="13.5">
      <c r="B208" s="42"/>
      <c r="C208" s="64"/>
      <c r="D208" s="237" t="s">
        <v>428</v>
      </c>
      <c r="E208" s="64"/>
      <c r="F208" s="271" t="s">
        <v>3649</v>
      </c>
      <c r="G208" s="64"/>
      <c r="H208" s="64"/>
      <c r="I208" s="177"/>
      <c r="J208" s="64"/>
      <c r="K208" s="64"/>
      <c r="L208" s="62"/>
      <c r="M208" s="223"/>
      <c r="N208" s="43"/>
      <c r="O208" s="43"/>
      <c r="P208" s="43"/>
      <c r="Q208" s="43"/>
      <c r="R208" s="43"/>
      <c r="S208" s="43"/>
      <c r="T208" s="79"/>
      <c r="AT208" s="25" t="s">
        <v>428</v>
      </c>
      <c r="AU208" s="25" t="s">
        <v>78</v>
      </c>
    </row>
    <row r="209" spans="2:65" s="1" customFormat="1" ht="22.5" customHeight="1">
      <c r="B209" s="42"/>
      <c r="C209" s="209" t="s">
        <v>331</v>
      </c>
      <c r="D209" s="209" t="s">
        <v>421</v>
      </c>
      <c r="E209" s="210" t="s">
        <v>3650</v>
      </c>
      <c r="F209" s="211" t="s">
        <v>3651</v>
      </c>
      <c r="G209" s="212" t="s">
        <v>3002</v>
      </c>
      <c r="H209" s="213">
        <v>674</v>
      </c>
      <c r="I209" s="214"/>
      <c r="J209" s="215">
        <f>ROUND(I209*H209,2)</f>
        <v>0</v>
      </c>
      <c r="K209" s="211" t="s">
        <v>21</v>
      </c>
      <c r="L209" s="62"/>
      <c r="M209" s="216" t="s">
        <v>21</v>
      </c>
      <c r="N209" s="217" t="s">
        <v>42</v>
      </c>
      <c r="O209" s="43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AR209" s="25" t="s">
        <v>517</v>
      </c>
      <c r="AT209" s="25" t="s">
        <v>421</v>
      </c>
      <c r="AU209" s="25" t="s">
        <v>78</v>
      </c>
      <c r="AY209" s="25" t="s">
        <v>419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5" t="s">
        <v>78</v>
      </c>
      <c r="BK209" s="220">
        <f>ROUND(I209*H209,2)</f>
        <v>0</v>
      </c>
      <c r="BL209" s="25" t="s">
        <v>517</v>
      </c>
      <c r="BM209" s="25" t="s">
        <v>1227</v>
      </c>
    </row>
    <row r="210" spans="2:65" s="1" customFormat="1" ht="13.5">
      <c r="B210" s="42"/>
      <c r="C210" s="64"/>
      <c r="D210" s="237" t="s">
        <v>428</v>
      </c>
      <c r="E210" s="64"/>
      <c r="F210" s="271" t="s">
        <v>3651</v>
      </c>
      <c r="G210" s="64"/>
      <c r="H210" s="64"/>
      <c r="I210" s="177"/>
      <c r="J210" s="64"/>
      <c r="K210" s="64"/>
      <c r="L210" s="62"/>
      <c r="M210" s="223"/>
      <c r="N210" s="43"/>
      <c r="O210" s="43"/>
      <c r="P210" s="43"/>
      <c r="Q210" s="43"/>
      <c r="R210" s="43"/>
      <c r="S210" s="43"/>
      <c r="T210" s="79"/>
      <c r="AT210" s="25" t="s">
        <v>428</v>
      </c>
      <c r="AU210" s="25" t="s">
        <v>78</v>
      </c>
    </row>
    <row r="211" spans="2:65" s="1" customFormat="1" ht="22.5" customHeight="1">
      <c r="B211" s="42"/>
      <c r="C211" s="209" t="s">
        <v>842</v>
      </c>
      <c r="D211" s="209" t="s">
        <v>421</v>
      </c>
      <c r="E211" s="210" t="s">
        <v>3652</v>
      </c>
      <c r="F211" s="211" t="s">
        <v>3653</v>
      </c>
      <c r="G211" s="212" t="s">
        <v>504</v>
      </c>
      <c r="H211" s="213">
        <v>316</v>
      </c>
      <c r="I211" s="214"/>
      <c r="J211" s="215">
        <f>ROUND(I211*H211,2)</f>
        <v>0</v>
      </c>
      <c r="K211" s="211" t="s">
        <v>21</v>
      </c>
      <c r="L211" s="62"/>
      <c r="M211" s="216" t="s">
        <v>21</v>
      </c>
      <c r="N211" s="217" t="s">
        <v>42</v>
      </c>
      <c r="O211" s="43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AR211" s="25" t="s">
        <v>517</v>
      </c>
      <c r="AT211" s="25" t="s">
        <v>421</v>
      </c>
      <c r="AU211" s="25" t="s">
        <v>78</v>
      </c>
      <c r="AY211" s="25" t="s">
        <v>419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5" t="s">
        <v>78</v>
      </c>
      <c r="BK211" s="220">
        <f>ROUND(I211*H211,2)</f>
        <v>0</v>
      </c>
      <c r="BL211" s="25" t="s">
        <v>517</v>
      </c>
      <c r="BM211" s="25" t="s">
        <v>1236</v>
      </c>
    </row>
    <row r="212" spans="2:65" s="1" customFormat="1" ht="13.5">
      <c r="B212" s="42"/>
      <c r="C212" s="64"/>
      <c r="D212" s="237" t="s">
        <v>428</v>
      </c>
      <c r="E212" s="64"/>
      <c r="F212" s="271" t="s">
        <v>3653</v>
      </c>
      <c r="G212" s="64"/>
      <c r="H212" s="64"/>
      <c r="I212" s="177"/>
      <c r="J212" s="64"/>
      <c r="K212" s="64"/>
      <c r="L212" s="62"/>
      <c r="M212" s="223"/>
      <c r="N212" s="43"/>
      <c r="O212" s="43"/>
      <c r="P212" s="43"/>
      <c r="Q212" s="43"/>
      <c r="R212" s="43"/>
      <c r="S212" s="43"/>
      <c r="T212" s="79"/>
      <c r="AT212" s="25" t="s">
        <v>428</v>
      </c>
      <c r="AU212" s="25" t="s">
        <v>78</v>
      </c>
    </row>
    <row r="213" spans="2:65" s="1" customFormat="1" ht="22.5" customHeight="1">
      <c r="B213" s="42"/>
      <c r="C213" s="209" t="s">
        <v>848</v>
      </c>
      <c r="D213" s="209" t="s">
        <v>421</v>
      </c>
      <c r="E213" s="210" t="s">
        <v>3654</v>
      </c>
      <c r="F213" s="211" t="s">
        <v>3655</v>
      </c>
      <c r="G213" s="212" t="s">
        <v>504</v>
      </c>
      <c r="H213" s="213">
        <v>2083</v>
      </c>
      <c r="I213" s="214"/>
      <c r="J213" s="215">
        <f>ROUND(I213*H213,2)</f>
        <v>0</v>
      </c>
      <c r="K213" s="211" t="s">
        <v>21</v>
      </c>
      <c r="L213" s="62"/>
      <c r="M213" s="216" t="s">
        <v>21</v>
      </c>
      <c r="N213" s="217" t="s">
        <v>42</v>
      </c>
      <c r="O213" s="43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AR213" s="25" t="s">
        <v>517</v>
      </c>
      <c r="AT213" s="25" t="s">
        <v>421</v>
      </c>
      <c r="AU213" s="25" t="s">
        <v>78</v>
      </c>
      <c r="AY213" s="25" t="s">
        <v>419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5" t="s">
        <v>78</v>
      </c>
      <c r="BK213" s="220">
        <f>ROUND(I213*H213,2)</f>
        <v>0</v>
      </c>
      <c r="BL213" s="25" t="s">
        <v>517</v>
      </c>
      <c r="BM213" s="25" t="s">
        <v>1245</v>
      </c>
    </row>
    <row r="214" spans="2:65" s="1" customFormat="1" ht="13.5">
      <c r="B214" s="42"/>
      <c r="C214" s="64"/>
      <c r="D214" s="237" t="s">
        <v>428</v>
      </c>
      <c r="E214" s="64"/>
      <c r="F214" s="271" t="s">
        <v>3655</v>
      </c>
      <c r="G214" s="64"/>
      <c r="H214" s="64"/>
      <c r="I214" s="177"/>
      <c r="J214" s="64"/>
      <c r="K214" s="64"/>
      <c r="L214" s="62"/>
      <c r="M214" s="223"/>
      <c r="N214" s="43"/>
      <c r="O214" s="43"/>
      <c r="P214" s="43"/>
      <c r="Q214" s="43"/>
      <c r="R214" s="43"/>
      <c r="S214" s="43"/>
      <c r="T214" s="79"/>
      <c r="AT214" s="25" t="s">
        <v>428</v>
      </c>
      <c r="AU214" s="25" t="s">
        <v>78</v>
      </c>
    </row>
    <row r="215" spans="2:65" s="1" customFormat="1" ht="22.5" customHeight="1">
      <c r="B215" s="42"/>
      <c r="C215" s="209" t="s">
        <v>853</v>
      </c>
      <c r="D215" s="209" t="s">
        <v>421</v>
      </c>
      <c r="E215" s="210" t="s">
        <v>3656</v>
      </c>
      <c r="F215" s="211" t="s">
        <v>3657</v>
      </c>
      <c r="G215" s="212" t="s">
        <v>504</v>
      </c>
      <c r="H215" s="213">
        <v>39</v>
      </c>
      <c r="I215" s="214"/>
      <c r="J215" s="215">
        <f>ROUND(I215*H215,2)</f>
        <v>0</v>
      </c>
      <c r="K215" s="211" t="s">
        <v>21</v>
      </c>
      <c r="L215" s="62"/>
      <c r="M215" s="216" t="s">
        <v>21</v>
      </c>
      <c r="N215" s="217" t="s">
        <v>42</v>
      </c>
      <c r="O215" s="43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AR215" s="25" t="s">
        <v>517</v>
      </c>
      <c r="AT215" s="25" t="s">
        <v>421</v>
      </c>
      <c r="AU215" s="25" t="s">
        <v>78</v>
      </c>
      <c r="AY215" s="25" t="s">
        <v>419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5" t="s">
        <v>78</v>
      </c>
      <c r="BK215" s="220">
        <f>ROUND(I215*H215,2)</f>
        <v>0</v>
      </c>
      <c r="BL215" s="25" t="s">
        <v>517</v>
      </c>
      <c r="BM215" s="25" t="s">
        <v>1255</v>
      </c>
    </row>
    <row r="216" spans="2:65" s="1" customFormat="1" ht="13.5">
      <c r="B216" s="42"/>
      <c r="C216" s="64"/>
      <c r="D216" s="237" t="s">
        <v>428</v>
      </c>
      <c r="E216" s="64"/>
      <c r="F216" s="271" t="s">
        <v>3657</v>
      </c>
      <c r="G216" s="64"/>
      <c r="H216" s="64"/>
      <c r="I216" s="177"/>
      <c r="J216" s="64"/>
      <c r="K216" s="64"/>
      <c r="L216" s="62"/>
      <c r="M216" s="223"/>
      <c r="N216" s="43"/>
      <c r="O216" s="43"/>
      <c r="P216" s="43"/>
      <c r="Q216" s="43"/>
      <c r="R216" s="43"/>
      <c r="S216" s="43"/>
      <c r="T216" s="79"/>
      <c r="AT216" s="25" t="s">
        <v>428</v>
      </c>
      <c r="AU216" s="25" t="s">
        <v>78</v>
      </c>
    </row>
    <row r="217" spans="2:65" s="1" customFormat="1" ht="22.5" customHeight="1">
      <c r="B217" s="42"/>
      <c r="C217" s="209" t="s">
        <v>859</v>
      </c>
      <c r="D217" s="209" t="s">
        <v>421</v>
      </c>
      <c r="E217" s="210" t="s">
        <v>3658</v>
      </c>
      <c r="F217" s="211" t="s">
        <v>3659</v>
      </c>
      <c r="G217" s="212" t="s">
        <v>504</v>
      </c>
      <c r="H217" s="213">
        <v>698</v>
      </c>
      <c r="I217" s="214"/>
      <c r="J217" s="215">
        <f>ROUND(I217*H217,2)</f>
        <v>0</v>
      </c>
      <c r="K217" s="211" t="s">
        <v>21</v>
      </c>
      <c r="L217" s="62"/>
      <c r="M217" s="216" t="s">
        <v>21</v>
      </c>
      <c r="N217" s="217" t="s">
        <v>42</v>
      </c>
      <c r="O217" s="43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AR217" s="25" t="s">
        <v>517</v>
      </c>
      <c r="AT217" s="25" t="s">
        <v>421</v>
      </c>
      <c r="AU217" s="25" t="s">
        <v>78</v>
      </c>
      <c r="AY217" s="25" t="s">
        <v>419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5" t="s">
        <v>78</v>
      </c>
      <c r="BK217" s="220">
        <f>ROUND(I217*H217,2)</f>
        <v>0</v>
      </c>
      <c r="BL217" s="25" t="s">
        <v>517</v>
      </c>
      <c r="BM217" s="25" t="s">
        <v>1271</v>
      </c>
    </row>
    <row r="218" spans="2:65" s="1" customFormat="1" ht="13.5">
      <c r="B218" s="42"/>
      <c r="C218" s="64"/>
      <c r="D218" s="237" t="s">
        <v>428</v>
      </c>
      <c r="E218" s="64"/>
      <c r="F218" s="271" t="s">
        <v>3659</v>
      </c>
      <c r="G218" s="64"/>
      <c r="H218" s="64"/>
      <c r="I218" s="177"/>
      <c r="J218" s="64"/>
      <c r="K218" s="64"/>
      <c r="L218" s="62"/>
      <c r="M218" s="223"/>
      <c r="N218" s="43"/>
      <c r="O218" s="43"/>
      <c r="P218" s="43"/>
      <c r="Q218" s="43"/>
      <c r="R218" s="43"/>
      <c r="S218" s="43"/>
      <c r="T218" s="79"/>
      <c r="AT218" s="25" t="s">
        <v>428</v>
      </c>
      <c r="AU218" s="25" t="s">
        <v>78</v>
      </c>
    </row>
    <row r="219" spans="2:65" s="1" customFormat="1" ht="22.5" customHeight="1">
      <c r="B219" s="42"/>
      <c r="C219" s="209" t="s">
        <v>864</v>
      </c>
      <c r="D219" s="209" t="s">
        <v>421</v>
      </c>
      <c r="E219" s="210" t="s">
        <v>3660</v>
      </c>
      <c r="F219" s="211" t="s">
        <v>3661</v>
      </c>
      <c r="G219" s="212" t="s">
        <v>504</v>
      </c>
      <c r="H219" s="213">
        <v>425</v>
      </c>
      <c r="I219" s="214"/>
      <c r="J219" s="215">
        <f>ROUND(I219*H219,2)</f>
        <v>0</v>
      </c>
      <c r="K219" s="211" t="s">
        <v>21</v>
      </c>
      <c r="L219" s="62"/>
      <c r="M219" s="216" t="s">
        <v>21</v>
      </c>
      <c r="N219" s="217" t="s">
        <v>42</v>
      </c>
      <c r="O219" s="43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AR219" s="25" t="s">
        <v>517</v>
      </c>
      <c r="AT219" s="25" t="s">
        <v>421</v>
      </c>
      <c r="AU219" s="25" t="s">
        <v>78</v>
      </c>
      <c r="AY219" s="25" t="s">
        <v>419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5" t="s">
        <v>78</v>
      </c>
      <c r="BK219" s="220">
        <f>ROUND(I219*H219,2)</f>
        <v>0</v>
      </c>
      <c r="BL219" s="25" t="s">
        <v>517</v>
      </c>
      <c r="BM219" s="25" t="s">
        <v>1283</v>
      </c>
    </row>
    <row r="220" spans="2:65" s="1" customFormat="1" ht="13.5">
      <c r="B220" s="42"/>
      <c r="C220" s="64"/>
      <c r="D220" s="237" t="s">
        <v>428</v>
      </c>
      <c r="E220" s="64"/>
      <c r="F220" s="271" t="s">
        <v>3661</v>
      </c>
      <c r="G220" s="64"/>
      <c r="H220" s="64"/>
      <c r="I220" s="177"/>
      <c r="J220" s="64"/>
      <c r="K220" s="64"/>
      <c r="L220" s="62"/>
      <c r="M220" s="223"/>
      <c r="N220" s="43"/>
      <c r="O220" s="43"/>
      <c r="P220" s="43"/>
      <c r="Q220" s="43"/>
      <c r="R220" s="43"/>
      <c r="S220" s="43"/>
      <c r="T220" s="79"/>
      <c r="AT220" s="25" t="s">
        <v>428</v>
      </c>
      <c r="AU220" s="25" t="s">
        <v>78</v>
      </c>
    </row>
    <row r="221" spans="2:65" s="1" customFormat="1" ht="22.5" customHeight="1">
      <c r="B221" s="42"/>
      <c r="C221" s="209" t="s">
        <v>870</v>
      </c>
      <c r="D221" s="209" t="s">
        <v>421</v>
      </c>
      <c r="E221" s="210" t="s">
        <v>3662</v>
      </c>
      <c r="F221" s="211" t="s">
        <v>3663</v>
      </c>
      <c r="G221" s="212" t="s">
        <v>504</v>
      </c>
      <c r="H221" s="213">
        <v>58</v>
      </c>
      <c r="I221" s="214"/>
      <c r="J221" s="215">
        <f>ROUND(I221*H221,2)</f>
        <v>0</v>
      </c>
      <c r="K221" s="211" t="s">
        <v>21</v>
      </c>
      <c r="L221" s="62"/>
      <c r="M221" s="216" t="s">
        <v>21</v>
      </c>
      <c r="N221" s="217" t="s">
        <v>42</v>
      </c>
      <c r="O221" s="43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AR221" s="25" t="s">
        <v>517</v>
      </c>
      <c r="AT221" s="25" t="s">
        <v>421</v>
      </c>
      <c r="AU221" s="25" t="s">
        <v>78</v>
      </c>
      <c r="AY221" s="25" t="s">
        <v>419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5" t="s">
        <v>78</v>
      </c>
      <c r="BK221" s="220">
        <f>ROUND(I221*H221,2)</f>
        <v>0</v>
      </c>
      <c r="BL221" s="25" t="s">
        <v>517</v>
      </c>
      <c r="BM221" s="25" t="s">
        <v>1297</v>
      </c>
    </row>
    <row r="222" spans="2:65" s="1" customFormat="1" ht="13.5">
      <c r="B222" s="42"/>
      <c r="C222" s="64"/>
      <c r="D222" s="237" t="s">
        <v>428</v>
      </c>
      <c r="E222" s="64"/>
      <c r="F222" s="271" t="s">
        <v>3663</v>
      </c>
      <c r="G222" s="64"/>
      <c r="H222" s="64"/>
      <c r="I222" s="177"/>
      <c r="J222" s="64"/>
      <c r="K222" s="64"/>
      <c r="L222" s="62"/>
      <c r="M222" s="223"/>
      <c r="N222" s="43"/>
      <c r="O222" s="43"/>
      <c r="P222" s="43"/>
      <c r="Q222" s="43"/>
      <c r="R222" s="43"/>
      <c r="S222" s="43"/>
      <c r="T222" s="79"/>
      <c r="AT222" s="25" t="s">
        <v>428</v>
      </c>
      <c r="AU222" s="25" t="s">
        <v>78</v>
      </c>
    </row>
    <row r="223" spans="2:65" s="1" customFormat="1" ht="22.5" customHeight="1">
      <c r="B223" s="42"/>
      <c r="C223" s="209" t="s">
        <v>875</v>
      </c>
      <c r="D223" s="209" t="s">
        <v>421</v>
      </c>
      <c r="E223" s="210" t="s">
        <v>3664</v>
      </c>
      <c r="F223" s="211" t="s">
        <v>3665</v>
      </c>
      <c r="G223" s="212" t="s">
        <v>504</v>
      </c>
      <c r="H223" s="213">
        <v>106</v>
      </c>
      <c r="I223" s="214"/>
      <c r="J223" s="215">
        <f>ROUND(I223*H223,2)</f>
        <v>0</v>
      </c>
      <c r="K223" s="211" t="s">
        <v>21</v>
      </c>
      <c r="L223" s="62"/>
      <c r="M223" s="216" t="s">
        <v>21</v>
      </c>
      <c r="N223" s="217" t="s">
        <v>42</v>
      </c>
      <c r="O223" s="43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AR223" s="25" t="s">
        <v>517</v>
      </c>
      <c r="AT223" s="25" t="s">
        <v>421</v>
      </c>
      <c r="AU223" s="25" t="s">
        <v>78</v>
      </c>
      <c r="AY223" s="25" t="s">
        <v>419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5" t="s">
        <v>78</v>
      </c>
      <c r="BK223" s="220">
        <f>ROUND(I223*H223,2)</f>
        <v>0</v>
      </c>
      <c r="BL223" s="25" t="s">
        <v>517</v>
      </c>
      <c r="BM223" s="25" t="s">
        <v>1308</v>
      </c>
    </row>
    <row r="224" spans="2:65" s="1" customFormat="1" ht="13.5">
      <c r="B224" s="42"/>
      <c r="C224" s="64"/>
      <c r="D224" s="237" t="s">
        <v>428</v>
      </c>
      <c r="E224" s="64"/>
      <c r="F224" s="271" t="s">
        <v>3665</v>
      </c>
      <c r="G224" s="64"/>
      <c r="H224" s="64"/>
      <c r="I224" s="177"/>
      <c r="J224" s="64"/>
      <c r="K224" s="64"/>
      <c r="L224" s="62"/>
      <c r="M224" s="223"/>
      <c r="N224" s="43"/>
      <c r="O224" s="43"/>
      <c r="P224" s="43"/>
      <c r="Q224" s="43"/>
      <c r="R224" s="43"/>
      <c r="S224" s="43"/>
      <c r="T224" s="79"/>
      <c r="AT224" s="25" t="s">
        <v>428</v>
      </c>
      <c r="AU224" s="25" t="s">
        <v>78</v>
      </c>
    </row>
    <row r="225" spans="2:65" s="1" customFormat="1" ht="22.5" customHeight="1">
      <c r="B225" s="42"/>
      <c r="C225" s="209" t="s">
        <v>880</v>
      </c>
      <c r="D225" s="209" t="s">
        <v>421</v>
      </c>
      <c r="E225" s="210" t="s">
        <v>3666</v>
      </c>
      <c r="F225" s="211" t="s">
        <v>3667</v>
      </c>
      <c r="G225" s="212" t="s">
        <v>504</v>
      </c>
      <c r="H225" s="213">
        <v>2977</v>
      </c>
      <c r="I225" s="214"/>
      <c r="J225" s="215">
        <f>ROUND(I225*H225,2)</f>
        <v>0</v>
      </c>
      <c r="K225" s="211" t="s">
        <v>21</v>
      </c>
      <c r="L225" s="62"/>
      <c r="M225" s="216" t="s">
        <v>21</v>
      </c>
      <c r="N225" s="217" t="s">
        <v>42</v>
      </c>
      <c r="O225" s="43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AR225" s="25" t="s">
        <v>517</v>
      </c>
      <c r="AT225" s="25" t="s">
        <v>421</v>
      </c>
      <c r="AU225" s="25" t="s">
        <v>78</v>
      </c>
      <c r="AY225" s="25" t="s">
        <v>419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5" t="s">
        <v>78</v>
      </c>
      <c r="BK225" s="220">
        <f>ROUND(I225*H225,2)</f>
        <v>0</v>
      </c>
      <c r="BL225" s="25" t="s">
        <v>517</v>
      </c>
      <c r="BM225" s="25" t="s">
        <v>1318</v>
      </c>
    </row>
    <row r="226" spans="2:65" s="1" customFormat="1" ht="13.5">
      <c r="B226" s="42"/>
      <c r="C226" s="64"/>
      <c r="D226" s="237" t="s">
        <v>428</v>
      </c>
      <c r="E226" s="64"/>
      <c r="F226" s="271" t="s">
        <v>3667</v>
      </c>
      <c r="G226" s="64"/>
      <c r="H226" s="64"/>
      <c r="I226" s="177"/>
      <c r="J226" s="64"/>
      <c r="K226" s="64"/>
      <c r="L226" s="62"/>
      <c r="M226" s="223"/>
      <c r="N226" s="43"/>
      <c r="O226" s="43"/>
      <c r="P226" s="43"/>
      <c r="Q226" s="43"/>
      <c r="R226" s="43"/>
      <c r="S226" s="43"/>
      <c r="T226" s="79"/>
      <c r="AT226" s="25" t="s">
        <v>428</v>
      </c>
      <c r="AU226" s="25" t="s">
        <v>78</v>
      </c>
    </row>
    <row r="227" spans="2:65" s="1" customFormat="1" ht="22.5" customHeight="1">
      <c r="B227" s="42"/>
      <c r="C227" s="209" t="s">
        <v>886</v>
      </c>
      <c r="D227" s="209" t="s">
        <v>421</v>
      </c>
      <c r="E227" s="210" t="s">
        <v>3668</v>
      </c>
      <c r="F227" s="211" t="s">
        <v>3669</v>
      </c>
      <c r="G227" s="212" t="s">
        <v>504</v>
      </c>
      <c r="H227" s="213">
        <v>581</v>
      </c>
      <c r="I227" s="214"/>
      <c r="J227" s="215">
        <f>ROUND(I227*H227,2)</f>
        <v>0</v>
      </c>
      <c r="K227" s="211" t="s">
        <v>21</v>
      </c>
      <c r="L227" s="62"/>
      <c r="M227" s="216" t="s">
        <v>21</v>
      </c>
      <c r="N227" s="217" t="s">
        <v>42</v>
      </c>
      <c r="O227" s="43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AR227" s="25" t="s">
        <v>517</v>
      </c>
      <c r="AT227" s="25" t="s">
        <v>421</v>
      </c>
      <c r="AU227" s="25" t="s">
        <v>78</v>
      </c>
      <c r="AY227" s="25" t="s">
        <v>419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5" t="s">
        <v>78</v>
      </c>
      <c r="BK227" s="220">
        <f>ROUND(I227*H227,2)</f>
        <v>0</v>
      </c>
      <c r="BL227" s="25" t="s">
        <v>517</v>
      </c>
      <c r="BM227" s="25" t="s">
        <v>1331</v>
      </c>
    </row>
    <row r="228" spans="2:65" s="1" customFormat="1" ht="13.5">
      <c r="B228" s="42"/>
      <c r="C228" s="64"/>
      <c r="D228" s="237" t="s">
        <v>428</v>
      </c>
      <c r="E228" s="64"/>
      <c r="F228" s="271" t="s">
        <v>3669</v>
      </c>
      <c r="G228" s="64"/>
      <c r="H228" s="64"/>
      <c r="I228" s="177"/>
      <c r="J228" s="64"/>
      <c r="K228" s="64"/>
      <c r="L228" s="62"/>
      <c r="M228" s="223"/>
      <c r="N228" s="43"/>
      <c r="O228" s="43"/>
      <c r="P228" s="43"/>
      <c r="Q228" s="43"/>
      <c r="R228" s="43"/>
      <c r="S228" s="43"/>
      <c r="T228" s="79"/>
      <c r="AT228" s="25" t="s">
        <v>428</v>
      </c>
      <c r="AU228" s="25" t="s">
        <v>78</v>
      </c>
    </row>
    <row r="229" spans="2:65" s="1" customFormat="1" ht="22.5" customHeight="1">
      <c r="B229" s="42"/>
      <c r="C229" s="209" t="s">
        <v>891</v>
      </c>
      <c r="D229" s="209" t="s">
        <v>421</v>
      </c>
      <c r="E229" s="210" t="s">
        <v>3670</v>
      </c>
      <c r="F229" s="211" t="s">
        <v>3671</v>
      </c>
      <c r="G229" s="212" t="s">
        <v>504</v>
      </c>
      <c r="H229" s="213">
        <v>1995</v>
      </c>
      <c r="I229" s="214"/>
      <c r="J229" s="215">
        <f>ROUND(I229*H229,2)</f>
        <v>0</v>
      </c>
      <c r="K229" s="211" t="s">
        <v>21</v>
      </c>
      <c r="L229" s="62"/>
      <c r="M229" s="216" t="s">
        <v>21</v>
      </c>
      <c r="N229" s="217" t="s">
        <v>42</v>
      </c>
      <c r="O229" s="43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AR229" s="25" t="s">
        <v>517</v>
      </c>
      <c r="AT229" s="25" t="s">
        <v>421</v>
      </c>
      <c r="AU229" s="25" t="s">
        <v>78</v>
      </c>
      <c r="AY229" s="25" t="s">
        <v>419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5" t="s">
        <v>78</v>
      </c>
      <c r="BK229" s="220">
        <f>ROUND(I229*H229,2)</f>
        <v>0</v>
      </c>
      <c r="BL229" s="25" t="s">
        <v>517</v>
      </c>
      <c r="BM229" s="25" t="s">
        <v>1343</v>
      </c>
    </row>
    <row r="230" spans="2:65" s="1" customFormat="1" ht="13.5">
      <c r="B230" s="42"/>
      <c r="C230" s="64"/>
      <c r="D230" s="237" t="s">
        <v>428</v>
      </c>
      <c r="E230" s="64"/>
      <c r="F230" s="271" t="s">
        <v>3671</v>
      </c>
      <c r="G230" s="64"/>
      <c r="H230" s="64"/>
      <c r="I230" s="177"/>
      <c r="J230" s="64"/>
      <c r="K230" s="64"/>
      <c r="L230" s="62"/>
      <c r="M230" s="223"/>
      <c r="N230" s="43"/>
      <c r="O230" s="43"/>
      <c r="P230" s="43"/>
      <c r="Q230" s="43"/>
      <c r="R230" s="43"/>
      <c r="S230" s="43"/>
      <c r="T230" s="79"/>
      <c r="AT230" s="25" t="s">
        <v>428</v>
      </c>
      <c r="AU230" s="25" t="s">
        <v>78</v>
      </c>
    </row>
    <row r="231" spans="2:65" s="1" customFormat="1" ht="22.5" customHeight="1">
      <c r="B231" s="42"/>
      <c r="C231" s="209" t="s">
        <v>897</v>
      </c>
      <c r="D231" s="209" t="s">
        <v>421</v>
      </c>
      <c r="E231" s="210" t="s">
        <v>3672</v>
      </c>
      <c r="F231" s="211" t="s">
        <v>3673</v>
      </c>
      <c r="G231" s="212" t="s">
        <v>504</v>
      </c>
      <c r="H231" s="213">
        <v>1224</v>
      </c>
      <c r="I231" s="214"/>
      <c r="J231" s="215">
        <f>ROUND(I231*H231,2)</f>
        <v>0</v>
      </c>
      <c r="K231" s="211" t="s">
        <v>21</v>
      </c>
      <c r="L231" s="62"/>
      <c r="M231" s="216" t="s">
        <v>21</v>
      </c>
      <c r="N231" s="217" t="s">
        <v>42</v>
      </c>
      <c r="O231" s="43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AR231" s="25" t="s">
        <v>517</v>
      </c>
      <c r="AT231" s="25" t="s">
        <v>421</v>
      </c>
      <c r="AU231" s="25" t="s">
        <v>78</v>
      </c>
      <c r="AY231" s="25" t="s">
        <v>419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5" t="s">
        <v>78</v>
      </c>
      <c r="BK231" s="220">
        <f>ROUND(I231*H231,2)</f>
        <v>0</v>
      </c>
      <c r="BL231" s="25" t="s">
        <v>517</v>
      </c>
      <c r="BM231" s="25" t="s">
        <v>1353</v>
      </c>
    </row>
    <row r="232" spans="2:65" s="1" customFormat="1" ht="13.5">
      <c r="B232" s="42"/>
      <c r="C232" s="64"/>
      <c r="D232" s="237" t="s">
        <v>428</v>
      </c>
      <c r="E232" s="64"/>
      <c r="F232" s="271" t="s">
        <v>3673</v>
      </c>
      <c r="G232" s="64"/>
      <c r="H232" s="64"/>
      <c r="I232" s="177"/>
      <c r="J232" s="64"/>
      <c r="K232" s="64"/>
      <c r="L232" s="62"/>
      <c r="M232" s="223"/>
      <c r="N232" s="43"/>
      <c r="O232" s="43"/>
      <c r="P232" s="43"/>
      <c r="Q232" s="43"/>
      <c r="R232" s="43"/>
      <c r="S232" s="43"/>
      <c r="T232" s="79"/>
      <c r="AT232" s="25" t="s">
        <v>428</v>
      </c>
      <c r="AU232" s="25" t="s">
        <v>78</v>
      </c>
    </row>
    <row r="233" spans="2:65" s="1" customFormat="1" ht="22.5" customHeight="1">
      <c r="B233" s="42"/>
      <c r="C233" s="209" t="s">
        <v>903</v>
      </c>
      <c r="D233" s="209" t="s">
        <v>421</v>
      </c>
      <c r="E233" s="210" t="s">
        <v>3674</v>
      </c>
      <c r="F233" s="211" t="s">
        <v>3675</v>
      </c>
      <c r="G233" s="212" t="s">
        <v>504</v>
      </c>
      <c r="H233" s="213">
        <v>12014</v>
      </c>
      <c r="I233" s="214"/>
      <c r="J233" s="215">
        <f>ROUND(I233*H233,2)</f>
        <v>0</v>
      </c>
      <c r="K233" s="211" t="s">
        <v>21</v>
      </c>
      <c r="L233" s="62"/>
      <c r="M233" s="216" t="s">
        <v>21</v>
      </c>
      <c r="N233" s="217" t="s">
        <v>42</v>
      </c>
      <c r="O233" s="43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AR233" s="25" t="s">
        <v>517</v>
      </c>
      <c r="AT233" s="25" t="s">
        <v>421</v>
      </c>
      <c r="AU233" s="25" t="s">
        <v>78</v>
      </c>
      <c r="AY233" s="25" t="s">
        <v>419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5" t="s">
        <v>78</v>
      </c>
      <c r="BK233" s="220">
        <f>ROUND(I233*H233,2)</f>
        <v>0</v>
      </c>
      <c r="BL233" s="25" t="s">
        <v>517</v>
      </c>
      <c r="BM233" s="25" t="s">
        <v>1362</v>
      </c>
    </row>
    <row r="234" spans="2:65" s="1" customFormat="1" ht="13.5">
      <c r="B234" s="42"/>
      <c r="C234" s="64"/>
      <c r="D234" s="237" t="s">
        <v>428</v>
      </c>
      <c r="E234" s="64"/>
      <c r="F234" s="271" t="s">
        <v>3675</v>
      </c>
      <c r="G234" s="64"/>
      <c r="H234" s="64"/>
      <c r="I234" s="177"/>
      <c r="J234" s="64"/>
      <c r="K234" s="64"/>
      <c r="L234" s="62"/>
      <c r="M234" s="223"/>
      <c r="N234" s="43"/>
      <c r="O234" s="43"/>
      <c r="P234" s="43"/>
      <c r="Q234" s="43"/>
      <c r="R234" s="43"/>
      <c r="S234" s="43"/>
      <c r="T234" s="79"/>
      <c r="AT234" s="25" t="s">
        <v>428</v>
      </c>
      <c r="AU234" s="25" t="s">
        <v>78</v>
      </c>
    </row>
    <row r="235" spans="2:65" s="1" customFormat="1" ht="22.5" customHeight="1">
      <c r="B235" s="42"/>
      <c r="C235" s="209" t="s">
        <v>909</v>
      </c>
      <c r="D235" s="209" t="s">
        <v>421</v>
      </c>
      <c r="E235" s="210" t="s">
        <v>3676</v>
      </c>
      <c r="F235" s="211" t="s">
        <v>3677</v>
      </c>
      <c r="G235" s="212" t="s">
        <v>504</v>
      </c>
      <c r="H235" s="213">
        <v>52</v>
      </c>
      <c r="I235" s="214"/>
      <c r="J235" s="215">
        <f>ROUND(I235*H235,2)</f>
        <v>0</v>
      </c>
      <c r="K235" s="211" t="s">
        <v>21</v>
      </c>
      <c r="L235" s="62"/>
      <c r="M235" s="216" t="s">
        <v>21</v>
      </c>
      <c r="N235" s="217" t="s">
        <v>42</v>
      </c>
      <c r="O235" s="43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AR235" s="25" t="s">
        <v>517</v>
      </c>
      <c r="AT235" s="25" t="s">
        <v>421</v>
      </c>
      <c r="AU235" s="25" t="s">
        <v>78</v>
      </c>
      <c r="AY235" s="25" t="s">
        <v>419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5" t="s">
        <v>78</v>
      </c>
      <c r="BK235" s="220">
        <f>ROUND(I235*H235,2)</f>
        <v>0</v>
      </c>
      <c r="BL235" s="25" t="s">
        <v>517</v>
      </c>
      <c r="BM235" s="25" t="s">
        <v>1370</v>
      </c>
    </row>
    <row r="236" spans="2:65" s="1" customFormat="1" ht="13.5">
      <c r="B236" s="42"/>
      <c r="C236" s="64"/>
      <c r="D236" s="237" t="s">
        <v>428</v>
      </c>
      <c r="E236" s="64"/>
      <c r="F236" s="271" t="s">
        <v>3677</v>
      </c>
      <c r="G236" s="64"/>
      <c r="H236" s="64"/>
      <c r="I236" s="177"/>
      <c r="J236" s="64"/>
      <c r="K236" s="64"/>
      <c r="L236" s="62"/>
      <c r="M236" s="223"/>
      <c r="N236" s="43"/>
      <c r="O236" s="43"/>
      <c r="P236" s="43"/>
      <c r="Q236" s="43"/>
      <c r="R236" s="43"/>
      <c r="S236" s="43"/>
      <c r="T236" s="79"/>
      <c r="AT236" s="25" t="s">
        <v>428</v>
      </c>
      <c r="AU236" s="25" t="s">
        <v>78</v>
      </c>
    </row>
    <row r="237" spans="2:65" s="1" customFormat="1" ht="22.5" customHeight="1">
      <c r="B237" s="42"/>
      <c r="C237" s="209" t="s">
        <v>916</v>
      </c>
      <c r="D237" s="209" t="s">
        <v>421</v>
      </c>
      <c r="E237" s="210" t="s">
        <v>3678</v>
      </c>
      <c r="F237" s="211" t="s">
        <v>3679</v>
      </c>
      <c r="G237" s="212" t="s">
        <v>504</v>
      </c>
      <c r="H237" s="213">
        <v>7505</v>
      </c>
      <c r="I237" s="214"/>
      <c r="J237" s="215">
        <f>ROUND(I237*H237,2)</f>
        <v>0</v>
      </c>
      <c r="K237" s="211" t="s">
        <v>21</v>
      </c>
      <c r="L237" s="62"/>
      <c r="M237" s="216" t="s">
        <v>21</v>
      </c>
      <c r="N237" s="217" t="s">
        <v>42</v>
      </c>
      <c r="O237" s="43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AR237" s="25" t="s">
        <v>517</v>
      </c>
      <c r="AT237" s="25" t="s">
        <v>421</v>
      </c>
      <c r="AU237" s="25" t="s">
        <v>78</v>
      </c>
      <c r="AY237" s="25" t="s">
        <v>419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5" t="s">
        <v>78</v>
      </c>
      <c r="BK237" s="220">
        <f>ROUND(I237*H237,2)</f>
        <v>0</v>
      </c>
      <c r="BL237" s="25" t="s">
        <v>517</v>
      </c>
      <c r="BM237" s="25" t="s">
        <v>1379</v>
      </c>
    </row>
    <row r="238" spans="2:65" s="1" customFormat="1" ht="13.5">
      <c r="B238" s="42"/>
      <c r="C238" s="64"/>
      <c r="D238" s="237" t="s">
        <v>428</v>
      </c>
      <c r="E238" s="64"/>
      <c r="F238" s="271" t="s">
        <v>3679</v>
      </c>
      <c r="G238" s="64"/>
      <c r="H238" s="64"/>
      <c r="I238" s="177"/>
      <c r="J238" s="64"/>
      <c r="K238" s="64"/>
      <c r="L238" s="62"/>
      <c r="M238" s="223"/>
      <c r="N238" s="43"/>
      <c r="O238" s="43"/>
      <c r="P238" s="43"/>
      <c r="Q238" s="43"/>
      <c r="R238" s="43"/>
      <c r="S238" s="43"/>
      <c r="T238" s="79"/>
      <c r="AT238" s="25" t="s">
        <v>428</v>
      </c>
      <c r="AU238" s="25" t="s">
        <v>78</v>
      </c>
    </row>
    <row r="239" spans="2:65" s="1" customFormat="1" ht="22.5" customHeight="1">
      <c r="B239" s="42"/>
      <c r="C239" s="209" t="s">
        <v>921</v>
      </c>
      <c r="D239" s="209" t="s">
        <v>421</v>
      </c>
      <c r="E239" s="210" t="s">
        <v>3680</v>
      </c>
      <c r="F239" s="211" t="s">
        <v>3681</v>
      </c>
      <c r="G239" s="212" t="s">
        <v>504</v>
      </c>
      <c r="H239" s="213">
        <v>25</v>
      </c>
      <c r="I239" s="214"/>
      <c r="J239" s="215">
        <f>ROUND(I239*H239,2)</f>
        <v>0</v>
      </c>
      <c r="K239" s="211" t="s">
        <v>21</v>
      </c>
      <c r="L239" s="62"/>
      <c r="M239" s="216" t="s">
        <v>21</v>
      </c>
      <c r="N239" s="217" t="s">
        <v>42</v>
      </c>
      <c r="O239" s="43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AR239" s="25" t="s">
        <v>517</v>
      </c>
      <c r="AT239" s="25" t="s">
        <v>421</v>
      </c>
      <c r="AU239" s="25" t="s">
        <v>78</v>
      </c>
      <c r="AY239" s="25" t="s">
        <v>419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5" t="s">
        <v>78</v>
      </c>
      <c r="BK239" s="220">
        <f>ROUND(I239*H239,2)</f>
        <v>0</v>
      </c>
      <c r="BL239" s="25" t="s">
        <v>517</v>
      </c>
      <c r="BM239" s="25" t="s">
        <v>1388</v>
      </c>
    </row>
    <row r="240" spans="2:65" s="1" customFormat="1" ht="13.5">
      <c r="B240" s="42"/>
      <c r="C240" s="64"/>
      <c r="D240" s="237" t="s">
        <v>428</v>
      </c>
      <c r="E240" s="64"/>
      <c r="F240" s="271" t="s">
        <v>3681</v>
      </c>
      <c r="G240" s="64"/>
      <c r="H240" s="64"/>
      <c r="I240" s="177"/>
      <c r="J240" s="64"/>
      <c r="K240" s="64"/>
      <c r="L240" s="62"/>
      <c r="M240" s="223"/>
      <c r="N240" s="43"/>
      <c r="O240" s="43"/>
      <c r="P240" s="43"/>
      <c r="Q240" s="43"/>
      <c r="R240" s="43"/>
      <c r="S240" s="43"/>
      <c r="T240" s="79"/>
      <c r="AT240" s="25" t="s">
        <v>428</v>
      </c>
      <c r="AU240" s="25" t="s">
        <v>78</v>
      </c>
    </row>
    <row r="241" spans="2:65" s="1" customFormat="1" ht="22.5" customHeight="1">
      <c r="B241" s="42"/>
      <c r="C241" s="209" t="s">
        <v>927</v>
      </c>
      <c r="D241" s="209" t="s">
        <v>421</v>
      </c>
      <c r="E241" s="210" t="s">
        <v>3682</v>
      </c>
      <c r="F241" s="211" t="s">
        <v>3683</v>
      </c>
      <c r="G241" s="212" t="s">
        <v>504</v>
      </c>
      <c r="H241" s="213">
        <v>2305</v>
      </c>
      <c r="I241" s="214"/>
      <c r="J241" s="215">
        <f>ROUND(I241*H241,2)</f>
        <v>0</v>
      </c>
      <c r="K241" s="211" t="s">
        <v>21</v>
      </c>
      <c r="L241" s="62"/>
      <c r="M241" s="216" t="s">
        <v>21</v>
      </c>
      <c r="N241" s="217" t="s">
        <v>42</v>
      </c>
      <c r="O241" s="43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AR241" s="25" t="s">
        <v>517</v>
      </c>
      <c r="AT241" s="25" t="s">
        <v>421</v>
      </c>
      <c r="AU241" s="25" t="s">
        <v>78</v>
      </c>
      <c r="AY241" s="25" t="s">
        <v>419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5" t="s">
        <v>78</v>
      </c>
      <c r="BK241" s="220">
        <f>ROUND(I241*H241,2)</f>
        <v>0</v>
      </c>
      <c r="BL241" s="25" t="s">
        <v>517</v>
      </c>
      <c r="BM241" s="25" t="s">
        <v>1396</v>
      </c>
    </row>
    <row r="242" spans="2:65" s="1" customFormat="1" ht="13.5">
      <c r="B242" s="42"/>
      <c r="C242" s="64"/>
      <c r="D242" s="237" t="s">
        <v>428</v>
      </c>
      <c r="E242" s="64"/>
      <c r="F242" s="271" t="s">
        <v>3683</v>
      </c>
      <c r="G242" s="64"/>
      <c r="H242" s="64"/>
      <c r="I242" s="177"/>
      <c r="J242" s="64"/>
      <c r="K242" s="64"/>
      <c r="L242" s="62"/>
      <c r="M242" s="223"/>
      <c r="N242" s="43"/>
      <c r="O242" s="43"/>
      <c r="P242" s="43"/>
      <c r="Q242" s="43"/>
      <c r="R242" s="43"/>
      <c r="S242" s="43"/>
      <c r="T242" s="79"/>
      <c r="AT242" s="25" t="s">
        <v>428</v>
      </c>
      <c r="AU242" s="25" t="s">
        <v>78</v>
      </c>
    </row>
    <row r="243" spans="2:65" s="1" customFormat="1" ht="22.5" customHeight="1">
      <c r="B243" s="42"/>
      <c r="C243" s="209" t="s">
        <v>933</v>
      </c>
      <c r="D243" s="209" t="s">
        <v>421</v>
      </c>
      <c r="E243" s="210" t="s">
        <v>3684</v>
      </c>
      <c r="F243" s="211" t="s">
        <v>3685</v>
      </c>
      <c r="G243" s="212" t="s">
        <v>504</v>
      </c>
      <c r="H243" s="213">
        <v>88</v>
      </c>
      <c r="I243" s="214"/>
      <c r="J243" s="215">
        <f>ROUND(I243*H243,2)</f>
        <v>0</v>
      </c>
      <c r="K243" s="211" t="s">
        <v>21</v>
      </c>
      <c r="L243" s="62"/>
      <c r="M243" s="216" t="s">
        <v>21</v>
      </c>
      <c r="N243" s="217" t="s">
        <v>42</v>
      </c>
      <c r="O243" s="43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AR243" s="25" t="s">
        <v>517</v>
      </c>
      <c r="AT243" s="25" t="s">
        <v>421</v>
      </c>
      <c r="AU243" s="25" t="s">
        <v>78</v>
      </c>
      <c r="AY243" s="25" t="s">
        <v>419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5" t="s">
        <v>78</v>
      </c>
      <c r="BK243" s="220">
        <f>ROUND(I243*H243,2)</f>
        <v>0</v>
      </c>
      <c r="BL243" s="25" t="s">
        <v>517</v>
      </c>
      <c r="BM243" s="25" t="s">
        <v>1409</v>
      </c>
    </row>
    <row r="244" spans="2:65" s="1" customFormat="1" ht="13.5">
      <c r="B244" s="42"/>
      <c r="C244" s="64"/>
      <c r="D244" s="237" t="s">
        <v>428</v>
      </c>
      <c r="E244" s="64"/>
      <c r="F244" s="271" t="s">
        <v>3685</v>
      </c>
      <c r="G244" s="64"/>
      <c r="H244" s="64"/>
      <c r="I244" s="177"/>
      <c r="J244" s="64"/>
      <c r="K244" s="64"/>
      <c r="L244" s="62"/>
      <c r="M244" s="223"/>
      <c r="N244" s="43"/>
      <c r="O244" s="43"/>
      <c r="P244" s="43"/>
      <c r="Q244" s="43"/>
      <c r="R244" s="43"/>
      <c r="S244" s="43"/>
      <c r="T244" s="79"/>
      <c r="AT244" s="25" t="s">
        <v>428</v>
      </c>
      <c r="AU244" s="25" t="s">
        <v>78</v>
      </c>
    </row>
    <row r="245" spans="2:65" s="1" customFormat="1" ht="22.5" customHeight="1">
      <c r="B245" s="42"/>
      <c r="C245" s="209" t="s">
        <v>940</v>
      </c>
      <c r="D245" s="209" t="s">
        <v>421</v>
      </c>
      <c r="E245" s="210" t="s">
        <v>3686</v>
      </c>
      <c r="F245" s="211" t="s">
        <v>3687</v>
      </c>
      <c r="G245" s="212" t="s">
        <v>504</v>
      </c>
      <c r="H245" s="213">
        <v>206</v>
      </c>
      <c r="I245" s="214"/>
      <c r="J245" s="215">
        <f>ROUND(I245*H245,2)</f>
        <v>0</v>
      </c>
      <c r="K245" s="211" t="s">
        <v>21</v>
      </c>
      <c r="L245" s="62"/>
      <c r="M245" s="216" t="s">
        <v>21</v>
      </c>
      <c r="N245" s="217" t="s">
        <v>42</v>
      </c>
      <c r="O245" s="43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AR245" s="25" t="s">
        <v>517</v>
      </c>
      <c r="AT245" s="25" t="s">
        <v>421</v>
      </c>
      <c r="AU245" s="25" t="s">
        <v>78</v>
      </c>
      <c r="AY245" s="25" t="s">
        <v>419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5" t="s">
        <v>78</v>
      </c>
      <c r="BK245" s="220">
        <f>ROUND(I245*H245,2)</f>
        <v>0</v>
      </c>
      <c r="BL245" s="25" t="s">
        <v>517</v>
      </c>
      <c r="BM245" s="25" t="s">
        <v>1421</v>
      </c>
    </row>
    <row r="246" spans="2:65" s="1" customFormat="1" ht="13.5">
      <c r="B246" s="42"/>
      <c r="C246" s="64"/>
      <c r="D246" s="237" t="s">
        <v>428</v>
      </c>
      <c r="E246" s="64"/>
      <c r="F246" s="271" t="s">
        <v>3687</v>
      </c>
      <c r="G246" s="64"/>
      <c r="H246" s="64"/>
      <c r="I246" s="177"/>
      <c r="J246" s="64"/>
      <c r="K246" s="64"/>
      <c r="L246" s="62"/>
      <c r="M246" s="223"/>
      <c r="N246" s="43"/>
      <c r="O246" s="43"/>
      <c r="P246" s="43"/>
      <c r="Q246" s="43"/>
      <c r="R246" s="43"/>
      <c r="S246" s="43"/>
      <c r="T246" s="79"/>
      <c r="AT246" s="25" t="s">
        <v>428</v>
      </c>
      <c r="AU246" s="25" t="s">
        <v>78</v>
      </c>
    </row>
    <row r="247" spans="2:65" s="1" customFormat="1" ht="22.5" customHeight="1">
      <c r="B247" s="42"/>
      <c r="C247" s="209" t="s">
        <v>945</v>
      </c>
      <c r="D247" s="209" t="s">
        <v>421</v>
      </c>
      <c r="E247" s="210" t="s">
        <v>3688</v>
      </c>
      <c r="F247" s="211" t="s">
        <v>3689</v>
      </c>
      <c r="G247" s="212" t="s">
        <v>504</v>
      </c>
      <c r="H247" s="213">
        <v>148</v>
      </c>
      <c r="I247" s="214"/>
      <c r="J247" s="215">
        <f>ROUND(I247*H247,2)</f>
        <v>0</v>
      </c>
      <c r="K247" s="211" t="s">
        <v>21</v>
      </c>
      <c r="L247" s="62"/>
      <c r="M247" s="216" t="s">
        <v>21</v>
      </c>
      <c r="N247" s="217" t="s">
        <v>42</v>
      </c>
      <c r="O247" s="43"/>
      <c r="P247" s="218">
        <f>O247*H247</f>
        <v>0</v>
      </c>
      <c r="Q247" s="218">
        <v>0</v>
      </c>
      <c r="R247" s="218">
        <f>Q247*H247</f>
        <v>0</v>
      </c>
      <c r="S247" s="218">
        <v>0</v>
      </c>
      <c r="T247" s="219">
        <f>S247*H247</f>
        <v>0</v>
      </c>
      <c r="AR247" s="25" t="s">
        <v>517</v>
      </c>
      <c r="AT247" s="25" t="s">
        <v>421</v>
      </c>
      <c r="AU247" s="25" t="s">
        <v>78</v>
      </c>
      <c r="AY247" s="25" t="s">
        <v>419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5" t="s">
        <v>78</v>
      </c>
      <c r="BK247" s="220">
        <f>ROUND(I247*H247,2)</f>
        <v>0</v>
      </c>
      <c r="BL247" s="25" t="s">
        <v>517</v>
      </c>
      <c r="BM247" s="25" t="s">
        <v>1440</v>
      </c>
    </row>
    <row r="248" spans="2:65" s="1" customFormat="1" ht="13.5">
      <c r="B248" s="42"/>
      <c r="C248" s="64"/>
      <c r="D248" s="237" t="s">
        <v>428</v>
      </c>
      <c r="E248" s="64"/>
      <c r="F248" s="271" t="s">
        <v>3689</v>
      </c>
      <c r="G248" s="64"/>
      <c r="H248" s="64"/>
      <c r="I248" s="177"/>
      <c r="J248" s="64"/>
      <c r="K248" s="64"/>
      <c r="L248" s="62"/>
      <c r="M248" s="223"/>
      <c r="N248" s="43"/>
      <c r="O248" s="43"/>
      <c r="P248" s="43"/>
      <c r="Q248" s="43"/>
      <c r="R248" s="43"/>
      <c r="S248" s="43"/>
      <c r="T248" s="79"/>
      <c r="AT248" s="25" t="s">
        <v>428</v>
      </c>
      <c r="AU248" s="25" t="s">
        <v>78</v>
      </c>
    </row>
    <row r="249" spans="2:65" s="1" customFormat="1" ht="22.5" customHeight="1">
      <c r="B249" s="42"/>
      <c r="C249" s="209" t="s">
        <v>951</v>
      </c>
      <c r="D249" s="209" t="s">
        <v>421</v>
      </c>
      <c r="E249" s="210" t="s">
        <v>3690</v>
      </c>
      <c r="F249" s="211" t="s">
        <v>3691</v>
      </c>
      <c r="G249" s="212" t="s">
        <v>504</v>
      </c>
      <c r="H249" s="213">
        <v>63</v>
      </c>
      <c r="I249" s="214"/>
      <c r="J249" s="215">
        <f>ROUND(I249*H249,2)</f>
        <v>0</v>
      </c>
      <c r="K249" s="211" t="s">
        <v>21</v>
      </c>
      <c r="L249" s="62"/>
      <c r="M249" s="216" t="s">
        <v>21</v>
      </c>
      <c r="N249" s="217" t="s">
        <v>42</v>
      </c>
      <c r="O249" s="43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AR249" s="25" t="s">
        <v>517</v>
      </c>
      <c r="AT249" s="25" t="s">
        <v>421</v>
      </c>
      <c r="AU249" s="25" t="s">
        <v>78</v>
      </c>
      <c r="AY249" s="25" t="s">
        <v>419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5" t="s">
        <v>78</v>
      </c>
      <c r="BK249" s="220">
        <f>ROUND(I249*H249,2)</f>
        <v>0</v>
      </c>
      <c r="BL249" s="25" t="s">
        <v>517</v>
      </c>
      <c r="BM249" s="25" t="s">
        <v>1460</v>
      </c>
    </row>
    <row r="250" spans="2:65" s="1" customFormat="1" ht="13.5">
      <c r="B250" s="42"/>
      <c r="C250" s="64"/>
      <c r="D250" s="237" t="s">
        <v>428</v>
      </c>
      <c r="E250" s="64"/>
      <c r="F250" s="271" t="s">
        <v>3691</v>
      </c>
      <c r="G250" s="64"/>
      <c r="H250" s="64"/>
      <c r="I250" s="177"/>
      <c r="J250" s="64"/>
      <c r="K250" s="64"/>
      <c r="L250" s="62"/>
      <c r="M250" s="223"/>
      <c r="N250" s="43"/>
      <c r="O250" s="43"/>
      <c r="P250" s="43"/>
      <c r="Q250" s="43"/>
      <c r="R250" s="43"/>
      <c r="S250" s="43"/>
      <c r="T250" s="79"/>
      <c r="AT250" s="25" t="s">
        <v>428</v>
      </c>
      <c r="AU250" s="25" t="s">
        <v>78</v>
      </c>
    </row>
    <row r="251" spans="2:65" s="1" customFormat="1" ht="22.5" customHeight="1">
      <c r="B251" s="42"/>
      <c r="C251" s="209" t="s">
        <v>957</v>
      </c>
      <c r="D251" s="209" t="s">
        <v>421</v>
      </c>
      <c r="E251" s="210" t="s">
        <v>3692</v>
      </c>
      <c r="F251" s="211" t="s">
        <v>3693</v>
      </c>
      <c r="G251" s="212" t="s">
        <v>504</v>
      </c>
      <c r="H251" s="213">
        <v>112</v>
      </c>
      <c r="I251" s="214"/>
      <c r="J251" s="215">
        <f>ROUND(I251*H251,2)</f>
        <v>0</v>
      </c>
      <c r="K251" s="211" t="s">
        <v>21</v>
      </c>
      <c r="L251" s="62"/>
      <c r="M251" s="216" t="s">
        <v>21</v>
      </c>
      <c r="N251" s="217" t="s">
        <v>42</v>
      </c>
      <c r="O251" s="43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AR251" s="25" t="s">
        <v>517</v>
      </c>
      <c r="AT251" s="25" t="s">
        <v>421</v>
      </c>
      <c r="AU251" s="25" t="s">
        <v>78</v>
      </c>
      <c r="AY251" s="25" t="s">
        <v>419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5" t="s">
        <v>78</v>
      </c>
      <c r="BK251" s="220">
        <f>ROUND(I251*H251,2)</f>
        <v>0</v>
      </c>
      <c r="BL251" s="25" t="s">
        <v>517</v>
      </c>
      <c r="BM251" s="25" t="s">
        <v>1472</v>
      </c>
    </row>
    <row r="252" spans="2:65" s="1" customFormat="1" ht="13.5">
      <c r="B252" s="42"/>
      <c r="C252" s="64"/>
      <c r="D252" s="237" t="s">
        <v>428</v>
      </c>
      <c r="E252" s="64"/>
      <c r="F252" s="271" t="s">
        <v>3693</v>
      </c>
      <c r="G252" s="64"/>
      <c r="H252" s="64"/>
      <c r="I252" s="177"/>
      <c r="J252" s="64"/>
      <c r="K252" s="64"/>
      <c r="L252" s="62"/>
      <c r="M252" s="223"/>
      <c r="N252" s="43"/>
      <c r="O252" s="43"/>
      <c r="P252" s="43"/>
      <c r="Q252" s="43"/>
      <c r="R252" s="43"/>
      <c r="S252" s="43"/>
      <c r="T252" s="79"/>
      <c r="AT252" s="25" t="s">
        <v>428</v>
      </c>
      <c r="AU252" s="25" t="s">
        <v>78</v>
      </c>
    </row>
    <row r="253" spans="2:65" s="1" customFormat="1" ht="22.5" customHeight="1">
      <c r="B253" s="42"/>
      <c r="C253" s="209" t="s">
        <v>963</v>
      </c>
      <c r="D253" s="209" t="s">
        <v>421</v>
      </c>
      <c r="E253" s="210" t="s">
        <v>3694</v>
      </c>
      <c r="F253" s="211" t="s">
        <v>3695</v>
      </c>
      <c r="G253" s="212" t="s">
        <v>504</v>
      </c>
      <c r="H253" s="213">
        <v>212</v>
      </c>
      <c r="I253" s="214"/>
      <c r="J253" s="215">
        <f>ROUND(I253*H253,2)</f>
        <v>0</v>
      </c>
      <c r="K253" s="211" t="s">
        <v>21</v>
      </c>
      <c r="L253" s="62"/>
      <c r="M253" s="216" t="s">
        <v>21</v>
      </c>
      <c r="N253" s="217" t="s">
        <v>42</v>
      </c>
      <c r="O253" s="43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AR253" s="25" t="s">
        <v>517</v>
      </c>
      <c r="AT253" s="25" t="s">
        <v>421</v>
      </c>
      <c r="AU253" s="25" t="s">
        <v>78</v>
      </c>
      <c r="AY253" s="25" t="s">
        <v>419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5" t="s">
        <v>78</v>
      </c>
      <c r="BK253" s="220">
        <f>ROUND(I253*H253,2)</f>
        <v>0</v>
      </c>
      <c r="BL253" s="25" t="s">
        <v>517</v>
      </c>
      <c r="BM253" s="25" t="s">
        <v>1489</v>
      </c>
    </row>
    <row r="254" spans="2:65" s="1" customFormat="1" ht="13.5">
      <c r="B254" s="42"/>
      <c r="C254" s="64"/>
      <c r="D254" s="237" t="s">
        <v>428</v>
      </c>
      <c r="E254" s="64"/>
      <c r="F254" s="271" t="s">
        <v>3695</v>
      </c>
      <c r="G254" s="64"/>
      <c r="H254" s="64"/>
      <c r="I254" s="177"/>
      <c r="J254" s="64"/>
      <c r="K254" s="64"/>
      <c r="L254" s="62"/>
      <c r="M254" s="223"/>
      <c r="N254" s="43"/>
      <c r="O254" s="43"/>
      <c r="P254" s="43"/>
      <c r="Q254" s="43"/>
      <c r="R254" s="43"/>
      <c r="S254" s="43"/>
      <c r="T254" s="79"/>
      <c r="AT254" s="25" t="s">
        <v>428</v>
      </c>
      <c r="AU254" s="25" t="s">
        <v>78</v>
      </c>
    </row>
    <row r="255" spans="2:65" s="1" customFormat="1" ht="22.5" customHeight="1">
      <c r="B255" s="42"/>
      <c r="C255" s="209" t="s">
        <v>969</v>
      </c>
      <c r="D255" s="209" t="s">
        <v>421</v>
      </c>
      <c r="E255" s="210" t="s">
        <v>3696</v>
      </c>
      <c r="F255" s="211" t="s">
        <v>3697</v>
      </c>
      <c r="G255" s="212" t="s">
        <v>504</v>
      </c>
      <c r="H255" s="213">
        <v>159</v>
      </c>
      <c r="I255" s="214"/>
      <c r="J255" s="215">
        <f>ROUND(I255*H255,2)</f>
        <v>0</v>
      </c>
      <c r="K255" s="211" t="s">
        <v>21</v>
      </c>
      <c r="L255" s="62"/>
      <c r="M255" s="216" t="s">
        <v>21</v>
      </c>
      <c r="N255" s="217" t="s">
        <v>42</v>
      </c>
      <c r="O255" s="43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AR255" s="25" t="s">
        <v>517</v>
      </c>
      <c r="AT255" s="25" t="s">
        <v>421</v>
      </c>
      <c r="AU255" s="25" t="s">
        <v>78</v>
      </c>
      <c r="AY255" s="25" t="s">
        <v>419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5" t="s">
        <v>78</v>
      </c>
      <c r="BK255" s="220">
        <f>ROUND(I255*H255,2)</f>
        <v>0</v>
      </c>
      <c r="BL255" s="25" t="s">
        <v>517</v>
      </c>
      <c r="BM255" s="25" t="s">
        <v>1501</v>
      </c>
    </row>
    <row r="256" spans="2:65" s="1" customFormat="1" ht="13.5">
      <c r="B256" s="42"/>
      <c r="C256" s="64"/>
      <c r="D256" s="237" t="s">
        <v>428</v>
      </c>
      <c r="E256" s="64"/>
      <c r="F256" s="271" t="s">
        <v>3697</v>
      </c>
      <c r="G256" s="64"/>
      <c r="H256" s="64"/>
      <c r="I256" s="177"/>
      <c r="J256" s="64"/>
      <c r="K256" s="64"/>
      <c r="L256" s="62"/>
      <c r="M256" s="223"/>
      <c r="N256" s="43"/>
      <c r="O256" s="43"/>
      <c r="P256" s="43"/>
      <c r="Q256" s="43"/>
      <c r="R256" s="43"/>
      <c r="S256" s="43"/>
      <c r="T256" s="79"/>
      <c r="AT256" s="25" t="s">
        <v>428</v>
      </c>
      <c r="AU256" s="25" t="s">
        <v>78</v>
      </c>
    </row>
    <row r="257" spans="2:65" s="1" customFormat="1" ht="22.5" customHeight="1">
      <c r="B257" s="42"/>
      <c r="C257" s="209" t="s">
        <v>974</v>
      </c>
      <c r="D257" s="209" t="s">
        <v>421</v>
      </c>
      <c r="E257" s="210" t="s">
        <v>3698</v>
      </c>
      <c r="F257" s="211" t="s">
        <v>3699</v>
      </c>
      <c r="G257" s="212" t="s">
        <v>504</v>
      </c>
      <c r="H257" s="213">
        <v>320</v>
      </c>
      <c r="I257" s="214"/>
      <c r="J257" s="215">
        <f>ROUND(I257*H257,2)</f>
        <v>0</v>
      </c>
      <c r="K257" s="211" t="s">
        <v>21</v>
      </c>
      <c r="L257" s="62"/>
      <c r="M257" s="216" t="s">
        <v>21</v>
      </c>
      <c r="N257" s="217" t="s">
        <v>42</v>
      </c>
      <c r="O257" s="43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AR257" s="25" t="s">
        <v>517</v>
      </c>
      <c r="AT257" s="25" t="s">
        <v>421</v>
      </c>
      <c r="AU257" s="25" t="s">
        <v>78</v>
      </c>
      <c r="AY257" s="25" t="s">
        <v>419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5" t="s">
        <v>78</v>
      </c>
      <c r="BK257" s="220">
        <f>ROUND(I257*H257,2)</f>
        <v>0</v>
      </c>
      <c r="BL257" s="25" t="s">
        <v>517</v>
      </c>
      <c r="BM257" s="25" t="s">
        <v>1516</v>
      </c>
    </row>
    <row r="258" spans="2:65" s="1" customFormat="1" ht="13.5">
      <c r="B258" s="42"/>
      <c r="C258" s="64"/>
      <c r="D258" s="237" t="s">
        <v>428</v>
      </c>
      <c r="E258" s="64"/>
      <c r="F258" s="271" t="s">
        <v>3699</v>
      </c>
      <c r="G258" s="64"/>
      <c r="H258" s="64"/>
      <c r="I258" s="177"/>
      <c r="J258" s="64"/>
      <c r="K258" s="64"/>
      <c r="L258" s="62"/>
      <c r="M258" s="223"/>
      <c r="N258" s="43"/>
      <c r="O258" s="43"/>
      <c r="P258" s="43"/>
      <c r="Q258" s="43"/>
      <c r="R258" s="43"/>
      <c r="S258" s="43"/>
      <c r="T258" s="79"/>
      <c r="AT258" s="25" t="s">
        <v>428</v>
      </c>
      <c r="AU258" s="25" t="s">
        <v>78</v>
      </c>
    </row>
    <row r="259" spans="2:65" s="1" customFormat="1" ht="22.5" customHeight="1">
      <c r="B259" s="42"/>
      <c r="C259" s="209" t="s">
        <v>980</v>
      </c>
      <c r="D259" s="209" t="s">
        <v>421</v>
      </c>
      <c r="E259" s="210" t="s">
        <v>3700</v>
      </c>
      <c r="F259" s="211" t="s">
        <v>3701</v>
      </c>
      <c r="G259" s="212" t="s">
        <v>504</v>
      </c>
      <c r="H259" s="213">
        <v>120</v>
      </c>
      <c r="I259" s="214"/>
      <c r="J259" s="215">
        <f>ROUND(I259*H259,2)</f>
        <v>0</v>
      </c>
      <c r="K259" s="211" t="s">
        <v>21</v>
      </c>
      <c r="L259" s="62"/>
      <c r="M259" s="216" t="s">
        <v>21</v>
      </c>
      <c r="N259" s="217" t="s">
        <v>42</v>
      </c>
      <c r="O259" s="43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AR259" s="25" t="s">
        <v>517</v>
      </c>
      <c r="AT259" s="25" t="s">
        <v>421</v>
      </c>
      <c r="AU259" s="25" t="s">
        <v>78</v>
      </c>
      <c r="AY259" s="25" t="s">
        <v>419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5" t="s">
        <v>78</v>
      </c>
      <c r="BK259" s="220">
        <f>ROUND(I259*H259,2)</f>
        <v>0</v>
      </c>
      <c r="BL259" s="25" t="s">
        <v>517</v>
      </c>
      <c r="BM259" s="25" t="s">
        <v>1530</v>
      </c>
    </row>
    <row r="260" spans="2:65" s="1" customFormat="1" ht="13.5">
      <c r="B260" s="42"/>
      <c r="C260" s="64"/>
      <c r="D260" s="237" t="s">
        <v>428</v>
      </c>
      <c r="E260" s="64"/>
      <c r="F260" s="271" t="s">
        <v>3701</v>
      </c>
      <c r="G260" s="64"/>
      <c r="H260" s="64"/>
      <c r="I260" s="177"/>
      <c r="J260" s="64"/>
      <c r="K260" s="64"/>
      <c r="L260" s="62"/>
      <c r="M260" s="223"/>
      <c r="N260" s="43"/>
      <c r="O260" s="43"/>
      <c r="P260" s="43"/>
      <c r="Q260" s="43"/>
      <c r="R260" s="43"/>
      <c r="S260" s="43"/>
      <c r="T260" s="79"/>
      <c r="AT260" s="25" t="s">
        <v>428</v>
      </c>
      <c r="AU260" s="25" t="s">
        <v>78</v>
      </c>
    </row>
    <row r="261" spans="2:65" s="1" customFormat="1" ht="22.5" customHeight="1">
      <c r="B261" s="42"/>
      <c r="C261" s="209" t="s">
        <v>986</v>
      </c>
      <c r="D261" s="209" t="s">
        <v>421</v>
      </c>
      <c r="E261" s="210" t="s">
        <v>3702</v>
      </c>
      <c r="F261" s="211" t="s">
        <v>3703</v>
      </c>
      <c r="G261" s="212" t="s">
        <v>504</v>
      </c>
      <c r="H261" s="213">
        <v>250</v>
      </c>
      <c r="I261" s="214"/>
      <c r="J261" s="215">
        <f>ROUND(I261*H261,2)</f>
        <v>0</v>
      </c>
      <c r="K261" s="211" t="s">
        <v>21</v>
      </c>
      <c r="L261" s="62"/>
      <c r="M261" s="216" t="s">
        <v>21</v>
      </c>
      <c r="N261" s="217" t="s">
        <v>42</v>
      </c>
      <c r="O261" s="43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AR261" s="25" t="s">
        <v>517</v>
      </c>
      <c r="AT261" s="25" t="s">
        <v>421</v>
      </c>
      <c r="AU261" s="25" t="s">
        <v>78</v>
      </c>
      <c r="AY261" s="25" t="s">
        <v>419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5" t="s">
        <v>78</v>
      </c>
      <c r="BK261" s="220">
        <f>ROUND(I261*H261,2)</f>
        <v>0</v>
      </c>
      <c r="BL261" s="25" t="s">
        <v>517</v>
      </c>
      <c r="BM261" s="25" t="s">
        <v>1542</v>
      </c>
    </row>
    <row r="262" spans="2:65" s="1" customFormat="1" ht="13.5">
      <c r="B262" s="42"/>
      <c r="C262" s="64"/>
      <c r="D262" s="237" t="s">
        <v>428</v>
      </c>
      <c r="E262" s="64"/>
      <c r="F262" s="271" t="s">
        <v>3703</v>
      </c>
      <c r="G262" s="64"/>
      <c r="H262" s="64"/>
      <c r="I262" s="177"/>
      <c r="J262" s="64"/>
      <c r="K262" s="64"/>
      <c r="L262" s="62"/>
      <c r="M262" s="223"/>
      <c r="N262" s="43"/>
      <c r="O262" s="43"/>
      <c r="P262" s="43"/>
      <c r="Q262" s="43"/>
      <c r="R262" s="43"/>
      <c r="S262" s="43"/>
      <c r="T262" s="79"/>
      <c r="AT262" s="25" t="s">
        <v>428</v>
      </c>
      <c r="AU262" s="25" t="s">
        <v>78</v>
      </c>
    </row>
    <row r="263" spans="2:65" s="1" customFormat="1" ht="22.5" customHeight="1">
      <c r="B263" s="42"/>
      <c r="C263" s="209" t="s">
        <v>993</v>
      </c>
      <c r="D263" s="209" t="s">
        <v>421</v>
      </c>
      <c r="E263" s="210" t="s">
        <v>3704</v>
      </c>
      <c r="F263" s="211" t="s">
        <v>3705</v>
      </c>
      <c r="G263" s="212" t="s">
        <v>504</v>
      </c>
      <c r="H263" s="213">
        <v>114</v>
      </c>
      <c r="I263" s="214"/>
      <c r="J263" s="215">
        <f>ROUND(I263*H263,2)</f>
        <v>0</v>
      </c>
      <c r="K263" s="211" t="s">
        <v>21</v>
      </c>
      <c r="L263" s="62"/>
      <c r="M263" s="216" t="s">
        <v>21</v>
      </c>
      <c r="N263" s="217" t="s">
        <v>42</v>
      </c>
      <c r="O263" s="43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AR263" s="25" t="s">
        <v>517</v>
      </c>
      <c r="AT263" s="25" t="s">
        <v>421</v>
      </c>
      <c r="AU263" s="25" t="s">
        <v>78</v>
      </c>
      <c r="AY263" s="25" t="s">
        <v>419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5" t="s">
        <v>78</v>
      </c>
      <c r="BK263" s="220">
        <f>ROUND(I263*H263,2)</f>
        <v>0</v>
      </c>
      <c r="BL263" s="25" t="s">
        <v>517</v>
      </c>
      <c r="BM263" s="25" t="s">
        <v>1557</v>
      </c>
    </row>
    <row r="264" spans="2:65" s="1" customFormat="1" ht="13.5">
      <c r="B264" s="42"/>
      <c r="C264" s="64"/>
      <c r="D264" s="237" t="s">
        <v>428</v>
      </c>
      <c r="E264" s="64"/>
      <c r="F264" s="271" t="s">
        <v>3705</v>
      </c>
      <c r="G264" s="64"/>
      <c r="H264" s="64"/>
      <c r="I264" s="177"/>
      <c r="J264" s="64"/>
      <c r="K264" s="64"/>
      <c r="L264" s="62"/>
      <c r="M264" s="223"/>
      <c r="N264" s="43"/>
      <c r="O264" s="43"/>
      <c r="P264" s="43"/>
      <c r="Q264" s="43"/>
      <c r="R264" s="43"/>
      <c r="S264" s="43"/>
      <c r="T264" s="79"/>
      <c r="AT264" s="25" t="s">
        <v>428</v>
      </c>
      <c r="AU264" s="25" t="s">
        <v>78</v>
      </c>
    </row>
    <row r="265" spans="2:65" s="1" customFormat="1" ht="22.5" customHeight="1">
      <c r="B265" s="42"/>
      <c r="C265" s="209" t="s">
        <v>999</v>
      </c>
      <c r="D265" s="209" t="s">
        <v>421</v>
      </c>
      <c r="E265" s="210" t="s">
        <v>3706</v>
      </c>
      <c r="F265" s="211" t="s">
        <v>3707</v>
      </c>
      <c r="G265" s="212" t="s">
        <v>504</v>
      </c>
      <c r="H265" s="213">
        <v>73</v>
      </c>
      <c r="I265" s="214"/>
      <c r="J265" s="215">
        <f>ROUND(I265*H265,2)</f>
        <v>0</v>
      </c>
      <c r="K265" s="211" t="s">
        <v>21</v>
      </c>
      <c r="L265" s="62"/>
      <c r="M265" s="216" t="s">
        <v>21</v>
      </c>
      <c r="N265" s="217" t="s">
        <v>42</v>
      </c>
      <c r="O265" s="43"/>
      <c r="P265" s="218">
        <f>O265*H265</f>
        <v>0</v>
      </c>
      <c r="Q265" s="218">
        <v>0</v>
      </c>
      <c r="R265" s="218">
        <f>Q265*H265</f>
        <v>0</v>
      </c>
      <c r="S265" s="218">
        <v>0</v>
      </c>
      <c r="T265" s="219">
        <f>S265*H265</f>
        <v>0</v>
      </c>
      <c r="AR265" s="25" t="s">
        <v>517</v>
      </c>
      <c r="AT265" s="25" t="s">
        <v>421</v>
      </c>
      <c r="AU265" s="25" t="s">
        <v>78</v>
      </c>
      <c r="AY265" s="25" t="s">
        <v>419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5" t="s">
        <v>78</v>
      </c>
      <c r="BK265" s="220">
        <f>ROUND(I265*H265,2)</f>
        <v>0</v>
      </c>
      <c r="BL265" s="25" t="s">
        <v>517</v>
      </c>
      <c r="BM265" s="25" t="s">
        <v>1567</v>
      </c>
    </row>
    <row r="266" spans="2:65" s="1" customFormat="1" ht="13.5">
      <c r="B266" s="42"/>
      <c r="C266" s="64"/>
      <c r="D266" s="237" t="s">
        <v>428</v>
      </c>
      <c r="E266" s="64"/>
      <c r="F266" s="271" t="s">
        <v>3707</v>
      </c>
      <c r="G266" s="64"/>
      <c r="H266" s="64"/>
      <c r="I266" s="177"/>
      <c r="J266" s="64"/>
      <c r="K266" s="64"/>
      <c r="L266" s="62"/>
      <c r="M266" s="223"/>
      <c r="N266" s="43"/>
      <c r="O266" s="43"/>
      <c r="P266" s="43"/>
      <c r="Q266" s="43"/>
      <c r="R266" s="43"/>
      <c r="S266" s="43"/>
      <c r="T266" s="79"/>
      <c r="AT266" s="25" t="s">
        <v>428</v>
      </c>
      <c r="AU266" s="25" t="s">
        <v>78</v>
      </c>
    </row>
    <row r="267" spans="2:65" s="1" customFormat="1" ht="22.5" customHeight="1">
      <c r="B267" s="42"/>
      <c r="C267" s="209" t="s">
        <v>1005</v>
      </c>
      <c r="D267" s="209" t="s">
        <v>421</v>
      </c>
      <c r="E267" s="210" t="s">
        <v>3708</v>
      </c>
      <c r="F267" s="211" t="s">
        <v>3709</v>
      </c>
      <c r="G267" s="212" t="s">
        <v>504</v>
      </c>
      <c r="H267" s="213">
        <v>6</v>
      </c>
      <c r="I267" s="214"/>
      <c r="J267" s="215">
        <f>ROUND(I267*H267,2)</f>
        <v>0</v>
      </c>
      <c r="K267" s="211" t="s">
        <v>21</v>
      </c>
      <c r="L267" s="62"/>
      <c r="M267" s="216" t="s">
        <v>21</v>
      </c>
      <c r="N267" s="217" t="s">
        <v>42</v>
      </c>
      <c r="O267" s="43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AR267" s="25" t="s">
        <v>517</v>
      </c>
      <c r="AT267" s="25" t="s">
        <v>421</v>
      </c>
      <c r="AU267" s="25" t="s">
        <v>78</v>
      </c>
      <c r="AY267" s="25" t="s">
        <v>419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5" t="s">
        <v>78</v>
      </c>
      <c r="BK267" s="220">
        <f>ROUND(I267*H267,2)</f>
        <v>0</v>
      </c>
      <c r="BL267" s="25" t="s">
        <v>517</v>
      </c>
      <c r="BM267" s="25" t="s">
        <v>1581</v>
      </c>
    </row>
    <row r="268" spans="2:65" s="1" customFormat="1" ht="13.5">
      <c r="B268" s="42"/>
      <c r="C268" s="64"/>
      <c r="D268" s="237" t="s">
        <v>428</v>
      </c>
      <c r="E268" s="64"/>
      <c r="F268" s="271" t="s">
        <v>3709</v>
      </c>
      <c r="G268" s="64"/>
      <c r="H268" s="64"/>
      <c r="I268" s="177"/>
      <c r="J268" s="64"/>
      <c r="K268" s="64"/>
      <c r="L268" s="62"/>
      <c r="M268" s="223"/>
      <c r="N268" s="43"/>
      <c r="O268" s="43"/>
      <c r="P268" s="43"/>
      <c r="Q268" s="43"/>
      <c r="R268" s="43"/>
      <c r="S268" s="43"/>
      <c r="T268" s="79"/>
      <c r="AT268" s="25" t="s">
        <v>428</v>
      </c>
      <c r="AU268" s="25" t="s">
        <v>78</v>
      </c>
    </row>
    <row r="269" spans="2:65" s="1" customFormat="1" ht="22.5" customHeight="1">
      <c r="B269" s="42"/>
      <c r="C269" s="209" t="s">
        <v>1011</v>
      </c>
      <c r="D269" s="209" t="s">
        <v>421</v>
      </c>
      <c r="E269" s="210" t="s">
        <v>3710</v>
      </c>
      <c r="F269" s="211" t="s">
        <v>3711</v>
      </c>
      <c r="G269" s="212" t="s">
        <v>504</v>
      </c>
      <c r="H269" s="213">
        <v>120</v>
      </c>
      <c r="I269" s="214"/>
      <c r="J269" s="215">
        <f>ROUND(I269*H269,2)</f>
        <v>0</v>
      </c>
      <c r="K269" s="211" t="s">
        <v>21</v>
      </c>
      <c r="L269" s="62"/>
      <c r="M269" s="216" t="s">
        <v>21</v>
      </c>
      <c r="N269" s="217" t="s">
        <v>42</v>
      </c>
      <c r="O269" s="43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AR269" s="25" t="s">
        <v>517</v>
      </c>
      <c r="AT269" s="25" t="s">
        <v>421</v>
      </c>
      <c r="AU269" s="25" t="s">
        <v>78</v>
      </c>
      <c r="AY269" s="25" t="s">
        <v>419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5" t="s">
        <v>78</v>
      </c>
      <c r="BK269" s="220">
        <f>ROUND(I269*H269,2)</f>
        <v>0</v>
      </c>
      <c r="BL269" s="25" t="s">
        <v>517</v>
      </c>
      <c r="BM269" s="25" t="s">
        <v>1595</v>
      </c>
    </row>
    <row r="270" spans="2:65" s="1" customFormat="1" ht="13.5">
      <c r="B270" s="42"/>
      <c r="C270" s="64"/>
      <c r="D270" s="237" t="s">
        <v>428</v>
      </c>
      <c r="E270" s="64"/>
      <c r="F270" s="271" t="s">
        <v>3711</v>
      </c>
      <c r="G270" s="64"/>
      <c r="H270" s="64"/>
      <c r="I270" s="177"/>
      <c r="J270" s="64"/>
      <c r="K270" s="64"/>
      <c r="L270" s="62"/>
      <c r="M270" s="223"/>
      <c r="N270" s="43"/>
      <c r="O270" s="43"/>
      <c r="P270" s="43"/>
      <c r="Q270" s="43"/>
      <c r="R270" s="43"/>
      <c r="S270" s="43"/>
      <c r="T270" s="79"/>
      <c r="AT270" s="25" t="s">
        <v>428</v>
      </c>
      <c r="AU270" s="25" t="s">
        <v>78</v>
      </c>
    </row>
    <row r="271" spans="2:65" s="1" customFormat="1" ht="22.5" customHeight="1">
      <c r="B271" s="42"/>
      <c r="C271" s="209" t="s">
        <v>1018</v>
      </c>
      <c r="D271" s="209" t="s">
        <v>421</v>
      </c>
      <c r="E271" s="210" t="s">
        <v>3712</v>
      </c>
      <c r="F271" s="211" t="s">
        <v>3713</v>
      </c>
      <c r="G271" s="212" t="s">
        <v>504</v>
      </c>
      <c r="H271" s="213">
        <v>20</v>
      </c>
      <c r="I271" s="214"/>
      <c r="J271" s="215">
        <f>ROUND(I271*H271,2)</f>
        <v>0</v>
      </c>
      <c r="K271" s="211" t="s">
        <v>21</v>
      </c>
      <c r="L271" s="62"/>
      <c r="M271" s="216" t="s">
        <v>21</v>
      </c>
      <c r="N271" s="217" t="s">
        <v>42</v>
      </c>
      <c r="O271" s="43"/>
      <c r="P271" s="218">
        <f>O271*H271</f>
        <v>0</v>
      </c>
      <c r="Q271" s="218">
        <v>0</v>
      </c>
      <c r="R271" s="218">
        <f>Q271*H271</f>
        <v>0</v>
      </c>
      <c r="S271" s="218">
        <v>0</v>
      </c>
      <c r="T271" s="219">
        <f>S271*H271</f>
        <v>0</v>
      </c>
      <c r="AR271" s="25" t="s">
        <v>517</v>
      </c>
      <c r="AT271" s="25" t="s">
        <v>421</v>
      </c>
      <c r="AU271" s="25" t="s">
        <v>78</v>
      </c>
      <c r="AY271" s="25" t="s">
        <v>419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5" t="s">
        <v>78</v>
      </c>
      <c r="BK271" s="220">
        <f>ROUND(I271*H271,2)</f>
        <v>0</v>
      </c>
      <c r="BL271" s="25" t="s">
        <v>517</v>
      </c>
      <c r="BM271" s="25" t="s">
        <v>1610</v>
      </c>
    </row>
    <row r="272" spans="2:65" s="1" customFormat="1" ht="13.5">
      <c r="B272" s="42"/>
      <c r="C272" s="64"/>
      <c r="D272" s="237" t="s">
        <v>428</v>
      </c>
      <c r="E272" s="64"/>
      <c r="F272" s="271" t="s">
        <v>3713</v>
      </c>
      <c r="G272" s="64"/>
      <c r="H272" s="64"/>
      <c r="I272" s="177"/>
      <c r="J272" s="64"/>
      <c r="K272" s="64"/>
      <c r="L272" s="62"/>
      <c r="M272" s="223"/>
      <c r="N272" s="43"/>
      <c r="O272" s="43"/>
      <c r="P272" s="43"/>
      <c r="Q272" s="43"/>
      <c r="R272" s="43"/>
      <c r="S272" s="43"/>
      <c r="T272" s="79"/>
      <c r="AT272" s="25" t="s">
        <v>428</v>
      </c>
      <c r="AU272" s="25" t="s">
        <v>78</v>
      </c>
    </row>
    <row r="273" spans="2:65" s="1" customFormat="1" ht="22.5" customHeight="1">
      <c r="B273" s="42"/>
      <c r="C273" s="209" t="s">
        <v>1024</v>
      </c>
      <c r="D273" s="209" t="s">
        <v>421</v>
      </c>
      <c r="E273" s="210" t="s">
        <v>3714</v>
      </c>
      <c r="F273" s="211" t="s">
        <v>3715</v>
      </c>
      <c r="G273" s="212" t="s">
        <v>504</v>
      </c>
      <c r="H273" s="213">
        <v>250</v>
      </c>
      <c r="I273" s="214"/>
      <c r="J273" s="215">
        <f>ROUND(I273*H273,2)</f>
        <v>0</v>
      </c>
      <c r="K273" s="211" t="s">
        <v>21</v>
      </c>
      <c r="L273" s="62"/>
      <c r="M273" s="216" t="s">
        <v>21</v>
      </c>
      <c r="N273" s="217" t="s">
        <v>42</v>
      </c>
      <c r="O273" s="43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AR273" s="25" t="s">
        <v>517</v>
      </c>
      <c r="AT273" s="25" t="s">
        <v>421</v>
      </c>
      <c r="AU273" s="25" t="s">
        <v>78</v>
      </c>
      <c r="AY273" s="25" t="s">
        <v>419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5" t="s">
        <v>78</v>
      </c>
      <c r="BK273" s="220">
        <f>ROUND(I273*H273,2)</f>
        <v>0</v>
      </c>
      <c r="BL273" s="25" t="s">
        <v>517</v>
      </c>
      <c r="BM273" s="25" t="s">
        <v>1634</v>
      </c>
    </row>
    <row r="274" spans="2:65" s="1" customFormat="1" ht="13.5">
      <c r="B274" s="42"/>
      <c r="C274" s="64"/>
      <c r="D274" s="237" t="s">
        <v>428</v>
      </c>
      <c r="E274" s="64"/>
      <c r="F274" s="271" t="s">
        <v>3715</v>
      </c>
      <c r="G274" s="64"/>
      <c r="H274" s="64"/>
      <c r="I274" s="177"/>
      <c r="J274" s="64"/>
      <c r="K274" s="64"/>
      <c r="L274" s="62"/>
      <c r="M274" s="223"/>
      <c r="N274" s="43"/>
      <c r="O274" s="43"/>
      <c r="P274" s="43"/>
      <c r="Q274" s="43"/>
      <c r="R274" s="43"/>
      <c r="S274" s="43"/>
      <c r="T274" s="79"/>
      <c r="AT274" s="25" t="s">
        <v>428</v>
      </c>
      <c r="AU274" s="25" t="s">
        <v>78</v>
      </c>
    </row>
    <row r="275" spans="2:65" s="1" customFormat="1" ht="31.5" customHeight="1">
      <c r="B275" s="42"/>
      <c r="C275" s="209" t="s">
        <v>1033</v>
      </c>
      <c r="D275" s="209" t="s">
        <v>421</v>
      </c>
      <c r="E275" s="210" t="s">
        <v>3716</v>
      </c>
      <c r="F275" s="211" t="s">
        <v>3717</v>
      </c>
      <c r="G275" s="212" t="s">
        <v>504</v>
      </c>
      <c r="H275" s="213">
        <v>15</v>
      </c>
      <c r="I275" s="214"/>
      <c r="J275" s="215">
        <f>ROUND(I275*H275,2)</f>
        <v>0</v>
      </c>
      <c r="K275" s="211" t="s">
        <v>21</v>
      </c>
      <c r="L275" s="62"/>
      <c r="M275" s="216" t="s">
        <v>21</v>
      </c>
      <c r="N275" s="217" t="s">
        <v>42</v>
      </c>
      <c r="O275" s="43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AR275" s="25" t="s">
        <v>517</v>
      </c>
      <c r="AT275" s="25" t="s">
        <v>421</v>
      </c>
      <c r="AU275" s="25" t="s">
        <v>78</v>
      </c>
      <c r="AY275" s="25" t="s">
        <v>419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5" t="s">
        <v>78</v>
      </c>
      <c r="BK275" s="220">
        <f>ROUND(I275*H275,2)</f>
        <v>0</v>
      </c>
      <c r="BL275" s="25" t="s">
        <v>517</v>
      </c>
      <c r="BM275" s="25" t="s">
        <v>1644</v>
      </c>
    </row>
    <row r="276" spans="2:65" s="1" customFormat="1" ht="27">
      <c r="B276" s="42"/>
      <c r="C276" s="64"/>
      <c r="D276" s="237" t="s">
        <v>428</v>
      </c>
      <c r="E276" s="64"/>
      <c r="F276" s="271" t="s">
        <v>3717</v>
      </c>
      <c r="G276" s="64"/>
      <c r="H276" s="64"/>
      <c r="I276" s="177"/>
      <c r="J276" s="64"/>
      <c r="K276" s="64"/>
      <c r="L276" s="62"/>
      <c r="M276" s="223"/>
      <c r="N276" s="43"/>
      <c r="O276" s="43"/>
      <c r="P276" s="43"/>
      <c r="Q276" s="43"/>
      <c r="R276" s="43"/>
      <c r="S276" s="43"/>
      <c r="T276" s="79"/>
      <c r="AT276" s="25" t="s">
        <v>428</v>
      </c>
      <c r="AU276" s="25" t="s">
        <v>78</v>
      </c>
    </row>
    <row r="277" spans="2:65" s="1" customFormat="1" ht="31.5" customHeight="1">
      <c r="B277" s="42"/>
      <c r="C277" s="209" t="s">
        <v>1039</v>
      </c>
      <c r="D277" s="209" t="s">
        <v>421</v>
      </c>
      <c r="E277" s="210" t="s">
        <v>3718</v>
      </c>
      <c r="F277" s="211" t="s">
        <v>3719</v>
      </c>
      <c r="G277" s="212" t="s">
        <v>504</v>
      </c>
      <c r="H277" s="213">
        <v>83</v>
      </c>
      <c r="I277" s="214"/>
      <c r="J277" s="215">
        <f>ROUND(I277*H277,2)</f>
        <v>0</v>
      </c>
      <c r="K277" s="211" t="s">
        <v>21</v>
      </c>
      <c r="L277" s="62"/>
      <c r="M277" s="216" t="s">
        <v>21</v>
      </c>
      <c r="N277" s="217" t="s">
        <v>42</v>
      </c>
      <c r="O277" s="43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AR277" s="25" t="s">
        <v>517</v>
      </c>
      <c r="AT277" s="25" t="s">
        <v>421</v>
      </c>
      <c r="AU277" s="25" t="s">
        <v>78</v>
      </c>
      <c r="AY277" s="25" t="s">
        <v>419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5" t="s">
        <v>78</v>
      </c>
      <c r="BK277" s="220">
        <f>ROUND(I277*H277,2)</f>
        <v>0</v>
      </c>
      <c r="BL277" s="25" t="s">
        <v>517</v>
      </c>
      <c r="BM277" s="25" t="s">
        <v>1656</v>
      </c>
    </row>
    <row r="278" spans="2:65" s="1" customFormat="1" ht="27">
      <c r="B278" s="42"/>
      <c r="C278" s="64"/>
      <c r="D278" s="237" t="s">
        <v>428</v>
      </c>
      <c r="E278" s="64"/>
      <c r="F278" s="271" t="s">
        <v>3719</v>
      </c>
      <c r="G278" s="64"/>
      <c r="H278" s="64"/>
      <c r="I278" s="177"/>
      <c r="J278" s="64"/>
      <c r="K278" s="64"/>
      <c r="L278" s="62"/>
      <c r="M278" s="223"/>
      <c r="N278" s="43"/>
      <c r="O278" s="43"/>
      <c r="P278" s="43"/>
      <c r="Q278" s="43"/>
      <c r="R278" s="43"/>
      <c r="S278" s="43"/>
      <c r="T278" s="79"/>
      <c r="AT278" s="25" t="s">
        <v>428</v>
      </c>
      <c r="AU278" s="25" t="s">
        <v>78</v>
      </c>
    </row>
    <row r="279" spans="2:65" s="1" customFormat="1" ht="31.5" customHeight="1">
      <c r="B279" s="42"/>
      <c r="C279" s="209" t="s">
        <v>1046</v>
      </c>
      <c r="D279" s="209" t="s">
        <v>421</v>
      </c>
      <c r="E279" s="210" t="s">
        <v>3720</v>
      </c>
      <c r="F279" s="211" t="s">
        <v>3721</v>
      </c>
      <c r="G279" s="212" t="s">
        <v>504</v>
      </c>
      <c r="H279" s="213">
        <v>210</v>
      </c>
      <c r="I279" s="214"/>
      <c r="J279" s="215">
        <f>ROUND(I279*H279,2)</f>
        <v>0</v>
      </c>
      <c r="K279" s="211" t="s">
        <v>21</v>
      </c>
      <c r="L279" s="62"/>
      <c r="M279" s="216" t="s">
        <v>21</v>
      </c>
      <c r="N279" s="217" t="s">
        <v>42</v>
      </c>
      <c r="O279" s="43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AR279" s="25" t="s">
        <v>517</v>
      </c>
      <c r="AT279" s="25" t="s">
        <v>421</v>
      </c>
      <c r="AU279" s="25" t="s">
        <v>78</v>
      </c>
      <c r="AY279" s="25" t="s">
        <v>419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5" t="s">
        <v>78</v>
      </c>
      <c r="BK279" s="220">
        <f>ROUND(I279*H279,2)</f>
        <v>0</v>
      </c>
      <c r="BL279" s="25" t="s">
        <v>517</v>
      </c>
      <c r="BM279" s="25" t="s">
        <v>1671</v>
      </c>
    </row>
    <row r="280" spans="2:65" s="1" customFormat="1" ht="13.5">
      <c r="B280" s="42"/>
      <c r="C280" s="64"/>
      <c r="D280" s="237" t="s">
        <v>428</v>
      </c>
      <c r="E280" s="64"/>
      <c r="F280" s="271" t="s">
        <v>3721</v>
      </c>
      <c r="G280" s="64"/>
      <c r="H280" s="64"/>
      <c r="I280" s="177"/>
      <c r="J280" s="64"/>
      <c r="K280" s="64"/>
      <c r="L280" s="62"/>
      <c r="M280" s="223"/>
      <c r="N280" s="43"/>
      <c r="O280" s="43"/>
      <c r="P280" s="43"/>
      <c r="Q280" s="43"/>
      <c r="R280" s="43"/>
      <c r="S280" s="43"/>
      <c r="T280" s="79"/>
      <c r="AT280" s="25" t="s">
        <v>428</v>
      </c>
      <c r="AU280" s="25" t="s">
        <v>78</v>
      </c>
    </row>
    <row r="281" spans="2:65" s="1" customFormat="1" ht="31.5" customHeight="1">
      <c r="B281" s="42"/>
      <c r="C281" s="209" t="s">
        <v>1054</v>
      </c>
      <c r="D281" s="209" t="s">
        <v>421</v>
      </c>
      <c r="E281" s="210" t="s">
        <v>3722</v>
      </c>
      <c r="F281" s="211" t="s">
        <v>3723</v>
      </c>
      <c r="G281" s="212" t="s">
        <v>504</v>
      </c>
      <c r="H281" s="213">
        <v>20</v>
      </c>
      <c r="I281" s="214"/>
      <c r="J281" s="215">
        <f>ROUND(I281*H281,2)</f>
        <v>0</v>
      </c>
      <c r="K281" s="211" t="s">
        <v>21</v>
      </c>
      <c r="L281" s="62"/>
      <c r="M281" s="216" t="s">
        <v>21</v>
      </c>
      <c r="N281" s="217" t="s">
        <v>42</v>
      </c>
      <c r="O281" s="43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AR281" s="25" t="s">
        <v>517</v>
      </c>
      <c r="AT281" s="25" t="s">
        <v>421</v>
      </c>
      <c r="AU281" s="25" t="s">
        <v>78</v>
      </c>
      <c r="AY281" s="25" t="s">
        <v>419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5" t="s">
        <v>78</v>
      </c>
      <c r="BK281" s="220">
        <f>ROUND(I281*H281,2)</f>
        <v>0</v>
      </c>
      <c r="BL281" s="25" t="s">
        <v>517</v>
      </c>
      <c r="BM281" s="25" t="s">
        <v>1684</v>
      </c>
    </row>
    <row r="282" spans="2:65" s="1" customFormat="1" ht="27">
      <c r="B282" s="42"/>
      <c r="C282" s="64"/>
      <c r="D282" s="237" t="s">
        <v>428</v>
      </c>
      <c r="E282" s="64"/>
      <c r="F282" s="271" t="s">
        <v>3723</v>
      </c>
      <c r="G282" s="64"/>
      <c r="H282" s="64"/>
      <c r="I282" s="177"/>
      <c r="J282" s="64"/>
      <c r="K282" s="64"/>
      <c r="L282" s="62"/>
      <c r="M282" s="223"/>
      <c r="N282" s="43"/>
      <c r="O282" s="43"/>
      <c r="P282" s="43"/>
      <c r="Q282" s="43"/>
      <c r="R282" s="43"/>
      <c r="S282" s="43"/>
      <c r="T282" s="79"/>
      <c r="AT282" s="25" t="s">
        <v>428</v>
      </c>
      <c r="AU282" s="25" t="s">
        <v>78</v>
      </c>
    </row>
    <row r="283" spans="2:65" s="1" customFormat="1" ht="31.5" customHeight="1">
      <c r="B283" s="42"/>
      <c r="C283" s="209" t="s">
        <v>1060</v>
      </c>
      <c r="D283" s="209" t="s">
        <v>421</v>
      </c>
      <c r="E283" s="210" t="s">
        <v>3724</v>
      </c>
      <c r="F283" s="211" t="s">
        <v>3725</v>
      </c>
      <c r="G283" s="212" t="s">
        <v>504</v>
      </c>
      <c r="H283" s="213">
        <v>506</v>
      </c>
      <c r="I283" s="214"/>
      <c r="J283" s="215">
        <f>ROUND(I283*H283,2)</f>
        <v>0</v>
      </c>
      <c r="K283" s="211" t="s">
        <v>21</v>
      </c>
      <c r="L283" s="62"/>
      <c r="M283" s="216" t="s">
        <v>21</v>
      </c>
      <c r="N283" s="217" t="s">
        <v>42</v>
      </c>
      <c r="O283" s="43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AR283" s="25" t="s">
        <v>517</v>
      </c>
      <c r="AT283" s="25" t="s">
        <v>421</v>
      </c>
      <c r="AU283" s="25" t="s">
        <v>78</v>
      </c>
      <c r="AY283" s="25" t="s">
        <v>419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5" t="s">
        <v>78</v>
      </c>
      <c r="BK283" s="220">
        <f>ROUND(I283*H283,2)</f>
        <v>0</v>
      </c>
      <c r="BL283" s="25" t="s">
        <v>517</v>
      </c>
      <c r="BM283" s="25" t="s">
        <v>1694</v>
      </c>
    </row>
    <row r="284" spans="2:65" s="1" customFormat="1" ht="13.5">
      <c r="B284" s="42"/>
      <c r="C284" s="64"/>
      <c r="D284" s="237" t="s">
        <v>428</v>
      </c>
      <c r="E284" s="64"/>
      <c r="F284" s="271" t="s">
        <v>3725</v>
      </c>
      <c r="G284" s="64"/>
      <c r="H284" s="64"/>
      <c r="I284" s="177"/>
      <c r="J284" s="64"/>
      <c r="K284" s="64"/>
      <c r="L284" s="62"/>
      <c r="M284" s="223"/>
      <c r="N284" s="43"/>
      <c r="O284" s="43"/>
      <c r="P284" s="43"/>
      <c r="Q284" s="43"/>
      <c r="R284" s="43"/>
      <c r="S284" s="43"/>
      <c r="T284" s="79"/>
      <c r="AT284" s="25" t="s">
        <v>428</v>
      </c>
      <c r="AU284" s="25" t="s">
        <v>78</v>
      </c>
    </row>
    <row r="285" spans="2:65" s="1" customFormat="1" ht="31.5" customHeight="1">
      <c r="B285" s="42"/>
      <c r="C285" s="209" t="s">
        <v>1066</v>
      </c>
      <c r="D285" s="209" t="s">
        <v>421</v>
      </c>
      <c r="E285" s="210" t="s">
        <v>3726</v>
      </c>
      <c r="F285" s="211" t="s">
        <v>3727</v>
      </c>
      <c r="G285" s="212" t="s">
        <v>504</v>
      </c>
      <c r="H285" s="213">
        <v>50</v>
      </c>
      <c r="I285" s="214"/>
      <c r="J285" s="215">
        <f>ROUND(I285*H285,2)</f>
        <v>0</v>
      </c>
      <c r="K285" s="211" t="s">
        <v>21</v>
      </c>
      <c r="L285" s="62"/>
      <c r="M285" s="216" t="s">
        <v>21</v>
      </c>
      <c r="N285" s="217" t="s">
        <v>42</v>
      </c>
      <c r="O285" s="43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AR285" s="25" t="s">
        <v>517</v>
      </c>
      <c r="AT285" s="25" t="s">
        <v>421</v>
      </c>
      <c r="AU285" s="25" t="s">
        <v>78</v>
      </c>
      <c r="AY285" s="25" t="s">
        <v>419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5" t="s">
        <v>78</v>
      </c>
      <c r="BK285" s="220">
        <f>ROUND(I285*H285,2)</f>
        <v>0</v>
      </c>
      <c r="BL285" s="25" t="s">
        <v>517</v>
      </c>
      <c r="BM285" s="25" t="s">
        <v>1707</v>
      </c>
    </row>
    <row r="286" spans="2:65" s="1" customFormat="1" ht="27">
      <c r="B286" s="42"/>
      <c r="C286" s="64"/>
      <c r="D286" s="237" t="s">
        <v>428</v>
      </c>
      <c r="E286" s="64"/>
      <c r="F286" s="271" t="s">
        <v>3727</v>
      </c>
      <c r="G286" s="64"/>
      <c r="H286" s="64"/>
      <c r="I286" s="177"/>
      <c r="J286" s="64"/>
      <c r="K286" s="64"/>
      <c r="L286" s="62"/>
      <c r="M286" s="223"/>
      <c r="N286" s="43"/>
      <c r="O286" s="43"/>
      <c r="P286" s="43"/>
      <c r="Q286" s="43"/>
      <c r="R286" s="43"/>
      <c r="S286" s="43"/>
      <c r="T286" s="79"/>
      <c r="AT286" s="25" t="s">
        <v>428</v>
      </c>
      <c r="AU286" s="25" t="s">
        <v>78</v>
      </c>
    </row>
    <row r="287" spans="2:65" s="1" customFormat="1" ht="22.5" customHeight="1">
      <c r="B287" s="42"/>
      <c r="C287" s="209" t="s">
        <v>1072</v>
      </c>
      <c r="D287" s="209" t="s">
        <v>421</v>
      </c>
      <c r="E287" s="210" t="s">
        <v>3728</v>
      </c>
      <c r="F287" s="211" t="s">
        <v>3729</v>
      </c>
      <c r="G287" s="212" t="s">
        <v>465</v>
      </c>
      <c r="H287" s="213">
        <v>15</v>
      </c>
      <c r="I287" s="214"/>
      <c r="J287" s="215">
        <f>ROUND(I287*H287,2)</f>
        <v>0</v>
      </c>
      <c r="K287" s="211" t="s">
        <v>21</v>
      </c>
      <c r="L287" s="62"/>
      <c r="M287" s="216" t="s">
        <v>21</v>
      </c>
      <c r="N287" s="217" t="s">
        <v>42</v>
      </c>
      <c r="O287" s="43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AR287" s="25" t="s">
        <v>517</v>
      </c>
      <c r="AT287" s="25" t="s">
        <v>421</v>
      </c>
      <c r="AU287" s="25" t="s">
        <v>78</v>
      </c>
      <c r="AY287" s="25" t="s">
        <v>419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5" t="s">
        <v>78</v>
      </c>
      <c r="BK287" s="220">
        <f>ROUND(I287*H287,2)</f>
        <v>0</v>
      </c>
      <c r="BL287" s="25" t="s">
        <v>517</v>
      </c>
      <c r="BM287" s="25" t="s">
        <v>1723</v>
      </c>
    </row>
    <row r="288" spans="2:65" s="1" customFormat="1" ht="13.5">
      <c r="B288" s="42"/>
      <c r="C288" s="64"/>
      <c r="D288" s="237" t="s">
        <v>428</v>
      </c>
      <c r="E288" s="64"/>
      <c r="F288" s="271" t="s">
        <v>3729</v>
      </c>
      <c r="G288" s="64"/>
      <c r="H288" s="64"/>
      <c r="I288" s="177"/>
      <c r="J288" s="64"/>
      <c r="K288" s="64"/>
      <c r="L288" s="62"/>
      <c r="M288" s="223"/>
      <c r="N288" s="43"/>
      <c r="O288" s="43"/>
      <c r="P288" s="43"/>
      <c r="Q288" s="43"/>
      <c r="R288" s="43"/>
      <c r="S288" s="43"/>
      <c r="T288" s="79"/>
      <c r="AT288" s="25" t="s">
        <v>428</v>
      </c>
      <c r="AU288" s="25" t="s">
        <v>78</v>
      </c>
    </row>
    <row r="289" spans="2:65" s="1" customFormat="1" ht="22.5" customHeight="1">
      <c r="B289" s="42"/>
      <c r="C289" s="209" t="s">
        <v>1078</v>
      </c>
      <c r="D289" s="209" t="s">
        <v>421</v>
      </c>
      <c r="E289" s="210" t="s">
        <v>3730</v>
      </c>
      <c r="F289" s="211" t="s">
        <v>3731</v>
      </c>
      <c r="G289" s="212" t="s">
        <v>504</v>
      </c>
      <c r="H289" s="213">
        <v>105</v>
      </c>
      <c r="I289" s="214"/>
      <c r="J289" s="215">
        <f>ROUND(I289*H289,2)</f>
        <v>0</v>
      </c>
      <c r="K289" s="211" t="s">
        <v>21</v>
      </c>
      <c r="L289" s="62"/>
      <c r="M289" s="216" t="s">
        <v>21</v>
      </c>
      <c r="N289" s="217" t="s">
        <v>42</v>
      </c>
      <c r="O289" s="43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AR289" s="25" t="s">
        <v>517</v>
      </c>
      <c r="AT289" s="25" t="s">
        <v>421</v>
      </c>
      <c r="AU289" s="25" t="s">
        <v>78</v>
      </c>
      <c r="AY289" s="25" t="s">
        <v>419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5" t="s">
        <v>78</v>
      </c>
      <c r="BK289" s="220">
        <f>ROUND(I289*H289,2)</f>
        <v>0</v>
      </c>
      <c r="BL289" s="25" t="s">
        <v>517</v>
      </c>
      <c r="BM289" s="25" t="s">
        <v>1734</v>
      </c>
    </row>
    <row r="290" spans="2:65" s="1" customFormat="1" ht="13.5">
      <c r="B290" s="42"/>
      <c r="C290" s="64"/>
      <c r="D290" s="237" t="s">
        <v>428</v>
      </c>
      <c r="E290" s="64"/>
      <c r="F290" s="271" t="s">
        <v>3731</v>
      </c>
      <c r="G290" s="64"/>
      <c r="H290" s="64"/>
      <c r="I290" s="177"/>
      <c r="J290" s="64"/>
      <c r="K290" s="64"/>
      <c r="L290" s="62"/>
      <c r="M290" s="223"/>
      <c r="N290" s="43"/>
      <c r="O290" s="43"/>
      <c r="P290" s="43"/>
      <c r="Q290" s="43"/>
      <c r="R290" s="43"/>
      <c r="S290" s="43"/>
      <c r="T290" s="79"/>
      <c r="AT290" s="25" t="s">
        <v>428</v>
      </c>
      <c r="AU290" s="25" t="s">
        <v>78</v>
      </c>
    </row>
    <row r="291" spans="2:65" s="1" customFormat="1" ht="22.5" customHeight="1">
      <c r="B291" s="42"/>
      <c r="C291" s="209" t="s">
        <v>1084</v>
      </c>
      <c r="D291" s="209" t="s">
        <v>421</v>
      </c>
      <c r="E291" s="210" t="s">
        <v>3732</v>
      </c>
      <c r="F291" s="211" t="s">
        <v>3733</v>
      </c>
      <c r="G291" s="212" t="s">
        <v>504</v>
      </c>
      <c r="H291" s="213">
        <v>20</v>
      </c>
      <c r="I291" s="214"/>
      <c r="J291" s="215">
        <f>ROUND(I291*H291,2)</f>
        <v>0</v>
      </c>
      <c r="K291" s="211" t="s">
        <v>21</v>
      </c>
      <c r="L291" s="62"/>
      <c r="M291" s="216" t="s">
        <v>21</v>
      </c>
      <c r="N291" s="217" t="s">
        <v>42</v>
      </c>
      <c r="O291" s="43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AR291" s="25" t="s">
        <v>517</v>
      </c>
      <c r="AT291" s="25" t="s">
        <v>421</v>
      </c>
      <c r="AU291" s="25" t="s">
        <v>78</v>
      </c>
      <c r="AY291" s="25" t="s">
        <v>419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5" t="s">
        <v>78</v>
      </c>
      <c r="BK291" s="220">
        <f>ROUND(I291*H291,2)</f>
        <v>0</v>
      </c>
      <c r="BL291" s="25" t="s">
        <v>517</v>
      </c>
      <c r="BM291" s="25" t="s">
        <v>1746</v>
      </c>
    </row>
    <row r="292" spans="2:65" s="1" customFormat="1" ht="13.5">
      <c r="B292" s="42"/>
      <c r="C292" s="64"/>
      <c r="D292" s="237" t="s">
        <v>428</v>
      </c>
      <c r="E292" s="64"/>
      <c r="F292" s="271" t="s">
        <v>3733</v>
      </c>
      <c r="G292" s="64"/>
      <c r="H292" s="64"/>
      <c r="I292" s="177"/>
      <c r="J292" s="64"/>
      <c r="K292" s="64"/>
      <c r="L292" s="62"/>
      <c r="M292" s="223"/>
      <c r="N292" s="43"/>
      <c r="O292" s="43"/>
      <c r="P292" s="43"/>
      <c r="Q292" s="43"/>
      <c r="R292" s="43"/>
      <c r="S292" s="43"/>
      <c r="T292" s="79"/>
      <c r="AT292" s="25" t="s">
        <v>428</v>
      </c>
      <c r="AU292" s="25" t="s">
        <v>78</v>
      </c>
    </row>
    <row r="293" spans="2:65" s="1" customFormat="1" ht="22.5" customHeight="1">
      <c r="B293" s="42"/>
      <c r="C293" s="209" t="s">
        <v>1101</v>
      </c>
      <c r="D293" s="209" t="s">
        <v>421</v>
      </c>
      <c r="E293" s="210" t="s">
        <v>3734</v>
      </c>
      <c r="F293" s="211" t="s">
        <v>3735</v>
      </c>
      <c r="G293" s="212" t="s">
        <v>504</v>
      </c>
      <c r="H293" s="213">
        <v>257</v>
      </c>
      <c r="I293" s="214"/>
      <c r="J293" s="215">
        <f>ROUND(I293*H293,2)</f>
        <v>0</v>
      </c>
      <c r="K293" s="211" t="s">
        <v>21</v>
      </c>
      <c r="L293" s="62"/>
      <c r="M293" s="216" t="s">
        <v>21</v>
      </c>
      <c r="N293" s="217" t="s">
        <v>42</v>
      </c>
      <c r="O293" s="43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AR293" s="25" t="s">
        <v>517</v>
      </c>
      <c r="AT293" s="25" t="s">
        <v>421</v>
      </c>
      <c r="AU293" s="25" t="s">
        <v>78</v>
      </c>
      <c r="AY293" s="25" t="s">
        <v>419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5" t="s">
        <v>78</v>
      </c>
      <c r="BK293" s="220">
        <f>ROUND(I293*H293,2)</f>
        <v>0</v>
      </c>
      <c r="BL293" s="25" t="s">
        <v>517</v>
      </c>
      <c r="BM293" s="25" t="s">
        <v>1782</v>
      </c>
    </row>
    <row r="294" spans="2:65" s="1" customFormat="1" ht="13.5">
      <c r="B294" s="42"/>
      <c r="C294" s="64"/>
      <c r="D294" s="237" t="s">
        <v>428</v>
      </c>
      <c r="E294" s="64"/>
      <c r="F294" s="271" t="s">
        <v>3735</v>
      </c>
      <c r="G294" s="64"/>
      <c r="H294" s="64"/>
      <c r="I294" s="177"/>
      <c r="J294" s="64"/>
      <c r="K294" s="64"/>
      <c r="L294" s="62"/>
      <c r="M294" s="223"/>
      <c r="N294" s="43"/>
      <c r="O294" s="43"/>
      <c r="P294" s="43"/>
      <c r="Q294" s="43"/>
      <c r="R294" s="43"/>
      <c r="S294" s="43"/>
      <c r="T294" s="79"/>
      <c r="AT294" s="25" t="s">
        <v>428</v>
      </c>
      <c r="AU294" s="25" t="s">
        <v>78</v>
      </c>
    </row>
    <row r="295" spans="2:65" s="1" customFormat="1" ht="22.5" customHeight="1">
      <c r="B295" s="42"/>
      <c r="C295" s="209" t="s">
        <v>1106</v>
      </c>
      <c r="D295" s="209" t="s">
        <v>421</v>
      </c>
      <c r="E295" s="210" t="s">
        <v>3736</v>
      </c>
      <c r="F295" s="211" t="s">
        <v>3737</v>
      </c>
      <c r="G295" s="212" t="s">
        <v>504</v>
      </c>
      <c r="H295" s="213">
        <v>357</v>
      </c>
      <c r="I295" s="214"/>
      <c r="J295" s="215">
        <f>ROUND(I295*H295,2)</f>
        <v>0</v>
      </c>
      <c r="K295" s="211" t="s">
        <v>21</v>
      </c>
      <c r="L295" s="62"/>
      <c r="M295" s="216" t="s">
        <v>21</v>
      </c>
      <c r="N295" s="217" t="s">
        <v>42</v>
      </c>
      <c r="O295" s="43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AR295" s="25" t="s">
        <v>517</v>
      </c>
      <c r="AT295" s="25" t="s">
        <v>421</v>
      </c>
      <c r="AU295" s="25" t="s">
        <v>78</v>
      </c>
      <c r="AY295" s="25" t="s">
        <v>419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5" t="s">
        <v>78</v>
      </c>
      <c r="BK295" s="220">
        <f>ROUND(I295*H295,2)</f>
        <v>0</v>
      </c>
      <c r="BL295" s="25" t="s">
        <v>517</v>
      </c>
      <c r="BM295" s="25" t="s">
        <v>1793</v>
      </c>
    </row>
    <row r="296" spans="2:65" s="1" customFormat="1" ht="13.5">
      <c r="B296" s="42"/>
      <c r="C296" s="64"/>
      <c r="D296" s="237" t="s">
        <v>428</v>
      </c>
      <c r="E296" s="64"/>
      <c r="F296" s="271" t="s">
        <v>3737</v>
      </c>
      <c r="G296" s="64"/>
      <c r="H296" s="64"/>
      <c r="I296" s="177"/>
      <c r="J296" s="64"/>
      <c r="K296" s="64"/>
      <c r="L296" s="62"/>
      <c r="M296" s="223"/>
      <c r="N296" s="43"/>
      <c r="O296" s="43"/>
      <c r="P296" s="43"/>
      <c r="Q296" s="43"/>
      <c r="R296" s="43"/>
      <c r="S296" s="43"/>
      <c r="T296" s="79"/>
      <c r="AT296" s="25" t="s">
        <v>428</v>
      </c>
      <c r="AU296" s="25" t="s">
        <v>78</v>
      </c>
    </row>
    <row r="297" spans="2:65" s="1" customFormat="1" ht="22.5" customHeight="1">
      <c r="B297" s="42"/>
      <c r="C297" s="209" t="s">
        <v>1112</v>
      </c>
      <c r="D297" s="209" t="s">
        <v>421</v>
      </c>
      <c r="E297" s="210" t="s">
        <v>3738</v>
      </c>
      <c r="F297" s="211" t="s">
        <v>3739</v>
      </c>
      <c r="G297" s="212" t="s">
        <v>504</v>
      </c>
      <c r="H297" s="213">
        <v>227</v>
      </c>
      <c r="I297" s="214"/>
      <c r="J297" s="215">
        <f>ROUND(I297*H297,2)</f>
        <v>0</v>
      </c>
      <c r="K297" s="211" t="s">
        <v>21</v>
      </c>
      <c r="L297" s="62"/>
      <c r="M297" s="216" t="s">
        <v>21</v>
      </c>
      <c r="N297" s="217" t="s">
        <v>42</v>
      </c>
      <c r="O297" s="43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AR297" s="25" t="s">
        <v>517</v>
      </c>
      <c r="AT297" s="25" t="s">
        <v>421</v>
      </c>
      <c r="AU297" s="25" t="s">
        <v>78</v>
      </c>
      <c r="AY297" s="25" t="s">
        <v>419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5" t="s">
        <v>78</v>
      </c>
      <c r="BK297" s="220">
        <f>ROUND(I297*H297,2)</f>
        <v>0</v>
      </c>
      <c r="BL297" s="25" t="s">
        <v>517</v>
      </c>
      <c r="BM297" s="25" t="s">
        <v>1807</v>
      </c>
    </row>
    <row r="298" spans="2:65" s="1" customFormat="1" ht="13.5">
      <c r="B298" s="42"/>
      <c r="C298" s="64"/>
      <c r="D298" s="237" t="s">
        <v>428</v>
      </c>
      <c r="E298" s="64"/>
      <c r="F298" s="271" t="s">
        <v>3739</v>
      </c>
      <c r="G298" s="64"/>
      <c r="H298" s="64"/>
      <c r="I298" s="177"/>
      <c r="J298" s="64"/>
      <c r="K298" s="64"/>
      <c r="L298" s="62"/>
      <c r="M298" s="223"/>
      <c r="N298" s="43"/>
      <c r="O298" s="43"/>
      <c r="P298" s="43"/>
      <c r="Q298" s="43"/>
      <c r="R298" s="43"/>
      <c r="S298" s="43"/>
      <c r="T298" s="79"/>
      <c r="AT298" s="25" t="s">
        <v>428</v>
      </c>
      <c r="AU298" s="25" t="s">
        <v>78</v>
      </c>
    </row>
    <row r="299" spans="2:65" s="1" customFormat="1" ht="22.5" customHeight="1">
      <c r="B299" s="42"/>
      <c r="C299" s="209" t="s">
        <v>1118</v>
      </c>
      <c r="D299" s="209" t="s">
        <v>421</v>
      </c>
      <c r="E299" s="210" t="s">
        <v>3740</v>
      </c>
      <c r="F299" s="211" t="s">
        <v>3741</v>
      </c>
      <c r="G299" s="212" t="s">
        <v>504</v>
      </c>
      <c r="H299" s="213">
        <v>171</v>
      </c>
      <c r="I299" s="214"/>
      <c r="J299" s="215">
        <f>ROUND(I299*H299,2)</f>
        <v>0</v>
      </c>
      <c r="K299" s="211" t="s">
        <v>21</v>
      </c>
      <c r="L299" s="62"/>
      <c r="M299" s="216" t="s">
        <v>21</v>
      </c>
      <c r="N299" s="217" t="s">
        <v>42</v>
      </c>
      <c r="O299" s="43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AR299" s="25" t="s">
        <v>517</v>
      </c>
      <c r="AT299" s="25" t="s">
        <v>421</v>
      </c>
      <c r="AU299" s="25" t="s">
        <v>78</v>
      </c>
      <c r="AY299" s="25" t="s">
        <v>419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5" t="s">
        <v>78</v>
      </c>
      <c r="BK299" s="220">
        <f>ROUND(I299*H299,2)</f>
        <v>0</v>
      </c>
      <c r="BL299" s="25" t="s">
        <v>517</v>
      </c>
      <c r="BM299" s="25" t="s">
        <v>1820</v>
      </c>
    </row>
    <row r="300" spans="2:65" s="1" customFormat="1" ht="13.5">
      <c r="B300" s="42"/>
      <c r="C300" s="64"/>
      <c r="D300" s="237" t="s">
        <v>428</v>
      </c>
      <c r="E300" s="64"/>
      <c r="F300" s="271" t="s">
        <v>3741</v>
      </c>
      <c r="G300" s="64"/>
      <c r="H300" s="64"/>
      <c r="I300" s="177"/>
      <c r="J300" s="64"/>
      <c r="K300" s="64"/>
      <c r="L300" s="62"/>
      <c r="M300" s="223"/>
      <c r="N300" s="43"/>
      <c r="O300" s="43"/>
      <c r="P300" s="43"/>
      <c r="Q300" s="43"/>
      <c r="R300" s="43"/>
      <c r="S300" s="43"/>
      <c r="T300" s="79"/>
      <c r="AT300" s="25" t="s">
        <v>428</v>
      </c>
      <c r="AU300" s="25" t="s">
        <v>78</v>
      </c>
    </row>
    <row r="301" spans="2:65" s="1" customFormat="1" ht="22.5" customHeight="1">
      <c r="B301" s="42"/>
      <c r="C301" s="209" t="s">
        <v>1124</v>
      </c>
      <c r="D301" s="209" t="s">
        <v>421</v>
      </c>
      <c r="E301" s="210" t="s">
        <v>3742</v>
      </c>
      <c r="F301" s="211" t="s">
        <v>3743</v>
      </c>
      <c r="G301" s="212" t="s">
        <v>504</v>
      </c>
      <c r="H301" s="213">
        <v>448</v>
      </c>
      <c r="I301" s="214"/>
      <c r="J301" s="215">
        <f>ROUND(I301*H301,2)</f>
        <v>0</v>
      </c>
      <c r="K301" s="211" t="s">
        <v>21</v>
      </c>
      <c r="L301" s="62"/>
      <c r="M301" s="216" t="s">
        <v>21</v>
      </c>
      <c r="N301" s="217" t="s">
        <v>42</v>
      </c>
      <c r="O301" s="43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AR301" s="25" t="s">
        <v>517</v>
      </c>
      <c r="AT301" s="25" t="s">
        <v>421</v>
      </c>
      <c r="AU301" s="25" t="s">
        <v>78</v>
      </c>
      <c r="AY301" s="25" t="s">
        <v>419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5" t="s">
        <v>78</v>
      </c>
      <c r="BK301" s="220">
        <f>ROUND(I301*H301,2)</f>
        <v>0</v>
      </c>
      <c r="BL301" s="25" t="s">
        <v>517</v>
      </c>
      <c r="BM301" s="25" t="s">
        <v>1832</v>
      </c>
    </row>
    <row r="302" spans="2:65" s="1" customFormat="1" ht="13.5">
      <c r="B302" s="42"/>
      <c r="C302" s="64"/>
      <c r="D302" s="237" t="s">
        <v>428</v>
      </c>
      <c r="E302" s="64"/>
      <c r="F302" s="271" t="s">
        <v>3743</v>
      </c>
      <c r="G302" s="64"/>
      <c r="H302" s="64"/>
      <c r="I302" s="177"/>
      <c r="J302" s="64"/>
      <c r="K302" s="64"/>
      <c r="L302" s="62"/>
      <c r="M302" s="223"/>
      <c r="N302" s="43"/>
      <c r="O302" s="43"/>
      <c r="P302" s="43"/>
      <c r="Q302" s="43"/>
      <c r="R302" s="43"/>
      <c r="S302" s="43"/>
      <c r="T302" s="79"/>
      <c r="AT302" s="25" t="s">
        <v>428</v>
      </c>
      <c r="AU302" s="25" t="s">
        <v>78</v>
      </c>
    </row>
    <row r="303" spans="2:65" s="1" customFormat="1" ht="22.5" customHeight="1">
      <c r="B303" s="42"/>
      <c r="C303" s="209" t="s">
        <v>1129</v>
      </c>
      <c r="D303" s="209" t="s">
        <v>421</v>
      </c>
      <c r="E303" s="210" t="s">
        <v>3744</v>
      </c>
      <c r="F303" s="211" t="s">
        <v>3745</v>
      </c>
      <c r="G303" s="212" t="s">
        <v>3002</v>
      </c>
      <c r="H303" s="213">
        <v>2</v>
      </c>
      <c r="I303" s="214"/>
      <c r="J303" s="215">
        <f>ROUND(I303*H303,2)</f>
        <v>0</v>
      </c>
      <c r="K303" s="211" t="s">
        <v>21</v>
      </c>
      <c r="L303" s="62"/>
      <c r="M303" s="216" t="s">
        <v>21</v>
      </c>
      <c r="N303" s="217" t="s">
        <v>42</v>
      </c>
      <c r="O303" s="43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AR303" s="25" t="s">
        <v>517</v>
      </c>
      <c r="AT303" s="25" t="s">
        <v>421</v>
      </c>
      <c r="AU303" s="25" t="s">
        <v>78</v>
      </c>
      <c r="AY303" s="25" t="s">
        <v>419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5" t="s">
        <v>78</v>
      </c>
      <c r="BK303" s="220">
        <f>ROUND(I303*H303,2)</f>
        <v>0</v>
      </c>
      <c r="BL303" s="25" t="s">
        <v>517</v>
      </c>
      <c r="BM303" s="25" t="s">
        <v>1844</v>
      </c>
    </row>
    <row r="304" spans="2:65" s="1" customFormat="1" ht="13.5">
      <c r="B304" s="42"/>
      <c r="C304" s="64"/>
      <c r="D304" s="237" t="s">
        <v>428</v>
      </c>
      <c r="E304" s="64"/>
      <c r="F304" s="271" t="s">
        <v>3745</v>
      </c>
      <c r="G304" s="64"/>
      <c r="H304" s="64"/>
      <c r="I304" s="177"/>
      <c r="J304" s="64"/>
      <c r="K304" s="64"/>
      <c r="L304" s="62"/>
      <c r="M304" s="223"/>
      <c r="N304" s="43"/>
      <c r="O304" s="43"/>
      <c r="P304" s="43"/>
      <c r="Q304" s="43"/>
      <c r="R304" s="43"/>
      <c r="S304" s="43"/>
      <c r="T304" s="79"/>
      <c r="AT304" s="25" t="s">
        <v>428</v>
      </c>
      <c r="AU304" s="25" t="s">
        <v>78</v>
      </c>
    </row>
    <row r="305" spans="2:65" s="1" customFormat="1" ht="22.5" customHeight="1">
      <c r="B305" s="42"/>
      <c r="C305" s="209" t="s">
        <v>1134</v>
      </c>
      <c r="D305" s="209" t="s">
        <v>421</v>
      </c>
      <c r="E305" s="210" t="s">
        <v>3746</v>
      </c>
      <c r="F305" s="211" t="s">
        <v>3747</v>
      </c>
      <c r="G305" s="212" t="s">
        <v>3002</v>
      </c>
      <c r="H305" s="213">
        <v>4</v>
      </c>
      <c r="I305" s="214"/>
      <c r="J305" s="215">
        <f>ROUND(I305*H305,2)</f>
        <v>0</v>
      </c>
      <c r="K305" s="211" t="s">
        <v>21</v>
      </c>
      <c r="L305" s="62"/>
      <c r="M305" s="216" t="s">
        <v>21</v>
      </c>
      <c r="N305" s="217" t="s">
        <v>42</v>
      </c>
      <c r="O305" s="43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AR305" s="25" t="s">
        <v>517</v>
      </c>
      <c r="AT305" s="25" t="s">
        <v>421</v>
      </c>
      <c r="AU305" s="25" t="s">
        <v>78</v>
      </c>
      <c r="AY305" s="25" t="s">
        <v>419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5" t="s">
        <v>78</v>
      </c>
      <c r="BK305" s="220">
        <f>ROUND(I305*H305,2)</f>
        <v>0</v>
      </c>
      <c r="BL305" s="25" t="s">
        <v>517</v>
      </c>
      <c r="BM305" s="25" t="s">
        <v>1856</v>
      </c>
    </row>
    <row r="306" spans="2:65" s="1" customFormat="1" ht="13.5">
      <c r="B306" s="42"/>
      <c r="C306" s="64"/>
      <c r="D306" s="237" t="s">
        <v>428</v>
      </c>
      <c r="E306" s="64"/>
      <c r="F306" s="271" t="s">
        <v>3747</v>
      </c>
      <c r="G306" s="64"/>
      <c r="H306" s="64"/>
      <c r="I306" s="177"/>
      <c r="J306" s="64"/>
      <c r="K306" s="64"/>
      <c r="L306" s="62"/>
      <c r="M306" s="223"/>
      <c r="N306" s="43"/>
      <c r="O306" s="43"/>
      <c r="P306" s="43"/>
      <c r="Q306" s="43"/>
      <c r="R306" s="43"/>
      <c r="S306" s="43"/>
      <c r="T306" s="79"/>
      <c r="AT306" s="25" t="s">
        <v>428</v>
      </c>
      <c r="AU306" s="25" t="s">
        <v>78</v>
      </c>
    </row>
    <row r="307" spans="2:65" s="1" customFormat="1" ht="22.5" customHeight="1">
      <c r="B307" s="42"/>
      <c r="C307" s="209" t="s">
        <v>1140</v>
      </c>
      <c r="D307" s="209" t="s">
        <v>421</v>
      </c>
      <c r="E307" s="210" t="s">
        <v>3748</v>
      </c>
      <c r="F307" s="211" t="s">
        <v>3749</v>
      </c>
      <c r="G307" s="212" t="s">
        <v>3002</v>
      </c>
      <c r="H307" s="213">
        <v>1</v>
      </c>
      <c r="I307" s="214"/>
      <c r="J307" s="215">
        <f>ROUND(I307*H307,2)</f>
        <v>0</v>
      </c>
      <c r="K307" s="211" t="s">
        <v>21</v>
      </c>
      <c r="L307" s="62"/>
      <c r="M307" s="216" t="s">
        <v>21</v>
      </c>
      <c r="N307" s="217" t="s">
        <v>42</v>
      </c>
      <c r="O307" s="43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AR307" s="25" t="s">
        <v>517</v>
      </c>
      <c r="AT307" s="25" t="s">
        <v>421</v>
      </c>
      <c r="AU307" s="25" t="s">
        <v>78</v>
      </c>
      <c r="AY307" s="25" t="s">
        <v>419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5" t="s">
        <v>78</v>
      </c>
      <c r="BK307" s="220">
        <f>ROUND(I307*H307,2)</f>
        <v>0</v>
      </c>
      <c r="BL307" s="25" t="s">
        <v>517</v>
      </c>
      <c r="BM307" s="25" t="s">
        <v>1869</v>
      </c>
    </row>
    <row r="308" spans="2:65" s="1" customFormat="1" ht="13.5">
      <c r="B308" s="42"/>
      <c r="C308" s="64"/>
      <c r="D308" s="237" t="s">
        <v>428</v>
      </c>
      <c r="E308" s="64"/>
      <c r="F308" s="271" t="s">
        <v>3749</v>
      </c>
      <c r="G308" s="64"/>
      <c r="H308" s="64"/>
      <c r="I308" s="177"/>
      <c r="J308" s="64"/>
      <c r="K308" s="64"/>
      <c r="L308" s="62"/>
      <c r="M308" s="223"/>
      <c r="N308" s="43"/>
      <c r="O308" s="43"/>
      <c r="P308" s="43"/>
      <c r="Q308" s="43"/>
      <c r="R308" s="43"/>
      <c r="S308" s="43"/>
      <c r="T308" s="79"/>
      <c r="AT308" s="25" t="s">
        <v>428</v>
      </c>
      <c r="AU308" s="25" t="s">
        <v>78</v>
      </c>
    </row>
    <row r="309" spans="2:65" s="1" customFormat="1" ht="22.5" customHeight="1">
      <c r="B309" s="42"/>
      <c r="C309" s="209" t="s">
        <v>1146</v>
      </c>
      <c r="D309" s="209" t="s">
        <v>421</v>
      </c>
      <c r="E309" s="210" t="s">
        <v>3750</v>
      </c>
      <c r="F309" s="211" t="s">
        <v>3751</v>
      </c>
      <c r="G309" s="212" t="s">
        <v>3002</v>
      </c>
      <c r="H309" s="213">
        <v>1</v>
      </c>
      <c r="I309" s="214"/>
      <c r="J309" s="215">
        <f>ROUND(I309*H309,2)</f>
        <v>0</v>
      </c>
      <c r="K309" s="211" t="s">
        <v>21</v>
      </c>
      <c r="L309" s="62"/>
      <c r="M309" s="216" t="s">
        <v>21</v>
      </c>
      <c r="N309" s="217" t="s">
        <v>42</v>
      </c>
      <c r="O309" s="43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AR309" s="25" t="s">
        <v>517</v>
      </c>
      <c r="AT309" s="25" t="s">
        <v>421</v>
      </c>
      <c r="AU309" s="25" t="s">
        <v>78</v>
      </c>
      <c r="AY309" s="25" t="s">
        <v>419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5" t="s">
        <v>78</v>
      </c>
      <c r="BK309" s="220">
        <f>ROUND(I309*H309,2)</f>
        <v>0</v>
      </c>
      <c r="BL309" s="25" t="s">
        <v>517</v>
      </c>
      <c r="BM309" s="25" t="s">
        <v>1882</v>
      </c>
    </row>
    <row r="310" spans="2:65" s="1" customFormat="1" ht="13.5">
      <c r="B310" s="42"/>
      <c r="C310" s="64"/>
      <c r="D310" s="237" t="s">
        <v>428</v>
      </c>
      <c r="E310" s="64"/>
      <c r="F310" s="271" t="s">
        <v>3751</v>
      </c>
      <c r="G310" s="64"/>
      <c r="H310" s="64"/>
      <c r="I310" s="177"/>
      <c r="J310" s="64"/>
      <c r="K310" s="64"/>
      <c r="L310" s="62"/>
      <c r="M310" s="223"/>
      <c r="N310" s="43"/>
      <c r="O310" s="43"/>
      <c r="P310" s="43"/>
      <c r="Q310" s="43"/>
      <c r="R310" s="43"/>
      <c r="S310" s="43"/>
      <c r="T310" s="79"/>
      <c r="AT310" s="25" t="s">
        <v>428</v>
      </c>
      <c r="AU310" s="25" t="s">
        <v>78</v>
      </c>
    </row>
    <row r="311" spans="2:65" s="1" customFormat="1" ht="22.5" customHeight="1">
      <c r="B311" s="42"/>
      <c r="C311" s="209" t="s">
        <v>1154</v>
      </c>
      <c r="D311" s="209" t="s">
        <v>421</v>
      </c>
      <c r="E311" s="210" t="s">
        <v>3752</v>
      </c>
      <c r="F311" s="211" t="s">
        <v>3753</v>
      </c>
      <c r="G311" s="212" t="s">
        <v>3002</v>
      </c>
      <c r="H311" s="213">
        <v>8</v>
      </c>
      <c r="I311" s="214"/>
      <c r="J311" s="215">
        <f>ROUND(I311*H311,2)</f>
        <v>0</v>
      </c>
      <c r="K311" s="211" t="s">
        <v>21</v>
      </c>
      <c r="L311" s="62"/>
      <c r="M311" s="216" t="s">
        <v>21</v>
      </c>
      <c r="N311" s="217" t="s">
        <v>42</v>
      </c>
      <c r="O311" s="43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AR311" s="25" t="s">
        <v>517</v>
      </c>
      <c r="AT311" s="25" t="s">
        <v>421</v>
      </c>
      <c r="AU311" s="25" t="s">
        <v>78</v>
      </c>
      <c r="AY311" s="25" t="s">
        <v>419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5" t="s">
        <v>78</v>
      </c>
      <c r="BK311" s="220">
        <f>ROUND(I311*H311,2)</f>
        <v>0</v>
      </c>
      <c r="BL311" s="25" t="s">
        <v>517</v>
      </c>
      <c r="BM311" s="25" t="s">
        <v>1896</v>
      </c>
    </row>
    <row r="312" spans="2:65" s="1" customFormat="1" ht="13.5">
      <c r="B312" s="42"/>
      <c r="C312" s="64"/>
      <c r="D312" s="237" t="s">
        <v>428</v>
      </c>
      <c r="E312" s="64"/>
      <c r="F312" s="271" t="s">
        <v>3753</v>
      </c>
      <c r="G312" s="64"/>
      <c r="H312" s="64"/>
      <c r="I312" s="177"/>
      <c r="J312" s="64"/>
      <c r="K312" s="64"/>
      <c r="L312" s="62"/>
      <c r="M312" s="223"/>
      <c r="N312" s="43"/>
      <c r="O312" s="43"/>
      <c r="P312" s="43"/>
      <c r="Q312" s="43"/>
      <c r="R312" s="43"/>
      <c r="S312" s="43"/>
      <c r="T312" s="79"/>
      <c r="AT312" s="25" t="s">
        <v>428</v>
      </c>
      <c r="AU312" s="25" t="s">
        <v>78</v>
      </c>
    </row>
    <row r="313" spans="2:65" s="1" customFormat="1" ht="22.5" customHeight="1">
      <c r="B313" s="42"/>
      <c r="C313" s="209" t="s">
        <v>1162</v>
      </c>
      <c r="D313" s="209" t="s">
        <v>421</v>
      </c>
      <c r="E313" s="210" t="s">
        <v>3754</v>
      </c>
      <c r="F313" s="211" t="s">
        <v>3755</v>
      </c>
      <c r="G313" s="212" t="s">
        <v>3002</v>
      </c>
      <c r="H313" s="213">
        <v>24</v>
      </c>
      <c r="I313" s="214"/>
      <c r="J313" s="215">
        <f>ROUND(I313*H313,2)</f>
        <v>0</v>
      </c>
      <c r="K313" s="211" t="s">
        <v>21</v>
      </c>
      <c r="L313" s="62"/>
      <c r="M313" s="216" t="s">
        <v>21</v>
      </c>
      <c r="N313" s="217" t="s">
        <v>42</v>
      </c>
      <c r="O313" s="43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AR313" s="25" t="s">
        <v>517</v>
      </c>
      <c r="AT313" s="25" t="s">
        <v>421</v>
      </c>
      <c r="AU313" s="25" t="s">
        <v>78</v>
      </c>
      <c r="AY313" s="25" t="s">
        <v>419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5" t="s">
        <v>78</v>
      </c>
      <c r="BK313" s="220">
        <f>ROUND(I313*H313,2)</f>
        <v>0</v>
      </c>
      <c r="BL313" s="25" t="s">
        <v>517</v>
      </c>
      <c r="BM313" s="25" t="s">
        <v>1908</v>
      </c>
    </row>
    <row r="314" spans="2:65" s="1" customFormat="1" ht="13.5">
      <c r="B314" s="42"/>
      <c r="C314" s="64"/>
      <c r="D314" s="237" t="s">
        <v>428</v>
      </c>
      <c r="E314" s="64"/>
      <c r="F314" s="271" t="s">
        <v>3755</v>
      </c>
      <c r="G314" s="64"/>
      <c r="H314" s="64"/>
      <c r="I314" s="177"/>
      <c r="J314" s="64"/>
      <c r="K314" s="64"/>
      <c r="L314" s="62"/>
      <c r="M314" s="223"/>
      <c r="N314" s="43"/>
      <c r="O314" s="43"/>
      <c r="P314" s="43"/>
      <c r="Q314" s="43"/>
      <c r="R314" s="43"/>
      <c r="S314" s="43"/>
      <c r="T314" s="79"/>
      <c r="AT314" s="25" t="s">
        <v>428</v>
      </c>
      <c r="AU314" s="25" t="s">
        <v>78</v>
      </c>
    </row>
    <row r="315" spans="2:65" s="1" customFormat="1" ht="22.5" customHeight="1">
      <c r="B315" s="42"/>
      <c r="C315" s="209" t="s">
        <v>1168</v>
      </c>
      <c r="D315" s="209" t="s">
        <v>421</v>
      </c>
      <c r="E315" s="210" t="s">
        <v>3756</v>
      </c>
      <c r="F315" s="211" t="s">
        <v>3757</v>
      </c>
      <c r="G315" s="212" t="s">
        <v>3002</v>
      </c>
      <c r="H315" s="213">
        <v>74</v>
      </c>
      <c r="I315" s="214"/>
      <c r="J315" s="215">
        <f>ROUND(I315*H315,2)</f>
        <v>0</v>
      </c>
      <c r="K315" s="211" t="s">
        <v>21</v>
      </c>
      <c r="L315" s="62"/>
      <c r="M315" s="216" t="s">
        <v>21</v>
      </c>
      <c r="N315" s="217" t="s">
        <v>42</v>
      </c>
      <c r="O315" s="43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AR315" s="25" t="s">
        <v>517</v>
      </c>
      <c r="AT315" s="25" t="s">
        <v>421</v>
      </c>
      <c r="AU315" s="25" t="s">
        <v>78</v>
      </c>
      <c r="AY315" s="25" t="s">
        <v>419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5" t="s">
        <v>78</v>
      </c>
      <c r="BK315" s="220">
        <f>ROUND(I315*H315,2)</f>
        <v>0</v>
      </c>
      <c r="BL315" s="25" t="s">
        <v>517</v>
      </c>
      <c r="BM315" s="25" t="s">
        <v>1921</v>
      </c>
    </row>
    <row r="316" spans="2:65" s="1" customFormat="1" ht="13.5">
      <c r="B316" s="42"/>
      <c r="C316" s="64"/>
      <c r="D316" s="237" t="s">
        <v>428</v>
      </c>
      <c r="E316" s="64"/>
      <c r="F316" s="271" t="s">
        <v>3757</v>
      </c>
      <c r="G316" s="64"/>
      <c r="H316" s="64"/>
      <c r="I316" s="177"/>
      <c r="J316" s="64"/>
      <c r="K316" s="64"/>
      <c r="L316" s="62"/>
      <c r="M316" s="223"/>
      <c r="N316" s="43"/>
      <c r="O316" s="43"/>
      <c r="P316" s="43"/>
      <c r="Q316" s="43"/>
      <c r="R316" s="43"/>
      <c r="S316" s="43"/>
      <c r="T316" s="79"/>
      <c r="AT316" s="25" t="s">
        <v>428</v>
      </c>
      <c r="AU316" s="25" t="s">
        <v>78</v>
      </c>
    </row>
    <row r="317" spans="2:65" s="1" customFormat="1" ht="22.5" customHeight="1">
      <c r="B317" s="42"/>
      <c r="C317" s="209" t="s">
        <v>1174</v>
      </c>
      <c r="D317" s="209" t="s">
        <v>421</v>
      </c>
      <c r="E317" s="210" t="s">
        <v>3758</v>
      </c>
      <c r="F317" s="211" t="s">
        <v>3759</v>
      </c>
      <c r="G317" s="212" t="s">
        <v>3002</v>
      </c>
      <c r="H317" s="213">
        <v>2</v>
      </c>
      <c r="I317" s="214"/>
      <c r="J317" s="215">
        <f>ROUND(I317*H317,2)</f>
        <v>0</v>
      </c>
      <c r="K317" s="211" t="s">
        <v>21</v>
      </c>
      <c r="L317" s="62"/>
      <c r="M317" s="216" t="s">
        <v>21</v>
      </c>
      <c r="N317" s="217" t="s">
        <v>42</v>
      </c>
      <c r="O317" s="43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AR317" s="25" t="s">
        <v>517</v>
      </c>
      <c r="AT317" s="25" t="s">
        <v>421</v>
      </c>
      <c r="AU317" s="25" t="s">
        <v>78</v>
      </c>
      <c r="AY317" s="25" t="s">
        <v>419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5" t="s">
        <v>78</v>
      </c>
      <c r="BK317" s="220">
        <f>ROUND(I317*H317,2)</f>
        <v>0</v>
      </c>
      <c r="BL317" s="25" t="s">
        <v>517</v>
      </c>
      <c r="BM317" s="25" t="s">
        <v>1932</v>
      </c>
    </row>
    <row r="318" spans="2:65" s="1" customFormat="1" ht="13.5">
      <c r="B318" s="42"/>
      <c r="C318" s="64"/>
      <c r="D318" s="237" t="s">
        <v>428</v>
      </c>
      <c r="E318" s="64"/>
      <c r="F318" s="271" t="s">
        <v>3759</v>
      </c>
      <c r="G318" s="64"/>
      <c r="H318" s="64"/>
      <c r="I318" s="177"/>
      <c r="J318" s="64"/>
      <c r="K318" s="64"/>
      <c r="L318" s="62"/>
      <c r="M318" s="223"/>
      <c r="N318" s="43"/>
      <c r="O318" s="43"/>
      <c r="P318" s="43"/>
      <c r="Q318" s="43"/>
      <c r="R318" s="43"/>
      <c r="S318" s="43"/>
      <c r="T318" s="79"/>
      <c r="AT318" s="25" t="s">
        <v>428</v>
      </c>
      <c r="AU318" s="25" t="s">
        <v>78</v>
      </c>
    </row>
    <row r="319" spans="2:65" s="1" customFormat="1" ht="22.5" customHeight="1">
      <c r="B319" s="42"/>
      <c r="C319" s="209" t="s">
        <v>1180</v>
      </c>
      <c r="D319" s="209" t="s">
        <v>421</v>
      </c>
      <c r="E319" s="210" t="s">
        <v>3760</v>
      </c>
      <c r="F319" s="211" t="s">
        <v>3761</v>
      </c>
      <c r="G319" s="212" t="s">
        <v>3002</v>
      </c>
      <c r="H319" s="213">
        <v>1</v>
      </c>
      <c r="I319" s="214"/>
      <c r="J319" s="215">
        <f>ROUND(I319*H319,2)</f>
        <v>0</v>
      </c>
      <c r="K319" s="211" t="s">
        <v>21</v>
      </c>
      <c r="L319" s="62"/>
      <c r="M319" s="216" t="s">
        <v>21</v>
      </c>
      <c r="N319" s="217" t="s">
        <v>42</v>
      </c>
      <c r="O319" s="43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AR319" s="25" t="s">
        <v>517</v>
      </c>
      <c r="AT319" s="25" t="s">
        <v>421</v>
      </c>
      <c r="AU319" s="25" t="s">
        <v>78</v>
      </c>
      <c r="AY319" s="25" t="s">
        <v>419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5" t="s">
        <v>78</v>
      </c>
      <c r="BK319" s="220">
        <f>ROUND(I319*H319,2)</f>
        <v>0</v>
      </c>
      <c r="BL319" s="25" t="s">
        <v>517</v>
      </c>
      <c r="BM319" s="25" t="s">
        <v>1944</v>
      </c>
    </row>
    <row r="320" spans="2:65" s="1" customFormat="1" ht="13.5">
      <c r="B320" s="42"/>
      <c r="C320" s="64"/>
      <c r="D320" s="237" t="s">
        <v>428</v>
      </c>
      <c r="E320" s="64"/>
      <c r="F320" s="271" t="s">
        <v>3761</v>
      </c>
      <c r="G320" s="64"/>
      <c r="H320" s="64"/>
      <c r="I320" s="177"/>
      <c r="J320" s="64"/>
      <c r="K320" s="64"/>
      <c r="L320" s="62"/>
      <c r="M320" s="223"/>
      <c r="N320" s="43"/>
      <c r="O320" s="43"/>
      <c r="P320" s="43"/>
      <c r="Q320" s="43"/>
      <c r="R320" s="43"/>
      <c r="S320" s="43"/>
      <c r="T320" s="79"/>
      <c r="AT320" s="25" t="s">
        <v>428</v>
      </c>
      <c r="AU320" s="25" t="s">
        <v>78</v>
      </c>
    </row>
    <row r="321" spans="2:65" s="1" customFormat="1" ht="22.5" customHeight="1">
      <c r="B321" s="42"/>
      <c r="C321" s="209" t="s">
        <v>1186</v>
      </c>
      <c r="D321" s="209" t="s">
        <v>421</v>
      </c>
      <c r="E321" s="210" t="s">
        <v>3762</v>
      </c>
      <c r="F321" s="211" t="s">
        <v>3763</v>
      </c>
      <c r="G321" s="212" t="s">
        <v>3002</v>
      </c>
      <c r="H321" s="213">
        <v>46</v>
      </c>
      <c r="I321" s="214"/>
      <c r="J321" s="215">
        <f>ROUND(I321*H321,2)</f>
        <v>0</v>
      </c>
      <c r="K321" s="211" t="s">
        <v>21</v>
      </c>
      <c r="L321" s="62"/>
      <c r="M321" s="216" t="s">
        <v>21</v>
      </c>
      <c r="N321" s="217" t="s">
        <v>42</v>
      </c>
      <c r="O321" s="43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AR321" s="25" t="s">
        <v>517</v>
      </c>
      <c r="AT321" s="25" t="s">
        <v>421</v>
      </c>
      <c r="AU321" s="25" t="s">
        <v>78</v>
      </c>
      <c r="AY321" s="25" t="s">
        <v>419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5" t="s">
        <v>78</v>
      </c>
      <c r="BK321" s="220">
        <f>ROUND(I321*H321,2)</f>
        <v>0</v>
      </c>
      <c r="BL321" s="25" t="s">
        <v>517</v>
      </c>
      <c r="BM321" s="25" t="s">
        <v>1955</v>
      </c>
    </row>
    <row r="322" spans="2:65" s="1" customFormat="1" ht="13.5">
      <c r="B322" s="42"/>
      <c r="C322" s="64"/>
      <c r="D322" s="237" t="s">
        <v>428</v>
      </c>
      <c r="E322" s="64"/>
      <c r="F322" s="271" t="s">
        <v>3763</v>
      </c>
      <c r="G322" s="64"/>
      <c r="H322" s="64"/>
      <c r="I322" s="177"/>
      <c r="J322" s="64"/>
      <c r="K322" s="64"/>
      <c r="L322" s="62"/>
      <c r="M322" s="223"/>
      <c r="N322" s="43"/>
      <c r="O322" s="43"/>
      <c r="P322" s="43"/>
      <c r="Q322" s="43"/>
      <c r="R322" s="43"/>
      <c r="S322" s="43"/>
      <c r="T322" s="79"/>
      <c r="AT322" s="25" t="s">
        <v>428</v>
      </c>
      <c r="AU322" s="25" t="s">
        <v>78</v>
      </c>
    </row>
    <row r="323" spans="2:65" s="1" customFormat="1" ht="22.5" customHeight="1">
      <c r="B323" s="42"/>
      <c r="C323" s="209" t="s">
        <v>1192</v>
      </c>
      <c r="D323" s="209" t="s">
        <v>421</v>
      </c>
      <c r="E323" s="210" t="s">
        <v>3764</v>
      </c>
      <c r="F323" s="211" t="s">
        <v>3765</v>
      </c>
      <c r="G323" s="212" t="s">
        <v>3002</v>
      </c>
      <c r="H323" s="213">
        <v>128</v>
      </c>
      <c r="I323" s="214"/>
      <c r="J323" s="215">
        <f>ROUND(I323*H323,2)</f>
        <v>0</v>
      </c>
      <c r="K323" s="211" t="s">
        <v>21</v>
      </c>
      <c r="L323" s="62"/>
      <c r="M323" s="216" t="s">
        <v>21</v>
      </c>
      <c r="N323" s="217" t="s">
        <v>42</v>
      </c>
      <c r="O323" s="43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AR323" s="25" t="s">
        <v>517</v>
      </c>
      <c r="AT323" s="25" t="s">
        <v>421</v>
      </c>
      <c r="AU323" s="25" t="s">
        <v>78</v>
      </c>
      <c r="AY323" s="25" t="s">
        <v>419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5" t="s">
        <v>78</v>
      </c>
      <c r="BK323" s="220">
        <f>ROUND(I323*H323,2)</f>
        <v>0</v>
      </c>
      <c r="BL323" s="25" t="s">
        <v>517</v>
      </c>
      <c r="BM323" s="25" t="s">
        <v>1965</v>
      </c>
    </row>
    <row r="324" spans="2:65" s="1" customFormat="1" ht="13.5">
      <c r="B324" s="42"/>
      <c r="C324" s="64"/>
      <c r="D324" s="237" t="s">
        <v>428</v>
      </c>
      <c r="E324" s="64"/>
      <c r="F324" s="271" t="s">
        <v>3765</v>
      </c>
      <c r="G324" s="64"/>
      <c r="H324" s="64"/>
      <c r="I324" s="177"/>
      <c r="J324" s="64"/>
      <c r="K324" s="64"/>
      <c r="L324" s="62"/>
      <c r="M324" s="223"/>
      <c r="N324" s="43"/>
      <c r="O324" s="43"/>
      <c r="P324" s="43"/>
      <c r="Q324" s="43"/>
      <c r="R324" s="43"/>
      <c r="S324" s="43"/>
      <c r="T324" s="79"/>
      <c r="AT324" s="25" t="s">
        <v>428</v>
      </c>
      <c r="AU324" s="25" t="s">
        <v>78</v>
      </c>
    </row>
    <row r="325" spans="2:65" s="1" customFormat="1" ht="22.5" customHeight="1">
      <c r="B325" s="42"/>
      <c r="C325" s="209" t="s">
        <v>1197</v>
      </c>
      <c r="D325" s="209" t="s">
        <v>421</v>
      </c>
      <c r="E325" s="210" t="s">
        <v>3766</v>
      </c>
      <c r="F325" s="211" t="s">
        <v>3767</v>
      </c>
      <c r="G325" s="212" t="s">
        <v>465</v>
      </c>
      <c r="H325" s="213">
        <v>1.5</v>
      </c>
      <c r="I325" s="214"/>
      <c r="J325" s="215">
        <f>ROUND(I325*H325,2)</f>
        <v>0</v>
      </c>
      <c r="K325" s="211" t="s">
        <v>21</v>
      </c>
      <c r="L325" s="62"/>
      <c r="M325" s="216" t="s">
        <v>21</v>
      </c>
      <c r="N325" s="217" t="s">
        <v>42</v>
      </c>
      <c r="O325" s="43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AR325" s="25" t="s">
        <v>517</v>
      </c>
      <c r="AT325" s="25" t="s">
        <v>421</v>
      </c>
      <c r="AU325" s="25" t="s">
        <v>78</v>
      </c>
      <c r="AY325" s="25" t="s">
        <v>419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5" t="s">
        <v>78</v>
      </c>
      <c r="BK325" s="220">
        <f>ROUND(I325*H325,2)</f>
        <v>0</v>
      </c>
      <c r="BL325" s="25" t="s">
        <v>517</v>
      </c>
      <c r="BM325" s="25" t="s">
        <v>1981</v>
      </c>
    </row>
    <row r="326" spans="2:65" s="1" customFormat="1" ht="13.5">
      <c r="B326" s="42"/>
      <c r="C326" s="64"/>
      <c r="D326" s="237" t="s">
        <v>428</v>
      </c>
      <c r="E326" s="64"/>
      <c r="F326" s="271" t="s">
        <v>3767</v>
      </c>
      <c r="G326" s="64"/>
      <c r="H326" s="64"/>
      <c r="I326" s="177"/>
      <c r="J326" s="64"/>
      <c r="K326" s="64"/>
      <c r="L326" s="62"/>
      <c r="M326" s="223"/>
      <c r="N326" s="43"/>
      <c r="O326" s="43"/>
      <c r="P326" s="43"/>
      <c r="Q326" s="43"/>
      <c r="R326" s="43"/>
      <c r="S326" s="43"/>
      <c r="T326" s="79"/>
      <c r="AT326" s="25" t="s">
        <v>428</v>
      </c>
      <c r="AU326" s="25" t="s">
        <v>78</v>
      </c>
    </row>
    <row r="327" spans="2:65" s="1" customFormat="1" ht="22.5" customHeight="1">
      <c r="B327" s="42"/>
      <c r="C327" s="209" t="s">
        <v>1203</v>
      </c>
      <c r="D327" s="209" t="s">
        <v>421</v>
      </c>
      <c r="E327" s="210" t="s">
        <v>3768</v>
      </c>
      <c r="F327" s="211" t="s">
        <v>3769</v>
      </c>
      <c r="G327" s="212" t="s">
        <v>3770</v>
      </c>
      <c r="H327" s="213">
        <v>1</v>
      </c>
      <c r="I327" s="214"/>
      <c r="J327" s="215">
        <f>ROUND(I327*H327,2)</f>
        <v>0</v>
      </c>
      <c r="K327" s="211" t="s">
        <v>21</v>
      </c>
      <c r="L327" s="62"/>
      <c r="M327" s="216" t="s">
        <v>21</v>
      </c>
      <c r="N327" s="217" t="s">
        <v>42</v>
      </c>
      <c r="O327" s="43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AR327" s="25" t="s">
        <v>517</v>
      </c>
      <c r="AT327" s="25" t="s">
        <v>421</v>
      </c>
      <c r="AU327" s="25" t="s">
        <v>78</v>
      </c>
      <c r="AY327" s="25" t="s">
        <v>419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5" t="s">
        <v>78</v>
      </c>
      <c r="BK327" s="220">
        <f>ROUND(I327*H327,2)</f>
        <v>0</v>
      </c>
      <c r="BL327" s="25" t="s">
        <v>517</v>
      </c>
      <c r="BM327" s="25" t="s">
        <v>1997</v>
      </c>
    </row>
    <row r="328" spans="2:65" s="1" customFormat="1" ht="13.5">
      <c r="B328" s="42"/>
      <c r="C328" s="64"/>
      <c r="D328" s="237" t="s">
        <v>428</v>
      </c>
      <c r="E328" s="64"/>
      <c r="F328" s="271" t="s">
        <v>3769</v>
      </c>
      <c r="G328" s="64"/>
      <c r="H328" s="64"/>
      <c r="I328" s="177"/>
      <c r="J328" s="64"/>
      <c r="K328" s="64"/>
      <c r="L328" s="62"/>
      <c r="M328" s="223"/>
      <c r="N328" s="43"/>
      <c r="O328" s="43"/>
      <c r="P328" s="43"/>
      <c r="Q328" s="43"/>
      <c r="R328" s="43"/>
      <c r="S328" s="43"/>
      <c r="T328" s="79"/>
      <c r="AT328" s="25" t="s">
        <v>428</v>
      </c>
      <c r="AU328" s="25" t="s">
        <v>78</v>
      </c>
    </row>
    <row r="329" spans="2:65" s="1" customFormat="1" ht="31.5" customHeight="1">
      <c r="B329" s="42"/>
      <c r="C329" s="209" t="s">
        <v>1208</v>
      </c>
      <c r="D329" s="209" t="s">
        <v>421</v>
      </c>
      <c r="E329" s="210" t="s">
        <v>3771</v>
      </c>
      <c r="F329" s="211" t="s">
        <v>3772</v>
      </c>
      <c r="G329" s="212" t="s">
        <v>3770</v>
      </c>
      <c r="H329" s="213">
        <v>1</v>
      </c>
      <c r="I329" s="214"/>
      <c r="J329" s="215">
        <f>ROUND(I329*H329,2)</f>
        <v>0</v>
      </c>
      <c r="K329" s="211" t="s">
        <v>21</v>
      </c>
      <c r="L329" s="62"/>
      <c r="M329" s="216" t="s">
        <v>21</v>
      </c>
      <c r="N329" s="217" t="s">
        <v>42</v>
      </c>
      <c r="O329" s="43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AR329" s="25" t="s">
        <v>517</v>
      </c>
      <c r="AT329" s="25" t="s">
        <v>421</v>
      </c>
      <c r="AU329" s="25" t="s">
        <v>78</v>
      </c>
      <c r="AY329" s="25" t="s">
        <v>419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5" t="s">
        <v>78</v>
      </c>
      <c r="BK329" s="220">
        <f>ROUND(I329*H329,2)</f>
        <v>0</v>
      </c>
      <c r="BL329" s="25" t="s">
        <v>517</v>
      </c>
      <c r="BM329" s="25" t="s">
        <v>2009</v>
      </c>
    </row>
    <row r="330" spans="2:65" s="1" customFormat="1" ht="27">
      <c r="B330" s="42"/>
      <c r="C330" s="64"/>
      <c r="D330" s="237" t="s">
        <v>428</v>
      </c>
      <c r="E330" s="64"/>
      <c r="F330" s="271" t="s">
        <v>3772</v>
      </c>
      <c r="G330" s="64"/>
      <c r="H330" s="64"/>
      <c r="I330" s="177"/>
      <c r="J330" s="64"/>
      <c r="K330" s="64"/>
      <c r="L330" s="62"/>
      <c r="M330" s="223"/>
      <c r="N330" s="43"/>
      <c r="O330" s="43"/>
      <c r="P330" s="43"/>
      <c r="Q330" s="43"/>
      <c r="R330" s="43"/>
      <c r="S330" s="43"/>
      <c r="T330" s="79"/>
      <c r="AT330" s="25" t="s">
        <v>428</v>
      </c>
      <c r="AU330" s="25" t="s">
        <v>78</v>
      </c>
    </row>
    <row r="331" spans="2:65" s="1" customFormat="1" ht="31.5" customHeight="1">
      <c r="B331" s="42"/>
      <c r="C331" s="209" t="s">
        <v>1213</v>
      </c>
      <c r="D331" s="209" t="s">
        <v>421</v>
      </c>
      <c r="E331" s="210" t="s">
        <v>3773</v>
      </c>
      <c r="F331" s="211" t="s">
        <v>3774</v>
      </c>
      <c r="G331" s="212" t="s">
        <v>3770</v>
      </c>
      <c r="H331" s="213">
        <v>1</v>
      </c>
      <c r="I331" s="214"/>
      <c r="J331" s="215">
        <f>ROUND(I331*H331,2)</f>
        <v>0</v>
      </c>
      <c r="K331" s="211" t="s">
        <v>21</v>
      </c>
      <c r="L331" s="62"/>
      <c r="M331" s="216" t="s">
        <v>21</v>
      </c>
      <c r="N331" s="217" t="s">
        <v>42</v>
      </c>
      <c r="O331" s="43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AR331" s="25" t="s">
        <v>517</v>
      </c>
      <c r="AT331" s="25" t="s">
        <v>421</v>
      </c>
      <c r="AU331" s="25" t="s">
        <v>78</v>
      </c>
      <c r="AY331" s="25" t="s">
        <v>419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5" t="s">
        <v>78</v>
      </c>
      <c r="BK331" s="220">
        <f>ROUND(I331*H331,2)</f>
        <v>0</v>
      </c>
      <c r="BL331" s="25" t="s">
        <v>517</v>
      </c>
      <c r="BM331" s="25" t="s">
        <v>2021</v>
      </c>
    </row>
    <row r="332" spans="2:65" s="1" customFormat="1" ht="27">
      <c r="B332" s="42"/>
      <c r="C332" s="64"/>
      <c r="D332" s="237" t="s">
        <v>428</v>
      </c>
      <c r="E332" s="64"/>
      <c r="F332" s="271" t="s">
        <v>3774</v>
      </c>
      <c r="G332" s="64"/>
      <c r="H332" s="64"/>
      <c r="I332" s="177"/>
      <c r="J332" s="64"/>
      <c r="K332" s="64"/>
      <c r="L332" s="62"/>
      <c r="M332" s="223"/>
      <c r="N332" s="43"/>
      <c r="O332" s="43"/>
      <c r="P332" s="43"/>
      <c r="Q332" s="43"/>
      <c r="R332" s="43"/>
      <c r="S332" s="43"/>
      <c r="T332" s="79"/>
      <c r="AT332" s="25" t="s">
        <v>428</v>
      </c>
      <c r="AU332" s="25" t="s">
        <v>78</v>
      </c>
    </row>
    <row r="333" spans="2:65" s="1" customFormat="1" ht="31.5" customHeight="1">
      <c r="B333" s="42"/>
      <c r="C333" s="209" t="s">
        <v>1218</v>
      </c>
      <c r="D333" s="209" t="s">
        <v>421</v>
      </c>
      <c r="E333" s="210" t="s">
        <v>3775</v>
      </c>
      <c r="F333" s="211" t="s">
        <v>3776</v>
      </c>
      <c r="G333" s="212" t="s">
        <v>3770</v>
      </c>
      <c r="H333" s="213">
        <v>1</v>
      </c>
      <c r="I333" s="214"/>
      <c r="J333" s="215">
        <f>ROUND(I333*H333,2)</f>
        <v>0</v>
      </c>
      <c r="K333" s="211" t="s">
        <v>21</v>
      </c>
      <c r="L333" s="62"/>
      <c r="M333" s="216" t="s">
        <v>21</v>
      </c>
      <c r="N333" s="217" t="s">
        <v>42</v>
      </c>
      <c r="O333" s="43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AR333" s="25" t="s">
        <v>517</v>
      </c>
      <c r="AT333" s="25" t="s">
        <v>421</v>
      </c>
      <c r="AU333" s="25" t="s">
        <v>78</v>
      </c>
      <c r="AY333" s="25" t="s">
        <v>419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5" t="s">
        <v>78</v>
      </c>
      <c r="BK333" s="220">
        <f>ROUND(I333*H333,2)</f>
        <v>0</v>
      </c>
      <c r="BL333" s="25" t="s">
        <v>517</v>
      </c>
      <c r="BM333" s="25" t="s">
        <v>2033</v>
      </c>
    </row>
    <row r="334" spans="2:65" s="1" customFormat="1" ht="27">
      <c r="B334" s="42"/>
      <c r="C334" s="64"/>
      <c r="D334" s="237" t="s">
        <v>428</v>
      </c>
      <c r="E334" s="64"/>
      <c r="F334" s="271" t="s">
        <v>3776</v>
      </c>
      <c r="G334" s="64"/>
      <c r="H334" s="64"/>
      <c r="I334" s="177"/>
      <c r="J334" s="64"/>
      <c r="K334" s="64"/>
      <c r="L334" s="62"/>
      <c r="M334" s="223"/>
      <c r="N334" s="43"/>
      <c r="O334" s="43"/>
      <c r="P334" s="43"/>
      <c r="Q334" s="43"/>
      <c r="R334" s="43"/>
      <c r="S334" s="43"/>
      <c r="T334" s="79"/>
      <c r="AT334" s="25" t="s">
        <v>428</v>
      </c>
      <c r="AU334" s="25" t="s">
        <v>78</v>
      </c>
    </row>
    <row r="335" spans="2:65" s="1" customFormat="1" ht="22.5" customHeight="1">
      <c r="B335" s="42"/>
      <c r="C335" s="209" t="s">
        <v>1227</v>
      </c>
      <c r="D335" s="209" t="s">
        <v>421</v>
      </c>
      <c r="E335" s="210" t="s">
        <v>3777</v>
      </c>
      <c r="F335" s="211" t="s">
        <v>3778</v>
      </c>
      <c r="G335" s="212" t="s">
        <v>3779</v>
      </c>
      <c r="H335" s="213">
        <v>398</v>
      </c>
      <c r="I335" s="214"/>
      <c r="J335" s="215">
        <f>ROUND(I335*H335,2)</f>
        <v>0</v>
      </c>
      <c r="K335" s="211" t="s">
        <v>21</v>
      </c>
      <c r="L335" s="62"/>
      <c r="M335" s="216" t="s">
        <v>21</v>
      </c>
      <c r="N335" s="217" t="s">
        <v>42</v>
      </c>
      <c r="O335" s="43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AR335" s="25" t="s">
        <v>517</v>
      </c>
      <c r="AT335" s="25" t="s">
        <v>421</v>
      </c>
      <c r="AU335" s="25" t="s">
        <v>78</v>
      </c>
      <c r="AY335" s="25" t="s">
        <v>419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5" t="s">
        <v>78</v>
      </c>
      <c r="BK335" s="220">
        <f>ROUND(I335*H335,2)</f>
        <v>0</v>
      </c>
      <c r="BL335" s="25" t="s">
        <v>517</v>
      </c>
      <c r="BM335" s="25" t="s">
        <v>2044</v>
      </c>
    </row>
    <row r="336" spans="2:65" s="1" customFormat="1" ht="13.5">
      <c r="B336" s="42"/>
      <c r="C336" s="64"/>
      <c r="D336" s="237" t="s">
        <v>428</v>
      </c>
      <c r="E336" s="64"/>
      <c r="F336" s="271" t="s">
        <v>3778</v>
      </c>
      <c r="G336" s="64"/>
      <c r="H336" s="64"/>
      <c r="I336" s="177"/>
      <c r="J336" s="64"/>
      <c r="K336" s="64"/>
      <c r="L336" s="62"/>
      <c r="M336" s="223"/>
      <c r="N336" s="43"/>
      <c r="O336" s="43"/>
      <c r="P336" s="43"/>
      <c r="Q336" s="43"/>
      <c r="R336" s="43"/>
      <c r="S336" s="43"/>
      <c r="T336" s="79"/>
      <c r="AT336" s="25" t="s">
        <v>428</v>
      </c>
      <c r="AU336" s="25" t="s">
        <v>78</v>
      </c>
    </row>
    <row r="337" spans="2:65" s="1" customFormat="1" ht="22.5" customHeight="1">
      <c r="B337" s="42"/>
      <c r="C337" s="209" t="s">
        <v>1231</v>
      </c>
      <c r="D337" s="209" t="s">
        <v>421</v>
      </c>
      <c r="E337" s="210" t="s">
        <v>3780</v>
      </c>
      <c r="F337" s="211" t="s">
        <v>3781</v>
      </c>
      <c r="G337" s="212" t="s">
        <v>3779</v>
      </c>
      <c r="H337" s="213">
        <v>110</v>
      </c>
      <c r="I337" s="214"/>
      <c r="J337" s="215">
        <f>ROUND(I337*H337,2)</f>
        <v>0</v>
      </c>
      <c r="K337" s="211" t="s">
        <v>21</v>
      </c>
      <c r="L337" s="62"/>
      <c r="M337" s="216" t="s">
        <v>21</v>
      </c>
      <c r="N337" s="217" t="s">
        <v>42</v>
      </c>
      <c r="O337" s="43"/>
      <c r="P337" s="218">
        <f>O337*H337</f>
        <v>0</v>
      </c>
      <c r="Q337" s="218">
        <v>0</v>
      </c>
      <c r="R337" s="218">
        <f>Q337*H337</f>
        <v>0</v>
      </c>
      <c r="S337" s="218">
        <v>0</v>
      </c>
      <c r="T337" s="219">
        <f>S337*H337</f>
        <v>0</v>
      </c>
      <c r="AR337" s="25" t="s">
        <v>517</v>
      </c>
      <c r="AT337" s="25" t="s">
        <v>421</v>
      </c>
      <c r="AU337" s="25" t="s">
        <v>78</v>
      </c>
      <c r="AY337" s="25" t="s">
        <v>419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5" t="s">
        <v>78</v>
      </c>
      <c r="BK337" s="220">
        <f>ROUND(I337*H337,2)</f>
        <v>0</v>
      </c>
      <c r="BL337" s="25" t="s">
        <v>517</v>
      </c>
      <c r="BM337" s="25" t="s">
        <v>2056</v>
      </c>
    </row>
    <row r="338" spans="2:65" s="1" customFormat="1" ht="13.5">
      <c r="B338" s="42"/>
      <c r="C338" s="64"/>
      <c r="D338" s="221" t="s">
        <v>428</v>
      </c>
      <c r="E338" s="64"/>
      <c r="F338" s="222" t="s">
        <v>3781</v>
      </c>
      <c r="G338" s="64"/>
      <c r="H338" s="64"/>
      <c r="I338" s="177"/>
      <c r="J338" s="64"/>
      <c r="K338" s="64"/>
      <c r="L338" s="62"/>
      <c r="M338" s="223"/>
      <c r="N338" s="43"/>
      <c r="O338" s="43"/>
      <c r="P338" s="43"/>
      <c r="Q338" s="43"/>
      <c r="R338" s="43"/>
      <c r="S338" s="43"/>
      <c r="T338" s="79"/>
      <c r="AT338" s="25" t="s">
        <v>428</v>
      </c>
      <c r="AU338" s="25" t="s">
        <v>78</v>
      </c>
    </row>
    <row r="339" spans="2:65" s="11" customFormat="1" ht="37.35" customHeight="1">
      <c r="B339" s="192"/>
      <c r="C339" s="193"/>
      <c r="D339" s="206" t="s">
        <v>70</v>
      </c>
      <c r="E339" s="290" t="s">
        <v>3782</v>
      </c>
      <c r="F339" s="290" t="s">
        <v>420</v>
      </c>
      <c r="G339" s="193"/>
      <c r="H339" s="193"/>
      <c r="I339" s="196"/>
      <c r="J339" s="291">
        <f>BK339</f>
        <v>0</v>
      </c>
      <c r="K339" s="193"/>
      <c r="L339" s="198"/>
      <c r="M339" s="199"/>
      <c r="N339" s="200"/>
      <c r="O339" s="200"/>
      <c r="P339" s="201">
        <f>SUM(P340:P345)</f>
        <v>0</v>
      </c>
      <c r="Q339" s="200"/>
      <c r="R339" s="201">
        <f>SUM(R340:R345)</f>
        <v>0</v>
      </c>
      <c r="S339" s="200"/>
      <c r="T339" s="202">
        <f>SUM(T340:T345)</f>
        <v>0</v>
      </c>
      <c r="AR339" s="203" t="s">
        <v>78</v>
      </c>
      <c r="AT339" s="204" t="s">
        <v>70</v>
      </c>
      <c r="AU339" s="204" t="s">
        <v>71</v>
      </c>
      <c r="AY339" s="203" t="s">
        <v>419</v>
      </c>
      <c r="BK339" s="205">
        <f>SUM(BK340:BK345)</f>
        <v>0</v>
      </c>
    </row>
    <row r="340" spans="2:65" s="1" customFormat="1" ht="31.5" customHeight="1">
      <c r="B340" s="42"/>
      <c r="C340" s="209" t="s">
        <v>1236</v>
      </c>
      <c r="D340" s="209" t="s">
        <v>421</v>
      </c>
      <c r="E340" s="210" t="s">
        <v>3783</v>
      </c>
      <c r="F340" s="211" t="s">
        <v>3784</v>
      </c>
      <c r="G340" s="212" t="s">
        <v>504</v>
      </c>
      <c r="H340" s="213">
        <v>265</v>
      </c>
      <c r="I340" s="214"/>
      <c r="J340" s="215">
        <f>ROUND(I340*H340,2)</f>
        <v>0</v>
      </c>
      <c r="K340" s="211" t="s">
        <v>21</v>
      </c>
      <c r="L340" s="62"/>
      <c r="M340" s="216" t="s">
        <v>21</v>
      </c>
      <c r="N340" s="217" t="s">
        <v>42</v>
      </c>
      <c r="O340" s="43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AR340" s="25" t="s">
        <v>517</v>
      </c>
      <c r="AT340" s="25" t="s">
        <v>421</v>
      </c>
      <c r="AU340" s="25" t="s">
        <v>78</v>
      </c>
      <c r="AY340" s="25" t="s">
        <v>419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5" t="s">
        <v>78</v>
      </c>
      <c r="BK340" s="220">
        <f>ROUND(I340*H340,2)</f>
        <v>0</v>
      </c>
      <c r="BL340" s="25" t="s">
        <v>517</v>
      </c>
      <c r="BM340" s="25" t="s">
        <v>2070</v>
      </c>
    </row>
    <row r="341" spans="2:65" s="1" customFormat="1" ht="27">
      <c r="B341" s="42"/>
      <c r="C341" s="64"/>
      <c r="D341" s="237" t="s">
        <v>428</v>
      </c>
      <c r="E341" s="64"/>
      <c r="F341" s="271" t="s">
        <v>3784</v>
      </c>
      <c r="G341" s="64"/>
      <c r="H341" s="64"/>
      <c r="I341" s="177"/>
      <c r="J341" s="64"/>
      <c r="K341" s="64"/>
      <c r="L341" s="62"/>
      <c r="M341" s="223"/>
      <c r="N341" s="43"/>
      <c r="O341" s="43"/>
      <c r="P341" s="43"/>
      <c r="Q341" s="43"/>
      <c r="R341" s="43"/>
      <c r="S341" s="43"/>
      <c r="T341" s="79"/>
      <c r="AT341" s="25" t="s">
        <v>428</v>
      </c>
      <c r="AU341" s="25" t="s">
        <v>78</v>
      </c>
    </row>
    <row r="342" spans="2:65" s="1" customFormat="1" ht="22.5" customHeight="1">
      <c r="B342" s="42"/>
      <c r="C342" s="209" t="s">
        <v>1241</v>
      </c>
      <c r="D342" s="209" t="s">
        <v>421</v>
      </c>
      <c r="E342" s="210" t="s">
        <v>3785</v>
      </c>
      <c r="F342" s="211" t="s">
        <v>3786</v>
      </c>
      <c r="G342" s="212" t="s">
        <v>424</v>
      </c>
      <c r="H342" s="213">
        <v>0.5</v>
      </c>
      <c r="I342" s="214"/>
      <c r="J342" s="215">
        <f>ROUND(I342*H342,2)</f>
        <v>0</v>
      </c>
      <c r="K342" s="211" t="s">
        <v>21</v>
      </c>
      <c r="L342" s="62"/>
      <c r="M342" s="216" t="s">
        <v>21</v>
      </c>
      <c r="N342" s="217" t="s">
        <v>42</v>
      </c>
      <c r="O342" s="43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AR342" s="25" t="s">
        <v>517</v>
      </c>
      <c r="AT342" s="25" t="s">
        <v>421</v>
      </c>
      <c r="AU342" s="25" t="s">
        <v>78</v>
      </c>
      <c r="AY342" s="25" t="s">
        <v>419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5" t="s">
        <v>78</v>
      </c>
      <c r="BK342" s="220">
        <f>ROUND(I342*H342,2)</f>
        <v>0</v>
      </c>
      <c r="BL342" s="25" t="s">
        <v>517</v>
      </c>
      <c r="BM342" s="25" t="s">
        <v>2083</v>
      </c>
    </row>
    <row r="343" spans="2:65" s="1" customFormat="1" ht="13.5">
      <c r="B343" s="42"/>
      <c r="C343" s="64"/>
      <c r="D343" s="237" t="s">
        <v>428</v>
      </c>
      <c r="E343" s="64"/>
      <c r="F343" s="271" t="s">
        <v>3786</v>
      </c>
      <c r="G343" s="64"/>
      <c r="H343" s="64"/>
      <c r="I343" s="177"/>
      <c r="J343" s="64"/>
      <c r="K343" s="64"/>
      <c r="L343" s="62"/>
      <c r="M343" s="223"/>
      <c r="N343" s="43"/>
      <c r="O343" s="43"/>
      <c r="P343" s="43"/>
      <c r="Q343" s="43"/>
      <c r="R343" s="43"/>
      <c r="S343" s="43"/>
      <c r="T343" s="79"/>
      <c r="AT343" s="25" t="s">
        <v>428</v>
      </c>
      <c r="AU343" s="25" t="s">
        <v>78</v>
      </c>
    </row>
    <row r="344" spans="2:65" s="1" customFormat="1" ht="31.5" customHeight="1">
      <c r="B344" s="42"/>
      <c r="C344" s="209" t="s">
        <v>1245</v>
      </c>
      <c r="D344" s="209" t="s">
        <v>421</v>
      </c>
      <c r="E344" s="210" t="s">
        <v>3787</v>
      </c>
      <c r="F344" s="211" t="s">
        <v>3788</v>
      </c>
      <c r="G344" s="212" t="s">
        <v>504</v>
      </c>
      <c r="H344" s="213">
        <v>26</v>
      </c>
      <c r="I344" s="214"/>
      <c r="J344" s="215">
        <f>ROUND(I344*H344,2)</f>
        <v>0</v>
      </c>
      <c r="K344" s="211" t="s">
        <v>21</v>
      </c>
      <c r="L344" s="62"/>
      <c r="M344" s="216" t="s">
        <v>21</v>
      </c>
      <c r="N344" s="217" t="s">
        <v>42</v>
      </c>
      <c r="O344" s="43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AR344" s="25" t="s">
        <v>517</v>
      </c>
      <c r="AT344" s="25" t="s">
        <v>421</v>
      </c>
      <c r="AU344" s="25" t="s">
        <v>78</v>
      </c>
      <c r="AY344" s="25" t="s">
        <v>419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5" t="s">
        <v>78</v>
      </c>
      <c r="BK344" s="220">
        <f>ROUND(I344*H344,2)</f>
        <v>0</v>
      </c>
      <c r="BL344" s="25" t="s">
        <v>517</v>
      </c>
      <c r="BM344" s="25" t="s">
        <v>2098</v>
      </c>
    </row>
    <row r="345" spans="2:65" s="1" customFormat="1" ht="27">
      <c r="B345" s="42"/>
      <c r="C345" s="64"/>
      <c r="D345" s="221" t="s">
        <v>428</v>
      </c>
      <c r="E345" s="64"/>
      <c r="F345" s="222" t="s">
        <v>3788</v>
      </c>
      <c r="G345" s="64"/>
      <c r="H345" s="64"/>
      <c r="I345" s="177"/>
      <c r="J345" s="64"/>
      <c r="K345" s="64"/>
      <c r="L345" s="62"/>
      <c r="M345" s="223"/>
      <c r="N345" s="43"/>
      <c r="O345" s="43"/>
      <c r="P345" s="43"/>
      <c r="Q345" s="43"/>
      <c r="R345" s="43"/>
      <c r="S345" s="43"/>
      <c r="T345" s="79"/>
      <c r="AT345" s="25" t="s">
        <v>428</v>
      </c>
      <c r="AU345" s="25" t="s">
        <v>78</v>
      </c>
    </row>
    <row r="346" spans="2:65" s="11" customFormat="1" ht="37.35" customHeight="1">
      <c r="B346" s="192"/>
      <c r="C346" s="193"/>
      <c r="D346" s="206" t="s">
        <v>70</v>
      </c>
      <c r="E346" s="290" t="s">
        <v>3789</v>
      </c>
      <c r="F346" s="290" t="s">
        <v>3790</v>
      </c>
      <c r="G346" s="193"/>
      <c r="H346" s="193"/>
      <c r="I346" s="196"/>
      <c r="J346" s="291">
        <f>BK346</f>
        <v>0</v>
      </c>
      <c r="K346" s="193"/>
      <c r="L346" s="198"/>
      <c r="M346" s="199"/>
      <c r="N346" s="200"/>
      <c r="O346" s="200"/>
      <c r="P346" s="201">
        <f>SUM(P347:P355)</f>
        <v>0</v>
      </c>
      <c r="Q346" s="200"/>
      <c r="R346" s="201">
        <f>SUM(R347:R355)</f>
        <v>0</v>
      </c>
      <c r="S346" s="200"/>
      <c r="T346" s="202">
        <f>SUM(T347:T355)</f>
        <v>0</v>
      </c>
      <c r="AR346" s="203" t="s">
        <v>78</v>
      </c>
      <c r="AT346" s="204" t="s">
        <v>70</v>
      </c>
      <c r="AU346" s="204" t="s">
        <v>71</v>
      </c>
      <c r="AY346" s="203" t="s">
        <v>419</v>
      </c>
      <c r="BK346" s="205">
        <f>SUM(BK347:BK355)</f>
        <v>0</v>
      </c>
    </row>
    <row r="347" spans="2:65" s="1" customFormat="1" ht="22.5" customHeight="1">
      <c r="B347" s="42"/>
      <c r="C347" s="209" t="s">
        <v>1250</v>
      </c>
      <c r="D347" s="209" t="s">
        <v>421</v>
      </c>
      <c r="E347" s="210" t="s">
        <v>3791</v>
      </c>
      <c r="F347" s="211" t="s">
        <v>3792</v>
      </c>
      <c r="G347" s="212" t="s">
        <v>1373</v>
      </c>
      <c r="H347" s="213">
        <v>1</v>
      </c>
      <c r="I347" s="214"/>
      <c r="J347" s="215">
        <f>ROUND(I347*H347,2)</f>
        <v>0</v>
      </c>
      <c r="K347" s="211" t="s">
        <v>21</v>
      </c>
      <c r="L347" s="62"/>
      <c r="M347" s="216" t="s">
        <v>21</v>
      </c>
      <c r="N347" s="217" t="s">
        <v>42</v>
      </c>
      <c r="O347" s="43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AR347" s="25" t="s">
        <v>517</v>
      </c>
      <c r="AT347" s="25" t="s">
        <v>421</v>
      </c>
      <c r="AU347" s="25" t="s">
        <v>78</v>
      </c>
      <c r="AY347" s="25" t="s">
        <v>419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5" t="s">
        <v>78</v>
      </c>
      <c r="BK347" s="220">
        <f>ROUND(I347*H347,2)</f>
        <v>0</v>
      </c>
      <c r="BL347" s="25" t="s">
        <v>517</v>
      </c>
      <c r="BM347" s="25" t="s">
        <v>3793</v>
      </c>
    </row>
    <row r="348" spans="2:65" s="1" customFormat="1" ht="13.5">
      <c r="B348" s="42"/>
      <c r="C348" s="64"/>
      <c r="D348" s="237" t="s">
        <v>428</v>
      </c>
      <c r="E348" s="64"/>
      <c r="F348" s="271" t="s">
        <v>3794</v>
      </c>
      <c r="G348" s="64"/>
      <c r="H348" s="64"/>
      <c r="I348" s="177"/>
      <c r="J348" s="64"/>
      <c r="K348" s="64"/>
      <c r="L348" s="62"/>
      <c r="M348" s="223"/>
      <c r="N348" s="43"/>
      <c r="O348" s="43"/>
      <c r="P348" s="43"/>
      <c r="Q348" s="43"/>
      <c r="R348" s="43"/>
      <c r="S348" s="43"/>
      <c r="T348" s="79"/>
      <c r="AT348" s="25" t="s">
        <v>428</v>
      </c>
      <c r="AU348" s="25" t="s">
        <v>78</v>
      </c>
    </row>
    <row r="349" spans="2:65" s="1" customFormat="1" ht="22.5" customHeight="1">
      <c r="B349" s="42"/>
      <c r="C349" s="209" t="s">
        <v>1255</v>
      </c>
      <c r="D349" s="209" t="s">
        <v>421</v>
      </c>
      <c r="E349" s="210" t="s">
        <v>3795</v>
      </c>
      <c r="F349" s="211" t="s">
        <v>3794</v>
      </c>
      <c r="G349" s="212" t="s">
        <v>1373</v>
      </c>
      <c r="H349" s="213">
        <v>1</v>
      </c>
      <c r="I349" s="214"/>
      <c r="J349" s="215">
        <f>ROUND(I349*H349,2)</f>
        <v>0</v>
      </c>
      <c r="K349" s="211" t="s">
        <v>21</v>
      </c>
      <c r="L349" s="62"/>
      <c r="M349" s="216" t="s">
        <v>21</v>
      </c>
      <c r="N349" s="217" t="s">
        <v>42</v>
      </c>
      <c r="O349" s="43"/>
      <c r="P349" s="218">
        <f>O349*H349</f>
        <v>0</v>
      </c>
      <c r="Q349" s="218">
        <v>0</v>
      </c>
      <c r="R349" s="218">
        <f>Q349*H349</f>
        <v>0</v>
      </c>
      <c r="S349" s="218">
        <v>0</v>
      </c>
      <c r="T349" s="219">
        <f>S349*H349</f>
        <v>0</v>
      </c>
      <c r="AR349" s="25" t="s">
        <v>517</v>
      </c>
      <c r="AT349" s="25" t="s">
        <v>421</v>
      </c>
      <c r="AU349" s="25" t="s">
        <v>78</v>
      </c>
      <c r="AY349" s="25" t="s">
        <v>419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5" t="s">
        <v>78</v>
      </c>
      <c r="BK349" s="220">
        <f>ROUND(I349*H349,2)</f>
        <v>0</v>
      </c>
      <c r="BL349" s="25" t="s">
        <v>517</v>
      </c>
      <c r="BM349" s="25" t="s">
        <v>3796</v>
      </c>
    </row>
    <row r="350" spans="2:65" s="1" customFormat="1" ht="13.5">
      <c r="B350" s="42"/>
      <c r="C350" s="64"/>
      <c r="D350" s="237" t="s">
        <v>428</v>
      </c>
      <c r="E350" s="64"/>
      <c r="F350" s="271" t="s">
        <v>3794</v>
      </c>
      <c r="G350" s="64"/>
      <c r="H350" s="64"/>
      <c r="I350" s="177"/>
      <c r="J350" s="64"/>
      <c r="K350" s="64"/>
      <c r="L350" s="62"/>
      <c r="M350" s="223"/>
      <c r="N350" s="43"/>
      <c r="O350" s="43"/>
      <c r="P350" s="43"/>
      <c r="Q350" s="43"/>
      <c r="R350" s="43"/>
      <c r="S350" s="43"/>
      <c r="T350" s="79"/>
      <c r="AT350" s="25" t="s">
        <v>428</v>
      </c>
      <c r="AU350" s="25" t="s">
        <v>78</v>
      </c>
    </row>
    <row r="351" spans="2:65" s="1" customFormat="1" ht="22.5" customHeight="1">
      <c r="B351" s="42"/>
      <c r="C351" s="209" t="s">
        <v>1265</v>
      </c>
      <c r="D351" s="209" t="s">
        <v>421</v>
      </c>
      <c r="E351" s="210" t="s">
        <v>3797</v>
      </c>
      <c r="F351" s="211" t="s">
        <v>3798</v>
      </c>
      <c r="G351" s="212" t="s">
        <v>1373</v>
      </c>
      <c r="H351" s="213">
        <v>1</v>
      </c>
      <c r="I351" s="214"/>
      <c r="J351" s="215">
        <f>ROUND(I351*H351,2)</f>
        <v>0</v>
      </c>
      <c r="K351" s="211" t="s">
        <v>21</v>
      </c>
      <c r="L351" s="62"/>
      <c r="M351" s="216" t="s">
        <v>21</v>
      </c>
      <c r="N351" s="217" t="s">
        <v>42</v>
      </c>
      <c r="O351" s="43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AR351" s="25" t="s">
        <v>517</v>
      </c>
      <c r="AT351" s="25" t="s">
        <v>421</v>
      </c>
      <c r="AU351" s="25" t="s">
        <v>78</v>
      </c>
      <c r="AY351" s="25" t="s">
        <v>419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5" t="s">
        <v>78</v>
      </c>
      <c r="BK351" s="220">
        <f>ROUND(I351*H351,2)</f>
        <v>0</v>
      </c>
      <c r="BL351" s="25" t="s">
        <v>517</v>
      </c>
      <c r="BM351" s="25" t="s">
        <v>3799</v>
      </c>
    </row>
    <row r="352" spans="2:65" s="1" customFormat="1" ht="13.5">
      <c r="B352" s="42"/>
      <c r="C352" s="64"/>
      <c r="D352" s="237" t="s">
        <v>428</v>
      </c>
      <c r="E352" s="64"/>
      <c r="F352" s="271" t="s">
        <v>3798</v>
      </c>
      <c r="G352" s="64"/>
      <c r="H352" s="64"/>
      <c r="I352" s="177"/>
      <c r="J352" s="64"/>
      <c r="K352" s="64"/>
      <c r="L352" s="62"/>
      <c r="M352" s="223"/>
      <c r="N352" s="43"/>
      <c r="O352" s="43"/>
      <c r="P352" s="43"/>
      <c r="Q352" s="43"/>
      <c r="R352" s="43"/>
      <c r="S352" s="43"/>
      <c r="T352" s="79"/>
      <c r="AT352" s="25" t="s">
        <v>428</v>
      </c>
      <c r="AU352" s="25" t="s">
        <v>78</v>
      </c>
    </row>
    <row r="353" spans="2:65" s="1" customFormat="1" ht="22.5" customHeight="1">
      <c r="B353" s="42"/>
      <c r="C353" s="209" t="s">
        <v>1271</v>
      </c>
      <c r="D353" s="209" t="s">
        <v>421</v>
      </c>
      <c r="E353" s="210" t="s">
        <v>3800</v>
      </c>
      <c r="F353" s="211" t="s">
        <v>3801</v>
      </c>
      <c r="G353" s="212" t="s">
        <v>1373</v>
      </c>
      <c r="H353" s="213">
        <v>1</v>
      </c>
      <c r="I353" s="214"/>
      <c r="J353" s="215">
        <f>ROUND(I353*H353,2)</f>
        <v>0</v>
      </c>
      <c r="K353" s="211" t="s">
        <v>21</v>
      </c>
      <c r="L353" s="62"/>
      <c r="M353" s="216" t="s">
        <v>21</v>
      </c>
      <c r="N353" s="217" t="s">
        <v>42</v>
      </c>
      <c r="O353" s="43"/>
      <c r="P353" s="218">
        <f>O353*H353</f>
        <v>0</v>
      </c>
      <c r="Q353" s="218">
        <v>0</v>
      </c>
      <c r="R353" s="218">
        <f>Q353*H353</f>
        <v>0</v>
      </c>
      <c r="S353" s="218">
        <v>0</v>
      </c>
      <c r="T353" s="219">
        <f>S353*H353</f>
        <v>0</v>
      </c>
      <c r="AR353" s="25" t="s">
        <v>517</v>
      </c>
      <c r="AT353" s="25" t="s">
        <v>421</v>
      </c>
      <c r="AU353" s="25" t="s">
        <v>78</v>
      </c>
      <c r="AY353" s="25" t="s">
        <v>419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5" t="s">
        <v>78</v>
      </c>
      <c r="BK353" s="220">
        <f>ROUND(I353*H353,2)</f>
        <v>0</v>
      </c>
      <c r="BL353" s="25" t="s">
        <v>517</v>
      </c>
      <c r="BM353" s="25" t="s">
        <v>3802</v>
      </c>
    </row>
    <row r="354" spans="2:65" s="1" customFormat="1" ht="13.5">
      <c r="B354" s="42"/>
      <c r="C354" s="64"/>
      <c r="D354" s="237" t="s">
        <v>428</v>
      </c>
      <c r="E354" s="64"/>
      <c r="F354" s="271" t="s">
        <v>3801</v>
      </c>
      <c r="G354" s="64"/>
      <c r="H354" s="64"/>
      <c r="I354" s="177"/>
      <c r="J354" s="64"/>
      <c r="K354" s="64"/>
      <c r="L354" s="62"/>
      <c r="M354" s="223"/>
      <c r="N354" s="43"/>
      <c r="O354" s="43"/>
      <c r="P354" s="43"/>
      <c r="Q354" s="43"/>
      <c r="R354" s="43"/>
      <c r="S354" s="43"/>
      <c r="T354" s="79"/>
      <c r="AT354" s="25" t="s">
        <v>428</v>
      </c>
      <c r="AU354" s="25" t="s">
        <v>78</v>
      </c>
    </row>
    <row r="355" spans="2:65" s="1" customFormat="1" ht="22.5" customHeight="1">
      <c r="B355" s="42"/>
      <c r="C355" s="209" t="s">
        <v>1276</v>
      </c>
      <c r="D355" s="209" t="s">
        <v>421</v>
      </c>
      <c r="E355" s="210" t="s">
        <v>3803</v>
      </c>
      <c r="F355" s="211" t="s">
        <v>3804</v>
      </c>
      <c r="G355" s="212" t="s">
        <v>1373</v>
      </c>
      <c r="H355" s="213">
        <v>1</v>
      </c>
      <c r="I355" s="214"/>
      <c r="J355" s="215">
        <f>ROUND(I355*H355,2)</f>
        <v>0</v>
      </c>
      <c r="K355" s="211" t="s">
        <v>21</v>
      </c>
      <c r="L355" s="62"/>
      <c r="M355" s="216" t="s">
        <v>21</v>
      </c>
      <c r="N355" s="292" t="s">
        <v>42</v>
      </c>
      <c r="O355" s="288"/>
      <c r="P355" s="293">
        <f>O355*H355</f>
        <v>0</v>
      </c>
      <c r="Q355" s="293">
        <v>0</v>
      </c>
      <c r="R355" s="293">
        <f>Q355*H355</f>
        <v>0</v>
      </c>
      <c r="S355" s="293">
        <v>0</v>
      </c>
      <c r="T355" s="294">
        <f>S355*H355</f>
        <v>0</v>
      </c>
      <c r="AR355" s="25" t="s">
        <v>517</v>
      </c>
      <c r="AT355" s="25" t="s">
        <v>421</v>
      </c>
      <c r="AU355" s="25" t="s">
        <v>78</v>
      </c>
      <c r="AY355" s="25" t="s">
        <v>419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5" t="s">
        <v>78</v>
      </c>
      <c r="BK355" s="220">
        <f>ROUND(I355*H355,2)</f>
        <v>0</v>
      </c>
      <c r="BL355" s="25" t="s">
        <v>517</v>
      </c>
      <c r="BM355" s="25" t="s">
        <v>3805</v>
      </c>
    </row>
    <row r="356" spans="2:65" s="1" customFormat="1" ht="6.95" customHeight="1">
      <c r="B356" s="57"/>
      <c r="C356" s="58"/>
      <c r="D356" s="58"/>
      <c r="E356" s="58"/>
      <c r="F356" s="58"/>
      <c r="G356" s="58"/>
      <c r="H356" s="58"/>
      <c r="I356" s="151"/>
      <c r="J356" s="58"/>
      <c r="K356" s="58"/>
      <c r="L356" s="62"/>
    </row>
  </sheetData>
  <sheetProtection password="CC35" sheet="1" objects="1" scenarios="1" formatCells="0" formatColumns="0" formatRows="0" sort="0" autoFilter="0"/>
  <autoFilter ref="C85:K35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3808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ROUND(J93,2)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ROUND(SUM(BE93:BE174), 2)</f>
        <v>0</v>
      </c>
      <c r="G34" s="43"/>
      <c r="H34" s="43"/>
      <c r="I34" s="143">
        <v>0.21</v>
      </c>
      <c r="J34" s="142">
        <f>ROUND(ROUND((SUM(BE93:BE174)),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ROUND(SUM(BF93:BF174), 2)</f>
        <v>0</v>
      </c>
      <c r="G35" s="43"/>
      <c r="H35" s="43"/>
      <c r="I35" s="143">
        <v>0.15</v>
      </c>
      <c r="J35" s="142">
        <f>ROUND(ROUND((SUM(BF93:BF174)),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ROUND(SUM(BG93:BG174),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ROUND(SUM(BH93:BH174),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ROUND(SUM(BI93:BI174),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IT - SKFO - Optická trasa a strukturovaná kabeláž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J93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3809</v>
      </c>
      <c r="E65" s="164"/>
      <c r="F65" s="164"/>
      <c r="G65" s="164"/>
      <c r="H65" s="164"/>
      <c r="I65" s="165"/>
      <c r="J65" s="166">
        <f>J94</f>
        <v>0</v>
      </c>
      <c r="K65" s="167"/>
    </row>
    <row r="66" spans="2:12" s="8" customFormat="1" ht="24.95" customHeight="1">
      <c r="B66" s="161"/>
      <c r="C66" s="162"/>
      <c r="D66" s="163" t="s">
        <v>3810</v>
      </c>
      <c r="E66" s="164"/>
      <c r="F66" s="164"/>
      <c r="G66" s="164"/>
      <c r="H66" s="164"/>
      <c r="I66" s="165"/>
      <c r="J66" s="166">
        <f>J123</f>
        <v>0</v>
      </c>
      <c r="K66" s="167"/>
    </row>
    <row r="67" spans="2:12" s="8" customFormat="1" ht="24.95" customHeight="1">
      <c r="B67" s="161"/>
      <c r="C67" s="162"/>
      <c r="D67" s="163" t="s">
        <v>3811</v>
      </c>
      <c r="E67" s="164"/>
      <c r="F67" s="164"/>
      <c r="G67" s="164"/>
      <c r="H67" s="164"/>
      <c r="I67" s="165"/>
      <c r="J67" s="166">
        <f>J132</f>
        <v>0</v>
      </c>
      <c r="K67" s="167"/>
    </row>
    <row r="68" spans="2:12" s="8" customFormat="1" ht="24.95" customHeight="1">
      <c r="B68" s="161"/>
      <c r="C68" s="162"/>
      <c r="D68" s="163" t="s">
        <v>3812</v>
      </c>
      <c r="E68" s="164"/>
      <c r="F68" s="164"/>
      <c r="G68" s="164"/>
      <c r="H68" s="164"/>
      <c r="I68" s="165"/>
      <c r="J68" s="166">
        <f>J147</f>
        <v>0</v>
      </c>
      <c r="K68" s="167"/>
    </row>
    <row r="69" spans="2:12" s="8" customFormat="1" ht="24.95" customHeight="1">
      <c r="B69" s="161"/>
      <c r="C69" s="162"/>
      <c r="D69" s="163" t="s">
        <v>3813</v>
      </c>
      <c r="E69" s="164"/>
      <c r="F69" s="164"/>
      <c r="G69" s="164"/>
      <c r="H69" s="164"/>
      <c r="I69" s="165"/>
      <c r="J69" s="166">
        <f>J152</f>
        <v>0</v>
      </c>
      <c r="K69" s="167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29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51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54"/>
      <c r="J75" s="61"/>
      <c r="K75" s="61"/>
      <c r="L75" s="62"/>
    </row>
    <row r="76" spans="2:12" s="1" customFormat="1" ht="36.950000000000003" customHeight="1">
      <c r="B76" s="42"/>
      <c r="C76" s="63" t="s">
        <v>380</v>
      </c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14.45" customHeight="1">
      <c r="B78" s="42"/>
      <c r="C78" s="66" t="s">
        <v>18</v>
      </c>
      <c r="D78" s="64"/>
      <c r="E78" s="64"/>
      <c r="F78" s="64"/>
      <c r="G78" s="64"/>
      <c r="H78" s="64"/>
      <c r="I78" s="177"/>
      <c r="J78" s="64"/>
      <c r="K78" s="64"/>
      <c r="L78" s="62"/>
    </row>
    <row r="79" spans="2:12" s="1" customFormat="1" ht="22.5" customHeight="1">
      <c r="B79" s="42"/>
      <c r="C79" s="64"/>
      <c r="D79" s="64"/>
      <c r="E79" s="423" t="str">
        <f>E7</f>
        <v>Rekonstrukce objektu č.50 na ubytovnu</v>
      </c>
      <c r="F79" s="424"/>
      <c r="G79" s="424"/>
      <c r="H79" s="424"/>
      <c r="I79" s="177"/>
      <c r="J79" s="64"/>
      <c r="K79" s="64"/>
      <c r="L79" s="62"/>
    </row>
    <row r="80" spans="2:12">
      <c r="B80" s="29"/>
      <c r="C80" s="66" t="s">
        <v>170</v>
      </c>
      <c r="D80" s="178"/>
      <c r="E80" s="178"/>
      <c r="F80" s="178"/>
      <c r="G80" s="178"/>
      <c r="H80" s="178"/>
      <c r="J80" s="178"/>
      <c r="K80" s="178"/>
      <c r="L80" s="179"/>
    </row>
    <row r="81" spans="2:65" ht="22.5" customHeight="1">
      <c r="B81" s="29"/>
      <c r="C81" s="178"/>
      <c r="D81" s="178"/>
      <c r="E81" s="423" t="s">
        <v>173</v>
      </c>
      <c r="F81" s="428"/>
      <c r="G81" s="428"/>
      <c r="H81" s="428"/>
      <c r="J81" s="178"/>
      <c r="K81" s="178"/>
      <c r="L81" s="179"/>
    </row>
    <row r="82" spans="2:65">
      <c r="B82" s="29"/>
      <c r="C82" s="66" t="s">
        <v>176</v>
      </c>
      <c r="D82" s="178"/>
      <c r="E82" s="178"/>
      <c r="F82" s="178"/>
      <c r="G82" s="178"/>
      <c r="H82" s="178"/>
      <c r="J82" s="178"/>
      <c r="K82" s="178"/>
      <c r="L82" s="179"/>
    </row>
    <row r="83" spans="2:65" s="1" customFormat="1" ht="22.5" customHeight="1">
      <c r="B83" s="42"/>
      <c r="C83" s="64"/>
      <c r="D83" s="64"/>
      <c r="E83" s="427" t="s">
        <v>3806</v>
      </c>
      <c r="F83" s="425"/>
      <c r="G83" s="425"/>
      <c r="H83" s="425"/>
      <c r="I83" s="177"/>
      <c r="J83" s="64"/>
      <c r="K83" s="64"/>
      <c r="L83" s="62"/>
    </row>
    <row r="84" spans="2:65" s="1" customFormat="1" ht="14.45" customHeight="1">
      <c r="B84" s="42"/>
      <c r="C84" s="66" t="s">
        <v>3807</v>
      </c>
      <c r="D84" s="64"/>
      <c r="E84" s="64"/>
      <c r="F84" s="64"/>
      <c r="G84" s="64"/>
      <c r="H84" s="64"/>
      <c r="I84" s="177"/>
      <c r="J84" s="64"/>
      <c r="K84" s="64"/>
      <c r="L84" s="62"/>
    </row>
    <row r="85" spans="2:65" s="1" customFormat="1" ht="23.25" customHeight="1">
      <c r="B85" s="42"/>
      <c r="C85" s="64"/>
      <c r="D85" s="64"/>
      <c r="E85" s="394" t="str">
        <f>E13</f>
        <v>IT - SKFO - Optická trasa a strukturovaná kabeláž</v>
      </c>
      <c r="F85" s="425"/>
      <c r="G85" s="425"/>
      <c r="H85" s="425"/>
      <c r="I85" s="177"/>
      <c r="J85" s="64"/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7"/>
      <c r="J86" s="64"/>
      <c r="K86" s="64"/>
      <c r="L86" s="62"/>
    </row>
    <row r="87" spans="2:65" s="1" customFormat="1" ht="18" customHeight="1">
      <c r="B87" s="42"/>
      <c r="C87" s="66" t="s">
        <v>23</v>
      </c>
      <c r="D87" s="64"/>
      <c r="E87" s="64"/>
      <c r="F87" s="180" t="str">
        <f>F16</f>
        <v>Valdice</v>
      </c>
      <c r="G87" s="64"/>
      <c r="H87" s="64"/>
      <c r="I87" s="181" t="s">
        <v>25</v>
      </c>
      <c r="J87" s="74" t="str">
        <f>IF(J16="","",J16)</f>
        <v>31.07.2017</v>
      </c>
      <c r="K87" s="64"/>
      <c r="L87" s="62"/>
    </row>
    <row r="88" spans="2:65" s="1" customFormat="1" ht="6.95" customHeight="1">
      <c r="B88" s="42"/>
      <c r="C88" s="64"/>
      <c r="D88" s="64"/>
      <c r="E88" s="64"/>
      <c r="F88" s="64"/>
      <c r="G88" s="64"/>
      <c r="H88" s="64"/>
      <c r="I88" s="177"/>
      <c r="J88" s="64"/>
      <c r="K88" s="64"/>
      <c r="L88" s="62"/>
    </row>
    <row r="89" spans="2:65" s="1" customFormat="1">
      <c r="B89" s="42"/>
      <c r="C89" s="66" t="s">
        <v>27</v>
      </c>
      <c r="D89" s="64"/>
      <c r="E89" s="64"/>
      <c r="F89" s="180" t="str">
        <f>E19</f>
        <v xml:space="preserve"> </v>
      </c>
      <c r="G89" s="64"/>
      <c r="H89" s="64"/>
      <c r="I89" s="181" t="s">
        <v>33</v>
      </c>
      <c r="J89" s="180" t="str">
        <f>E25</f>
        <v xml:space="preserve"> </v>
      </c>
      <c r="K89" s="64"/>
      <c r="L89" s="62"/>
    </row>
    <row r="90" spans="2:65" s="1" customFormat="1" ht="14.45" customHeight="1">
      <c r="B90" s="42"/>
      <c r="C90" s="66" t="s">
        <v>31</v>
      </c>
      <c r="D90" s="64"/>
      <c r="E90" s="64"/>
      <c r="F90" s="180" t="str">
        <f>IF(E22="","",E22)</f>
        <v/>
      </c>
      <c r="G90" s="64"/>
      <c r="H90" s="64"/>
      <c r="I90" s="177"/>
      <c r="J90" s="64"/>
      <c r="K90" s="64"/>
      <c r="L90" s="62"/>
    </row>
    <row r="91" spans="2:65" s="1" customFormat="1" ht="10.35" customHeight="1">
      <c r="B91" s="42"/>
      <c r="C91" s="64"/>
      <c r="D91" s="64"/>
      <c r="E91" s="64"/>
      <c r="F91" s="64"/>
      <c r="G91" s="64"/>
      <c r="H91" s="64"/>
      <c r="I91" s="177"/>
      <c r="J91" s="64"/>
      <c r="K91" s="64"/>
      <c r="L91" s="62"/>
    </row>
    <row r="92" spans="2:65" s="10" customFormat="1" ht="29.25" customHeight="1">
      <c r="B92" s="182"/>
      <c r="C92" s="183" t="s">
        <v>404</v>
      </c>
      <c r="D92" s="184" t="s">
        <v>56</v>
      </c>
      <c r="E92" s="184" t="s">
        <v>52</v>
      </c>
      <c r="F92" s="184" t="s">
        <v>405</v>
      </c>
      <c r="G92" s="184" t="s">
        <v>406</v>
      </c>
      <c r="H92" s="184" t="s">
        <v>407</v>
      </c>
      <c r="I92" s="185" t="s">
        <v>408</v>
      </c>
      <c r="J92" s="184" t="s">
        <v>275</v>
      </c>
      <c r="K92" s="186" t="s">
        <v>409</v>
      </c>
      <c r="L92" s="187"/>
      <c r="M92" s="82" t="s">
        <v>410</v>
      </c>
      <c r="N92" s="83" t="s">
        <v>41</v>
      </c>
      <c r="O92" s="83" t="s">
        <v>411</v>
      </c>
      <c r="P92" s="83" t="s">
        <v>412</v>
      </c>
      <c r="Q92" s="83" t="s">
        <v>413</v>
      </c>
      <c r="R92" s="83" t="s">
        <v>414</v>
      </c>
      <c r="S92" s="83" t="s">
        <v>415</v>
      </c>
      <c r="T92" s="84" t="s">
        <v>416</v>
      </c>
    </row>
    <row r="93" spans="2:65" s="1" customFormat="1" ht="29.25" customHeight="1">
      <c r="B93" s="42"/>
      <c r="C93" s="88" t="s">
        <v>280</v>
      </c>
      <c r="D93" s="64"/>
      <c r="E93" s="64"/>
      <c r="F93" s="64"/>
      <c r="G93" s="64"/>
      <c r="H93" s="64"/>
      <c r="I93" s="177"/>
      <c r="J93" s="188">
        <f>BK93</f>
        <v>0</v>
      </c>
      <c r="K93" s="64"/>
      <c r="L93" s="62"/>
      <c r="M93" s="85"/>
      <c r="N93" s="86"/>
      <c r="O93" s="86"/>
      <c r="P93" s="189">
        <f>P94+P123+P132+P147+P152</f>
        <v>0</v>
      </c>
      <c r="Q93" s="86"/>
      <c r="R93" s="189">
        <f>R94+R123+R132+R147+R152</f>
        <v>0</v>
      </c>
      <c r="S93" s="86"/>
      <c r="T93" s="190">
        <f>T94+T123+T132+T147+T152</f>
        <v>0</v>
      </c>
      <c r="AT93" s="25" t="s">
        <v>70</v>
      </c>
      <c r="AU93" s="25" t="s">
        <v>281</v>
      </c>
      <c r="BK93" s="191">
        <f>BK94+BK123+BK132+BK147+BK152</f>
        <v>0</v>
      </c>
    </row>
    <row r="94" spans="2:65" s="11" customFormat="1" ht="37.35" customHeight="1">
      <c r="B94" s="192"/>
      <c r="C94" s="193"/>
      <c r="D94" s="206" t="s">
        <v>70</v>
      </c>
      <c r="E94" s="290" t="s">
        <v>3526</v>
      </c>
      <c r="F94" s="290" t="s">
        <v>3814</v>
      </c>
      <c r="G94" s="193"/>
      <c r="H94" s="193"/>
      <c r="I94" s="196"/>
      <c r="J94" s="291">
        <f>BK94</f>
        <v>0</v>
      </c>
      <c r="K94" s="193"/>
      <c r="L94" s="198"/>
      <c r="M94" s="199"/>
      <c r="N94" s="200"/>
      <c r="O94" s="200"/>
      <c r="P94" s="201">
        <f>SUM(P95:P122)</f>
        <v>0</v>
      </c>
      <c r="Q94" s="200"/>
      <c r="R94" s="201">
        <f>SUM(R95:R122)</f>
        <v>0</v>
      </c>
      <c r="S94" s="200"/>
      <c r="T94" s="202">
        <f>SUM(T95:T122)</f>
        <v>0</v>
      </c>
      <c r="AR94" s="203" t="s">
        <v>78</v>
      </c>
      <c r="AT94" s="204" t="s">
        <v>70</v>
      </c>
      <c r="AU94" s="204" t="s">
        <v>71</v>
      </c>
      <c r="AY94" s="203" t="s">
        <v>419</v>
      </c>
      <c r="BK94" s="205">
        <f>SUM(BK95:BK122)</f>
        <v>0</v>
      </c>
    </row>
    <row r="95" spans="2:65" s="1" customFormat="1" ht="31.5" customHeight="1">
      <c r="B95" s="42"/>
      <c r="C95" s="209" t="s">
        <v>78</v>
      </c>
      <c r="D95" s="209" t="s">
        <v>421</v>
      </c>
      <c r="E95" s="210" t="s">
        <v>3815</v>
      </c>
      <c r="F95" s="211" t="s">
        <v>3816</v>
      </c>
      <c r="G95" s="212" t="s">
        <v>3002</v>
      </c>
      <c r="H95" s="213">
        <v>1</v>
      </c>
      <c r="I95" s="214"/>
      <c r="J95" s="215">
        <f>ROUND(I95*H95,2)</f>
        <v>0</v>
      </c>
      <c r="K95" s="211" t="s">
        <v>21</v>
      </c>
      <c r="L95" s="62"/>
      <c r="M95" s="216" t="s">
        <v>21</v>
      </c>
      <c r="N95" s="217" t="s">
        <v>42</v>
      </c>
      <c r="O95" s="43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AR95" s="25" t="s">
        <v>426</v>
      </c>
      <c r="AT95" s="25" t="s">
        <v>421</v>
      </c>
      <c r="AU95" s="25" t="s">
        <v>78</v>
      </c>
      <c r="AY95" s="25" t="s">
        <v>419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5" t="s">
        <v>78</v>
      </c>
      <c r="BK95" s="220">
        <f>ROUND(I95*H95,2)</f>
        <v>0</v>
      </c>
      <c r="BL95" s="25" t="s">
        <v>426</v>
      </c>
      <c r="BM95" s="25" t="s">
        <v>80</v>
      </c>
    </row>
    <row r="96" spans="2:65" s="1" customFormat="1" ht="13.5">
      <c r="B96" s="42"/>
      <c r="C96" s="64"/>
      <c r="D96" s="237" t="s">
        <v>428</v>
      </c>
      <c r="E96" s="64"/>
      <c r="F96" s="271" t="s">
        <v>3816</v>
      </c>
      <c r="G96" s="64"/>
      <c r="H96" s="64"/>
      <c r="I96" s="177"/>
      <c r="J96" s="64"/>
      <c r="K96" s="64"/>
      <c r="L96" s="62"/>
      <c r="M96" s="223"/>
      <c r="N96" s="43"/>
      <c r="O96" s="43"/>
      <c r="P96" s="43"/>
      <c r="Q96" s="43"/>
      <c r="R96" s="43"/>
      <c r="S96" s="43"/>
      <c r="T96" s="79"/>
      <c r="AT96" s="25" t="s">
        <v>428</v>
      </c>
      <c r="AU96" s="25" t="s">
        <v>78</v>
      </c>
    </row>
    <row r="97" spans="2:65" s="1" customFormat="1" ht="22.5" customHeight="1">
      <c r="B97" s="42"/>
      <c r="C97" s="209" t="s">
        <v>80</v>
      </c>
      <c r="D97" s="209" t="s">
        <v>421</v>
      </c>
      <c r="E97" s="210" t="s">
        <v>3817</v>
      </c>
      <c r="F97" s="211" t="s">
        <v>3818</v>
      </c>
      <c r="G97" s="212" t="s">
        <v>3002</v>
      </c>
      <c r="H97" s="213">
        <v>1</v>
      </c>
      <c r="I97" s="214"/>
      <c r="J97" s="215">
        <f>ROUND(I97*H97,2)</f>
        <v>0</v>
      </c>
      <c r="K97" s="211" t="s">
        <v>21</v>
      </c>
      <c r="L97" s="62"/>
      <c r="M97" s="216" t="s">
        <v>21</v>
      </c>
      <c r="N97" s="217" t="s">
        <v>42</v>
      </c>
      <c r="O97" s="43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25" t="s">
        <v>426</v>
      </c>
      <c r="AT97" s="25" t="s">
        <v>421</v>
      </c>
      <c r="AU97" s="25" t="s">
        <v>78</v>
      </c>
      <c r="AY97" s="25" t="s">
        <v>419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5" t="s">
        <v>78</v>
      </c>
      <c r="BK97" s="220">
        <f>ROUND(I97*H97,2)</f>
        <v>0</v>
      </c>
      <c r="BL97" s="25" t="s">
        <v>426</v>
      </c>
      <c r="BM97" s="25" t="s">
        <v>426</v>
      </c>
    </row>
    <row r="98" spans="2:65" s="1" customFormat="1" ht="13.5">
      <c r="B98" s="42"/>
      <c r="C98" s="64"/>
      <c r="D98" s="237" t="s">
        <v>428</v>
      </c>
      <c r="E98" s="64"/>
      <c r="F98" s="271" t="s">
        <v>3818</v>
      </c>
      <c r="G98" s="64"/>
      <c r="H98" s="64"/>
      <c r="I98" s="177"/>
      <c r="J98" s="64"/>
      <c r="K98" s="64"/>
      <c r="L98" s="62"/>
      <c r="M98" s="223"/>
      <c r="N98" s="43"/>
      <c r="O98" s="43"/>
      <c r="P98" s="43"/>
      <c r="Q98" s="43"/>
      <c r="R98" s="43"/>
      <c r="S98" s="43"/>
      <c r="T98" s="79"/>
      <c r="AT98" s="25" t="s">
        <v>428</v>
      </c>
      <c r="AU98" s="25" t="s">
        <v>78</v>
      </c>
    </row>
    <row r="99" spans="2:65" s="1" customFormat="1" ht="22.5" customHeight="1">
      <c r="B99" s="42"/>
      <c r="C99" s="209" t="s">
        <v>100</v>
      </c>
      <c r="D99" s="209" t="s">
        <v>421</v>
      </c>
      <c r="E99" s="210" t="s">
        <v>3819</v>
      </c>
      <c r="F99" s="211" t="s">
        <v>3820</v>
      </c>
      <c r="G99" s="212" t="s">
        <v>3002</v>
      </c>
      <c r="H99" s="213">
        <v>1</v>
      </c>
      <c r="I99" s="214"/>
      <c r="J99" s="215">
        <f>ROUND(I99*H99,2)</f>
        <v>0</v>
      </c>
      <c r="K99" s="211" t="s">
        <v>21</v>
      </c>
      <c r="L99" s="62"/>
      <c r="M99" s="216" t="s">
        <v>21</v>
      </c>
      <c r="N99" s="217" t="s">
        <v>42</v>
      </c>
      <c r="O99" s="43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25" t="s">
        <v>426</v>
      </c>
      <c r="AT99" s="25" t="s">
        <v>421</v>
      </c>
      <c r="AU99" s="25" t="s">
        <v>78</v>
      </c>
      <c r="AY99" s="25" t="s">
        <v>419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5" t="s">
        <v>78</v>
      </c>
      <c r="BK99" s="220">
        <f>ROUND(I99*H99,2)</f>
        <v>0</v>
      </c>
      <c r="BL99" s="25" t="s">
        <v>426</v>
      </c>
      <c r="BM99" s="25" t="s">
        <v>455</v>
      </c>
    </row>
    <row r="100" spans="2:65" s="1" customFormat="1" ht="13.5">
      <c r="B100" s="42"/>
      <c r="C100" s="64"/>
      <c r="D100" s="237" t="s">
        <v>428</v>
      </c>
      <c r="E100" s="64"/>
      <c r="F100" s="271" t="s">
        <v>3820</v>
      </c>
      <c r="G100" s="64"/>
      <c r="H100" s="64"/>
      <c r="I100" s="177"/>
      <c r="J100" s="64"/>
      <c r="K100" s="64"/>
      <c r="L100" s="62"/>
      <c r="M100" s="223"/>
      <c r="N100" s="43"/>
      <c r="O100" s="43"/>
      <c r="P100" s="43"/>
      <c r="Q100" s="43"/>
      <c r="R100" s="43"/>
      <c r="S100" s="43"/>
      <c r="T100" s="79"/>
      <c r="AT100" s="25" t="s">
        <v>428</v>
      </c>
      <c r="AU100" s="25" t="s">
        <v>78</v>
      </c>
    </row>
    <row r="101" spans="2:65" s="1" customFormat="1" ht="22.5" customHeight="1">
      <c r="B101" s="42"/>
      <c r="C101" s="209" t="s">
        <v>426</v>
      </c>
      <c r="D101" s="209" t="s">
        <v>421</v>
      </c>
      <c r="E101" s="210" t="s">
        <v>3821</v>
      </c>
      <c r="F101" s="211" t="s">
        <v>3822</v>
      </c>
      <c r="G101" s="212" t="s">
        <v>3002</v>
      </c>
      <c r="H101" s="213">
        <v>1</v>
      </c>
      <c r="I101" s="214"/>
      <c r="J101" s="215">
        <f>ROUND(I101*H101,2)</f>
        <v>0</v>
      </c>
      <c r="K101" s="211" t="s">
        <v>21</v>
      </c>
      <c r="L101" s="62"/>
      <c r="M101" s="216" t="s">
        <v>21</v>
      </c>
      <c r="N101" s="217" t="s">
        <v>42</v>
      </c>
      <c r="O101" s="43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25" t="s">
        <v>426</v>
      </c>
      <c r="AT101" s="25" t="s">
        <v>421</v>
      </c>
      <c r="AU101" s="25" t="s">
        <v>78</v>
      </c>
      <c r="AY101" s="25" t="s">
        <v>419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5" t="s">
        <v>78</v>
      </c>
      <c r="BK101" s="220">
        <f>ROUND(I101*H101,2)</f>
        <v>0</v>
      </c>
      <c r="BL101" s="25" t="s">
        <v>426</v>
      </c>
      <c r="BM101" s="25" t="s">
        <v>468</v>
      </c>
    </row>
    <row r="102" spans="2:65" s="1" customFormat="1" ht="13.5">
      <c r="B102" s="42"/>
      <c r="C102" s="64"/>
      <c r="D102" s="237" t="s">
        <v>428</v>
      </c>
      <c r="E102" s="64"/>
      <c r="F102" s="271" t="s">
        <v>3822</v>
      </c>
      <c r="G102" s="64"/>
      <c r="H102" s="64"/>
      <c r="I102" s="177"/>
      <c r="J102" s="64"/>
      <c r="K102" s="64"/>
      <c r="L102" s="62"/>
      <c r="M102" s="223"/>
      <c r="N102" s="43"/>
      <c r="O102" s="43"/>
      <c r="P102" s="43"/>
      <c r="Q102" s="43"/>
      <c r="R102" s="43"/>
      <c r="S102" s="43"/>
      <c r="T102" s="79"/>
      <c r="AT102" s="25" t="s">
        <v>428</v>
      </c>
      <c r="AU102" s="25" t="s">
        <v>78</v>
      </c>
    </row>
    <row r="103" spans="2:65" s="1" customFormat="1" ht="22.5" customHeight="1">
      <c r="B103" s="42"/>
      <c r="C103" s="209" t="s">
        <v>450</v>
      </c>
      <c r="D103" s="209" t="s">
        <v>421</v>
      </c>
      <c r="E103" s="210" t="s">
        <v>3823</v>
      </c>
      <c r="F103" s="211" t="s">
        <v>3824</v>
      </c>
      <c r="G103" s="212" t="s">
        <v>3002</v>
      </c>
      <c r="H103" s="213">
        <v>10</v>
      </c>
      <c r="I103" s="214"/>
      <c r="J103" s="215">
        <f>ROUND(I103*H103,2)</f>
        <v>0</v>
      </c>
      <c r="K103" s="211" t="s">
        <v>21</v>
      </c>
      <c r="L103" s="62"/>
      <c r="M103" s="216" t="s">
        <v>21</v>
      </c>
      <c r="N103" s="217" t="s">
        <v>42</v>
      </c>
      <c r="O103" s="43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25" t="s">
        <v>426</v>
      </c>
      <c r="AT103" s="25" t="s">
        <v>421</v>
      </c>
      <c r="AU103" s="25" t="s">
        <v>78</v>
      </c>
      <c r="AY103" s="25" t="s">
        <v>419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5" t="s">
        <v>78</v>
      </c>
      <c r="BK103" s="220">
        <f>ROUND(I103*H103,2)</f>
        <v>0</v>
      </c>
      <c r="BL103" s="25" t="s">
        <v>426</v>
      </c>
      <c r="BM103" s="25" t="s">
        <v>479</v>
      </c>
    </row>
    <row r="104" spans="2:65" s="1" customFormat="1" ht="13.5">
      <c r="B104" s="42"/>
      <c r="C104" s="64"/>
      <c r="D104" s="237" t="s">
        <v>428</v>
      </c>
      <c r="E104" s="64"/>
      <c r="F104" s="271" t="s">
        <v>3824</v>
      </c>
      <c r="G104" s="64"/>
      <c r="H104" s="64"/>
      <c r="I104" s="177"/>
      <c r="J104" s="64"/>
      <c r="K104" s="64"/>
      <c r="L104" s="62"/>
      <c r="M104" s="223"/>
      <c r="N104" s="43"/>
      <c r="O104" s="43"/>
      <c r="P104" s="43"/>
      <c r="Q104" s="43"/>
      <c r="R104" s="43"/>
      <c r="S104" s="43"/>
      <c r="T104" s="79"/>
      <c r="AT104" s="25" t="s">
        <v>428</v>
      </c>
      <c r="AU104" s="25" t="s">
        <v>78</v>
      </c>
    </row>
    <row r="105" spans="2:65" s="1" customFormat="1" ht="22.5" customHeight="1">
      <c r="B105" s="42"/>
      <c r="C105" s="209" t="s">
        <v>455</v>
      </c>
      <c r="D105" s="209" t="s">
        <v>421</v>
      </c>
      <c r="E105" s="210" t="s">
        <v>3825</v>
      </c>
      <c r="F105" s="211" t="s">
        <v>3826</v>
      </c>
      <c r="G105" s="212" t="s">
        <v>3002</v>
      </c>
      <c r="H105" s="213">
        <v>1</v>
      </c>
      <c r="I105" s="214"/>
      <c r="J105" s="215">
        <f>ROUND(I105*H105,2)</f>
        <v>0</v>
      </c>
      <c r="K105" s="211" t="s">
        <v>21</v>
      </c>
      <c r="L105" s="62"/>
      <c r="M105" s="216" t="s">
        <v>21</v>
      </c>
      <c r="N105" s="217" t="s">
        <v>42</v>
      </c>
      <c r="O105" s="43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25" t="s">
        <v>426</v>
      </c>
      <c r="AT105" s="25" t="s">
        <v>421</v>
      </c>
      <c r="AU105" s="25" t="s">
        <v>78</v>
      </c>
      <c r="AY105" s="25" t="s">
        <v>419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5" t="s">
        <v>78</v>
      </c>
      <c r="BK105" s="220">
        <f>ROUND(I105*H105,2)</f>
        <v>0</v>
      </c>
      <c r="BL105" s="25" t="s">
        <v>426</v>
      </c>
      <c r="BM105" s="25" t="s">
        <v>492</v>
      </c>
    </row>
    <row r="106" spans="2:65" s="1" customFormat="1" ht="13.5">
      <c r="B106" s="42"/>
      <c r="C106" s="64"/>
      <c r="D106" s="237" t="s">
        <v>428</v>
      </c>
      <c r="E106" s="64"/>
      <c r="F106" s="271" t="s">
        <v>3826</v>
      </c>
      <c r="G106" s="64"/>
      <c r="H106" s="64"/>
      <c r="I106" s="177"/>
      <c r="J106" s="64"/>
      <c r="K106" s="64"/>
      <c r="L106" s="62"/>
      <c r="M106" s="223"/>
      <c r="N106" s="43"/>
      <c r="O106" s="43"/>
      <c r="P106" s="43"/>
      <c r="Q106" s="43"/>
      <c r="R106" s="43"/>
      <c r="S106" s="43"/>
      <c r="T106" s="79"/>
      <c r="AT106" s="25" t="s">
        <v>428</v>
      </c>
      <c r="AU106" s="25" t="s">
        <v>78</v>
      </c>
    </row>
    <row r="107" spans="2:65" s="1" customFormat="1" ht="22.5" customHeight="1">
      <c r="B107" s="42"/>
      <c r="C107" s="209" t="s">
        <v>462</v>
      </c>
      <c r="D107" s="209" t="s">
        <v>421</v>
      </c>
      <c r="E107" s="210" t="s">
        <v>3827</v>
      </c>
      <c r="F107" s="211" t="s">
        <v>3828</v>
      </c>
      <c r="G107" s="212" t="s">
        <v>3002</v>
      </c>
      <c r="H107" s="213">
        <v>1</v>
      </c>
      <c r="I107" s="214"/>
      <c r="J107" s="215">
        <f>ROUND(I107*H107,2)</f>
        <v>0</v>
      </c>
      <c r="K107" s="211" t="s">
        <v>21</v>
      </c>
      <c r="L107" s="62"/>
      <c r="M107" s="216" t="s">
        <v>21</v>
      </c>
      <c r="N107" s="217" t="s">
        <v>42</v>
      </c>
      <c r="O107" s="43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25" t="s">
        <v>426</v>
      </c>
      <c r="AT107" s="25" t="s">
        <v>421</v>
      </c>
      <c r="AU107" s="25" t="s">
        <v>78</v>
      </c>
      <c r="AY107" s="25" t="s">
        <v>419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5" t="s">
        <v>78</v>
      </c>
      <c r="BK107" s="220">
        <f>ROUND(I107*H107,2)</f>
        <v>0</v>
      </c>
      <c r="BL107" s="25" t="s">
        <v>426</v>
      </c>
      <c r="BM107" s="25" t="s">
        <v>508</v>
      </c>
    </row>
    <row r="108" spans="2:65" s="1" customFormat="1" ht="13.5">
      <c r="B108" s="42"/>
      <c r="C108" s="64"/>
      <c r="D108" s="237" t="s">
        <v>428</v>
      </c>
      <c r="E108" s="64"/>
      <c r="F108" s="271" t="s">
        <v>3828</v>
      </c>
      <c r="G108" s="64"/>
      <c r="H108" s="64"/>
      <c r="I108" s="177"/>
      <c r="J108" s="64"/>
      <c r="K108" s="64"/>
      <c r="L108" s="62"/>
      <c r="M108" s="223"/>
      <c r="N108" s="43"/>
      <c r="O108" s="43"/>
      <c r="P108" s="43"/>
      <c r="Q108" s="43"/>
      <c r="R108" s="43"/>
      <c r="S108" s="43"/>
      <c r="T108" s="79"/>
      <c r="AT108" s="25" t="s">
        <v>428</v>
      </c>
      <c r="AU108" s="25" t="s">
        <v>78</v>
      </c>
    </row>
    <row r="109" spans="2:65" s="1" customFormat="1" ht="22.5" customHeight="1">
      <c r="B109" s="42"/>
      <c r="C109" s="209" t="s">
        <v>468</v>
      </c>
      <c r="D109" s="209" t="s">
        <v>421</v>
      </c>
      <c r="E109" s="210" t="s">
        <v>3829</v>
      </c>
      <c r="F109" s="211" t="s">
        <v>3830</v>
      </c>
      <c r="G109" s="212" t="s">
        <v>3002</v>
      </c>
      <c r="H109" s="213">
        <v>12</v>
      </c>
      <c r="I109" s="214"/>
      <c r="J109" s="215">
        <f>ROUND(I109*H109,2)</f>
        <v>0</v>
      </c>
      <c r="K109" s="211" t="s">
        <v>21</v>
      </c>
      <c r="L109" s="62"/>
      <c r="M109" s="216" t="s">
        <v>21</v>
      </c>
      <c r="N109" s="217" t="s">
        <v>42</v>
      </c>
      <c r="O109" s="43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25" t="s">
        <v>426</v>
      </c>
      <c r="AT109" s="25" t="s">
        <v>421</v>
      </c>
      <c r="AU109" s="25" t="s">
        <v>78</v>
      </c>
      <c r="AY109" s="25" t="s">
        <v>419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5" t="s">
        <v>78</v>
      </c>
      <c r="BK109" s="220">
        <f>ROUND(I109*H109,2)</f>
        <v>0</v>
      </c>
      <c r="BL109" s="25" t="s">
        <v>426</v>
      </c>
      <c r="BM109" s="25" t="s">
        <v>517</v>
      </c>
    </row>
    <row r="110" spans="2:65" s="1" customFormat="1" ht="13.5">
      <c r="B110" s="42"/>
      <c r="C110" s="64"/>
      <c r="D110" s="237" t="s">
        <v>428</v>
      </c>
      <c r="E110" s="64"/>
      <c r="F110" s="271" t="s">
        <v>3830</v>
      </c>
      <c r="G110" s="64"/>
      <c r="H110" s="64"/>
      <c r="I110" s="177"/>
      <c r="J110" s="64"/>
      <c r="K110" s="64"/>
      <c r="L110" s="62"/>
      <c r="M110" s="223"/>
      <c r="N110" s="43"/>
      <c r="O110" s="43"/>
      <c r="P110" s="43"/>
      <c r="Q110" s="43"/>
      <c r="R110" s="43"/>
      <c r="S110" s="43"/>
      <c r="T110" s="79"/>
      <c r="AT110" s="25" t="s">
        <v>428</v>
      </c>
      <c r="AU110" s="25" t="s">
        <v>78</v>
      </c>
    </row>
    <row r="111" spans="2:65" s="1" customFormat="1" ht="22.5" customHeight="1">
      <c r="B111" s="42"/>
      <c r="C111" s="209" t="s">
        <v>474</v>
      </c>
      <c r="D111" s="209" t="s">
        <v>421</v>
      </c>
      <c r="E111" s="210" t="s">
        <v>3831</v>
      </c>
      <c r="F111" s="211" t="s">
        <v>3832</v>
      </c>
      <c r="G111" s="212" t="s">
        <v>3002</v>
      </c>
      <c r="H111" s="213">
        <v>12</v>
      </c>
      <c r="I111" s="214"/>
      <c r="J111" s="215">
        <f>ROUND(I111*H111,2)</f>
        <v>0</v>
      </c>
      <c r="K111" s="211" t="s">
        <v>21</v>
      </c>
      <c r="L111" s="62"/>
      <c r="M111" s="216" t="s">
        <v>21</v>
      </c>
      <c r="N111" s="217" t="s">
        <v>42</v>
      </c>
      <c r="O111" s="43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25" t="s">
        <v>426</v>
      </c>
      <c r="AT111" s="25" t="s">
        <v>421</v>
      </c>
      <c r="AU111" s="25" t="s">
        <v>78</v>
      </c>
      <c r="AY111" s="25" t="s">
        <v>419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5" t="s">
        <v>78</v>
      </c>
      <c r="BK111" s="220">
        <f>ROUND(I111*H111,2)</f>
        <v>0</v>
      </c>
      <c r="BL111" s="25" t="s">
        <v>426</v>
      </c>
      <c r="BM111" s="25" t="s">
        <v>529</v>
      </c>
    </row>
    <row r="112" spans="2:65" s="1" customFormat="1" ht="13.5">
      <c r="B112" s="42"/>
      <c r="C112" s="64"/>
      <c r="D112" s="237" t="s">
        <v>428</v>
      </c>
      <c r="E112" s="64"/>
      <c r="F112" s="271" t="s">
        <v>3832</v>
      </c>
      <c r="G112" s="64"/>
      <c r="H112" s="64"/>
      <c r="I112" s="177"/>
      <c r="J112" s="64"/>
      <c r="K112" s="64"/>
      <c r="L112" s="62"/>
      <c r="M112" s="223"/>
      <c r="N112" s="43"/>
      <c r="O112" s="43"/>
      <c r="P112" s="43"/>
      <c r="Q112" s="43"/>
      <c r="R112" s="43"/>
      <c r="S112" s="43"/>
      <c r="T112" s="79"/>
      <c r="AT112" s="25" t="s">
        <v>428</v>
      </c>
      <c r="AU112" s="25" t="s">
        <v>78</v>
      </c>
    </row>
    <row r="113" spans="2:65" s="1" customFormat="1" ht="22.5" customHeight="1">
      <c r="B113" s="42"/>
      <c r="C113" s="209" t="s">
        <v>479</v>
      </c>
      <c r="D113" s="209" t="s">
        <v>421</v>
      </c>
      <c r="E113" s="210" t="s">
        <v>3833</v>
      </c>
      <c r="F113" s="211" t="s">
        <v>3834</v>
      </c>
      <c r="G113" s="212" t="s">
        <v>3002</v>
      </c>
      <c r="H113" s="213">
        <v>12</v>
      </c>
      <c r="I113" s="214"/>
      <c r="J113" s="215">
        <f>ROUND(I113*H113,2)</f>
        <v>0</v>
      </c>
      <c r="K113" s="211" t="s">
        <v>21</v>
      </c>
      <c r="L113" s="62"/>
      <c r="M113" s="216" t="s">
        <v>21</v>
      </c>
      <c r="N113" s="217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426</v>
      </c>
      <c r="AT113" s="25" t="s">
        <v>421</v>
      </c>
      <c r="AU113" s="25" t="s">
        <v>78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426</v>
      </c>
      <c r="BM113" s="25" t="s">
        <v>544</v>
      </c>
    </row>
    <row r="114" spans="2:65" s="1" customFormat="1" ht="13.5">
      <c r="B114" s="42"/>
      <c r="C114" s="64"/>
      <c r="D114" s="237" t="s">
        <v>428</v>
      </c>
      <c r="E114" s="64"/>
      <c r="F114" s="271" t="s">
        <v>3834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78</v>
      </c>
    </row>
    <row r="115" spans="2:65" s="1" customFormat="1" ht="22.5" customHeight="1">
      <c r="B115" s="42"/>
      <c r="C115" s="209" t="s">
        <v>485</v>
      </c>
      <c r="D115" s="209" t="s">
        <v>421</v>
      </c>
      <c r="E115" s="210" t="s">
        <v>3835</v>
      </c>
      <c r="F115" s="211" t="s">
        <v>3836</v>
      </c>
      <c r="G115" s="212" t="s">
        <v>3002</v>
      </c>
      <c r="H115" s="213">
        <v>1</v>
      </c>
      <c r="I115" s="214"/>
      <c r="J115" s="215">
        <f>ROUND(I115*H115,2)</f>
        <v>0</v>
      </c>
      <c r="K115" s="211" t="s">
        <v>21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426</v>
      </c>
      <c r="AT115" s="25" t="s">
        <v>421</v>
      </c>
      <c r="AU115" s="25" t="s">
        <v>78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426</v>
      </c>
      <c r="BM115" s="25" t="s">
        <v>557</v>
      </c>
    </row>
    <row r="116" spans="2:65" s="1" customFormat="1" ht="13.5">
      <c r="B116" s="42"/>
      <c r="C116" s="64"/>
      <c r="D116" s="237" t="s">
        <v>428</v>
      </c>
      <c r="E116" s="64"/>
      <c r="F116" s="271" t="s">
        <v>3836</v>
      </c>
      <c r="G116" s="64"/>
      <c r="H116" s="64"/>
      <c r="I116" s="177"/>
      <c r="J116" s="64"/>
      <c r="K116" s="64"/>
      <c r="L116" s="62"/>
      <c r="M116" s="223"/>
      <c r="N116" s="43"/>
      <c r="O116" s="43"/>
      <c r="P116" s="43"/>
      <c r="Q116" s="43"/>
      <c r="R116" s="43"/>
      <c r="S116" s="43"/>
      <c r="T116" s="79"/>
      <c r="AT116" s="25" t="s">
        <v>428</v>
      </c>
      <c r="AU116" s="25" t="s">
        <v>78</v>
      </c>
    </row>
    <row r="117" spans="2:65" s="1" customFormat="1" ht="22.5" customHeight="1">
      <c r="B117" s="42"/>
      <c r="C117" s="209" t="s">
        <v>492</v>
      </c>
      <c r="D117" s="209" t="s">
        <v>421</v>
      </c>
      <c r="E117" s="210" t="s">
        <v>3837</v>
      </c>
      <c r="F117" s="211" t="s">
        <v>3838</v>
      </c>
      <c r="G117" s="212" t="s">
        <v>3002</v>
      </c>
      <c r="H117" s="213">
        <v>2</v>
      </c>
      <c r="I117" s="214"/>
      <c r="J117" s="215">
        <f>ROUND(I117*H117,2)</f>
        <v>0</v>
      </c>
      <c r="K117" s="211" t="s">
        <v>21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426</v>
      </c>
      <c r="AT117" s="25" t="s">
        <v>421</v>
      </c>
      <c r="AU117" s="25" t="s">
        <v>78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426</v>
      </c>
      <c r="BM117" s="25" t="s">
        <v>569</v>
      </c>
    </row>
    <row r="118" spans="2:65" s="1" customFormat="1" ht="13.5">
      <c r="B118" s="42"/>
      <c r="C118" s="64"/>
      <c r="D118" s="237" t="s">
        <v>428</v>
      </c>
      <c r="E118" s="64"/>
      <c r="F118" s="271" t="s">
        <v>3838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78</v>
      </c>
    </row>
    <row r="119" spans="2:65" s="1" customFormat="1" ht="22.5" customHeight="1">
      <c r="B119" s="42"/>
      <c r="C119" s="209" t="s">
        <v>501</v>
      </c>
      <c r="D119" s="209" t="s">
        <v>421</v>
      </c>
      <c r="E119" s="210" t="s">
        <v>3839</v>
      </c>
      <c r="F119" s="211" t="s">
        <v>3840</v>
      </c>
      <c r="G119" s="212" t="s">
        <v>3002</v>
      </c>
      <c r="H119" s="213">
        <v>36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78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587</v>
      </c>
    </row>
    <row r="120" spans="2:65" s="1" customFormat="1" ht="13.5">
      <c r="B120" s="42"/>
      <c r="C120" s="64"/>
      <c r="D120" s="237" t="s">
        <v>428</v>
      </c>
      <c r="E120" s="64"/>
      <c r="F120" s="271" t="s">
        <v>3840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78</v>
      </c>
    </row>
    <row r="121" spans="2:65" s="1" customFormat="1" ht="22.5" customHeight="1">
      <c r="B121" s="42"/>
      <c r="C121" s="209" t="s">
        <v>508</v>
      </c>
      <c r="D121" s="209" t="s">
        <v>421</v>
      </c>
      <c r="E121" s="210" t="s">
        <v>3841</v>
      </c>
      <c r="F121" s="211" t="s">
        <v>3842</v>
      </c>
      <c r="G121" s="212" t="s">
        <v>3002</v>
      </c>
      <c r="H121" s="213">
        <v>1</v>
      </c>
      <c r="I121" s="214"/>
      <c r="J121" s="215">
        <f>ROUND(I121*H121,2)</f>
        <v>0</v>
      </c>
      <c r="K121" s="211" t="s">
        <v>21</v>
      </c>
      <c r="L121" s="62"/>
      <c r="M121" s="216" t="s">
        <v>21</v>
      </c>
      <c r="N121" s="217" t="s">
        <v>42</v>
      </c>
      <c r="O121" s="43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5" t="s">
        <v>426</v>
      </c>
      <c r="AT121" s="25" t="s">
        <v>421</v>
      </c>
      <c r="AU121" s="25" t="s">
        <v>78</v>
      </c>
      <c r="AY121" s="25" t="s">
        <v>419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5" t="s">
        <v>78</v>
      </c>
      <c r="BK121" s="220">
        <f>ROUND(I121*H121,2)</f>
        <v>0</v>
      </c>
      <c r="BL121" s="25" t="s">
        <v>426</v>
      </c>
      <c r="BM121" s="25" t="s">
        <v>599</v>
      </c>
    </row>
    <row r="122" spans="2:65" s="1" customFormat="1" ht="13.5">
      <c r="B122" s="42"/>
      <c r="C122" s="64"/>
      <c r="D122" s="221" t="s">
        <v>428</v>
      </c>
      <c r="E122" s="64"/>
      <c r="F122" s="222" t="s">
        <v>3842</v>
      </c>
      <c r="G122" s="64"/>
      <c r="H122" s="64"/>
      <c r="I122" s="177"/>
      <c r="J122" s="64"/>
      <c r="K122" s="64"/>
      <c r="L122" s="62"/>
      <c r="M122" s="223"/>
      <c r="N122" s="43"/>
      <c r="O122" s="43"/>
      <c r="P122" s="43"/>
      <c r="Q122" s="43"/>
      <c r="R122" s="43"/>
      <c r="S122" s="43"/>
      <c r="T122" s="79"/>
      <c r="AT122" s="25" t="s">
        <v>428</v>
      </c>
      <c r="AU122" s="25" t="s">
        <v>78</v>
      </c>
    </row>
    <row r="123" spans="2:65" s="11" customFormat="1" ht="37.35" customHeight="1">
      <c r="B123" s="192"/>
      <c r="C123" s="193"/>
      <c r="D123" s="206" t="s">
        <v>70</v>
      </c>
      <c r="E123" s="290" t="s">
        <v>3550</v>
      </c>
      <c r="F123" s="290" t="s">
        <v>3843</v>
      </c>
      <c r="G123" s="193"/>
      <c r="H123" s="193"/>
      <c r="I123" s="196"/>
      <c r="J123" s="291">
        <f>BK123</f>
        <v>0</v>
      </c>
      <c r="K123" s="193"/>
      <c r="L123" s="198"/>
      <c r="M123" s="199"/>
      <c r="N123" s="200"/>
      <c r="O123" s="200"/>
      <c r="P123" s="201">
        <f>SUM(P124:P131)</f>
        <v>0</v>
      </c>
      <c r="Q123" s="200"/>
      <c r="R123" s="201">
        <f>SUM(R124:R131)</f>
        <v>0</v>
      </c>
      <c r="S123" s="200"/>
      <c r="T123" s="202">
        <f>SUM(T124:T131)</f>
        <v>0</v>
      </c>
      <c r="AR123" s="203" t="s">
        <v>78</v>
      </c>
      <c r="AT123" s="204" t="s">
        <v>70</v>
      </c>
      <c r="AU123" s="204" t="s">
        <v>71</v>
      </c>
      <c r="AY123" s="203" t="s">
        <v>419</v>
      </c>
      <c r="BK123" s="205">
        <f>SUM(BK124:BK131)</f>
        <v>0</v>
      </c>
    </row>
    <row r="124" spans="2:65" s="1" customFormat="1" ht="22.5" customHeight="1">
      <c r="B124" s="42"/>
      <c r="C124" s="209" t="s">
        <v>10</v>
      </c>
      <c r="D124" s="209" t="s">
        <v>421</v>
      </c>
      <c r="E124" s="210" t="s">
        <v>3829</v>
      </c>
      <c r="F124" s="211" t="s">
        <v>3830</v>
      </c>
      <c r="G124" s="212" t="s">
        <v>3002</v>
      </c>
      <c r="H124" s="213">
        <v>12</v>
      </c>
      <c r="I124" s="214"/>
      <c r="J124" s="215">
        <f>ROUND(I124*H124,2)</f>
        <v>0</v>
      </c>
      <c r="K124" s="211" t="s">
        <v>21</v>
      </c>
      <c r="L124" s="62"/>
      <c r="M124" s="216" t="s">
        <v>21</v>
      </c>
      <c r="N124" s="217" t="s">
        <v>42</v>
      </c>
      <c r="O124" s="43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25" t="s">
        <v>426</v>
      </c>
      <c r="AT124" s="25" t="s">
        <v>421</v>
      </c>
      <c r="AU124" s="25" t="s">
        <v>78</v>
      </c>
      <c r="AY124" s="25" t="s">
        <v>419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5" t="s">
        <v>78</v>
      </c>
      <c r="BK124" s="220">
        <f>ROUND(I124*H124,2)</f>
        <v>0</v>
      </c>
      <c r="BL124" s="25" t="s">
        <v>426</v>
      </c>
      <c r="BM124" s="25" t="s">
        <v>611</v>
      </c>
    </row>
    <row r="125" spans="2:65" s="1" customFormat="1" ht="13.5">
      <c r="B125" s="42"/>
      <c r="C125" s="64"/>
      <c r="D125" s="237" t="s">
        <v>428</v>
      </c>
      <c r="E125" s="64"/>
      <c r="F125" s="271" t="s">
        <v>3830</v>
      </c>
      <c r="G125" s="64"/>
      <c r="H125" s="64"/>
      <c r="I125" s="177"/>
      <c r="J125" s="64"/>
      <c r="K125" s="64"/>
      <c r="L125" s="62"/>
      <c r="M125" s="223"/>
      <c r="N125" s="43"/>
      <c r="O125" s="43"/>
      <c r="P125" s="43"/>
      <c r="Q125" s="43"/>
      <c r="R125" s="43"/>
      <c r="S125" s="43"/>
      <c r="T125" s="79"/>
      <c r="AT125" s="25" t="s">
        <v>428</v>
      </c>
      <c r="AU125" s="25" t="s">
        <v>78</v>
      </c>
    </row>
    <row r="126" spans="2:65" s="1" customFormat="1" ht="22.5" customHeight="1">
      <c r="B126" s="42"/>
      <c r="C126" s="209" t="s">
        <v>517</v>
      </c>
      <c r="D126" s="209" t="s">
        <v>421</v>
      </c>
      <c r="E126" s="210" t="s">
        <v>3831</v>
      </c>
      <c r="F126" s="211" t="s">
        <v>3832</v>
      </c>
      <c r="G126" s="212" t="s">
        <v>3002</v>
      </c>
      <c r="H126" s="213">
        <v>12</v>
      </c>
      <c r="I126" s="214"/>
      <c r="J126" s="215">
        <f>ROUND(I126*H126,2)</f>
        <v>0</v>
      </c>
      <c r="K126" s="211" t="s">
        <v>21</v>
      </c>
      <c r="L126" s="62"/>
      <c r="M126" s="216" t="s">
        <v>21</v>
      </c>
      <c r="N126" s="217" t="s">
        <v>42</v>
      </c>
      <c r="O126" s="43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25" t="s">
        <v>426</v>
      </c>
      <c r="AT126" s="25" t="s">
        <v>421</v>
      </c>
      <c r="AU126" s="25" t="s">
        <v>78</v>
      </c>
      <c r="AY126" s="25" t="s">
        <v>419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5" t="s">
        <v>78</v>
      </c>
      <c r="BK126" s="220">
        <f>ROUND(I126*H126,2)</f>
        <v>0</v>
      </c>
      <c r="BL126" s="25" t="s">
        <v>426</v>
      </c>
      <c r="BM126" s="25" t="s">
        <v>622</v>
      </c>
    </row>
    <row r="127" spans="2:65" s="1" customFormat="1" ht="13.5">
      <c r="B127" s="42"/>
      <c r="C127" s="64"/>
      <c r="D127" s="237" t="s">
        <v>428</v>
      </c>
      <c r="E127" s="64"/>
      <c r="F127" s="271" t="s">
        <v>3832</v>
      </c>
      <c r="G127" s="64"/>
      <c r="H127" s="64"/>
      <c r="I127" s="177"/>
      <c r="J127" s="64"/>
      <c r="K127" s="64"/>
      <c r="L127" s="62"/>
      <c r="M127" s="223"/>
      <c r="N127" s="43"/>
      <c r="O127" s="43"/>
      <c r="P127" s="43"/>
      <c r="Q127" s="43"/>
      <c r="R127" s="43"/>
      <c r="S127" s="43"/>
      <c r="T127" s="79"/>
      <c r="AT127" s="25" t="s">
        <v>428</v>
      </c>
      <c r="AU127" s="25" t="s">
        <v>78</v>
      </c>
    </row>
    <row r="128" spans="2:65" s="1" customFormat="1" ht="22.5" customHeight="1">
      <c r="B128" s="42"/>
      <c r="C128" s="209" t="s">
        <v>523</v>
      </c>
      <c r="D128" s="209" t="s">
        <v>421</v>
      </c>
      <c r="E128" s="210" t="s">
        <v>3833</v>
      </c>
      <c r="F128" s="211" t="s">
        <v>3834</v>
      </c>
      <c r="G128" s="212" t="s">
        <v>3002</v>
      </c>
      <c r="H128" s="213">
        <v>12</v>
      </c>
      <c r="I128" s="214"/>
      <c r="J128" s="215">
        <f>ROUND(I128*H128,2)</f>
        <v>0</v>
      </c>
      <c r="K128" s="211" t="s">
        <v>21</v>
      </c>
      <c r="L128" s="62"/>
      <c r="M128" s="216" t="s">
        <v>21</v>
      </c>
      <c r="N128" s="217" t="s">
        <v>42</v>
      </c>
      <c r="O128" s="43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25" t="s">
        <v>426</v>
      </c>
      <c r="AT128" s="25" t="s">
        <v>421</v>
      </c>
      <c r="AU128" s="25" t="s">
        <v>78</v>
      </c>
      <c r="AY128" s="25" t="s">
        <v>419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5" t="s">
        <v>78</v>
      </c>
      <c r="BK128" s="220">
        <f>ROUND(I128*H128,2)</f>
        <v>0</v>
      </c>
      <c r="BL128" s="25" t="s">
        <v>426</v>
      </c>
      <c r="BM128" s="25" t="s">
        <v>633</v>
      </c>
    </row>
    <row r="129" spans="2:65" s="1" customFormat="1" ht="13.5">
      <c r="B129" s="42"/>
      <c r="C129" s="64"/>
      <c r="D129" s="237" t="s">
        <v>428</v>
      </c>
      <c r="E129" s="64"/>
      <c r="F129" s="271" t="s">
        <v>3834</v>
      </c>
      <c r="G129" s="64"/>
      <c r="H129" s="64"/>
      <c r="I129" s="177"/>
      <c r="J129" s="64"/>
      <c r="K129" s="64"/>
      <c r="L129" s="62"/>
      <c r="M129" s="223"/>
      <c r="N129" s="43"/>
      <c r="O129" s="43"/>
      <c r="P129" s="43"/>
      <c r="Q129" s="43"/>
      <c r="R129" s="43"/>
      <c r="S129" s="43"/>
      <c r="T129" s="79"/>
      <c r="AT129" s="25" t="s">
        <v>428</v>
      </c>
      <c r="AU129" s="25" t="s">
        <v>78</v>
      </c>
    </row>
    <row r="130" spans="2:65" s="1" customFormat="1" ht="22.5" customHeight="1">
      <c r="B130" s="42"/>
      <c r="C130" s="209" t="s">
        <v>529</v>
      </c>
      <c r="D130" s="209" t="s">
        <v>421</v>
      </c>
      <c r="E130" s="210" t="s">
        <v>3835</v>
      </c>
      <c r="F130" s="211" t="s">
        <v>3836</v>
      </c>
      <c r="G130" s="212" t="s">
        <v>3002</v>
      </c>
      <c r="H130" s="213">
        <v>1</v>
      </c>
      <c r="I130" s="214"/>
      <c r="J130" s="215">
        <f>ROUND(I130*H130,2)</f>
        <v>0</v>
      </c>
      <c r="K130" s="211" t="s">
        <v>21</v>
      </c>
      <c r="L130" s="62"/>
      <c r="M130" s="216" t="s">
        <v>21</v>
      </c>
      <c r="N130" s="217" t="s">
        <v>42</v>
      </c>
      <c r="O130" s="43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25" t="s">
        <v>426</v>
      </c>
      <c r="AT130" s="25" t="s">
        <v>421</v>
      </c>
      <c r="AU130" s="25" t="s">
        <v>78</v>
      </c>
      <c r="AY130" s="25" t="s">
        <v>419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5" t="s">
        <v>78</v>
      </c>
      <c r="BK130" s="220">
        <f>ROUND(I130*H130,2)</f>
        <v>0</v>
      </c>
      <c r="BL130" s="25" t="s">
        <v>426</v>
      </c>
      <c r="BM130" s="25" t="s">
        <v>643</v>
      </c>
    </row>
    <row r="131" spans="2:65" s="1" customFormat="1" ht="13.5">
      <c r="B131" s="42"/>
      <c r="C131" s="64"/>
      <c r="D131" s="221" t="s">
        <v>428</v>
      </c>
      <c r="E131" s="64"/>
      <c r="F131" s="222" t="s">
        <v>3836</v>
      </c>
      <c r="G131" s="64"/>
      <c r="H131" s="64"/>
      <c r="I131" s="177"/>
      <c r="J131" s="64"/>
      <c r="K131" s="64"/>
      <c r="L131" s="62"/>
      <c r="M131" s="223"/>
      <c r="N131" s="43"/>
      <c r="O131" s="43"/>
      <c r="P131" s="43"/>
      <c r="Q131" s="43"/>
      <c r="R131" s="43"/>
      <c r="S131" s="43"/>
      <c r="T131" s="79"/>
      <c r="AT131" s="25" t="s">
        <v>428</v>
      </c>
      <c r="AU131" s="25" t="s">
        <v>78</v>
      </c>
    </row>
    <row r="132" spans="2:65" s="11" customFormat="1" ht="37.35" customHeight="1">
      <c r="B132" s="192"/>
      <c r="C132" s="193"/>
      <c r="D132" s="206" t="s">
        <v>70</v>
      </c>
      <c r="E132" s="290" t="s">
        <v>3782</v>
      </c>
      <c r="F132" s="290" t="s">
        <v>3844</v>
      </c>
      <c r="G132" s="193"/>
      <c r="H132" s="193"/>
      <c r="I132" s="196"/>
      <c r="J132" s="291">
        <f>BK132</f>
        <v>0</v>
      </c>
      <c r="K132" s="193"/>
      <c r="L132" s="198"/>
      <c r="M132" s="199"/>
      <c r="N132" s="200"/>
      <c r="O132" s="200"/>
      <c r="P132" s="201">
        <f>SUM(P133:P146)</f>
        <v>0</v>
      </c>
      <c r="Q132" s="200"/>
      <c r="R132" s="201">
        <f>SUM(R133:R146)</f>
        <v>0</v>
      </c>
      <c r="S132" s="200"/>
      <c r="T132" s="202">
        <f>SUM(T133:T146)</f>
        <v>0</v>
      </c>
      <c r="AR132" s="203" t="s">
        <v>78</v>
      </c>
      <c r="AT132" s="204" t="s">
        <v>70</v>
      </c>
      <c r="AU132" s="204" t="s">
        <v>71</v>
      </c>
      <c r="AY132" s="203" t="s">
        <v>419</v>
      </c>
      <c r="BK132" s="205">
        <f>SUM(BK133:BK146)</f>
        <v>0</v>
      </c>
    </row>
    <row r="133" spans="2:65" s="1" customFormat="1" ht="22.5" customHeight="1">
      <c r="B133" s="42"/>
      <c r="C133" s="209" t="s">
        <v>535</v>
      </c>
      <c r="D133" s="209" t="s">
        <v>421</v>
      </c>
      <c r="E133" s="210" t="s">
        <v>3845</v>
      </c>
      <c r="F133" s="211" t="s">
        <v>3846</v>
      </c>
      <c r="G133" s="212" t="s">
        <v>3002</v>
      </c>
      <c r="H133" s="213">
        <v>36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654</v>
      </c>
    </row>
    <row r="134" spans="2:65" s="1" customFormat="1" ht="13.5">
      <c r="B134" s="42"/>
      <c r="C134" s="64"/>
      <c r="D134" s="237" t="s">
        <v>428</v>
      </c>
      <c r="E134" s="64"/>
      <c r="F134" s="271" t="s">
        <v>3846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544</v>
      </c>
      <c r="D135" s="209" t="s">
        <v>421</v>
      </c>
      <c r="E135" s="210" t="s">
        <v>3847</v>
      </c>
      <c r="F135" s="211" t="s">
        <v>3848</v>
      </c>
      <c r="G135" s="212" t="s">
        <v>3002</v>
      </c>
      <c r="H135" s="213">
        <v>36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664</v>
      </c>
    </row>
    <row r="136" spans="2:65" s="1" customFormat="1" ht="13.5">
      <c r="B136" s="42"/>
      <c r="C136" s="64"/>
      <c r="D136" s="237" t="s">
        <v>428</v>
      </c>
      <c r="E136" s="64"/>
      <c r="F136" s="271" t="s">
        <v>3848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78</v>
      </c>
    </row>
    <row r="137" spans="2:65" s="1" customFormat="1" ht="22.5" customHeight="1">
      <c r="B137" s="42"/>
      <c r="C137" s="209" t="s">
        <v>9</v>
      </c>
      <c r="D137" s="209" t="s">
        <v>421</v>
      </c>
      <c r="E137" s="210" t="s">
        <v>3849</v>
      </c>
      <c r="F137" s="211" t="s">
        <v>3850</v>
      </c>
      <c r="G137" s="212" t="s">
        <v>3002</v>
      </c>
      <c r="H137" s="213">
        <v>1220</v>
      </c>
      <c r="I137" s="214"/>
      <c r="J137" s="215">
        <f>ROUND(I137*H137,2)</f>
        <v>0</v>
      </c>
      <c r="K137" s="211" t="s">
        <v>21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5" t="s">
        <v>426</v>
      </c>
      <c r="AT137" s="25" t="s">
        <v>421</v>
      </c>
      <c r="AU137" s="25" t="s">
        <v>78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426</v>
      </c>
      <c r="BM137" s="25" t="s">
        <v>679</v>
      </c>
    </row>
    <row r="138" spans="2:65" s="1" customFormat="1" ht="13.5">
      <c r="B138" s="42"/>
      <c r="C138" s="64"/>
      <c r="D138" s="237" t="s">
        <v>428</v>
      </c>
      <c r="E138" s="64"/>
      <c r="F138" s="271" t="s">
        <v>3850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78</v>
      </c>
    </row>
    <row r="139" spans="2:65" s="1" customFormat="1" ht="22.5" customHeight="1">
      <c r="B139" s="42"/>
      <c r="C139" s="209" t="s">
        <v>557</v>
      </c>
      <c r="D139" s="209" t="s">
        <v>421</v>
      </c>
      <c r="E139" s="210" t="s">
        <v>3851</v>
      </c>
      <c r="F139" s="211" t="s">
        <v>3852</v>
      </c>
      <c r="G139" s="212" t="s">
        <v>3002</v>
      </c>
      <c r="H139" s="213">
        <v>18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426</v>
      </c>
      <c r="AT139" s="25" t="s">
        <v>421</v>
      </c>
      <c r="AU139" s="25" t="s">
        <v>78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426</v>
      </c>
      <c r="BM139" s="25" t="s">
        <v>688</v>
      </c>
    </row>
    <row r="140" spans="2:65" s="1" customFormat="1" ht="13.5">
      <c r="B140" s="42"/>
      <c r="C140" s="64"/>
      <c r="D140" s="237" t="s">
        <v>428</v>
      </c>
      <c r="E140" s="64"/>
      <c r="F140" s="271" t="s">
        <v>3852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78</v>
      </c>
    </row>
    <row r="141" spans="2:65" s="1" customFormat="1" ht="22.5" customHeight="1">
      <c r="B141" s="42"/>
      <c r="C141" s="209" t="s">
        <v>563</v>
      </c>
      <c r="D141" s="209" t="s">
        <v>421</v>
      </c>
      <c r="E141" s="210" t="s">
        <v>3853</v>
      </c>
      <c r="F141" s="211" t="s">
        <v>3854</v>
      </c>
      <c r="G141" s="212" t="s">
        <v>3002</v>
      </c>
      <c r="H141" s="213">
        <v>18</v>
      </c>
      <c r="I141" s="214"/>
      <c r="J141" s="215">
        <f>ROUND(I141*H141,2)</f>
        <v>0</v>
      </c>
      <c r="K141" s="211" t="s">
        <v>21</v>
      </c>
      <c r="L141" s="62"/>
      <c r="M141" s="216" t="s">
        <v>21</v>
      </c>
      <c r="N141" s="217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426</v>
      </c>
      <c r="AT141" s="25" t="s">
        <v>421</v>
      </c>
      <c r="AU141" s="25" t="s">
        <v>78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426</v>
      </c>
      <c r="BM141" s="25" t="s">
        <v>700</v>
      </c>
    </row>
    <row r="142" spans="2:65" s="1" customFormat="1" ht="13.5">
      <c r="B142" s="42"/>
      <c r="C142" s="64"/>
      <c r="D142" s="237" t="s">
        <v>428</v>
      </c>
      <c r="E142" s="64"/>
      <c r="F142" s="271" t="s">
        <v>3854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78</v>
      </c>
    </row>
    <row r="143" spans="2:65" s="1" customFormat="1" ht="22.5" customHeight="1">
      <c r="B143" s="42"/>
      <c r="C143" s="209" t="s">
        <v>569</v>
      </c>
      <c r="D143" s="209" t="s">
        <v>421</v>
      </c>
      <c r="E143" s="210" t="s">
        <v>3855</v>
      </c>
      <c r="F143" s="211" t="s">
        <v>3856</v>
      </c>
      <c r="G143" s="212" t="s">
        <v>504</v>
      </c>
      <c r="H143" s="213">
        <v>72</v>
      </c>
      <c r="I143" s="214"/>
      <c r="J143" s="215">
        <f>ROUND(I143*H143,2)</f>
        <v>0</v>
      </c>
      <c r="K143" s="211" t="s">
        <v>21</v>
      </c>
      <c r="L143" s="62"/>
      <c r="M143" s="216" t="s">
        <v>21</v>
      </c>
      <c r="N143" s="217" t="s">
        <v>42</v>
      </c>
      <c r="O143" s="43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5" t="s">
        <v>426</v>
      </c>
      <c r="AT143" s="25" t="s">
        <v>421</v>
      </c>
      <c r="AU143" s="25" t="s">
        <v>78</v>
      </c>
      <c r="AY143" s="25" t="s">
        <v>419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5" t="s">
        <v>78</v>
      </c>
      <c r="BK143" s="220">
        <f>ROUND(I143*H143,2)</f>
        <v>0</v>
      </c>
      <c r="BL143" s="25" t="s">
        <v>426</v>
      </c>
      <c r="BM143" s="25" t="s">
        <v>757</v>
      </c>
    </row>
    <row r="144" spans="2:65" s="1" customFormat="1" ht="13.5">
      <c r="B144" s="42"/>
      <c r="C144" s="64"/>
      <c r="D144" s="237" t="s">
        <v>428</v>
      </c>
      <c r="E144" s="64"/>
      <c r="F144" s="271" t="s">
        <v>3856</v>
      </c>
      <c r="G144" s="64"/>
      <c r="H144" s="64"/>
      <c r="I144" s="177"/>
      <c r="J144" s="64"/>
      <c r="K144" s="64"/>
      <c r="L144" s="62"/>
      <c r="M144" s="223"/>
      <c r="N144" s="43"/>
      <c r="O144" s="43"/>
      <c r="P144" s="43"/>
      <c r="Q144" s="43"/>
      <c r="R144" s="43"/>
      <c r="S144" s="43"/>
      <c r="T144" s="79"/>
      <c r="AT144" s="25" t="s">
        <v>428</v>
      </c>
      <c r="AU144" s="25" t="s">
        <v>78</v>
      </c>
    </row>
    <row r="145" spans="2:65" s="1" customFormat="1" ht="22.5" customHeight="1">
      <c r="B145" s="42"/>
      <c r="C145" s="209" t="s">
        <v>576</v>
      </c>
      <c r="D145" s="209" t="s">
        <v>421</v>
      </c>
      <c r="E145" s="210" t="s">
        <v>3857</v>
      </c>
      <c r="F145" s="211" t="s">
        <v>3858</v>
      </c>
      <c r="G145" s="212" t="s">
        <v>504</v>
      </c>
      <c r="H145" s="213">
        <v>72</v>
      </c>
      <c r="I145" s="214"/>
      <c r="J145" s="215">
        <f>ROUND(I145*H145,2)</f>
        <v>0</v>
      </c>
      <c r="K145" s="211" t="s">
        <v>21</v>
      </c>
      <c r="L145" s="62"/>
      <c r="M145" s="216" t="s">
        <v>21</v>
      </c>
      <c r="N145" s="217" t="s">
        <v>42</v>
      </c>
      <c r="O145" s="43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5" t="s">
        <v>426</v>
      </c>
      <c r="AT145" s="25" t="s">
        <v>421</v>
      </c>
      <c r="AU145" s="25" t="s">
        <v>78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426</v>
      </c>
      <c r="BM145" s="25" t="s">
        <v>769</v>
      </c>
    </row>
    <row r="146" spans="2:65" s="1" customFormat="1" ht="13.5">
      <c r="B146" s="42"/>
      <c r="C146" s="64"/>
      <c r="D146" s="221" t="s">
        <v>428</v>
      </c>
      <c r="E146" s="64"/>
      <c r="F146" s="222" t="s">
        <v>3858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78</v>
      </c>
    </row>
    <row r="147" spans="2:65" s="11" customFormat="1" ht="37.35" customHeight="1">
      <c r="B147" s="192"/>
      <c r="C147" s="193"/>
      <c r="D147" s="206" t="s">
        <v>70</v>
      </c>
      <c r="E147" s="290" t="s">
        <v>3859</v>
      </c>
      <c r="F147" s="290" t="s">
        <v>3860</v>
      </c>
      <c r="G147" s="193"/>
      <c r="H147" s="193"/>
      <c r="I147" s="196"/>
      <c r="J147" s="291">
        <f>BK147</f>
        <v>0</v>
      </c>
      <c r="K147" s="193"/>
      <c r="L147" s="198"/>
      <c r="M147" s="199"/>
      <c r="N147" s="200"/>
      <c r="O147" s="200"/>
      <c r="P147" s="201">
        <f>SUM(P148:P151)</f>
        <v>0</v>
      </c>
      <c r="Q147" s="200"/>
      <c r="R147" s="201">
        <f>SUM(R148:R151)</f>
        <v>0</v>
      </c>
      <c r="S147" s="200"/>
      <c r="T147" s="202">
        <f>SUM(T148:T151)</f>
        <v>0</v>
      </c>
      <c r="AR147" s="203" t="s">
        <v>78</v>
      </c>
      <c r="AT147" s="204" t="s">
        <v>70</v>
      </c>
      <c r="AU147" s="204" t="s">
        <v>71</v>
      </c>
      <c r="AY147" s="203" t="s">
        <v>419</v>
      </c>
      <c r="BK147" s="205">
        <f>SUM(BK148:BK151)</f>
        <v>0</v>
      </c>
    </row>
    <row r="148" spans="2:65" s="1" customFormat="1" ht="22.5" customHeight="1">
      <c r="B148" s="42"/>
      <c r="C148" s="209" t="s">
        <v>587</v>
      </c>
      <c r="D148" s="209" t="s">
        <v>421</v>
      </c>
      <c r="E148" s="210" t="s">
        <v>3861</v>
      </c>
      <c r="F148" s="211" t="s">
        <v>3862</v>
      </c>
      <c r="G148" s="212" t="s">
        <v>504</v>
      </c>
      <c r="H148" s="213">
        <v>150</v>
      </c>
      <c r="I148" s="214"/>
      <c r="J148" s="215">
        <f>ROUND(I148*H148,2)</f>
        <v>0</v>
      </c>
      <c r="K148" s="211" t="s">
        <v>21</v>
      </c>
      <c r="L148" s="62"/>
      <c r="M148" s="216" t="s">
        <v>21</v>
      </c>
      <c r="N148" s="217" t="s">
        <v>42</v>
      </c>
      <c r="O148" s="43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5" t="s">
        <v>426</v>
      </c>
      <c r="AT148" s="25" t="s">
        <v>421</v>
      </c>
      <c r="AU148" s="25" t="s">
        <v>78</v>
      </c>
      <c r="AY148" s="25" t="s">
        <v>419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5" t="s">
        <v>78</v>
      </c>
      <c r="BK148" s="220">
        <f>ROUND(I148*H148,2)</f>
        <v>0</v>
      </c>
      <c r="BL148" s="25" t="s">
        <v>426</v>
      </c>
      <c r="BM148" s="25" t="s">
        <v>784</v>
      </c>
    </row>
    <row r="149" spans="2:65" s="1" customFormat="1" ht="13.5">
      <c r="B149" s="42"/>
      <c r="C149" s="64"/>
      <c r="D149" s="237" t="s">
        <v>428</v>
      </c>
      <c r="E149" s="64"/>
      <c r="F149" s="271" t="s">
        <v>3862</v>
      </c>
      <c r="G149" s="64"/>
      <c r="H149" s="64"/>
      <c r="I149" s="177"/>
      <c r="J149" s="64"/>
      <c r="K149" s="64"/>
      <c r="L149" s="62"/>
      <c r="M149" s="223"/>
      <c r="N149" s="43"/>
      <c r="O149" s="43"/>
      <c r="P149" s="43"/>
      <c r="Q149" s="43"/>
      <c r="R149" s="43"/>
      <c r="S149" s="43"/>
      <c r="T149" s="79"/>
      <c r="AT149" s="25" t="s">
        <v>428</v>
      </c>
      <c r="AU149" s="25" t="s">
        <v>78</v>
      </c>
    </row>
    <row r="150" spans="2:65" s="1" customFormat="1" ht="22.5" customHeight="1">
      <c r="B150" s="42"/>
      <c r="C150" s="209" t="s">
        <v>593</v>
      </c>
      <c r="D150" s="209" t="s">
        <v>421</v>
      </c>
      <c r="E150" s="210" t="s">
        <v>3863</v>
      </c>
      <c r="F150" s="211" t="s">
        <v>3864</v>
      </c>
      <c r="G150" s="212" t="s">
        <v>504</v>
      </c>
      <c r="H150" s="213">
        <v>150</v>
      </c>
      <c r="I150" s="214"/>
      <c r="J150" s="215">
        <f>ROUND(I150*H150,2)</f>
        <v>0</v>
      </c>
      <c r="K150" s="211" t="s">
        <v>21</v>
      </c>
      <c r="L150" s="62"/>
      <c r="M150" s="216" t="s">
        <v>21</v>
      </c>
      <c r="N150" s="217" t="s">
        <v>42</v>
      </c>
      <c r="O150" s="43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25" t="s">
        <v>426</v>
      </c>
      <c r="AT150" s="25" t="s">
        <v>421</v>
      </c>
      <c r="AU150" s="25" t="s">
        <v>78</v>
      </c>
      <c r="AY150" s="25" t="s">
        <v>419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5" t="s">
        <v>78</v>
      </c>
      <c r="BK150" s="220">
        <f>ROUND(I150*H150,2)</f>
        <v>0</v>
      </c>
      <c r="BL150" s="25" t="s">
        <v>426</v>
      </c>
      <c r="BM150" s="25" t="s">
        <v>797</v>
      </c>
    </row>
    <row r="151" spans="2:65" s="1" customFormat="1" ht="13.5">
      <c r="B151" s="42"/>
      <c r="C151" s="64"/>
      <c r="D151" s="221" t="s">
        <v>428</v>
      </c>
      <c r="E151" s="64"/>
      <c r="F151" s="222" t="s">
        <v>3864</v>
      </c>
      <c r="G151" s="64"/>
      <c r="H151" s="64"/>
      <c r="I151" s="177"/>
      <c r="J151" s="64"/>
      <c r="K151" s="64"/>
      <c r="L151" s="62"/>
      <c r="M151" s="223"/>
      <c r="N151" s="43"/>
      <c r="O151" s="43"/>
      <c r="P151" s="43"/>
      <c r="Q151" s="43"/>
      <c r="R151" s="43"/>
      <c r="S151" s="43"/>
      <c r="T151" s="79"/>
      <c r="AT151" s="25" t="s">
        <v>428</v>
      </c>
      <c r="AU151" s="25" t="s">
        <v>78</v>
      </c>
    </row>
    <row r="152" spans="2:65" s="11" customFormat="1" ht="37.35" customHeight="1">
      <c r="B152" s="192"/>
      <c r="C152" s="193"/>
      <c r="D152" s="206" t="s">
        <v>70</v>
      </c>
      <c r="E152" s="290" t="s">
        <v>3865</v>
      </c>
      <c r="F152" s="290" t="s">
        <v>3866</v>
      </c>
      <c r="G152" s="193"/>
      <c r="H152" s="193"/>
      <c r="I152" s="196"/>
      <c r="J152" s="291">
        <f>BK152</f>
        <v>0</v>
      </c>
      <c r="K152" s="193"/>
      <c r="L152" s="198"/>
      <c r="M152" s="199"/>
      <c r="N152" s="200"/>
      <c r="O152" s="200"/>
      <c r="P152" s="201">
        <f>SUM(P153:P174)</f>
        <v>0</v>
      </c>
      <c r="Q152" s="200"/>
      <c r="R152" s="201">
        <f>SUM(R153:R174)</f>
        <v>0</v>
      </c>
      <c r="S152" s="200"/>
      <c r="T152" s="202">
        <f>SUM(T153:T174)</f>
        <v>0</v>
      </c>
      <c r="AR152" s="203" t="s">
        <v>78</v>
      </c>
      <c r="AT152" s="204" t="s">
        <v>70</v>
      </c>
      <c r="AU152" s="204" t="s">
        <v>71</v>
      </c>
      <c r="AY152" s="203" t="s">
        <v>419</v>
      </c>
      <c r="BK152" s="205">
        <f>SUM(BK153:BK174)</f>
        <v>0</v>
      </c>
    </row>
    <row r="153" spans="2:65" s="1" customFormat="1" ht="22.5" customHeight="1">
      <c r="B153" s="42"/>
      <c r="C153" s="209" t="s">
        <v>599</v>
      </c>
      <c r="D153" s="209" t="s">
        <v>421</v>
      </c>
      <c r="E153" s="210" t="s">
        <v>3867</v>
      </c>
      <c r="F153" s="211" t="s">
        <v>3792</v>
      </c>
      <c r="G153" s="212" t="s">
        <v>3770</v>
      </c>
      <c r="H153" s="213">
        <v>1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426</v>
      </c>
      <c r="AT153" s="25" t="s">
        <v>421</v>
      </c>
      <c r="AU153" s="25" t="s">
        <v>78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426</v>
      </c>
      <c r="BM153" s="25" t="s">
        <v>811</v>
      </c>
    </row>
    <row r="154" spans="2:65" s="1" customFormat="1" ht="13.5">
      <c r="B154" s="42"/>
      <c r="C154" s="64"/>
      <c r="D154" s="237" t="s">
        <v>428</v>
      </c>
      <c r="E154" s="64"/>
      <c r="F154" s="271" t="s">
        <v>3792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78</v>
      </c>
    </row>
    <row r="155" spans="2:65" s="1" customFormat="1" ht="22.5" customHeight="1">
      <c r="B155" s="42"/>
      <c r="C155" s="209" t="s">
        <v>605</v>
      </c>
      <c r="D155" s="209" t="s">
        <v>421</v>
      </c>
      <c r="E155" s="210" t="s">
        <v>3868</v>
      </c>
      <c r="F155" s="211" t="s">
        <v>3869</v>
      </c>
      <c r="G155" s="212" t="s">
        <v>3770</v>
      </c>
      <c r="H155" s="213">
        <v>1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426</v>
      </c>
      <c r="AT155" s="25" t="s">
        <v>421</v>
      </c>
      <c r="AU155" s="25" t="s">
        <v>78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426</v>
      </c>
      <c r="BM155" s="25" t="s">
        <v>325</v>
      </c>
    </row>
    <row r="156" spans="2:65" s="1" customFormat="1" ht="13.5">
      <c r="B156" s="42"/>
      <c r="C156" s="64"/>
      <c r="D156" s="237" t="s">
        <v>428</v>
      </c>
      <c r="E156" s="64"/>
      <c r="F156" s="271" t="s">
        <v>3869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78</v>
      </c>
    </row>
    <row r="157" spans="2:65" s="1" customFormat="1" ht="22.5" customHeight="1">
      <c r="B157" s="42"/>
      <c r="C157" s="209" t="s">
        <v>611</v>
      </c>
      <c r="D157" s="209" t="s">
        <v>421</v>
      </c>
      <c r="E157" s="210" t="s">
        <v>3870</v>
      </c>
      <c r="F157" s="211" t="s">
        <v>3871</v>
      </c>
      <c r="G157" s="212" t="s">
        <v>3770</v>
      </c>
      <c r="H157" s="213">
        <v>1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78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832</v>
      </c>
    </row>
    <row r="158" spans="2:65" s="1" customFormat="1" ht="13.5">
      <c r="B158" s="42"/>
      <c r="C158" s="64"/>
      <c r="D158" s="237" t="s">
        <v>428</v>
      </c>
      <c r="E158" s="64"/>
      <c r="F158" s="271" t="s">
        <v>3871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78</v>
      </c>
    </row>
    <row r="159" spans="2:65" s="1" customFormat="1" ht="22.5" customHeight="1">
      <c r="B159" s="42"/>
      <c r="C159" s="209" t="s">
        <v>617</v>
      </c>
      <c r="D159" s="209" t="s">
        <v>421</v>
      </c>
      <c r="E159" s="210" t="s">
        <v>3872</v>
      </c>
      <c r="F159" s="211" t="s">
        <v>3873</v>
      </c>
      <c r="G159" s="212" t="s">
        <v>3770</v>
      </c>
      <c r="H159" s="213">
        <v>1</v>
      </c>
      <c r="I159" s="214"/>
      <c r="J159" s="215">
        <f>ROUND(I159*H159,2)</f>
        <v>0</v>
      </c>
      <c r="K159" s="211" t="s">
        <v>21</v>
      </c>
      <c r="L159" s="62"/>
      <c r="M159" s="216" t="s">
        <v>21</v>
      </c>
      <c r="N159" s="217" t="s">
        <v>42</v>
      </c>
      <c r="O159" s="43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5" t="s">
        <v>426</v>
      </c>
      <c r="AT159" s="25" t="s">
        <v>421</v>
      </c>
      <c r="AU159" s="25" t="s">
        <v>78</v>
      </c>
      <c r="AY159" s="25" t="s">
        <v>419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5" t="s">
        <v>78</v>
      </c>
      <c r="BK159" s="220">
        <f>ROUND(I159*H159,2)</f>
        <v>0</v>
      </c>
      <c r="BL159" s="25" t="s">
        <v>426</v>
      </c>
      <c r="BM159" s="25" t="s">
        <v>842</v>
      </c>
    </row>
    <row r="160" spans="2:65" s="1" customFormat="1" ht="13.5">
      <c r="B160" s="42"/>
      <c r="C160" s="64"/>
      <c r="D160" s="237" t="s">
        <v>428</v>
      </c>
      <c r="E160" s="64"/>
      <c r="F160" s="271" t="s">
        <v>3873</v>
      </c>
      <c r="G160" s="64"/>
      <c r="H160" s="64"/>
      <c r="I160" s="177"/>
      <c r="J160" s="64"/>
      <c r="K160" s="64"/>
      <c r="L160" s="62"/>
      <c r="M160" s="223"/>
      <c r="N160" s="43"/>
      <c r="O160" s="43"/>
      <c r="P160" s="43"/>
      <c r="Q160" s="43"/>
      <c r="R160" s="43"/>
      <c r="S160" s="43"/>
      <c r="T160" s="79"/>
      <c r="AT160" s="25" t="s">
        <v>428</v>
      </c>
      <c r="AU160" s="25" t="s">
        <v>78</v>
      </c>
    </row>
    <row r="161" spans="2:65" s="1" customFormat="1" ht="22.5" customHeight="1">
      <c r="B161" s="42"/>
      <c r="C161" s="209" t="s">
        <v>622</v>
      </c>
      <c r="D161" s="209" t="s">
        <v>421</v>
      </c>
      <c r="E161" s="210" t="s">
        <v>3874</v>
      </c>
      <c r="F161" s="211" t="s">
        <v>3875</v>
      </c>
      <c r="G161" s="212" t="s">
        <v>3770</v>
      </c>
      <c r="H161" s="213">
        <v>1</v>
      </c>
      <c r="I161" s="214"/>
      <c r="J161" s="215">
        <f>ROUND(I161*H161,2)</f>
        <v>0</v>
      </c>
      <c r="K161" s="211" t="s">
        <v>21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426</v>
      </c>
      <c r="AT161" s="25" t="s">
        <v>421</v>
      </c>
      <c r="AU161" s="25" t="s">
        <v>78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426</v>
      </c>
      <c r="BM161" s="25" t="s">
        <v>853</v>
      </c>
    </row>
    <row r="162" spans="2:65" s="1" customFormat="1" ht="13.5">
      <c r="B162" s="42"/>
      <c r="C162" s="64"/>
      <c r="D162" s="237" t="s">
        <v>428</v>
      </c>
      <c r="E162" s="64"/>
      <c r="F162" s="271" t="s">
        <v>3875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78</v>
      </c>
    </row>
    <row r="163" spans="2:65" s="1" customFormat="1" ht="22.5" customHeight="1">
      <c r="B163" s="42"/>
      <c r="C163" s="209" t="s">
        <v>628</v>
      </c>
      <c r="D163" s="209" t="s">
        <v>421</v>
      </c>
      <c r="E163" s="210" t="s">
        <v>3876</v>
      </c>
      <c r="F163" s="211" t="s">
        <v>3877</v>
      </c>
      <c r="G163" s="212" t="s">
        <v>3770</v>
      </c>
      <c r="H163" s="213">
        <v>1</v>
      </c>
      <c r="I163" s="214"/>
      <c r="J163" s="215">
        <f>ROUND(I163*H163,2)</f>
        <v>0</v>
      </c>
      <c r="K163" s="211" t="s">
        <v>21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426</v>
      </c>
      <c r="AT163" s="25" t="s">
        <v>421</v>
      </c>
      <c r="AU163" s="25" t="s">
        <v>78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426</v>
      </c>
      <c r="BM163" s="25" t="s">
        <v>864</v>
      </c>
    </row>
    <row r="164" spans="2:65" s="1" customFormat="1" ht="13.5">
      <c r="B164" s="42"/>
      <c r="C164" s="64"/>
      <c r="D164" s="237" t="s">
        <v>428</v>
      </c>
      <c r="E164" s="64"/>
      <c r="F164" s="271" t="s">
        <v>3877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78</v>
      </c>
    </row>
    <row r="165" spans="2:65" s="1" customFormat="1" ht="22.5" customHeight="1">
      <c r="B165" s="42"/>
      <c r="C165" s="209" t="s">
        <v>633</v>
      </c>
      <c r="D165" s="209" t="s">
        <v>421</v>
      </c>
      <c r="E165" s="210" t="s">
        <v>3878</v>
      </c>
      <c r="F165" s="211" t="s">
        <v>3879</v>
      </c>
      <c r="G165" s="212" t="s">
        <v>3770</v>
      </c>
      <c r="H165" s="213">
        <v>1</v>
      </c>
      <c r="I165" s="214"/>
      <c r="J165" s="215">
        <f>ROUND(I165*H165,2)</f>
        <v>0</v>
      </c>
      <c r="K165" s="211" t="s">
        <v>21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426</v>
      </c>
      <c r="AT165" s="25" t="s">
        <v>421</v>
      </c>
      <c r="AU165" s="25" t="s">
        <v>78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426</v>
      </c>
      <c r="BM165" s="25" t="s">
        <v>875</v>
      </c>
    </row>
    <row r="166" spans="2:65" s="1" customFormat="1" ht="13.5">
      <c r="B166" s="42"/>
      <c r="C166" s="64"/>
      <c r="D166" s="237" t="s">
        <v>428</v>
      </c>
      <c r="E166" s="64"/>
      <c r="F166" s="271" t="s">
        <v>3879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78</v>
      </c>
    </row>
    <row r="167" spans="2:65" s="1" customFormat="1" ht="22.5" customHeight="1">
      <c r="B167" s="42"/>
      <c r="C167" s="209" t="s">
        <v>638</v>
      </c>
      <c r="D167" s="209" t="s">
        <v>421</v>
      </c>
      <c r="E167" s="210" t="s">
        <v>3880</v>
      </c>
      <c r="F167" s="211" t="s">
        <v>3881</v>
      </c>
      <c r="G167" s="212" t="s">
        <v>3770</v>
      </c>
      <c r="H167" s="213">
        <v>1</v>
      </c>
      <c r="I167" s="214"/>
      <c r="J167" s="215">
        <f>ROUND(I167*H167,2)</f>
        <v>0</v>
      </c>
      <c r="K167" s="211" t="s">
        <v>21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426</v>
      </c>
      <c r="AT167" s="25" t="s">
        <v>421</v>
      </c>
      <c r="AU167" s="25" t="s">
        <v>78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426</v>
      </c>
      <c r="BM167" s="25" t="s">
        <v>886</v>
      </c>
    </row>
    <row r="168" spans="2:65" s="1" customFormat="1" ht="13.5">
      <c r="B168" s="42"/>
      <c r="C168" s="64"/>
      <c r="D168" s="237" t="s">
        <v>428</v>
      </c>
      <c r="E168" s="64"/>
      <c r="F168" s="271" t="s">
        <v>3881</v>
      </c>
      <c r="G168" s="64"/>
      <c r="H168" s="64"/>
      <c r="I168" s="177"/>
      <c r="J168" s="64"/>
      <c r="K168" s="64"/>
      <c r="L168" s="62"/>
      <c r="M168" s="223"/>
      <c r="N168" s="43"/>
      <c r="O168" s="43"/>
      <c r="P168" s="43"/>
      <c r="Q168" s="43"/>
      <c r="R168" s="43"/>
      <c r="S168" s="43"/>
      <c r="T168" s="79"/>
      <c r="AT168" s="25" t="s">
        <v>428</v>
      </c>
      <c r="AU168" s="25" t="s">
        <v>78</v>
      </c>
    </row>
    <row r="169" spans="2:65" s="1" customFormat="1" ht="22.5" customHeight="1">
      <c r="B169" s="42"/>
      <c r="C169" s="209" t="s">
        <v>643</v>
      </c>
      <c r="D169" s="209" t="s">
        <v>421</v>
      </c>
      <c r="E169" s="210" t="s">
        <v>3882</v>
      </c>
      <c r="F169" s="211" t="s">
        <v>3883</v>
      </c>
      <c r="G169" s="212" t="s">
        <v>3770</v>
      </c>
      <c r="H169" s="213">
        <v>1</v>
      </c>
      <c r="I169" s="214"/>
      <c r="J169" s="215">
        <f>ROUND(I169*H169,2)</f>
        <v>0</v>
      </c>
      <c r="K169" s="211" t="s">
        <v>21</v>
      </c>
      <c r="L169" s="62"/>
      <c r="M169" s="216" t="s">
        <v>21</v>
      </c>
      <c r="N169" s="217" t="s">
        <v>42</v>
      </c>
      <c r="O169" s="43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5" t="s">
        <v>426</v>
      </c>
      <c r="AT169" s="25" t="s">
        <v>421</v>
      </c>
      <c r="AU169" s="25" t="s">
        <v>78</v>
      </c>
      <c r="AY169" s="25" t="s">
        <v>419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5" t="s">
        <v>78</v>
      </c>
      <c r="BK169" s="220">
        <f>ROUND(I169*H169,2)</f>
        <v>0</v>
      </c>
      <c r="BL169" s="25" t="s">
        <v>426</v>
      </c>
      <c r="BM169" s="25" t="s">
        <v>897</v>
      </c>
    </row>
    <row r="170" spans="2:65" s="1" customFormat="1" ht="13.5">
      <c r="B170" s="42"/>
      <c r="C170" s="64"/>
      <c r="D170" s="237" t="s">
        <v>428</v>
      </c>
      <c r="E170" s="64"/>
      <c r="F170" s="271" t="s">
        <v>3883</v>
      </c>
      <c r="G170" s="64"/>
      <c r="H170" s="64"/>
      <c r="I170" s="177"/>
      <c r="J170" s="64"/>
      <c r="K170" s="64"/>
      <c r="L170" s="62"/>
      <c r="M170" s="223"/>
      <c r="N170" s="43"/>
      <c r="O170" s="43"/>
      <c r="P170" s="43"/>
      <c r="Q170" s="43"/>
      <c r="R170" s="43"/>
      <c r="S170" s="43"/>
      <c r="T170" s="79"/>
      <c r="AT170" s="25" t="s">
        <v>428</v>
      </c>
      <c r="AU170" s="25" t="s">
        <v>78</v>
      </c>
    </row>
    <row r="171" spans="2:65" s="1" customFormat="1" ht="22.5" customHeight="1">
      <c r="B171" s="42"/>
      <c r="C171" s="209" t="s">
        <v>649</v>
      </c>
      <c r="D171" s="209" t="s">
        <v>421</v>
      </c>
      <c r="E171" s="210" t="s">
        <v>3884</v>
      </c>
      <c r="F171" s="211" t="s">
        <v>3885</v>
      </c>
      <c r="G171" s="212" t="s">
        <v>3770</v>
      </c>
      <c r="H171" s="213">
        <v>1</v>
      </c>
      <c r="I171" s="214"/>
      <c r="J171" s="215">
        <f>ROUND(I171*H171,2)</f>
        <v>0</v>
      </c>
      <c r="K171" s="211" t="s">
        <v>21</v>
      </c>
      <c r="L171" s="62"/>
      <c r="M171" s="216" t="s">
        <v>21</v>
      </c>
      <c r="N171" s="217" t="s">
        <v>42</v>
      </c>
      <c r="O171" s="43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25" t="s">
        <v>426</v>
      </c>
      <c r="AT171" s="25" t="s">
        <v>421</v>
      </c>
      <c r="AU171" s="25" t="s">
        <v>78</v>
      </c>
      <c r="AY171" s="25" t="s">
        <v>419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5" t="s">
        <v>78</v>
      </c>
      <c r="BK171" s="220">
        <f>ROUND(I171*H171,2)</f>
        <v>0</v>
      </c>
      <c r="BL171" s="25" t="s">
        <v>426</v>
      </c>
      <c r="BM171" s="25" t="s">
        <v>909</v>
      </c>
    </row>
    <row r="172" spans="2:65" s="1" customFormat="1" ht="13.5">
      <c r="B172" s="42"/>
      <c r="C172" s="64"/>
      <c r="D172" s="237" t="s">
        <v>428</v>
      </c>
      <c r="E172" s="64"/>
      <c r="F172" s="271" t="s">
        <v>3885</v>
      </c>
      <c r="G172" s="64"/>
      <c r="H172" s="64"/>
      <c r="I172" s="177"/>
      <c r="J172" s="64"/>
      <c r="K172" s="64"/>
      <c r="L172" s="62"/>
      <c r="M172" s="223"/>
      <c r="N172" s="43"/>
      <c r="O172" s="43"/>
      <c r="P172" s="43"/>
      <c r="Q172" s="43"/>
      <c r="R172" s="43"/>
      <c r="S172" s="43"/>
      <c r="T172" s="79"/>
      <c r="AT172" s="25" t="s">
        <v>428</v>
      </c>
      <c r="AU172" s="25" t="s">
        <v>78</v>
      </c>
    </row>
    <row r="173" spans="2:65" s="1" customFormat="1" ht="22.5" customHeight="1">
      <c r="B173" s="42"/>
      <c r="C173" s="209" t="s">
        <v>654</v>
      </c>
      <c r="D173" s="209" t="s">
        <v>421</v>
      </c>
      <c r="E173" s="210" t="s">
        <v>3886</v>
      </c>
      <c r="F173" s="211" t="s">
        <v>3887</v>
      </c>
      <c r="G173" s="212" t="s">
        <v>3770</v>
      </c>
      <c r="H173" s="213">
        <v>1</v>
      </c>
      <c r="I173" s="214"/>
      <c r="J173" s="215">
        <f>ROUND(I173*H173,2)</f>
        <v>0</v>
      </c>
      <c r="K173" s="211" t="s">
        <v>21</v>
      </c>
      <c r="L173" s="62"/>
      <c r="M173" s="216" t="s">
        <v>21</v>
      </c>
      <c r="N173" s="217" t="s">
        <v>42</v>
      </c>
      <c r="O173" s="43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25" t="s">
        <v>426</v>
      </c>
      <c r="AT173" s="25" t="s">
        <v>421</v>
      </c>
      <c r="AU173" s="25" t="s">
        <v>78</v>
      </c>
      <c r="AY173" s="25" t="s">
        <v>419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5" t="s">
        <v>78</v>
      </c>
      <c r="BK173" s="220">
        <f>ROUND(I173*H173,2)</f>
        <v>0</v>
      </c>
      <c r="BL173" s="25" t="s">
        <v>426</v>
      </c>
      <c r="BM173" s="25" t="s">
        <v>921</v>
      </c>
    </row>
    <row r="174" spans="2:65" s="1" customFormat="1" ht="13.5">
      <c r="B174" s="42"/>
      <c r="C174" s="64"/>
      <c r="D174" s="221" t="s">
        <v>428</v>
      </c>
      <c r="E174" s="64"/>
      <c r="F174" s="222" t="s">
        <v>3887</v>
      </c>
      <c r="G174" s="64"/>
      <c r="H174" s="64"/>
      <c r="I174" s="177"/>
      <c r="J174" s="64"/>
      <c r="K174" s="64"/>
      <c r="L174" s="62"/>
      <c r="M174" s="287"/>
      <c r="N174" s="288"/>
      <c r="O174" s="288"/>
      <c r="P174" s="288"/>
      <c r="Q174" s="288"/>
      <c r="R174" s="288"/>
      <c r="S174" s="288"/>
      <c r="T174" s="289"/>
      <c r="AT174" s="25" t="s">
        <v>428</v>
      </c>
      <c r="AU174" s="25" t="s">
        <v>78</v>
      </c>
    </row>
    <row r="175" spans="2:65" s="1" customFormat="1" ht="6.95" customHeight="1">
      <c r="B175" s="57"/>
      <c r="C175" s="58"/>
      <c r="D175" s="58"/>
      <c r="E175" s="58"/>
      <c r="F175" s="58"/>
      <c r="G175" s="58"/>
      <c r="H175" s="58"/>
      <c r="I175" s="151"/>
      <c r="J175" s="58"/>
      <c r="K175" s="58"/>
      <c r="L175" s="62"/>
    </row>
  </sheetData>
  <sheetProtection password="CC35" sheet="1" objects="1" scenarios="1" formatCells="0" formatColumns="0" formatRows="0" sort="0" autoFilter="0"/>
  <autoFilter ref="C92:K174"/>
  <mergeCells count="15">
    <mergeCell ref="E83:H83"/>
    <mergeCell ref="E81:H81"/>
    <mergeCell ref="E85:H85"/>
    <mergeCell ref="G1:H1"/>
    <mergeCell ref="L2:V2"/>
    <mergeCell ref="E49:H49"/>
    <mergeCell ref="E53:H53"/>
    <mergeCell ref="E51:H51"/>
    <mergeCell ref="E55:H55"/>
    <mergeCell ref="E79:H79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3888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ROUND(J102,2)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ROUND(SUM(BE102:BE266), 2)</f>
        <v>0</v>
      </c>
      <c r="G34" s="43"/>
      <c r="H34" s="43"/>
      <c r="I34" s="143">
        <v>0.21</v>
      </c>
      <c r="J34" s="142">
        <f>ROUND(ROUND((SUM(BE102:BE266)),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ROUND(SUM(BF102:BF266), 2)</f>
        <v>0</v>
      </c>
      <c r="G35" s="43"/>
      <c r="H35" s="43"/>
      <c r="I35" s="143">
        <v>0.15</v>
      </c>
      <c r="J35" s="142">
        <f>ROUND(ROUND((SUM(BF102:BF266)),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ROUND(SUM(BG102:BG266),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ROUND(SUM(BH102:BH266),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ROUND(SUM(BI102:BI266),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TECH - FOMT - Metalické a optické propojení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J102</f>
        <v>0</v>
      </c>
      <c r="K64" s="46"/>
      <c r="AU64" s="25" t="s">
        <v>281</v>
      </c>
    </row>
    <row r="65" spans="2:11" s="8" customFormat="1" ht="24.95" customHeight="1">
      <c r="B65" s="161"/>
      <c r="C65" s="162"/>
      <c r="D65" s="163" t="s">
        <v>3889</v>
      </c>
      <c r="E65" s="164"/>
      <c r="F65" s="164"/>
      <c r="G65" s="164"/>
      <c r="H65" s="164"/>
      <c r="I65" s="165"/>
      <c r="J65" s="166">
        <f>J103</f>
        <v>0</v>
      </c>
      <c r="K65" s="167"/>
    </row>
    <row r="66" spans="2:11" s="9" customFormat="1" ht="19.899999999999999" customHeight="1">
      <c r="B66" s="169"/>
      <c r="C66" s="170"/>
      <c r="D66" s="171" t="s">
        <v>3890</v>
      </c>
      <c r="E66" s="172"/>
      <c r="F66" s="172"/>
      <c r="G66" s="172"/>
      <c r="H66" s="172"/>
      <c r="I66" s="173"/>
      <c r="J66" s="174">
        <f>J104</f>
        <v>0</v>
      </c>
      <c r="K66" s="175"/>
    </row>
    <row r="67" spans="2:11" s="9" customFormat="1" ht="19.899999999999999" customHeight="1">
      <c r="B67" s="169"/>
      <c r="C67" s="170"/>
      <c r="D67" s="171" t="s">
        <v>3891</v>
      </c>
      <c r="E67" s="172"/>
      <c r="F67" s="172"/>
      <c r="G67" s="172"/>
      <c r="H67" s="172"/>
      <c r="I67" s="173"/>
      <c r="J67" s="174">
        <f>J111</f>
        <v>0</v>
      </c>
      <c r="K67" s="175"/>
    </row>
    <row r="68" spans="2:11" s="9" customFormat="1" ht="19.899999999999999" customHeight="1">
      <c r="B68" s="169"/>
      <c r="C68" s="170"/>
      <c r="D68" s="171" t="s">
        <v>3892</v>
      </c>
      <c r="E68" s="172"/>
      <c r="F68" s="172"/>
      <c r="G68" s="172"/>
      <c r="H68" s="172"/>
      <c r="I68" s="173"/>
      <c r="J68" s="174">
        <f>J122</f>
        <v>0</v>
      </c>
      <c r="K68" s="175"/>
    </row>
    <row r="69" spans="2:11" s="9" customFormat="1" ht="19.899999999999999" customHeight="1">
      <c r="B69" s="169"/>
      <c r="C69" s="170"/>
      <c r="D69" s="171" t="s">
        <v>3893</v>
      </c>
      <c r="E69" s="172"/>
      <c r="F69" s="172"/>
      <c r="G69" s="172"/>
      <c r="H69" s="172"/>
      <c r="I69" s="173"/>
      <c r="J69" s="174">
        <f>J137</f>
        <v>0</v>
      </c>
      <c r="K69" s="175"/>
    </row>
    <row r="70" spans="2:11" s="9" customFormat="1" ht="19.899999999999999" customHeight="1">
      <c r="B70" s="169"/>
      <c r="C70" s="170"/>
      <c r="D70" s="171" t="s">
        <v>3894</v>
      </c>
      <c r="E70" s="172"/>
      <c r="F70" s="172"/>
      <c r="G70" s="172"/>
      <c r="H70" s="172"/>
      <c r="I70" s="173"/>
      <c r="J70" s="174">
        <f>J152</f>
        <v>0</v>
      </c>
      <c r="K70" s="175"/>
    </row>
    <row r="71" spans="2:11" s="9" customFormat="1" ht="19.899999999999999" customHeight="1">
      <c r="B71" s="169"/>
      <c r="C71" s="170"/>
      <c r="D71" s="171" t="s">
        <v>3895</v>
      </c>
      <c r="E71" s="172"/>
      <c r="F71" s="172"/>
      <c r="G71" s="172"/>
      <c r="H71" s="172"/>
      <c r="I71" s="173"/>
      <c r="J71" s="174">
        <f>J159</f>
        <v>0</v>
      </c>
      <c r="K71" s="175"/>
    </row>
    <row r="72" spans="2:11" s="8" customFormat="1" ht="24.95" customHeight="1">
      <c r="B72" s="161"/>
      <c r="C72" s="162"/>
      <c r="D72" s="163" t="s">
        <v>3896</v>
      </c>
      <c r="E72" s="164"/>
      <c r="F72" s="164"/>
      <c r="G72" s="164"/>
      <c r="H72" s="164"/>
      <c r="I72" s="165"/>
      <c r="J72" s="166">
        <f>J166</f>
        <v>0</v>
      </c>
      <c r="K72" s="167"/>
    </row>
    <row r="73" spans="2:11" s="9" customFormat="1" ht="19.899999999999999" customHeight="1">
      <c r="B73" s="169"/>
      <c r="C73" s="170"/>
      <c r="D73" s="171" t="s">
        <v>3897</v>
      </c>
      <c r="E73" s="172"/>
      <c r="F73" s="172"/>
      <c r="G73" s="172"/>
      <c r="H73" s="172"/>
      <c r="I73" s="173"/>
      <c r="J73" s="174">
        <f>J167</f>
        <v>0</v>
      </c>
      <c r="K73" s="175"/>
    </row>
    <row r="74" spans="2:11" s="8" customFormat="1" ht="24.95" customHeight="1">
      <c r="B74" s="161"/>
      <c r="C74" s="162"/>
      <c r="D74" s="163" t="s">
        <v>3898</v>
      </c>
      <c r="E74" s="164"/>
      <c r="F74" s="164"/>
      <c r="G74" s="164"/>
      <c r="H74" s="164"/>
      <c r="I74" s="165"/>
      <c r="J74" s="166">
        <f>J190</f>
        <v>0</v>
      </c>
      <c r="K74" s="167"/>
    </row>
    <row r="75" spans="2:11" s="9" customFormat="1" ht="19.899999999999999" customHeight="1">
      <c r="B75" s="169"/>
      <c r="C75" s="170"/>
      <c r="D75" s="171" t="s">
        <v>3895</v>
      </c>
      <c r="E75" s="172"/>
      <c r="F75" s="172"/>
      <c r="G75" s="172"/>
      <c r="H75" s="172"/>
      <c r="I75" s="173"/>
      <c r="J75" s="174">
        <f>J191</f>
        <v>0</v>
      </c>
      <c r="K75" s="175"/>
    </row>
    <row r="76" spans="2:11" s="9" customFormat="1" ht="19.899999999999999" customHeight="1">
      <c r="B76" s="169"/>
      <c r="C76" s="170"/>
      <c r="D76" s="171" t="s">
        <v>3899</v>
      </c>
      <c r="E76" s="172"/>
      <c r="F76" s="172"/>
      <c r="G76" s="172"/>
      <c r="H76" s="172"/>
      <c r="I76" s="173"/>
      <c r="J76" s="174">
        <f>J208</f>
        <v>0</v>
      </c>
      <c r="K76" s="175"/>
    </row>
    <row r="77" spans="2:11" s="9" customFormat="1" ht="19.899999999999999" customHeight="1">
      <c r="B77" s="169"/>
      <c r="C77" s="170"/>
      <c r="D77" s="171" t="s">
        <v>3900</v>
      </c>
      <c r="E77" s="172"/>
      <c r="F77" s="172"/>
      <c r="G77" s="172"/>
      <c r="H77" s="172"/>
      <c r="I77" s="173"/>
      <c r="J77" s="174">
        <f>J239</f>
        <v>0</v>
      </c>
      <c r="K77" s="175"/>
    </row>
    <row r="78" spans="2:11" s="9" customFormat="1" ht="19.899999999999999" customHeight="1">
      <c r="B78" s="169"/>
      <c r="C78" s="170"/>
      <c r="D78" s="171" t="s">
        <v>3901</v>
      </c>
      <c r="E78" s="172"/>
      <c r="F78" s="172"/>
      <c r="G78" s="172"/>
      <c r="H78" s="172"/>
      <c r="I78" s="173"/>
      <c r="J78" s="174">
        <f>J246</f>
        <v>0</v>
      </c>
      <c r="K78" s="175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29"/>
      <c r="J79" s="43"/>
      <c r="K79" s="46"/>
    </row>
    <row r="80" spans="2:11" s="1" customFormat="1" ht="6.95" customHeight="1">
      <c r="B80" s="57"/>
      <c r="C80" s="58"/>
      <c r="D80" s="58"/>
      <c r="E80" s="58"/>
      <c r="F80" s="58"/>
      <c r="G80" s="58"/>
      <c r="H80" s="58"/>
      <c r="I80" s="151"/>
      <c r="J80" s="58"/>
      <c r="K80" s="59"/>
    </row>
    <row r="84" spans="2:12" s="1" customFormat="1" ht="6.95" customHeight="1">
      <c r="B84" s="60"/>
      <c r="C84" s="61"/>
      <c r="D84" s="61"/>
      <c r="E84" s="61"/>
      <c r="F84" s="61"/>
      <c r="G84" s="61"/>
      <c r="H84" s="61"/>
      <c r="I84" s="154"/>
      <c r="J84" s="61"/>
      <c r="K84" s="61"/>
      <c r="L84" s="62"/>
    </row>
    <row r="85" spans="2:12" s="1" customFormat="1" ht="36.950000000000003" customHeight="1">
      <c r="B85" s="42"/>
      <c r="C85" s="63" t="s">
        <v>380</v>
      </c>
      <c r="D85" s="64"/>
      <c r="E85" s="64"/>
      <c r="F85" s="64"/>
      <c r="G85" s="64"/>
      <c r="H85" s="64"/>
      <c r="I85" s="177"/>
      <c r="J85" s="64"/>
      <c r="K85" s="64"/>
      <c r="L85" s="62"/>
    </row>
    <row r="86" spans="2:12" s="1" customFormat="1" ht="6.95" customHeight="1">
      <c r="B86" s="42"/>
      <c r="C86" s="64"/>
      <c r="D86" s="64"/>
      <c r="E86" s="64"/>
      <c r="F86" s="64"/>
      <c r="G86" s="64"/>
      <c r="H86" s="64"/>
      <c r="I86" s="177"/>
      <c r="J86" s="64"/>
      <c r="K86" s="64"/>
      <c r="L86" s="62"/>
    </row>
    <row r="87" spans="2:12" s="1" customFormat="1" ht="14.45" customHeight="1">
      <c r="B87" s="42"/>
      <c r="C87" s="66" t="s">
        <v>18</v>
      </c>
      <c r="D87" s="64"/>
      <c r="E87" s="64"/>
      <c r="F87" s="64"/>
      <c r="G87" s="64"/>
      <c r="H87" s="64"/>
      <c r="I87" s="177"/>
      <c r="J87" s="64"/>
      <c r="K87" s="64"/>
      <c r="L87" s="62"/>
    </row>
    <row r="88" spans="2:12" s="1" customFormat="1" ht="22.5" customHeight="1">
      <c r="B88" s="42"/>
      <c r="C88" s="64"/>
      <c r="D88" s="64"/>
      <c r="E88" s="423" t="str">
        <f>E7</f>
        <v>Rekonstrukce objektu č.50 na ubytovnu</v>
      </c>
      <c r="F88" s="424"/>
      <c r="G88" s="424"/>
      <c r="H88" s="424"/>
      <c r="I88" s="177"/>
      <c r="J88" s="64"/>
      <c r="K88" s="64"/>
      <c r="L88" s="62"/>
    </row>
    <row r="89" spans="2:12">
      <c r="B89" s="29"/>
      <c r="C89" s="66" t="s">
        <v>170</v>
      </c>
      <c r="D89" s="178"/>
      <c r="E89" s="178"/>
      <c r="F89" s="178"/>
      <c r="G89" s="178"/>
      <c r="H89" s="178"/>
      <c r="J89" s="178"/>
      <c r="K89" s="178"/>
      <c r="L89" s="179"/>
    </row>
    <row r="90" spans="2:12" ht="22.5" customHeight="1">
      <c r="B90" s="29"/>
      <c r="C90" s="178"/>
      <c r="D90" s="178"/>
      <c r="E90" s="423" t="s">
        <v>173</v>
      </c>
      <c r="F90" s="428"/>
      <c r="G90" s="428"/>
      <c r="H90" s="428"/>
      <c r="J90" s="178"/>
      <c r="K90" s="178"/>
      <c r="L90" s="179"/>
    </row>
    <row r="91" spans="2:12">
      <c r="B91" s="29"/>
      <c r="C91" s="66" t="s">
        <v>176</v>
      </c>
      <c r="D91" s="178"/>
      <c r="E91" s="178"/>
      <c r="F91" s="178"/>
      <c r="G91" s="178"/>
      <c r="H91" s="178"/>
      <c r="J91" s="178"/>
      <c r="K91" s="178"/>
      <c r="L91" s="179"/>
    </row>
    <row r="92" spans="2:12" s="1" customFormat="1" ht="22.5" customHeight="1">
      <c r="B92" s="42"/>
      <c r="C92" s="64"/>
      <c r="D92" s="64"/>
      <c r="E92" s="427" t="s">
        <v>3806</v>
      </c>
      <c r="F92" s="425"/>
      <c r="G92" s="425"/>
      <c r="H92" s="425"/>
      <c r="I92" s="177"/>
      <c r="J92" s="64"/>
      <c r="K92" s="64"/>
      <c r="L92" s="62"/>
    </row>
    <row r="93" spans="2:12" s="1" customFormat="1" ht="14.45" customHeight="1">
      <c r="B93" s="42"/>
      <c r="C93" s="66" t="s">
        <v>3807</v>
      </c>
      <c r="D93" s="64"/>
      <c r="E93" s="64"/>
      <c r="F93" s="64"/>
      <c r="G93" s="64"/>
      <c r="H93" s="64"/>
      <c r="I93" s="177"/>
      <c r="J93" s="64"/>
      <c r="K93" s="64"/>
      <c r="L93" s="62"/>
    </row>
    <row r="94" spans="2:12" s="1" customFormat="1" ht="23.25" customHeight="1">
      <c r="B94" s="42"/>
      <c r="C94" s="64"/>
      <c r="D94" s="64"/>
      <c r="E94" s="394" t="str">
        <f>E13</f>
        <v>TECH - FOMT - Metalické a optické propojení</v>
      </c>
      <c r="F94" s="425"/>
      <c r="G94" s="425"/>
      <c r="H94" s="425"/>
      <c r="I94" s="177"/>
      <c r="J94" s="64"/>
      <c r="K94" s="64"/>
      <c r="L94" s="62"/>
    </row>
    <row r="95" spans="2:12" s="1" customFormat="1" ht="6.95" customHeight="1">
      <c r="B95" s="42"/>
      <c r="C95" s="64"/>
      <c r="D95" s="64"/>
      <c r="E95" s="64"/>
      <c r="F95" s="64"/>
      <c r="G95" s="64"/>
      <c r="H95" s="64"/>
      <c r="I95" s="177"/>
      <c r="J95" s="64"/>
      <c r="K95" s="64"/>
      <c r="L95" s="62"/>
    </row>
    <row r="96" spans="2:12" s="1" customFormat="1" ht="18" customHeight="1">
      <c r="B96" s="42"/>
      <c r="C96" s="66" t="s">
        <v>23</v>
      </c>
      <c r="D96" s="64"/>
      <c r="E96" s="64"/>
      <c r="F96" s="180" t="str">
        <f>F16</f>
        <v>Valdice</v>
      </c>
      <c r="G96" s="64"/>
      <c r="H96" s="64"/>
      <c r="I96" s="181" t="s">
        <v>25</v>
      </c>
      <c r="J96" s="74" t="str">
        <f>IF(J16="","",J16)</f>
        <v>31.07.2017</v>
      </c>
      <c r="K96" s="64"/>
      <c r="L96" s="62"/>
    </row>
    <row r="97" spans="2:65" s="1" customFormat="1" ht="6.95" customHeight="1">
      <c r="B97" s="42"/>
      <c r="C97" s="64"/>
      <c r="D97" s="64"/>
      <c r="E97" s="64"/>
      <c r="F97" s="64"/>
      <c r="G97" s="64"/>
      <c r="H97" s="64"/>
      <c r="I97" s="177"/>
      <c r="J97" s="64"/>
      <c r="K97" s="64"/>
      <c r="L97" s="62"/>
    </row>
    <row r="98" spans="2:65" s="1" customFormat="1">
      <c r="B98" s="42"/>
      <c r="C98" s="66" t="s">
        <v>27</v>
      </c>
      <c r="D98" s="64"/>
      <c r="E98" s="64"/>
      <c r="F98" s="180" t="str">
        <f>E19</f>
        <v xml:space="preserve"> </v>
      </c>
      <c r="G98" s="64"/>
      <c r="H98" s="64"/>
      <c r="I98" s="181" t="s">
        <v>33</v>
      </c>
      <c r="J98" s="180" t="str">
        <f>E25</f>
        <v xml:space="preserve"> </v>
      </c>
      <c r="K98" s="64"/>
      <c r="L98" s="62"/>
    </row>
    <row r="99" spans="2:65" s="1" customFormat="1" ht="14.45" customHeight="1">
      <c r="B99" s="42"/>
      <c r="C99" s="66" t="s">
        <v>31</v>
      </c>
      <c r="D99" s="64"/>
      <c r="E99" s="64"/>
      <c r="F99" s="180" t="str">
        <f>IF(E22="","",E22)</f>
        <v/>
      </c>
      <c r="G99" s="64"/>
      <c r="H99" s="64"/>
      <c r="I99" s="177"/>
      <c r="J99" s="64"/>
      <c r="K99" s="64"/>
      <c r="L99" s="62"/>
    </row>
    <row r="100" spans="2:65" s="1" customFormat="1" ht="10.35" customHeight="1">
      <c r="B100" s="42"/>
      <c r="C100" s="64"/>
      <c r="D100" s="64"/>
      <c r="E100" s="64"/>
      <c r="F100" s="64"/>
      <c r="G100" s="64"/>
      <c r="H100" s="64"/>
      <c r="I100" s="177"/>
      <c r="J100" s="64"/>
      <c r="K100" s="64"/>
      <c r="L100" s="62"/>
    </row>
    <row r="101" spans="2:65" s="10" customFormat="1" ht="29.25" customHeight="1">
      <c r="B101" s="182"/>
      <c r="C101" s="183" t="s">
        <v>404</v>
      </c>
      <c r="D101" s="184" t="s">
        <v>56</v>
      </c>
      <c r="E101" s="184" t="s">
        <v>52</v>
      </c>
      <c r="F101" s="184" t="s">
        <v>405</v>
      </c>
      <c r="G101" s="184" t="s">
        <v>406</v>
      </c>
      <c r="H101" s="184" t="s">
        <v>407</v>
      </c>
      <c r="I101" s="185" t="s">
        <v>408</v>
      </c>
      <c r="J101" s="184" t="s">
        <v>275</v>
      </c>
      <c r="K101" s="186" t="s">
        <v>409</v>
      </c>
      <c r="L101" s="187"/>
      <c r="M101" s="82" t="s">
        <v>410</v>
      </c>
      <c r="N101" s="83" t="s">
        <v>41</v>
      </c>
      <c r="O101" s="83" t="s">
        <v>411</v>
      </c>
      <c r="P101" s="83" t="s">
        <v>412</v>
      </c>
      <c r="Q101" s="83" t="s">
        <v>413</v>
      </c>
      <c r="R101" s="83" t="s">
        <v>414</v>
      </c>
      <c r="S101" s="83" t="s">
        <v>415</v>
      </c>
      <c r="T101" s="84" t="s">
        <v>416</v>
      </c>
    </row>
    <row r="102" spans="2:65" s="1" customFormat="1" ht="29.25" customHeight="1">
      <c r="B102" s="42"/>
      <c r="C102" s="88" t="s">
        <v>280</v>
      </c>
      <c r="D102" s="64"/>
      <c r="E102" s="64"/>
      <c r="F102" s="64"/>
      <c r="G102" s="64"/>
      <c r="H102" s="64"/>
      <c r="I102" s="177"/>
      <c r="J102" s="188">
        <f>BK102</f>
        <v>0</v>
      </c>
      <c r="K102" s="64"/>
      <c r="L102" s="62"/>
      <c r="M102" s="85"/>
      <c r="N102" s="86"/>
      <c r="O102" s="86"/>
      <c r="P102" s="189">
        <f>P103+P166+P190</f>
        <v>0</v>
      </c>
      <c r="Q102" s="86"/>
      <c r="R102" s="189">
        <f>R103+R166+R190</f>
        <v>0</v>
      </c>
      <c r="S102" s="86"/>
      <c r="T102" s="190">
        <f>T103+T166+T190</f>
        <v>0</v>
      </c>
      <c r="AT102" s="25" t="s">
        <v>70</v>
      </c>
      <c r="AU102" s="25" t="s">
        <v>281</v>
      </c>
      <c r="BK102" s="191">
        <f>BK103+BK166+BK190</f>
        <v>0</v>
      </c>
    </row>
    <row r="103" spans="2:65" s="11" customFormat="1" ht="37.35" customHeight="1">
      <c r="B103" s="192"/>
      <c r="C103" s="193"/>
      <c r="D103" s="194" t="s">
        <v>70</v>
      </c>
      <c r="E103" s="195" t="s">
        <v>3526</v>
      </c>
      <c r="F103" s="195" t="s">
        <v>3902</v>
      </c>
      <c r="G103" s="193"/>
      <c r="H103" s="193"/>
      <c r="I103" s="196"/>
      <c r="J103" s="197">
        <f>BK103</f>
        <v>0</v>
      </c>
      <c r="K103" s="193"/>
      <c r="L103" s="198"/>
      <c r="M103" s="199"/>
      <c r="N103" s="200"/>
      <c r="O103" s="200"/>
      <c r="P103" s="201">
        <f>P104+P111+P122+P137+P152+P159</f>
        <v>0</v>
      </c>
      <c r="Q103" s="200"/>
      <c r="R103" s="201">
        <f>R104+R111+R122+R137+R152+R159</f>
        <v>0</v>
      </c>
      <c r="S103" s="200"/>
      <c r="T103" s="202">
        <f>T104+T111+T122+T137+T152+T159</f>
        <v>0</v>
      </c>
      <c r="AR103" s="203" t="s">
        <v>78</v>
      </c>
      <c r="AT103" s="204" t="s">
        <v>70</v>
      </c>
      <c r="AU103" s="204" t="s">
        <v>71</v>
      </c>
      <c r="AY103" s="203" t="s">
        <v>419</v>
      </c>
      <c r="BK103" s="205">
        <f>BK104+BK111+BK122+BK137+BK152+BK159</f>
        <v>0</v>
      </c>
    </row>
    <row r="104" spans="2:65" s="11" customFormat="1" ht="19.899999999999999" customHeight="1">
      <c r="B104" s="192"/>
      <c r="C104" s="193"/>
      <c r="D104" s="206" t="s">
        <v>70</v>
      </c>
      <c r="E104" s="207" t="s">
        <v>3550</v>
      </c>
      <c r="F104" s="207" t="s">
        <v>3903</v>
      </c>
      <c r="G104" s="193"/>
      <c r="H104" s="193"/>
      <c r="I104" s="196"/>
      <c r="J104" s="208">
        <f>BK104</f>
        <v>0</v>
      </c>
      <c r="K104" s="193"/>
      <c r="L104" s="198"/>
      <c r="M104" s="199"/>
      <c r="N104" s="200"/>
      <c r="O104" s="200"/>
      <c r="P104" s="201">
        <f>SUM(P105:P110)</f>
        <v>0</v>
      </c>
      <c r="Q104" s="200"/>
      <c r="R104" s="201">
        <f>SUM(R105:R110)</f>
        <v>0</v>
      </c>
      <c r="S104" s="200"/>
      <c r="T104" s="202">
        <f>SUM(T105:T110)</f>
        <v>0</v>
      </c>
      <c r="AR104" s="203" t="s">
        <v>78</v>
      </c>
      <c r="AT104" s="204" t="s">
        <v>70</v>
      </c>
      <c r="AU104" s="204" t="s">
        <v>78</v>
      </c>
      <c r="AY104" s="203" t="s">
        <v>419</v>
      </c>
      <c r="BK104" s="205">
        <f>SUM(BK105:BK110)</f>
        <v>0</v>
      </c>
    </row>
    <row r="105" spans="2:65" s="1" customFormat="1" ht="22.5" customHeight="1">
      <c r="B105" s="42"/>
      <c r="C105" s="209" t="s">
        <v>78</v>
      </c>
      <c r="D105" s="209" t="s">
        <v>421</v>
      </c>
      <c r="E105" s="210" t="s">
        <v>3904</v>
      </c>
      <c r="F105" s="211" t="s">
        <v>3905</v>
      </c>
      <c r="G105" s="212" t="s">
        <v>3002</v>
      </c>
      <c r="H105" s="213">
        <v>1</v>
      </c>
      <c r="I105" s="214"/>
      <c r="J105" s="215">
        <f>ROUND(I105*H105,2)</f>
        <v>0</v>
      </c>
      <c r="K105" s="211" t="s">
        <v>21</v>
      </c>
      <c r="L105" s="62"/>
      <c r="M105" s="216" t="s">
        <v>21</v>
      </c>
      <c r="N105" s="217" t="s">
        <v>42</v>
      </c>
      <c r="O105" s="43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25" t="s">
        <v>426</v>
      </c>
      <c r="AT105" s="25" t="s">
        <v>421</v>
      </c>
      <c r="AU105" s="25" t="s">
        <v>80</v>
      </c>
      <c r="AY105" s="25" t="s">
        <v>419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5" t="s">
        <v>78</v>
      </c>
      <c r="BK105" s="220">
        <f>ROUND(I105*H105,2)</f>
        <v>0</v>
      </c>
      <c r="BL105" s="25" t="s">
        <v>426</v>
      </c>
      <c r="BM105" s="25" t="s">
        <v>80</v>
      </c>
    </row>
    <row r="106" spans="2:65" s="1" customFormat="1" ht="13.5">
      <c r="B106" s="42"/>
      <c r="C106" s="64"/>
      <c r="D106" s="237" t="s">
        <v>428</v>
      </c>
      <c r="E106" s="64"/>
      <c r="F106" s="271" t="s">
        <v>3905</v>
      </c>
      <c r="G106" s="64"/>
      <c r="H106" s="64"/>
      <c r="I106" s="177"/>
      <c r="J106" s="64"/>
      <c r="K106" s="64"/>
      <c r="L106" s="62"/>
      <c r="M106" s="223"/>
      <c r="N106" s="43"/>
      <c r="O106" s="43"/>
      <c r="P106" s="43"/>
      <c r="Q106" s="43"/>
      <c r="R106" s="43"/>
      <c r="S106" s="43"/>
      <c r="T106" s="79"/>
      <c r="AT106" s="25" t="s">
        <v>428</v>
      </c>
      <c r="AU106" s="25" t="s">
        <v>80</v>
      </c>
    </row>
    <row r="107" spans="2:65" s="1" customFormat="1" ht="22.5" customHeight="1">
      <c r="B107" s="42"/>
      <c r="C107" s="209" t="s">
        <v>80</v>
      </c>
      <c r="D107" s="209" t="s">
        <v>421</v>
      </c>
      <c r="E107" s="210" t="s">
        <v>3906</v>
      </c>
      <c r="F107" s="211" t="s">
        <v>3907</v>
      </c>
      <c r="G107" s="212" t="s">
        <v>3002</v>
      </c>
      <c r="H107" s="213">
        <v>50</v>
      </c>
      <c r="I107" s="214"/>
      <c r="J107" s="215">
        <f>ROUND(I107*H107,2)</f>
        <v>0</v>
      </c>
      <c r="K107" s="211" t="s">
        <v>21</v>
      </c>
      <c r="L107" s="62"/>
      <c r="M107" s="216" t="s">
        <v>21</v>
      </c>
      <c r="N107" s="217" t="s">
        <v>42</v>
      </c>
      <c r="O107" s="43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25" t="s">
        <v>426</v>
      </c>
      <c r="AT107" s="25" t="s">
        <v>421</v>
      </c>
      <c r="AU107" s="25" t="s">
        <v>80</v>
      </c>
      <c r="AY107" s="25" t="s">
        <v>419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5" t="s">
        <v>78</v>
      </c>
      <c r="BK107" s="220">
        <f>ROUND(I107*H107,2)</f>
        <v>0</v>
      </c>
      <c r="BL107" s="25" t="s">
        <v>426</v>
      </c>
      <c r="BM107" s="25" t="s">
        <v>426</v>
      </c>
    </row>
    <row r="108" spans="2:65" s="1" customFormat="1" ht="13.5">
      <c r="B108" s="42"/>
      <c r="C108" s="64"/>
      <c r="D108" s="237" t="s">
        <v>428</v>
      </c>
      <c r="E108" s="64"/>
      <c r="F108" s="271" t="s">
        <v>3907</v>
      </c>
      <c r="G108" s="64"/>
      <c r="H108" s="64"/>
      <c r="I108" s="177"/>
      <c r="J108" s="64"/>
      <c r="K108" s="64"/>
      <c r="L108" s="62"/>
      <c r="M108" s="223"/>
      <c r="N108" s="43"/>
      <c r="O108" s="43"/>
      <c r="P108" s="43"/>
      <c r="Q108" s="43"/>
      <c r="R108" s="43"/>
      <c r="S108" s="43"/>
      <c r="T108" s="79"/>
      <c r="AT108" s="25" t="s">
        <v>428</v>
      </c>
      <c r="AU108" s="25" t="s">
        <v>80</v>
      </c>
    </row>
    <row r="109" spans="2:65" s="1" customFormat="1" ht="22.5" customHeight="1">
      <c r="B109" s="42"/>
      <c r="C109" s="209" t="s">
        <v>100</v>
      </c>
      <c r="D109" s="209" t="s">
        <v>421</v>
      </c>
      <c r="E109" s="210" t="s">
        <v>3908</v>
      </c>
      <c r="F109" s="211" t="s">
        <v>3909</v>
      </c>
      <c r="G109" s="212" t="s">
        <v>3002</v>
      </c>
      <c r="H109" s="213">
        <v>1</v>
      </c>
      <c r="I109" s="214"/>
      <c r="J109" s="215">
        <f>ROUND(I109*H109,2)</f>
        <v>0</v>
      </c>
      <c r="K109" s="211" t="s">
        <v>21</v>
      </c>
      <c r="L109" s="62"/>
      <c r="M109" s="216" t="s">
        <v>21</v>
      </c>
      <c r="N109" s="217" t="s">
        <v>42</v>
      </c>
      <c r="O109" s="43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25" t="s">
        <v>426</v>
      </c>
      <c r="AT109" s="25" t="s">
        <v>421</v>
      </c>
      <c r="AU109" s="25" t="s">
        <v>80</v>
      </c>
      <c r="AY109" s="25" t="s">
        <v>419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5" t="s">
        <v>78</v>
      </c>
      <c r="BK109" s="220">
        <f>ROUND(I109*H109,2)</f>
        <v>0</v>
      </c>
      <c r="BL109" s="25" t="s">
        <v>426</v>
      </c>
      <c r="BM109" s="25" t="s">
        <v>455</v>
      </c>
    </row>
    <row r="110" spans="2:65" s="1" customFormat="1" ht="13.5">
      <c r="B110" s="42"/>
      <c r="C110" s="64"/>
      <c r="D110" s="221" t="s">
        <v>428</v>
      </c>
      <c r="E110" s="64"/>
      <c r="F110" s="222" t="s">
        <v>3909</v>
      </c>
      <c r="G110" s="64"/>
      <c r="H110" s="64"/>
      <c r="I110" s="177"/>
      <c r="J110" s="64"/>
      <c r="K110" s="64"/>
      <c r="L110" s="62"/>
      <c r="M110" s="223"/>
      <c r="N110" s="43"/>
      <c r="O110" s="43"/>
      <c r="P110" s="43"/>
      <c r="Q110" s="43"/>
      <c r="R110" s="43"/>
      <c r="S110" s="43"/>
      <c r="T110" s="79"/>
      <c r="AT110" s="25" t="s">
        <v>428</v>
      </c>
      <c r="AU110" s="25" t="s">
        <v>80</v>
      </c>
    </row>
    <row r="111" spans="2:65" s="11" customFormat="1" ht="29.85" customHeight="1">
      <c r="B111" s="192"/>
      <c r="C111" s="193"/>
      <c r="D111" s="206" t="s">
        <v>70</v>
      </c>
      <c r="E111" s="207" t="s">
        <v>3782</v>
      </c>
      <c r="F111" s="207" t="s">
        <v>3910</v>
      </c>
      <c r="G111" s="193"/>
      <c r="H111" s="193"/>
      <c r="I111" s="196"/>
      <c r="J111" s="208">
        <f>BK111</f>
        <v>0</v>
      </c>
      <c r="K111" s="193"/>
      <c r="L111" s="198"/>
      <c r="M111" s="199"/>
      <c r="N111" s="200"/>
      <c r="O111" s="200"/>
      <c r="P111" s="201">
        <f>SUM(P112:P121)</f>
        <v>0</v>
      </c>
      <c r="Q111" s="200"/>
      <c r="R111" s="201">
        <f>SUM(R112:R121)</f>
        <v>0</v>
      </c>
      <c r="S111" s="200"/>
      <c r="T111" s="202">
        <f>SUM(T112:T121)</f>
        <v>0</v>
      </c>
      <c r="AR111" s="203" t="s">
        <v>78</v>
      </c>
      <c r="AT111" s="204" t="s">
        <v>70</v>
      </c>
      <c r="AU111" s="204" t="s">
        <v>78</v>
      </c>
      <c r="AY111" s="203" t="s">
        <v>419</v>
      </c>
      <c r="BK111" s="205">
        <f>SUM(BK112:BK121)</f>
        <v>0</v>
      </c>
    </row>
    <row r="112" spans="2:65" s="1" customFormat="1" ht="22.5" customHeight="1">
      <c r="B112" s="42"/>
      <c r="C112" s="209" t="s">
        <v>426</v>
      </c>
      <c r="D112" s="209" t="s">
        <v>421</v>
      </c>
      <c r="E112" s="210" t="s">
        <v>3911</v>
      </c>
      <c r="F112" s="211" t="s">
        <v>3912</v>
      </c>
      <c r="G112" s="212" t="s">
        <v>3002</v>
      </c>
      <c r="H112" s="213">
        <v>1</v>
      </c>
      <c r="I112" s="214"/>
      <c r="J112" s="215">
        <f>ROUND(I112*H112,2)</f>
        <v>0</v>
      </c>
      <c r="K112" s="211" t="s">
        <v>21</v>
      </c>
      <c r="L112" s="62"/>
      <c r="M112" s="216" t="s">
        <v>21</v>
      </c>
      <c r="N112" s="217" t="s">
        <v>42</v>
      </c>
      <c r="O112" s="43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25" t="s">
        <v>426</v>
      </c>
      <c r="AT112" s="25" t="s">
        <v>421</v>
      </c>
      <c r="AU112" s="25" t="s">
        <v>80</v>
      </c>
      <c r="AY112" s="25" t="s">
        <v>419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5" t="s">
        <v>78</v>
      </c>
      <c r="BK112" s="220">
        <f>ROUND(I112*H112,2)</f>
        <v>0</v>
      </c>
      <c r="BL112" s="25" t="s">
        <v>426</v>
      </c>
      <c r="BM112" s="25" t="s">
        <v>468</v>
      </c>
    </row>
    <row r="113" spans="2:65" s="1" customFormat="1" ht="13.5">
      <c r="B113" s="42"/>
      <c r="C113" s="64"/>
      <c r="D113" s="237" t="s">
        <v>428</v>
      </c>
      <c r="E113" s="64"/>
      <c r="F113" s="271" t="s">
        <v>3912</v>
      </c>
      <c r="G113" s="64"/>
      <c r="H113" s="64"/>
      <c r="I113" s="177"/>
      <c r="J113" s="64"/>
      <c r="K113" s="64"/>
      <c r="L113" s="62"/>
      <c r="M113" s="223"/>
      <c r="N113" s="43"/>
      <c r="O113" s="43"/>
      <c r="P113" s="43"/>
      <c r="Q113" s="43"/>
      <c r="R113" s="43"/>
      <c r="S113" s="43"/>
      <c r="T113" s="79"/>
      <c r="AT113" s="25" t="s">
        <v>428</v>
      </c>
      <c r="AU113" s="25" t="s">
        <v>80</v>
      </c>
    </row>
    <row r="114" spans="2:65" s="1" customFormat="1" ht="22.5" customHeight="1">
      <c r="B114" s="42"/>
      <c r="C114" s="209" t="s">
        <v>450</v>
      </c>
      <c r="D114" s="209" t="s">
        <v>421</v>
      </c>
      <c r="E114" s="210" t="s">
        <v>3913</v>
      </c>
      <c r="F114" s="211" t="s">
        <v>3914</v>
      </c>
      <c r="G114" s="212" t="s">
        <v>3002</v>
      </c>
      <c r="H114" s="213">
        <v>10</v>
      </c>
      <c r="I114" s="214"/>
      <c r="J114" s="215">
        <f>ROUND(I114*H114,2)</f>
        <v>0</v>
      </c>
      <c r="K114" s="211" t="s">
        <v>21</v>
      </c>
      <c r="L114" s="62"/>
      <c r="M114" s="216" t="s">
        <v>21</v>
      </c>
      <c r="N114" s="217" t="s">
        <v>42</v>
      </c>
      <c r="O114" s="43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25" t="s">
        <v>426</v>
      </c>
      <c r="AT114" s="25" t="s">
        <v>421</v>
      </c>
      <c r="AU114" s="25" t="s">
        <v>80</v>
      </c>
      <c r="AY114" s="25" t="s">
        <v>419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5" t="s">
        <v>78</v>
      </c>
      <c r="BK114" s="220">
        <f>ROUND(I114*H114,2)</f>
        <v>0</v>
      </c>
      <c r="BL114" s="25" t="s">
        <v>426</v>
      </c>
      <c r="BM114" s="25" t="s">
        <v>479</v>
      </c>
    </row>
    <row r="115" spans="2:65" s="1" customFormat="1" ht="13.5">
      <c r="B115" s="42"/>
      <c r="C115" s="64"/>
      <c r="D115" s="237" t="s">
        <v>428</v>
      </c>
      <c r="E115" s="64"/>
      <c r="F115" s="271" t="s">
        <v>3914</v>
      </c>
      <c r="G115" s="64"/>
      <c r="H115" s="64"/>
      <c r="I115" s="177"/>
      <c r="J115" s="64"/>
      <c r="K115" s="64"/>
      <c r="L115" s="62"/>
      <c r="M115" s="223"/>
      <c r="N115" s="43"/>
      <c r="O115" s="43"/>
      <c r="P115" s="43"/>
      <c r="Q115" s="43"/>
      <c r="R115" s="43"/>
      <c r="S115" s="43"/>
      <c r="T115" s="79"/>
      <c r="AT115" s="25" t="s">
        <v>428</v>
      </c>
      <c r="AU115" s="25" t="s">
        <v>80</v>
      </c>
    </row>
    <row r="116" spans="2:65" s="1" customFormat="1" ht="22.5" customHeight="1">
      <c r="B116" s="42"/>
      <c r="C116" s="209" t="s">
        <v>455</v>
      </c>
      <c r="D116" s="209" t="s">
        <v>421</v>
      </c>
      <c r="E116" s="210" t="s">
        <v>3915</v>
      </c>
      <c r="F116" s="211" t="s">
        <v>3916</v>
      </c>
      <c r="G116" s="212" t="s">
        <v>3002</v>
      </c>
      <c r="H116" s="213">
        <v>1</v>
      </c>
      <c r="I116" s="214"/>
      <c r="J116" s="215">
        <f>ROUND(I116*H116,2)</f>
        <v>0</v>
      </c>
      <c r="K116" s="211" t="s">
        <v>21</v>
      </c>
      <c r="L116" s="62"/>
      <c r="M116" s="216" t="s">
        <v>21</v>
      </c>
      <c r="N116" s="217" t="s">
        <v>42</v>
      </c>
      <c r="O116" s="43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25" t="s">
        <v>426</v>
      </c>
      <c r="AT116" s="25" t="s">
        <v>421</v>
      </c>
      <c r="AU116" s="25" t="s">
        <v>80</v>
      </c>
      <c r="AY116" s="25" t="s">
        <v>419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5" t="s">
        <v>78</v>
      </c>
      <c r="BK116" s="220">
        <f>ROUND(I116*H116,2)</f>
        <v>0</v>
      </c>
      <c r="BL116" s="25" t="s">
        <v>426</v>
      </c>
      <c r="BM116" s="25" t="s">
        <v>492</v>
      </c>
    </row>
    <row r="117" spans="2:65" s="1" customFormat="1" ht="13.5">
      <c r="B117" s="42"/>
      <c r="C117" s="64"/>
      <c r="D117" s="237" t="s">
        <v>428</v>
      </c>
      <c r="E117" s="64"/>
      <c r="F117" s="271" t="s">
        <v>3916</v>
      </c>
      <c r="G117" s="64"/>
      <c r="H117" s="64"/>
      <c r="I117" s="177"/>
      <c r="J117" s="64"/>
      <c r="K117" s="64"/>
      <c r="L117" s="62"/>
      <c r="M117" s="223"/>
      <c r="N117" s="43"/>
      <c r="O117" s="43"/>
      <c r="P117" s="43"/>
      <c r="Q117" s="43"/>
      <c r="R117" s="43"/>
      <c r="S117" s="43"/>
      <c r="T117" s="79"/>
      <c r="AT117" s="25" t="s">
        <v>428</v>
      </c>
      <c r="AU117" s="25" t="s">
        <v>80</v>
      </c>
    </row>
    <row r="118" spans="2:65" s="1" customFormat="1" ht="22.5" customHeight="1">
      <c r="B118" s="42"/>
      <c r="C118" s="209" t="s">
        <v>462</v>
      </c>
      <c r="D118" s="209" t="s">
        <v>421</v>
      </c>
      <c r="E118" s="210" t="s">
        <v>3906</v>
      </c>
      <c r="F118" s="211" t="s">
        <v>3907</v>
      </c>
      <c r="G118" s="212" t="s">
        <v>3002</v>
      </c>
      <c r="H118" s="213">
        <v>50</v>
      </c>
      <c r="I118" s="214"/>
      <c r="J118" s="215">
        <f>ROUND(I118*H118,2)</f>
        <v>0</v>
      </c>
      <c r="K118" s="211" t="s">
        <v>21</v>
      </c>
      <c r="L118" s="62"/>
      <c r="M118" s="216" t="s">
        <v>21</v>
      </c>
      <c r="N118" s="217" t="s">
        <v>42</v>
      </c>
      <c r="O118" s="43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25" t="s">
        <v>426</v>
      </c>
      <c r="AT118" s="25" t="s">
        <v>421</v>
      </c>
      <c r="AU118" s="25" t="s">
        <v>80</v>
      </c>
      <c r="AY118" s="25" t="s">
        <v>419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5" t="s">
        <v>78</v>
      </c>
      <c r="BK118" s="220">
        <f>ROUND(I118*H118,2)</f>
        <v>0</v>
      </c>
      <c r="BL118" s="25" t="s">
        <v>426</v>
      </c>
      <c r="BM118" s="25" t="s">
        <v>508</v>
      </c>
    </row>
    <row r="119" spans="2:65" s="1" customFormat="1" ht="13.5">
      <c r="B119" s="42"/>
      <c r="C119" s="64"/>
      <c r="D119" s="237" t="s">
        <v>428</v>
      </c>
      <c r="E119" s="64"/>
      <c r="F119" s="271" t="s">
        <v>3907</v>
      </c>
      <c r="G119" s="64"/>
      <c r="H119" s="64"/>
      <c r="I119" s="177"/>
      <c r="J119" s="64"/>
      <c r="K119" s="64"/>
      <c r="L119" s="62"/>
      <c r="M119" s="223"/>
      <c r="N119" s="43"/>
      <c r="O119" s="43"/>
      <c r="P119" s="43"/>
      <c r="Q119" s="43"/>
      <c r="R119" s="43"/>
      <c r="S119" s="43"/>
      <c r="T119" s="79"/>
      <c r="AT119" s="25" t="s">
        <v>428</v>
      </c>
      <c r="AU119" s="25" t="s">
        <v>80</v>
      </c>
    </row>
    <row r="120" spans="2:65" s="1" customFormat="1" ht="22.5" customHeight="1">
      <c r="B120" s="42"/>
      <c r="C120" s="209" t="s">
        <v>468</v>
      </c>
      <c r="D120" s="209" t="s">
        <v>421</v>
      </c>
      <c r="E120" s="210" t="s">
        <v>3908</v>
      </c>
      <c r="F120" s="211" t="s">
        <v>3909</v>
      </c>
      <c r="G120" s="212" t="s">
        <v>3002</v>
      </c>
      <c r="H120" s="213">
        <v>1</v>
      </c>
      <c r="I120" s="214"/>
      <c r="J120" s="215">
        <f>ROUND(I120*H120,2)</f>
        <v>0</v>
      </c>
      <c r="K120" s="211" t="s">
        <v>21</v>
      </c>
      <c r="L120" s="62"/>
      <c r="M120" s="216" t="s">
        <v>21</v>
      </c>
      <c r="N120" s="217" t="s">
        <v>42</v>
      </c>
      <c r="O120" s="43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25" t="s">
        <v>426</v>
      </c>
      <c r="AT120" s="25" t="s">
        <v>421</v>
      </c>
      <c r="AU120" s="25" t="s">
        <v>80</v>
      </c>
      <c r="AY120" s="25" t="s">
        <v>419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5" t="s">
        <v>78</v>
      </c>
      <c r="BK120" s="220">
        <f>ROUND(I120*H120,2)</f>
        <v>0</v>
      </c>
      <c r="BL120" s="25" t="s">
        <v>426</v>
      </c>
      <c r="BM120" s="25" t="s">
        <v>517</v>
      </c>
    </row>
    <row r="121" spans="2:65" s="1" customFormat="1" ht="13.5">
      <c r="B121" s="42"/>
      <c r="C121" s="64"/>
      <c r="D121" s="221" t="s">
        <v>428</v>
      </c>
      <c r="E121" s="64"/>
      <c r="F121" s="222" t="s">
        <v>3909</v>
      </c>
      <c r="G121" s="64"/>
      <c r="H121" s="64"/>
      <c r="I121" s="177"/>
      <c r="J121" s="64"/>
      <c r="K121" s="64"/>
      <c r="L121" s="62"/>
      <c r="M121" s="223"/>
      <c r="N121" s="43"/>
      <c r="O121" s="43"/>
      <c r="P121" s="43"/>
      <c r="Q121" s="43"/>
      <c r="R121" s="43"/>
      <c r="S121" s="43"/>
      <c r="T121" s="79"/>
      <c r="AT121" s="25" t="s">
        <v>428</v>
      </c>
      <c r="AU121" s="25" t="s">
        <v>80</v>
      </c>
    </row>
    <row r="122" spans="2:65" s="11" customFormat="1" ht="29.85" customHeight="1">
      <c r="B122" s="192"/>
      <c r="C122" s="193"/>
      <c r="D122" s="206" t="s">
        <v>70</v>
      </c>
      <c r="E122" s="207" t="s">
        <v>3859</v>
      </c>
      <c r="F122" s="207" t="s">
        <v>3917</v>
      </c>
      <c r="G122" s="193"/>
      <c r="H122" s="193"/>
      <c r="I122" s="196"/>
      <c r="J122" s="208">
        <f>BK122</f>
        <v>0</v>
      </c>
      <c r="K122" s="193"/>
      <c r="L122" s="198"/>
      <c r="M122" s="199"/>
      <c r="N122" s="200"/>
      <c r="O122" s="200"/>
      <c r="P122" s="201">
        <f>SUM(P123:P136)</f>
        <v>0</v>
      </c>
      <c r="Q122" s="200"/>
      <c r="R122" s="201">
        <f>SUM(R123:R136)</f>
        <v>0</v>
      </c>
      <c r="S122" s="200"/>
      <c r="T122" s="202">
        <f>SUM(T123:T136)</f>
        <v>0</v>
      </c>
      <c r="AR122" s="203" t="s">
        <v>78</v>
      </c>
      <c r="AT122" s="204" t="s">
        <v>70</v>
      </c>
      <c r="AU122" s="204" t="s">
        <v>78</v>
      </c>
      <c r="AY122" s="203" t="s">
        <v>419</v>
      </c>
      <c r="BK122" s="205">
        <f>SUM(BK123:BK136)</f>
        <v>0</v>
      </c>
    </row>
    <row r="123" spans="2:65" s="1" customFormat="1" ht="31.5" customHeight="1">
      <c r="B123" s="42"/>
      <c r="C123" s="209" t="s">
        <v>474</v>
      </c>
      <c r="D123" s="209" t="s">
        <v>421</v>
      </c>
      <c r="E123" s="210" t="s">
        <v>3918</v>
      </c>
      <c r="F123" s="211" t="s">
        <v>3919</v>
      </c>
      <c r="G123" s="212" t="s">
        <v>3002</v>
      </c>
      <c r="H123" s="213">
        <v>1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426</v>
      </c>
      <c r="AT123" s="25" t="s">
        <v>421</v>
      </c>
      <c r="AU123" s="25" t="s">
        <v>80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426</v>
      </c>
      <c r="BM123" s="25" t="s">
        <v>529</v>
      </c>
    </row>
    <row r="124" spans="2:65" s="1" customFormat="1" ht="27">
      <c r="B124" s="42"/>
      <c r="C124" s="64"/>
      <c r="D124" s="237" t="s">
        <v>428</v>
      </c>
      <c r="E124" s="64"/>
      <c r="F124" s="271" t="s">
        <v>3919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80</v>
      </c>
    </row>
    <row r="125" spans="2:65" s="1" customFormat="1" ht="22.5" customHeight="1">
      <c r="B125" s="42"/>
      <c r="C125" s="209" t="s">
        <v>479</v>
      </c>
      <c r="D125" s="209" t="s">
        <v>421</v>
      </c>
      <c r="E125" s="210" t="s">
        <v>3911</v>
      </c>
      <c r="F125" s="211" t="s">
        <v>3912</v>
      </c>
      <c r="G125" s="212" t="s">
        <v>3002</v>
      </c>
      <c r="H125" s="213">
        <v>2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80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544</v>
      </c>
    </row>
    <row r="126" spans="2:65" s="1" customFormat="1" ht="13.5">
      <c r="B126" s="42"/>
      <c r="C126" s="64"/>
      <c r="D126" s="237" t="s">
        <v>428</v>
      </c>
      <c r="E126" s="64"/>
      <c r="F126" s="271" t="s">
        <v>3912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80</v>
      </c>
    </row>
    <row r="127" spans="2:65" s="1" customFormat="1" ht="22.5" customHeight="1">
      <c r="B127" s="42"/>
      <c r="C127" s="209" t="s">
        <v>485</v>
      </c>
      <c r="D127" s="209" t="s">
        <v>421</v>
      </c>
      <c r="E127" s="210" t="s">
        <v>3913</v>
      </c>
      <c r="F127" s="211" t="s">
        <v>3914</v>
      </c>
      <c r="G127" s="212" t="s">
        <v>3002</v>
      </c>
      <c r="H127" s="213">
        <v>10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426</v>
      </c>
      <c r="AT127" s="25" t="s">
        <v>421</v>
      </c>
      <c r="AU127" s="25" t="s">
        <v>80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426</v>
      </c>
      <c r="BM127" s="25" t="s">
        <v>557</v>
      </c>
    </row>
    <row r="128" spans="2:65" s="1" customFormat="1" ht="13.5">
      <c r="B128" s="42"/>
      <c r="C128" s="64"/>
      <c r="D128" s="237" t="s">
        <v>428</v>
      </c>
      <c r="E128" s="64"/>
      <c r="F128" s="271" t="s">
        <v>3914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80</v>
      </c>
    </row>
    <row r="129" spans="2:65" s="1" customFormat="1" ht="22.5" customHeight="1">
      <c r="B129" s="42"/>
      <c r="C129" s="209" t="s">
        <v>492</v>
      </c>
      <c r="D129" s="209" t="s">
        <v>421</v>
      </c>
      <c r="E129" s="210" t="s">
        <v>3920</v>
      </c>
      <c r="F129" s="211" t="s">
        <v>3921</v>
      </c>
      <c r="G129" s="212" t="s">
        <v>3002</v>
      </c>
      <c r="H129" s="213">
        <v>10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426</v>
      </c>
      <c r="AT129" s="25" t="s">
        <v>421</v>
      </c>
      <c r="AU129" s="25" t="s">
        <v>80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426</v>
      </c>
      <c r="BM129" s="25" t="s">
        <v>569</v>
      </c>
    </row>
    <row r="130" spans="2:65" s="1" customFormat="1" ht="13.5">
      <c r="B130" s="42"/>
      <c r="C130" s="64"/>
      <c r="D130" s="237" t="s">
        <v>428</v>
      </c>
      <c r="E130" s="64"/>
      <c r="F130" s="271" t="s">
        <v>3921</v>
      </c>
      <c r="G130" s="64"/>
      <c r="H130" s="64"/>
      <c r="I130" s="177"/>
      <c r="J130" s="64"/>
      <c r="K130" s="64"/>
      <c r="L130" s="62"/>
      <c r="M130" s="223"/>
      <c r="N130" s="43"/>
      <c r="O130" s="43"/>
      <c r="P130" s="43"/>
      <c r="Q130" s="43"/>
      <c r="R130" s="43"/>
      <c r="S130" s="43"/>
      <c r="T130" s="79"/>
      <c r="AT130" s="25" t="s">
        <v>428</v>
      </c>
      <c r="AU130" s="25" t="s">
        <v>80</v>
      </c>
    </row>
    <row r="131" spans="2:65" s="1" customFormat="1" ht="22.5" customHeight="1">
      <c r="B131" s="42"/>
      <c r="C131" s="209" t="s">
        <v>501</v>
      </c>
      <c r="D131" s="209" t="s">
        <v>421</v>
      </c>
      <c r="E131" s="210" t="s">
        <v>3915</v>
      </c>
      <c r="F131" s="211" t="s">
        <v>3916</v>
      </c>
      <c r="G131" s="212" t="s">
        <v>3002</v>
      </c>
      <c r="H131" s="213">
        <v>1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426</v>
      </c>
      <c r="AT131" s="25" t="s">
        <v>421</v>
      </c>
      <c r="AU131" s="25" t="s">
        <v>80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426</v>
      </c>
      <c r="BM131" s="25" t="s">
        <v>587</v>
      </c>
    </row>
    <row r="132" spans="2:65" s="1" customFormat="1" ht="13.5">
      <c r="B132" s="42"/>
      <c r="C132" s="64"/>
      <c r="D132" s="237" t="s">
        <v>428</v>
      </c>
      <c r="E132" s="64"/>
      <c r="F132" s="271" t="s">
        <v>3916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80</v>
      </c>
    </row>
    <row r="133" spans="2:65" s="1" customFormat="1" ht="22.5" customHeight="1">
      <c r="B133" s="42"/>
      <c r="C133" s="209" t="s">
        <v>508</v>
      </c>
      <c r="D133" s="209" t="s">
        <v>421</v>
      </c>
      <c r="E133" s="210" t="s">
        <v>3906</v>
      </c>
      <c r="F133" s="211" t="s">
        <v>3907</v>
      </c>
      <c r="G133" s="212" t="s">
        <v>3002</v>
      </c>
      <c r="H133" s="213">
        <v>50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80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599</v>
      </c>
    </row>
    <row r="134" spans="2:65" s="1" customFormat="1" ht="13.5">
      <c r="B134" s="42"/>
      <c r="C134" s="64"/>
      <c r="D134" s="237" t="s">
        <v>428</v>
      </c>
      <c r="E134" s="64"/>
      <c r="F134" s="271" t="s">
        <v>3907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80</v>
      </c>
    </row>
    <row r="135" spans="2:65" s="1" customFormat="1" ht="22.5" customHeight="1">
      <c r="B135" s="42"/>
      <c r="C135" s="209" t="s">
        <v>10</v>
      </c>
      <c r="D135" s="209" t="s">
        <v>421</v>
      </c>
      <c r="E135" s="210" t="s">
        <v>3908</v>
      </c>
      <c r="F135" s="211" t="s">
        <v>3909</v>
      </c>
      <c r="G135" s="212" t="s">
        <v>3002</v>
      </c>
      <c r="H135" s="213">
        <v>1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80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611</v>
      </c>
    </row>
    <row r="136" spans="2:65" s="1" customFormat="1" ht="13.5">
      <c r="B136" s="42"/>
      <c r="C136" s="64"/>
      <c r="D136" s="221" t="s">
        <v>428</v>
      </c>
      <c r="E136" s="64"/>
      <c r="F136" s="222" t="s">
        <v>3909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80</v>
      </c>
    </row>
    <row r="137" spans="2:65" s="11" customFormat="1" ht="29.85" customHeight="1">
      <c r="B137" s="192"/>
      <c r="C137" s="193"/>
      <c r="D137" s="206" t="s">
        <v>70</v>
      </c>
      <c r="E137" s="207" t="s">
        <v>3865</v>
      </c>
      <c r="F137" s="207" t="s">
        <v>3922</v>
      </c>
      <c r="G137" s="193"/>
      <c r="H137" s="193"/>
      <c r="I137" s="196"/>
      <c r="J137" s="208">
        <f>BK137</f>
        <v>0</v>
      </c>
      <c r="K137" s="193"/>
      <c r="L137" s="198"/>
      <c r="M137" s="199"/>
      <c r="N137" s="200"/>
      <c r="O137" s="200"/>
      <c r="P137" s="201">
        <f>SUM(P138:P151)</f>
        <v>0</v>
      </c>
      <c r="Q137" s="200"/>
      <c r="R137" s="201">
        <f>SUM(R138:R151)</f>
        <v>0</v>
      </c>
      <c r="S137" s="200"/>
      <c r="T137" s="202">
        <f>SUM(T138:T151)</f>
        <v>0</v>
      </c>
      <c r="AR137" s="203" t="s">
        <v>78</v>
      </c>
      <c r="AT137" s="204" t="s">
        <v>70</v>
      </c>
      <c r="AU137" s="204" t="s">
        <v>78</v>
      </c>
      <c r="AY137" s="203" t="s">
        <v>419</v>
      </c>
      <c r="BK137" s="205">
        <f>SUM(BK138:BK151)</f>
        <v>0</v>
      </c>
    </row>
    <row r="138" spans="2:65" s="1" customFormat="1" ht="31.5" customHeight="1">
      <c r="B138" s="42"/>
      <c r="C138" s="209" t="s">
        <v>517</v>
      </c>
      <c r="D138" s="209" t="s">
        <v>421</v>
      </c>
      <c r="E138" s="210" t="s">
        <v>3918</v>
      </c>
      <c r="F138" s="211" t="s">
        <v>3919</v>
      </c>
      <c r="G138" s="212" t="s">
        <v>3002</v>
      </c>
      <c r="H138" s="213">
        <v>1</v>
      </c>
      <c r="I138" s="214"/>
      <c r="J138" s="215">
        <f>ROUND(I138*H138,2)</f>
        <v>0</v>
      </c>
      <c r="K138" s="211" t="s">
        <v>21</v>
      </c>
      <c r="L138" s="62"/>
      <c r="M138" s="216" t="s">
        <v>21</v>
      </c>
      <c r="N138" s="217" t="s">
        <v>42</v>
      </c>
      <c r="O138" s="43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25" t="s">
        <v>426</v>
      </c>
      <c r="AT138" s="25" t="s">
        <v>421</v>
      </c>
      <c r="AU138" s="25" t="s">
        <v>80</v>
      </c>
      <c r="AY138" s="25" t="s">
        <v>419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5" t="s">
        <v>78</v>
      </c>
      <c r="BK138" s="220">
        <f>ROUND(I138*H138,2)</f>
        <v>0</v>
      </c>
      <c r="BL138" s="25" t="s">
        <v>426</v>
      </c>
      <c r="BM138" s="25" t="s">
        <v>622</v>
      </c>
    </row>
    <row r="139" spans="2:65" s="1" customFormat="1" ht="27">
      <c r="B139" s="42"/>
      <c r="C139" s="64"/>
      <c r="D139" s="237" t="s">
        <v>428</v>
      </c>
      <c r="E139" s="64"/>
      <c r="F139" s="271" t="s">
        <v>3919</v>
      </c>
      <c r="G139" s="64"/>
      <c r="H139" s="64"/>
      <c r="I139" s="177"/>
      <c r="J139" s="64"/>
      <c r="K139" s="64"/>
      <c r="L139" s="62"/>
      <c r="M139" s="223"/>
      <c r="N139" s="43"/>
      <c r="O139" s="43"/>
      <c r="P139" s="43"/>
      <c r="Q139" s="43"/>
      <c r="R139" s="43"/>
      <c r="S139" s="43"/>
      <c r="T139" s="79"/>
      <c r="AT139" s="25" t="s">
        <v>428</v>
      </c>
      <c r="AU139" s="25" t="s">
        <v>80</v>
      </c>
    </row>
    <row r="140" spans="2:65" s="1" customFormat="1" ht="22.5" customHeight="1">
      <c r="B140" s="42"/>
      <c r="C140" s="209" t="s">
        <v>523</v>
      </c>
      <c r="D140" s="209" t="s">
        <v>421</v>
      </c>
      <c r="E140" s="210" t="s">
        <v>3911</v>
      </c>
      <c r="F140" s="211" t="s">
        <v>3912</v>
      </c>
      <c r="G140" s="212" t="s">
        <v>3002</v>
      </c>
      <c r="H140" s="213">
        <v>2</v>
      </c>
      <c r="I140" s="214"/>
      <c r="J140" s="215">
        <f>ROUND(I140*H140,2)</f>
        <v>0</v>
      </c>
      <c r="K140" s="211" t="s">
        <v>21</v>
      </c>
      <c r="L140" s="62"/>
      <c r="M140" s="216" t="s">
        <v>21</v>
      </c>
      <c r="N140" s="217" t="s">
        <v>42</v>
      </c>
      <c r="O140" s="43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25" t="s">
        <v>426</v>
      </c>
      <c r="AT140" s="25" t="s">
        <v>421</v>
      </c>
      <c r="AU140" s="25" t="s">
        <v>80</v>
      </c>
      <c r="AY140" s="25" t="s">
        <v>419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5" t="s">
        <v>78</v>
      </c>
      <c r="BK140" s="220">
        <f>ROUND(I140*H140,2)</f>
        <v>0</v>
      </c>
      <c r="BL140" s="25" t="s">
        <v>426</v>
      </c>
      <c r="BM140" s="25" t="s">
        <v>633</v>
      </c>
    </row>
    <row r="141" spans="2:65" s="1" customFormat="1" ht="13.5">
      <c r="B141" s="42"/>
      <c r="C141" s="64"/>
      <c r="D141" s="237" t="s">
        <v>428</v>
      </c>
      <c r="E141" s="64"/>
      <c r="F141" s="271" t="s">
        <v>3912</v>
      </c>
      <c r="G141" s="64"/>
      <c r="H141" s="64"/>
      <c r="I141" s="177"/>
      <c r="J141" s="64"/>
      <c r="K141" s="64"/>
      <c r="L141" s="62"/>
      <c r="M141" s="223"/>
      <c r="N141" s="43"/>
      <c r="O141" s="43"/>
      <c r="P141" s="43"/>
      <c r="Q141" s="43"/>
      <c r="R141" s="43"/>
      <c r="S141" s="43"/>
      <c r="T141" s="79"/>
      <c r="AT141" s="25" t="s">
        <v>428</v>
      </c>
      <c r="AU141" s="25" t="s">
        <v>80</v>
      </c>
    </row>
    <row r="142" spans="2:65" s="1" customFormat="1" ht="22.5" customHeight="1">
      <c r="B142" s="42"/>
      <c r="C142" s="209" t="s">
        <v>529</v>
      </c>
      <c r="D142" s="209" t="s">
        <v>421</v>
      </c>
      <c r="E142" s="210" t="s">
        <v>3913</v>
      </c>
      <c r="F142" s="211" t="s">
        <v>3914</v>
      </c>
      <c r="G142" s="212" t="s">
        <v>3002</v>
      </c>
      <c r="H142" s="213">
        <v>11</v>
      </c>
      <c r="I142" s="214"/>
      <c r="J142" s="215">
        <f>ROUND(I142*H142,2)</f>
        <v>0</v>
      </c>
      <c r="K142" s="211" t="s">
        <v>21</v>
      </c>
      <c r="L142" s="62"/>
      <c r="M142" s="216" t="s">
        <v>21</v>
      </c>
      <c r="N142" s="217" t="s">
        <v>42</v>
      </c>
      <c r="O142" s="43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5" t="s">
        <v>426</v>
      </c>
      <c r="AT142" s="25" t="s">
        <v>421</v>
      </c>
      <c r="AU142" s="25" t="s">
        <v>80</v>
      </c>
      <c r="AY142" s="25" t="s">
        <v>419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5" t="s">
        <v>78</v>
      </c>
      <c r="BK142" s="220">
        <f>ROUND(I142*H142,2)</f>
        <v>0</v>
      </c>
      <c r="BL142" s="25" t="s">
        <v>426</v>
      </c>
      <c r="BM142" s="25" t="s">
        <v>643</v>
      </c>
    </row>
    <row r="143" spans="2:65" s="1" customFormat="1" ht="13.5">
      <c r="B143" s="42"/>
      <c r="C143" s="64"/>
      <c r="D143" s="237" t="s">
        <v>428</v>
      </c>
      <c r="E143" s="64"/>
      <c r="F143" s="271" t="s">
        <v>3914</v>
      </c>
      <c r="G143" s="64"/>
      <c r="H143" s="64"/>
      <c r="I143" s="177"/>
      <c r="J143" s="64"/>
      <c r="K143" s="64"/>
      <c r="L143" s="62"/>
      <c r="M143" s="223"/>
      <c r="N143" s="43"/>
      <c r="O143" s="43"/>
      <c r="P143" s="43"/>
      <c r="Q143" s="43"/>
      <c r="R143" s="43"/>
      <c r="S143" s="43"/>
      <c r="T143" s="79"/>
      <c r="AT143" s="25" t="s">
        <v>428</v>
      </c>
      <c r="AU143" s="25" t="s">
        <v>80</v>
      </c>
    </row>
    <row r="144" spans="2:65" s="1" customFormat="1" ht="22.5" customHeight="1">
      <c r="B144" s="42"/>
      <c r="C144" s="209" t="s">
        <v>535</v>
      </c>
      <c r="D144" s="209" t="s">
        <v>421</v>
      </c>
      <c r="E144" s="210" t="s">
        <v>3920</v>
      </c>
      <c r="F144" s="211" t="s">
        <v>3921</v>
      </c>
      <c r="G144" s="212" t="s">
        <v>3002</v>
      </c>
      <c r="H144" s="213">
        <v>10</v>
      </c>
      <c r="I144" s="214"/>
      <c r="J144" s="215">
        <f>ROUND(I144*H144,2)</f>
        <v>0</v>
      </c>
      <c r="K144" s="211" t="s">
        <v>21</v>
      </c>
      <c r="L144" s="62"/>
      <c r="M144" s="216" t="s">
        <v>21</v>
      </c>
      <c r="N144" s="217" t="s">
        <v>42</v>
      </c>
      <c r="O144" s="43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25" t="s">
        <v>426</v>
      </c>
      <c r="AT144" s="25" t="s">
        <v>421</v>
      </c>
      <c r="AU144" s="25" t="s">
        <v>80</v>
      </c>
      <c r="AY144" s="25" t="s">
        <v>419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5" t="s">
        <v>78</v>
      </c>
      <c r="BK144" s="220">
        <f>ROUND(I144*H144,2)</f>
        <v>0</v>
      </c>
      <c r="BL144" s="25" t="s">
        <v>426</v>
      </c>
      <c r="BM144" s="25" t="s">
        <v>654</v>
      </c>
    </row>
    <row r="145" spans="2:65" s="1" customFormat="1" ht="13.5">
      <c r="B145" s="42"/>
      <c r="C145" s="64"/>
      <c r="D145" s="237" t="s">
        <v>428</v>
      </c>
      <c r="E145" s="64"/>
      <c r="F145" s="271" t="s">
        <v>3921</v>
      </c>
      <c r="G145" s="64"/>
      <c r="H145" s="64"/>
      <c r="I145" s="177"/>
      <c r="J145" s="64"/>
      <c r="K145" s="64"/>
      <c r="L145" s="62"/>
      <c r="M145" s="223"/>
      <c r="N145" s="43"/>
      <c r="O145" s="43"/>
      <c r="P145" s="43"/>
      <c r="Q145" s="43"/>
      <c r="R145" s="43"/>
      <c r="S145" s="43"/>
      <c r="T145" s="79"/>
      <c r="AT145" s="25" t="s">
        <v>428</v>
      </c>
      <c r="AU145" s="25" t="s">
        <v>80</v>
      </c>
    </row>
    <row r="146" spans="2:65" s="1" customFormat="1" ht="22.5" customHeight="1">
      <c r="B146" s="42"/>
      <c r="C146" s="209" t="s">
        <v>544</v>
      </c>
      <c r="D146" s="209" t="s">
        <v>421</v>
      </c>
      <c r="E146" s="210" t="s">
        <v>3915</v>
      </c>
      <c r="F146" s="211" t="s">
        <v>3916</v>
      </c>
      <c r="G146" s="212" t="s">
        <v>3002</v>
      </c>
      <c r="H146" s="213">
        <v>1</v>
      </c>
      <c r="I146" s="214"/>
      <c r="J146" s="215">
        <f>ROUND(I146*H146,2)</f>
        <v>0</v>
      </c>
      <c r="K146" s="211" t="s">
        <v>21</v>
      </c>
      <c r="L146" s="62"/>
      <c r="M146" s="216" t="s">
        <v>21</v>
      </c>
      <c r="N146" s="217" t="s">
        <v>42</v>
      </c>
      <c r="O146" s="43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25" t="s">
        <v>426</v>
      </c>
      <c r="AT146" s="25" t="s">
        <v>421</v>
      </c>
      <c r="AU146" s="25" t="s">
        <v>80</v>
      </c>
      <c r="AY146" s="25" t="s">
        <v>419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5" t="s">
        <v>78</v>
      </c>
      <c r="BK146" s="220">
        <f>ROUND(I146*H146,2)</f>
        <v>0</v>
      </c>
      <c r="BL146" s="25" t="s">
        <v>426</v>
      </c>
      <c r="BM146" s="25" t="s">
        <v>664</v>
      </c>
    </row>
    <row r="147" spans="2:65" s="1" customFormat="1" ht="13.5">
      <c r="B147" s="42"/>
      <c r="C147" s="64"/>
      <c r="D147" s="237" t="s">
        <v>428</v>
      </c>
      <c r="E147" s="64"/>
      <c r="F147" s="271" t="s">
        <v>3916</v>
      </c>
      <c r="G147" s="64"/>
      <c r="H147" s="64"/>
      <c r="I147" s="177"/>
      <c r="J147" s="64"/>
      <c r="K147" s="64"/>
      <c r="L147" s="62"/>
      <c r="M147" s="223"/>
      <c r="N147" s="43"/>
      <c r="O147" s="43"/>
      <c r="P147" s="43"/>
      <c r="Q147" s="43"/>
      <c r="R147" s="43"/>
      <c r="S147" s="43"/>
      <c r="T147" s="79"/>
      <c r="AT147" s="25" t="s">
        <v>428</v>
      </c>
      <c r="AU147" s="25" t="s">
        <v>80</v>
      </c>
    </row>
    <row r="148" spans="2:65" s="1" customFormat="1" ht="22.5" customHeight="1">
      <c r="B148" s="42"/>
      <c r="C148" s="209" t="s">
        <v>9</v>
      </c>
      <c r="D148" s="209" t="s">
        <v>421</v>
      </c>
      <c r="E148" s="210" t="s">
        <v>3906</v>
      </c>
      <c r="F148" s="211" t="s">
        <v>3907</v>
      </c>
      <c r="G148" s="212" t="s">
        <v>3002</v>
      </c>
      <c r="H148" s="213">
        <v>50</v>
      </c>
      <c r="I148" s="214"/>
      <c r="J148" s="215">
        <f>ROUND(I148*H148,2)</f>
        <v>0</v>
      </c>
      <c r="K148" s="211" t="s">
        <v>21</v>
      </c>
      <c r="L148" s="62"/>
      <c r="M148" s="216" t="s">
        <v>21</v>
      </c>
      <c r="N148" s="217" t="s">
        <v>42</v>
      </c>
      <c r="O148" s="43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5" t="s">
        <v>426</v>
      </c>
      <c r="AT148" s="25" t="s">
        <v>421</v>
      </c>
      <c r="AU148" s="25" t="s">
        <v>80</v>
      </c>
      <c r="AY148" s="25" t="s">
        <v>419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5" t="s">
        <v>78</v>
      </c>
      <c r="BK148" s="220">
        <f>ROUND(I148*H148,2)</f>
        <v>0</v>
      </c>
      <c r="BL148" s="25" t="s">
        <v>426</v>
      </c>
      <c r="BM148" s="25" t="s">
        <v>679</v>
      </c>
    </row>
    <row r="149" spans="2:65" s="1" customFormat="1" ht="13.5">
      <c r="B149" s="42"/>
      <c r="C149" s="64"/>
      <c r="D149" s="237" t="s">
        <v>428</v>
      </c>
      <c r="E149" s="64"/>
      <c r="F149" s="271" t="s">
        <v>3907</v>
      </c>
      <c r="G149" s="64"/>
      <c r="H149" s="64"/>
      <c r="I149" s="177"/>
      <c r="J149" s="64"/>
      <c r="K149" s="64"/>
      <c r="L149" s="62"/>
      <c r="M149" s="223"/>
      <c r="N149" s="43"/>
      <c r="O149" s="43"/>
      <c r="P149" s="43"/>
      <c r="Q149" s="43"/>
      <c r="R149" s="43"/>
      <c r="S149" s="43"/>
      <c r="T149" s="79"/>
      <c r="AT149" s="25" t="s">
        <v>428</v>
      </c>
      <c r="AU149" s="25" t="s">
        <v>80</v>
      </c>
    </row>
    <row r="150" spans="2:65" s="1" customFormat="1" ht="22.5" customHeight="1">
      <c r="B150" s="42"/>
      <c r="C150" s="209" t="s">
        <v>557</v>
      </c>
      <c r="D150" s="209" t="s">
        <v>421</v>
      </c>
      <c r="E150" s="210" t="s">
        <v>3908</v>
      </c>
      <c r="F150" s="211" t="s">
        <v>3909</v>
      </c>
      <c r="G150" s="212" t="s">
        <v>3002</v>
      </c>
      <c r="H150" s="213">
        <v>1</v>
      </c>
      <c r="I150" s="214"/>
      <c r="J150" s="215">
        <f>ROUND(I150*H150,2)</f>
        <v>0</v>
      </c>
      <c r="K150" s="211" t="s">
        <v>21</v>
      </c>
      <c r="L150" s="62"/>
      <c r="M150" s="216" t="s">
        <v>21</v>
      </c>
      <c r="N150" s="217" t="s">
        <v>42</v>
      </c>
      <c r="O150" s="43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25" t="s">
        <v>426</v>
      </c>
      <c r="AT150" s="25" t="s">
        <v>421</v>
      </c>
      <c r="AU150" s="25" t="s">
        <v>80</v>
      </c>
      <c r="AY150" s="25" t="s">
        <v>419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5" t="s">
        <v>78</v>
      </c>
      <c r="BK150" s="220">
        <f>ROUND(I150*H150,2)</f>
        <v>0</v>
      </c>
      <c r="BL150" s="25" t="s">
        <v>426</v>
      </c>
      <c r="BM150" s="25" t="s">
        <v>688</v>
      </c>
    </row>
    <row r="151" spans="2:65" s="1" customFormat="1" ht="13.5">
      <c r="B151" s="42"/>
      <c r="C151" s="64"/>
      <c r="D151" s="221" t="s">
        <v>428</v>
      </c>
      <c r="E151" s="64"/>
      <c r="F151" s="222" t="s">
        <v>3909</v>
      </c>
      <c r="G151" s="64"/>
      <c r="H151" s="64"/>
      <c r="I151" s="177"/>
      <c r="J151" s="64"/>
      <c r="K151" s="64"/>
      <c r="L151" s="62"/>
      <c r="M151" s="223"/>
      <c r="N151" s="43"/>
      <c r="O151" s="43"/>
      <c r="P151" s="43"/>
      <c r="Q151" s="43"/>
      <c r="R151" s="43"/>
      <c r="S151" s="43"/>
      <c r="T151" s="79"/>
      <c r="AT151" s="25" t="s">
        <v>428</v>
      </c>
      <c r="AU151" s="25" t="s">
        <v>80</v>
      </c>
    </row>
    <row r="152" spans="2:65" s="11" customFormat="1" ht="29.85" customHeight="1">
      <c r="B152" s="192"/>
      <c r="C152" s="193"/>
      <c r="D152" s="206" t="s">
        <v>70</v>
      </c>
      <c r="E152" s="207" t="s">
        <v>3923</v>
      </c>
      <c r="F152" s="207" t="s">
        <v>3924</v>
      </c>
      <c r="G152" s="193"/>
      <c r="H152" s="193"/>
      <c r="I152" s="196"/>
      <c r="J152" s="208">
        <f>BK152</f>
        <v>0</v>
      </c>
      <c r="K152" s="193"/>
      <c r="L152" s="198"/>
      <c r="M152" s="199"/>
      <c r="N152" s="200"/>
      <c r="O152" s="200"/>
      <c r="P152" s="201">
        <f>SUM(P153:P158)</f>
        <v>0</v>
      </c>
      <c r="Q152" s="200"/>
      <c r="R152" s="201">
        <f>SUM(R153:R158)</f>
        <v>0</v>
      </c>
      <c r="S152" s="200"/>
      <c r="T152" s="202">
        <f>SUM(T153:T158)</f>
        <v>0</v>
      </c>
      <c r="AR152" s="203" t="s">
        <v>78</v>
      </c>
      <c r="AT152" s="204" t="s">
        <v>70</v>
      </c>
      <c r="AU152" s="204" t="s">
        <v>78</v>
      </c>
      <c r="AY152" s="203" t="s">
        <v>419</v>
      </c>
      <c r="BK152" s="205">
        <f>SUM(BK153:BK158)</f>
        <v>0</v>
      </c>
    </row>
    <row r="153" spans="2:65" s="1" customFormat="1" ht="22.5" customHeight="1">
      <c r="B153" s="42"/>
      <c r="C153" s="209" t="s">
        <v>563</v>
      </c>
      <c r="D153" s="209" t="s">
        <v>421</v>
      </c>
      <c r="E153" s="210" t="s">
        <v>3925</v>
      </c>
      <c r="F153" s="211" t="s">
        <v>3926</v>
      </c>
      <c r="G153" s="212" t="s">
        <v>504</v>
      </c>
      <c r="H153" s="213">
        <v>150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426</v>
      </c>
      <c r="AT153" s="25" t="s">
        <v>421</v>
      </c>
      <c r="AU153" s="25" t="s">
        <v>80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426</v>
      </c>
      <c r="BM153" s="25" t="s">
        <v>700</v>
      </c>
    </row>
    <row r="154" spans="2:65" s="1" customFormat="1" ht="13.5">
      <c r="B154" s="42"/>
      <c r="C154" s="64"/>
      <c r="D154" s="237" t="s">
        <v>428</v>
      </c>
      <c r="E154" s="64"/>
      <c r="F154" s="271" t="s">
        <v>3926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80</v>
      </c>
    </row>
    <row r="155" spans="2:65" s="1" customFormat="1" ht="22.5" customHeight="1">
      <c r="B155" s="42"/>
      <c r="C155" s="209" t="s">
        <v>569</v>
      </c>
      <c r="D155" s="209" t="s">
        <v>421</v>
      </c>
      <c r="E155" s="210" t="s">
        <v>3927</v>
      </c>
      <c r="F155" s="211" t="s">
        <v>3928</v>
      </c>
      <c r="G155" s="212" t="s">
        <v>504</v>
      </c>
      <c r="H155" s="213">
        <v>680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426</v>
      </c>
      <c r="AT155" s="25" t="s">
        <v>421</v>
      </c>
      <c r="AU155" s="25" t="s">
        <v>80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426</v>
      </c>
      <c r="BM155" s="25" t="s">
        <v>757</v>
      </c>
    </row>
    <row r="156" spans="2:65" s="1" customFormat="1" ht="13.5">
      <c r="B156" s="42"/>
      <c r="C156" s="64"/>
      <c r="D156" s="237" t="s">
        <v>428</v>
      </c>
      <c r="E156" s="64"/>
      <c r="F156" s="271" t="s">
        <v>3928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80</v>
      </c>
    </row>
    <row r="157" spans="2:65" s="1" customFormat="1" ht="22.5" customHeight="1">
      <c r="B157" s="42"/>
      <c r="C157" s="209" t="s">
        <v>576</v>
      </c>
      <c r="D157" s="209" t="s">
        <v>421</v>
      </c>
      <c r="E157" s="210" t="s">
        <v>3929</v>
      </c>
      <c r="F157" s="211" t="s">
        <v>3930</v>
      </c>
      <c r="G157" s="212" t="s">
        <v>504</v>
      </c>
      <c r="H157" s="213">
        <v>830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80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769</v>
      </c>
    </row>
    <row r="158" spans="2:65" s="1" customFormat="1" ht="13.5">
      <c r="B158" s="42"/>
      <c r="C158" s="64"/>
      <c r="D158" s="221" t="s">
        <v>428</v>
      </c>
      <c r="E158" s="64"/>
      <c r="F158" s="222" t="s">
        <v>3930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80</v>
      </c>
    </row>
    <row r="159" spans="2:65" s="11" customFormat="1" ht="29.85" customHeight="1">
      <c r="B159" s="192"/>
      <c r="C159" s="193"/>
      <c r="D159" s="206" t="s">
        <v>70</v>
      </c>
      <c r="E159" s="207" t="s">
        <v>3931</v>
      </c>
      <c r="F159" s="207" t="s">
        <v>3932</v>
      </c>
      <c r="G159" s="193"/>
      <c r="H159" s="193"/>
      <c r="I159" s="196"/>
      <c r="J159" s="208">
        <f>BK159</f>
        <v>0</v>
      </c>
      <c r="K159" s="193"/>
      <c r="L159" s="198"/>
      <c r="M159" s="199"/>
      <c r="N159" s="200"/>
      <c r="O159" s="200"/>
      <c r="P159" s="201">
        <f>SUM(P160:P165)</f>
        <v>0</v>
      </c>
      <c r="Q159" s="200"/>
      <c r="R159" s="201">
        <f>SUM(R160:R165)</f>
        <v>0</v>
      </c>
      <c r="S159" s="200"/>
      <c r="T159" s="202">
        <f>SUM(T160:T165)</f>
        <v>0</v>
      </c>
      <c r="AR159" s="203" t="s">
        <v>78</v>
      </c>
      <c r="AT159" s="204" t="s">
        <v>70</v>
      </c>
      <c r="AU159" s="204" t="s">
        <v>78</v>
      </c>
      <c r="AY159" s="203" t="s">
        <v>419</v>
      </c>
      <c r="BK159" s="205">
        <f>SUM(BK160:BK165)</f>
        <v>0</v>
      </c>
    </row>
    <row r="160" spans="2:65" s="1" customFormat="1" ht="22.5" customHeight="1">
      <c r="B160" s="42"/>
      <c r="C160" s="209" t="s">
        <v>587</v>
      </c>
      <c r="D160" s="209" t="s">
        <v>421</v>
      </c>
      <c r="E160" s="210" t="s">
        <v>3933</v>
      </c>
      <c r="F160" s="211" t="s">
        <v>3934</v>
      </c>
      <c r="G160" s="212" t="s">
        <v>3002</v>
      </c>
      <c r="H160" s="213">
        <v>1</v>
      </c>
      <c r="I160" s="214"/>
      <c r="J160" s="215">
        <f>ROUND(I160*H160,2)</f>
        <v>0</v>
      </c>
      <c r="K160" s="211" t="s">
        <v>21</v>
      </c>
      <c r="L160" s="62"/>
      <c r="M160" s="216" t="s">
        <v>21</v>
      </c>
      <c r="N160" s="217" t="s">
        <v>42</v>
      </c>
      <c r="O160" s="43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25" t="s">
        <v>426</v>
      </c>
      <c r="AT160" s="25" t="s">
        <v>421</v>
      </c>
      <c r="AU160" s="25" t="s">
        <v>80</v>
      </c>
      <c r="AY160" s="25" t="s">
        <v>419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5" t="s">
        <v>78</v>
      </c>
      <c r="BK160" s="220">
        <f>ROUND(I160*H160,2)</f>
        <v>0</v>
      </c>
      <c r="BL160" s="25" t="s">
        <v>426</v>
      </c>
      <c r="BM160" s="25" t="s">
        <v>784</v>
      </c>
    </row>
    <row r="161" spans="2:65" s="1" customFormat="1" ht="13.5">
      <c r="B161" s="42"/>
      <c r="C161" s="64"/>
      <c r="D161" s="237" t="s">
        <v>428</v>
      </c>
      <c r="E161" s="64"/>
      <c r="F161" s="271" t="s">
        <v>3934</v>
      </c>
      <c r="G161" s="64"/>
      <c r="H161" s="64"/>
      <c r="I161" s="177"/>
      <c r="J161" s="64"/>
      <c r="K161" s="64"/>
      <c r="L161" s="62"/>
      <c r="M161" s="223"/>
      <c r="N161" s="43"/>
      <c r="O161" s="43"/>
      <c r="P161" s="43"/>
      <c r="Q161" s="43"/>
      <c r="R161" s="43"/>
      <c r="S161" s="43"/>
      <c r="T161" s="79"/>
      <c r="AT161" s="25" t="s">
        <v>428</v>
      </c>
      <c r="AU161" s="25" t="s">
        <v>80</v>
      </c>
    </row>
    <row r="162" spans="2:65" s="1" customFormat="1" ht="22.5" customHeight="1">
      <c r="B162" s="42"/>
      <c r="C162" s="209" t="s">
        <v>593</v>
      </c>
      <c r="D162" s="209" t="s">
        <v>421</v>
      </c>
      <c r="E162" s="210" t="s">
        <v>3913</v>
      </c>
      <c r="F162" s="211" t="s">
        <v>3914</v>
      </c>
      <c r="G162" s="212" t="s">
        <v>3002</v>
      </c>
      <c r="H162" s="213">
        <v>1</v>
      </c>
      <c r="I162" s="214"/>
      <c r="J162" s="215">
        <f>ROUND(I162*H162,2)</f>
        <v>0</v>
      </c>
      <c r="K162" s="211" t="s">
        <v>21</v>
      </c>
      <c r="L162" s="62"/>
      <c r="M162" s="216" t="s">
        <v>21</v>
      </c>
      <c r="N162" s="217" t="s">
        <v>42</v>
      </c>
      <c r="O162" s="43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25" t="s">
        <v>426</v>
      </c>
      <c r="AT162" s="25" t="s">
        <v>421</v>
      </c>
      <c r="AU162" s="25" t="s">
        <v>80</v>
      </c>
      <c r="AY162" s="25" t="s">
        <v>419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5" t="s">
        <v>78</v>
      </c>
      <c r="BK162" s="220">
        <f>ROUND(I162*H162,2)</f>
        <v>0</v>
      </c>
      <c r="BL162" s="25" t="s">
        <v>426</v>
      </c>
      <c r="BM162" s="25" t="s">
        <v>797</v>
      </c>
    </row>
    <row r="163" spans="2:65" s="1" customFormat="1" ht="13.5">
      <c r="B163" s="42"/>
      <c r="C163" s="64"/>
      <c r="D163" s="237" t="s">
        <v>428</v>
      </c>
      <c r="E163" s="64"/>
      <c r="F163" s="271" t="s">
        <v>3914</v>
      </c>
      <c r="G163" s="64"/>
      <c r="H163" s="64"/>
      <c r="I163" s="177"/>
      <c r="J163" s="64"/>
      <c r="K163" s="64"/>
      <c r="L163" s="62"/>
      <c r="M163" s="223"/>
      <c r="N163" s="43"/>
      <c r="O163" s="43"/>
      <c r="P163" s="43"/>
      <c r="Q163" s="43"/>
      <c r="R163" s="43"/>
      <c r="S163" s="43"/>
      <c r="T163" s="79"/>
      <c r="AT163" s="25" t="s">
        <v>428</v>
      </c>
      <c r="AU163" s="25" t="s">
        <v>80</v>
      </c>
    </row>
    <row r="164" spans="2:65" s="1" customFormat="1" ht="22.5" customHeight="1">
      <c r="B164" s="42"/>
      <c r="C164" s="209" t="s">
        <v>599</v>
      </c>
      <c r="D164" s="209" t="s">
        <v>421</v>
      </c>
      <c r="E164" s="210" t="s">
        <v>3915</v>
      </c>
      <c r="F164" s="211" t="s">
        <v>3916</v>
      </c>
      <c r="G164" s="212" t="s">
        <v>3002</v>
      </c>
      <c r="H164" s="213">
        <v>1</v>
      </c>
      <c r="I164" s="214"/>
      <c r="J164" s="215">
        <f>ROUND(I164*H164,2)</f>
        <v>0</v>
      </c>
      <c r="K164" s="211" t="s">
        <v>21</v>
      </c>
      <c r="L164" s="62"/>
      <c r="M164" s="216" t="s">
        <v>21</v>
      </c>
      <c r="N164" s="217" t="s">
        <v>42</v>
      </c>
      <c r="O164" s="43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25" t="s">
        <v>426</v>
      </c>
      <c r="AT164" s="25" t="s">
        <v>421</v>
      </c>
      <c r="AU164" s="25" t="s">
        <v>80</v>
      </c>
      <c r="AY164" s="25" t="s">
        <v>419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5" t="s">
        <v>78</v>
      </c>
      <c r="BK164" s="220">
        <f>ROUND(I164*H164,2)</f>
        <v>0</v>
      </c>
      <c r="BL164" s="25" t="s">
        <v>426</v>
      </c>
      <c r="BM164" s="25" t="s">
        <v>811</v>
      </c>
    </row>
    <row r="165" spans="2:65" s="1" customFormat="1" ht="13.5">
      <c r="B165" s="42"/>
      <c r="C165" s="64"/>
      <c r="D165" s="221" t="s">
        <v>428</v>
      </c>
      <c r="E165" s="64"/>
      <c r="F165" s="222" t="s">
        <v>3916</v>
      </c>
      <c r="G165" s="64"/>
      <c r="H165" s="64"/>
      <c r="I165" s="177"/>
      <c r="J165" s="64"/>
      <c r="K165" s="64"/>
      <c r="L165" s="62"/>
      <c r="M165" s="223"/>
      <c r="N165" s="43"/>
      <c r="O165" s="43"/>
      <c r="P165" s="43"/>
      <c r="Q165" s="43"/>
      <c r="R165" s="43"/>
      <c r="S165" s="43"/>
      <c r="T165" s="79"/>
      <c r="AT165" s="25" t="s">
        <v>428</v>
      </c>
      <c r="AU165" s="25" t="s">
        <v>80</v>
      </c>
    </row>
    <row r="166" spans="2:65" s="11" customFormat="1" ht="37.35" customHeight="1">
      <c r="B166" s="192"/>
      <c r="C166" s="193"/>
      <c r="D166" s="194" t="s">
        <v>70</v>
      </c>
      <c r="E166" s="195" t="s">
        <v>3935</v>
      </c>
      <c r="F166" s="195" t="s">
        <v>3936</v>
      </c>
      <c r="G166" s="193"/>
      <c r="H166" s="193"/>
      <c r="I166" s="196"/>
      <c r="J166" s="197">
        <f>BK166</f>
        <v>0</v>
      </c>
      <c r="K166" s="193"/>
      <c r="L166" s="198"/>
      <c r="M166" s="199"/>
      <c r="N166" s="200"/>
      <c r="O166" s="200"/>
      <c r="P166" s="201">
        <f>P167</f>
        <v>0</v>
      </c>
      <c r="Q166" s="200"/>
      <c r="R166" s="201">
        <f>R167</f>
        <v>0</v>
      </c>
      <c r="S166" s="200"/>
      <c r="T166" s="202">
        <f>T167</f>
        <v>0</v>
      </c>
      <c r="AR166" s="203" t="s">
        <v>78</v>
      </c>
      <c r="AT166" s="204" t="s">
        <v>70</v>
      </c>
      <c r="AU166" s="204" t="s">
        <v>71</v>
      </c>
      <c r="AY166" s="203" t="s">
        <v>419</v>
      </c>
      <c r="BK166" s="205">
        <f>BK167</f>
        <v>0</v>
      </c>
    </row>
    <row r="167" spans="2:65" s="11" customFormat="1" ht="19.899999999999999" customHeight="1">
      <c r="B167" s="192"/>
      <c r="C167" s="193"/>
      <c r="D167" s="206" t="s">
        <v>70</v>
      </c>
      <c r="E167" s="207" t="s">
        <v>3937</v>
      </c>
      <c r="F167" s="207" t="s">
        <v>3938</v>
      </c>
      <c r="G167" s="193"/>
      <c r="H167" s="193"/>
      <c r="I167" s="196"/>
      <c r="J167" s="208">
        <f>BK167</f>
        <v>0</v>
      </c>
      <c r="K167" s="193"/>
      <c r="L167" s="198"/>
      <c r="M167" s="199"/>
      <c r="N167" s="200"/>
      <c r="O167" s="200"/>
      <c r="P167" s="201">
        <f>SUM(P168:P189)</f>
        <v>0</v>
      </c>
      <c r="Q167" s="200"/>
      <c r="R167" s="201">
        <f>SUM(R168:R189)</f>
        <v>0</v>
      </c>
      <c r="S167" s="200"/>
      <c r="T167" s="202">
        <f>SUM(T168:T189)</f>
        <v>0</v>
      </c>
      <c r="AR167" s="203" t="s">
        <v>78</v>
      </c>
      <c r="AT167" s="204" t="s">
        <v>70</v>
      </c>
      <c r="AU167" s="204" t="s">
        <v>78</v>
      </c>
      <c r="AY167" s="203" t="s">
        <v>419</v>
      </c>
      <c r="BK167" s="205">
        <f>SUM(BK168:BK189)</f>
        <v>0</v>
      </c>
    </row>
    <row r="168" spans="2:65" s="1" customFormat="1" ht="22.5" customHeight="1">
      <c r="B168" s="42"/>
      <c r="C168" s="209" t="s">
        <v>605</v>
      </c>
      <c r="D168" s="209" t="s">
        <v>421</v>
      </c>
      <c r="E168" s="210" t="s">
        <v>3939</v>
      </c>
      <c r="F168" s="211" t="s">
        <v>3940</v>
      </c>
      <c r="G168" s="212" t="s">
        <v>3002</v>
      </c>
      <c r="H168" s="213">
        <v>1</v>
      </c>
      <c r="I168" s="214"/>
      <c r="J168" s="215">
        <f>ROUND(I168*H168,2)</f>
        <v>0</v>
      </c>
      <c r="K168" s="211" t="s">
        <v>21</v>
      </c>
      <c r="L168" s="62"/>
      <c r="M168" s="216" t="s">
        <v>21</v>
      </c>
      <c r="N168" s="217" t="s">
        <v>42</v>
      </c>
      <c r="O168" s="43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25" t="s">
        <v>426</v>
      </c>
      <c r="AT168" s="25" t="s">
        <v>421</v>
      </c>
      <c r="AU168" s="25" t="s">
        <v>80</v>
      </c>
      <c r="AY168" s="25" t="s">
        <v>419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5" t="s">
        <v>78</v>
      </c>
      <c r="BK168" s="220">
        <f>ROUND(I168*H168,2)</f>
        <v>0</v>
      </c>
      <c r="BL168" s="25" t="s">
        <v>426</v>
      </c>
      <c r="BM168" s="25" t="s">
        <v>325</v>
      </c>
    </row>
    <row r="169" spans="2:65" s="1" customFormat="1" ht="13.5">
      <c r="B169" s="42"/>
      <c r="C169" s="64"/>
      <c r="D169" s="237" t="s">
        <v>428</v>
      </c>
      <c r="E169" s="64"/>
      <c r="F169" s="271" t="s">
        <v>3940</v>
      </c>
      <c r="G169" s="64"/>
      <c r="H169" s="64"/>
      <c r="I169" s="177"/>
      <c r="J169" s="64"/>
      <c r="K169" s="64"/>
      <c r="L169" s="62"/>
      <c r="M169" s="223"/>
      <c r="N169" s="43"/>
      <c r="O169" s="43"/>
      <c r="P169" s="43"/>
      <c r="Q169" s="43"/>
      <c r="R169" s="43"/>
      <c r="S169" s="43"/>
      <c r="T169" s="79"/>
      <c r="AT169" s="25" t="s">
        <v>428</v>
      </c>
      <c r="AU169" s="25" t="s">
        <v>80</v>
      </c>
    </row>
    <row r="170" spans="2:65" s="1" customFormat="1" ht="22.5" customHeight="1">
      <c r="B170" s="42"/>
      <c r="C170" s="209" t="s">
        <v>611</v>
      </c>
      <c r="D170" s="209" t="s">
        <v>421</v>
      </c>
      <c r="E170" s="210" t="s">
        <v>3941</v>
      </c>
      <c r="F170" s="211" t="s">
        <v>3942</v>
      </c>
      <c r="G170" s="212" t="s">
        <v>3002</v>
      </c>
      <c r="H170" s="213">
        <v>1</v>
      </c>
      <c r="I170" s="214"/>
      <c r="J170" s="215">
        <f>ROUND(I170*H170,2)</f>
        <v>0</v>
      </c>
      <c r="K170" s="211" t="s">
        <v>21</v>
      </c>
      <c r="L170" s="62"/>
      <c r="M170" s="216" t="s">
        <v>21</v>
      </c>
      <c r="N170" s="217" t="s">
        <v>42</v>
      </c>
      <c r="O170" s="43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AR170" s="25" t="s">
        <v>426</v>
      </c>
      <c r="AT170" s="25" t="s">
        <v>421</v>
      </c>
      <c r="AU170" s="25" t="s">
        <v>80</v>
      </c>
      <c r="AY170" s="25" t="s">
        <v>419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5" t="s">
        <v>78</v>
      </c>
      <c r="BK170" s="220">
        <f>ROUND(I170*H170,2)</f>
        <v>0</v>
      </c>
      <c r="BL170" s="25" t="s">
        <v>426</v>
      </c>
      <c r="BM170" s="25" t="s">
        <v>832</v>
      </c>
    </row>
    <row r="171" spans="2:65" s="1" customFormat="1" ht="13.5">
      <c r="B171" s="42"/>
      <c r="C171" s="64"/>
      <c r="D171" s="237" t="s">
        <v>428</v>
      </c>
      <c r="E171" s="64"/>
      <c r="F171" s="271" t="s">
        <v>3942</v>
      </c>
      <c r="G171" s="64"/>
      <c r="H171" s="64"/>
      <c r="I171" s="177"/>
      <c r="J171" s="64"/>
      <c r="K171" s="64"/>
      <c r="L171" s="62"/>
      <c r="M171" s="223"/>
      <c r="N171" s="43"/>
      <c r="O171" s="43"/>
      <c r="P171" s="43"/>
      <c r="Q171" s="43"/>
      <c r="R171" s="43"/>
      <c r="S171" s="43"/>
      <c r="T171" s="79"/>
      <c r="AT171" s="25" t="s">
        <v>428</v>
      </c>
      <c r="AU171" s="25" t="s">
        <v>80</v>
      </c>
    </row>
    <row r="172" spans="2:65" s="1" customFormat="1" ht="22.5" customHeight="1">
      <c r="B172" s="42"/>
      <c r="C172" s="209" t="s">
        <v>617</v>
      </c>
      <c r="D172" s="209" t="s">
        <v>421</v>
      </c>
      <c r="E172" s="210" t="s">
        <v>3829</v>
      </c>
      <c r="F172" s="211" t="s">
        <v>3830</v>
      </c>
      <c r="G172" s="212" t="s">
        <v>3002</v>
      </c>
      <c r="H172" s="213">
        <v>8</v>
      </c>
      <c r="I172" s="214"/>
      <c r="J172" s="215">
        <f>ROUND(I172*H172,2)</f>
        <v>0</v>
      </c>
      <c r="K172" s="211" t="s">
        <v>21</v>
      </c>
      <c r="L172" s="62"/>
      <c r="M172" s="216" t="s">
        <v>21</v>
      </c>
      <c r="N172" s="217" t="s">
        <v>42</v>
      </c>
      <c r="O172" s="43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5" t="s">
        <v>426</v>
      </c>
      <c r="AT172" s="25" t="s">
        <v>421</v>
      </c>
      <c r="AU172" s="25" t="s">
        <v>80</v>
      </c>
      <c r="AY172" s="25" t="s">
        <v>419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5" t="s">
        <v>78</v>
      </c>
      <c r="BK172" s="220">
        <f>ROUND(I172*H172,2)</f>
        <v>0</v>
      </c>
      <c r="BL172" s="25" t="s">
        <v>426</v>
      </c>
      <c r="BM172" s="25" t="s">
        <v>842</v>
      </c>
    </row>
    <row r="173" spans="2:65" s="1" customFormat="1" ht="13.5">
      <c r="B173" s="42"/>
      <c r="C173" s="64"/>
      <c r="D173" s="237" t="s">
        <v>428</v>
      </c>
      <c r="E173" s="64"/>
      <c r="F173" s="271" t="s">
        <v>3830</v>
      </c>
      <c r="G173" s="64"/>
      <c r="H173" s="64"/>
      <c r="I173" s="177"/>
      <c r="J173" s="64"/>
      <c r="K173" s="64"/>
      <c r="L173" s="62"/>
      <c r="M173" s="223"/>
      <c r="N173" s="43"/>
      <c r="O173" s="43"/>
      <c r="P173" s="43"/>
      <c r="Q173" s="43"/>
      <c r="R173" s="43"/>
      <c r="S173" s="43"/>
      <c r="T173" s="79"/>
      <c r="AT173" s="25" t="s">
        <v>428</v>
      </c>
      <c r="AU173" s="25" t="s">
        <v>80</v>
      </c>
    </row>
    <row r="174" spans="2:65" s="1" customFormat="1" ht="22.5" customHeight="1">
      <c r="B174" s="42"/>
      <c r="C174" s="209" t="s">
        <v>622</v>
      </c>
      <c r="D174" s="209" t="s">
        <v>421</v>
      </c>
      <c r="E174" s="210" t="s">
        <v>3943</v>
      </c>
      <c r="F174" s="211" t="s">
        <v>3944</v>
      </c>
      <c r="G174" s="212" t="s">
        <v>3002</v>
      </c>
      <c r="H174" s="213">
        <v>12</v>
      </c>
      <c r="I174" s="214"/>
      <c r="J174" s="215">
        <f>ROUND(I174*H174,2)</f>
        <v>0</v>
      </c>
      <c r="K174" s="211" t="s">
        <v>21</v>
      </c>
      <c r="L174" s="62"/>
      <c r="M174" s="216" t="s">
        <v>21</v>
      </c>
      <c r="N174" s="217" t="s">
        <v>42</v>
      </c>
      <c r="O174" s="43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25" t="s">
        <v>426</v>
      </c>
      <c r="AT174" s="25" t="s">
        <v>421</v>
      </c>
      <c r="AU174" s="25" t="s">
        <v>80</v>
      </c>
      <c r="AY174" s="25" t="s">
        <v>419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5" t="s">
        <v>78</v>
      </c>
      <c r="BK174" s="220">
        <f>ROUND(I174*H174,2)</f>
        <v>0</v>
      </c>
      <c r="BL174" s="25" t="s">
        <v>426</v>
      </c>
      <c r="BM174" s="25" t="s">
        <v>853</v>
      </c>
    </row>
    <row r="175" spans="2:65" s="1" customFormat="1" ht="13.5">
      <c r="B175" s="42"/>
      <c r="C175" s="64"/>
      <c r="D175" s="237" t="s">
        <v>428</v>
      </c>
      <c r="E175" s="64"/>
      <c r="F175" s="271" t="s">
        <v>3944</v>
      </c>
      <c r="G175" s="64"/>
      <c r="H175" s="64"/>
      <c r="I175" s="177"/>
      <c r="J175" s="64"/>
      <c r="K175" s="64"/>
      <c r="L175" s="62"/>
      <c r="M175" s="223"/>
      <c r="N175" s="43"/>
      <c r="O175" s="43"/>
      <c r="P175" s="43"/>
      <c r="Q175" s="43"/>
      <c r="R175" s="43"/>
      <c r="S175" s="43"/>
      <c r="T175" s="79"/>
      <c r="AT175" s="25" t="s">
        <v>428</v>
      </c>
      <c r="AU175" s="25" t="s">
        <v>80</v>
      </c>
    </row>
    <row r="176" spans="2:65" s="1" customFormat="1" ht="22.5" customHeight="1">
      <c r="B176" s="42"/>
      <c r="C176" s="209" t="s">
        <v>628</v>
      </c>
      <c r="D176" s="209" t="s">
        <v>421</v>
      </c>
      <c r="E176" s="210" t="s">
        <v>3945</v>
      </c>
      <c r="F176" s="211" t="s">
        <v>3946</v>
      </c>
      <c r="G176" s="212" t="s">
        <v>3002</v>
      </c>
      <c r="H176" s="213">
        <v>4</v>
      </c>
      <c r="I176" s="214"/>
      <c r="J176" s="215">
        <f>ROUND(I176*H176,2)</f>
        <v>0</v>
      </c>
      <c r="K176" s="211" t="s">
        <v>21</v>
      </c>
      <c r="L176" s="62"/>
      <c r="M176" s="216" t="s">
        <v>21</v>
      </c>
      <c r="N176" s="217" t="s">
        <v>42</v>
      </c>
      <c r="O176" s="43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AR176" s="25" t="s">
        <v>426</v>
      </c>
      <c r="AT176" s="25" t="s">
        <v>421</v>
      </c>
      <c r="AU176" s="25" t="s">
        <v>80</v>
      </c>
      <c r="AY176" s="25" t="s">
        <v>419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5" t="s">
        <v>78</v>
      </c>
      <c r="BK176" s="220">
        <f>ROUND(I176*H176,2)</f>
        <v>0</v>
      </c>
      <c r="BL176" s="25" t="s">
        <v>426</v>
      </c>
      <c r="BM176" s="25" t="s">
        <v>864</v>
      </c>
    </row>
    <row r="177" spans="2:65" s="1" customFormat="1" ht="13.5">
      <c r="B177" s="42"/>
      <c r="C177" s="64"/>
      <c r="D177" s="237" t="s">
        <v>428</v>
      </c>
      <c r="E177" s="64"/>
      <c r="F177" s="271" t="s">
        <v>3946</v>
      </c>
      <c r="G177" s="64"/>
      <c r="H177" s="64"/>
      <c r="I177" s="177"/>
      <c r="J177" s="64"/>
      <c r="K177" s="64"/>
      <c r="L177" s="62"/>
      <c r="M177" s="223"/>
      <c r="N177" s="43"/>
      <c r="O177" s="43"/>
      <c r="P177" s="43"/>
      <c r="Q177" s="43"/>
      <c r="R177" s="43"/>
      <c r="S177" s="43"/>
      <c r="T177" s="79"/>
      <c r="AT177" s="25" t="s">
        <v>428</v>
      </c>
      <c r="AU177" s="25" t="s">
        <v>80</v>
      </c>
    </row>
    <row r="178" spans="2:65" s="1" customFormat="1" ht="22.5" customHeight="1">
      <c r="B178" s="42"/>
      <c r="C178" s="209" t="s">
        <v>633</v>
      </c>
      <c r="D178" s="209" t="s">
        <v>421</v>
      </c>
      <c r="E178" s="210" t="s">
        <v>3833</v>
      </c>
      <c r="F178" s="211" t="s">
        <v>3834</v>
      </c>
      <c r="G178" s="212" t="s">
        <v>3002</v>
      </c>
      <c r="H178" s="213">
        <v>16</v>
      </c>
      <c r="I178" s="214"/>
      <c r="J178" s="215">
        <f>ROUND(I178*H178,2)</f>
        <v>0</v>
      </c>
      <c r="K178" s="211" t="s">
        <v>21</v>
      </c>
      <c r="L178" s="62"/>
      <c r="M178" s="216" t="s">
        <v>21</v>
      </c>
      <c r="N178" s="217" t="s">
        <v>42</v>
      </c>
      <c r="O178" s="43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25" t="s">
        <v>426</v>
      </c>
      <c r="AT178" s="25" t="s">
        <v>421</v>
      </c>
      <c r="AU178" s="25" t="s">
        <v>80</v>
      </c>
      <c r="AY178" s="25" t="s">
        <v>419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5" t="s">
        <v>78</v>
      </c>
      <c r="BK178" s="220">
        <f>ROUND(I178*H178,2)</f>
        <v>0</v>
      </c>
      <c r="BL178" s="25" t="s">
        <v>426</v>
      </c>
      <c r="BM178" s="25" t="s">
        <v>875</v>
      </c>
    </row>
    <row r="179" spans="2:65" s="1" customFormat="1" ht="13.5">
      <c r="B179" s="42"/>
      <c r="C179" s="64"/>
      <c r="D179" s="237" t="s">
        <v>428</v>
      </c>
      <c r="E179" s="64"/>
      <c r="F179" s="271" t="s">
        <v>3834</v>
      </c>
      <c r="G179" s="64"/>
      <c r="H179" s="64"/>
      <c r="I179" s="177"/>
      <c r="J179" s="64"/>
      <c r="K179" s="64"/>
      <c r="L179" s="62"/>
      <c r="M179" s="223"/>
      <c r="N179" s="43"/>
      <c r="O179" s="43"/>
      <c r="P179" s="43"/>
      <c r="Q179" s="43"/>
      <c r="R179" s="43"/>
      <c r="S179" s="43"/>
      <c r="T179" s="79"/>
      <c r="AT179" s="25" t="s">
        <v>428</v>
      </c>
      <c r="AU179" s="25" t="s">
        <v>80</v>
      </c>
    </row>
    <row r="180" spans="2:65" s="1" customFormat="1" ht="22.5" customHeight="1">
      <c r="B180" s="42"/>
      <c r="C180" s="209" t="s">
        <v>638</v>
      </c>
      <c r="D180" s="209" t="s">
        <v>421</v>
      </c>
      <c r="E180" s="210" t="s">
        <v>3947</v>
      </c>
      <c r="F180" s="211" t="s">
        <v>3948</v>
      </c>
      <c r="G180" s="212" t="s">
        <v>3002</v>
      </c>
      <c r="H180" s="213">
        <v>1</v>
      </c>
      <c r="I180" s="214"/>
      <c r="J180" s="215">
        <f>ROUND(I180*H180,2)</f>
        <v>0</v>
      </c>
      <c r="K180" s="211" t="s">
        <v>21</v>
      </c>
      <c r="L180" s="62"/>
      <c r="M180" s="216" t="s">
        <v>21</v>
      </c>
      <c r="N180" s="217" t="s">
        <v>42</v>
      </c>
      <c r="O180" s="43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AR180" s="25" t="s">
        <v>426</v>
      </c>
      <c r="AT180" s="25" t="s">
        <v>421</v>
      </c>
      <c r="AU180" s="25" t="s">
        <v>80</v>
      </c>
      <c r="AY180" s="25" t="s">
        <v>419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5" t="s">
        <v>78</v>
      </c>
      <c r="BK180" s="220">
        <f>ROUND(I180*H180,2)</f>
        <v>0</v>
      </c>
      <c r="BL180" s="25" t="s">
        <v>426</v>
      </c>
      <c r="BM180" s="25" t="s">
        <v>886</v>
      </c>
    </row>
    <row r="181" spans="2:65" s="1" customFormat="1" ht="13.5">
      <c r="B181" s="42"/>
      <c r="C181" s="64"/>
      <c r="D181" s="237" t="s">
        <v>428</v>
      </c>
      <c r="E181" s="64"/>
      <c r="F181" s="271" t="s">
        <v>3948</v>
      </c>
      <c r="G181" s="64"/>
      <c r="H181" s="64"/>
      <c r="I181" s="177"/>
      <c r="J181" s="64"/>
      <c r="K181" s="64"/>
      <c r="L181" s="62"/>
      <c r="M181" s="223"/>
      <c r="N181" s="43"/>
      <c r="O181" s="43"/>
      <c r="P181" s="43"/>
      <c r="Q181" s="43"/>
      <c r="R181" s="43"/>
      <c r="S181" s="43"/>
      <c r="T181" s="79"/>
      <c r="AT181" s="25" t="s">
        <v>428</v>
      </c>
      <c r="AU181" s="25" t="s">
        <v>80</v>
      </c>
    </row>
    <row r="182" spans="2:65" s="1" customFormat="1" ht="22.5" customHeight="1">
      <c r="B182" s="42"/>
      <c r="C182" s="209" t="s">
        <v>643</v>
      </c>
      <c r="D182" s="209" t="s">
        <v>421</v>
      </c>
      <c r="E182" s="210" t="s">
        <v>3835</v>
      </c>
      <c r="F182" s="211" t="s">
        <v>3836</v>
      </c>
      <c r="G182" s="212" t="s">
        <v>3002</v>
      </c>
      <c r="H182" s="213">
        <v>2</v>
      </c>
      <c r="I182" s="214"/>
      <c r="J182" s="215">
        <f>ROUND(I182*H182,2)</f>
        <v>0</v>
      </c>
      <c r="K182" s="211" t="s">
        <v>21</v>
      </c>
      <c r="L182" s="62"/>
      <c r="M182" s="216" t="s">
        <v>21</v>
      </c>
      <c r="N182" s="217" t="s">
        <v>42</v>
      </c>
      <c r="O182" s="43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AR182" s="25" t="s">
        <v>426</v>
      </c>
      <c r="AT182" s="25" t="s">
        <v>421</v>
      </c>
      <c r="AU182" s="25" t="s">
        <v>80</v>
      </c>
      <c r="AY182" s="25" t="s">
        <v>419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5" t="s">
        <v>78</v>
      </c>
      <c r="BK182" s="220">
        <f>ROUND(I182*H182,2)</f>
        <v>0</v>
      </c>
      <c r="BL182" s="25" t="s">
        <v>426</v>
      </c>
      <c r="BM182" s="25" t="s">
        <v>897</v>
      </c>
    </row>
    <row r="183" spans="2:65" s="1" customFormat="1" ht="13.5">
      <c r="B183" s="42"/>
      <c r="C183" s="64"/>
      <c r="D183" s="237" t="s">
        <v>428</v>
      </c>
      <c r="E183" s="64"/>
      <c r="F183" s="271" t="s">
        <v>3836</v>
      </c>
      <c r="G183" s="64"/>
      <c r="H183" s="64"/>
      <c r="I183" s="177"/>
      <c r="J183" s="64"/>
      <c r="K183" s="64"/>
      <c r="L183" s="62"/>
      <c r="M183" s="223"/>
      <c r="N183" s="43"/>
      <c r="O183" s="43"/>
      <c r="P183" s="43"/>
      <c r="Q183" s="43"/>
      <c r="R183" s="43"/>
      <c r="S183" s="43"/>
      <c r="T183" s="79"/>
      <c r="AT183" s="25" t="s">
        <v>428</v>
      </c>
      <c r="AU183" s="25" t="s">
        <v>80</v>
      </c>
    </row>
    <row r="184" spans="2:65" s="1" customFormat="1" ht="22.5" customHeight="1">
      <c r="B184" s="42"/>
      <c r="C184" s="209" t="s">
        <v>649</v>
      </c>
      <c r="D184" s="209" t="s">
        <v>421</v>
      </c>
      <c r="E184" s="210" t="s">
        <v>3949</v>
      </c>
      <c r="F184" s="211" t="s">
        <v>3950</v>
      </c>
      <c r="G184" s="212" t="s">
        <v>3002</v>
      </c>
      <c r="H184" s="213">
        <v>1</v>
      </c>
      <c r="I184" s="214"/>
      <c r="J184" s="215">
        <f>ROUND(I184*H184,2)</f>
        <v>0</v>
      </c>
      <c r="K184" s="211" t="s">
        <v>21</v>
      </c>
      <c r="L184" s="62"/>
      <c r="M184" s="216" t="s">
        <v>21</v>
      </c>
      <c r="N184" s="217" t="s">
        <v>42</v>
      </c>
      <c r="O184" s="43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AR184" s="25" t="s">
        <v>426</v>
      </c>
      <c r="AT184" s="25" t="s">
        <v>421</v>
      </c>
      <c r="AU184" s="25" t="s">
        <v>80</v>
      </c>
      <c r="AY184" s="25" t="s">
        <v>419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5" t="s">
        <v>78</v>
      </c>
      <c r="BK184" s="220">
        <f>ROUND(I184*H184,2)</f>
        <v>0</v>
      </c>
      <c r="BL184" s="25" t="s">
        <v>426</v>
      </c>
      <c r="BM184" s="25" t="s">
        <v>909</v>
      </c>
    </row>
    <row r="185" spans="2:65" s="1" customFormat="1" ht="13.5">
      <c r="B185" s="42"/>
      <c r="C185" s="64"/>
      <c r="D185" s="237" t="s">
        <v>428</v>
      </c>
      <c r="E185" s="64"/>
      <c r="F185" s="271" t="s">
        <v>3950</v>
      </c>
      <c r="G185" s="64"/>
      <c r="H185" s="64"/>
      <c r="I185" s="177"/>
      <c r="J185" s="64"/>
      <c r="K185" s="64"/>
      <c r="L185" s="62"/>
      <c r="M185" s="223"/>
      <c r="N185" s="43"/>
      <c r="O185" s="43"/>
      <c r="P185" s="43"/>
      <c r="Q185" s="43"/>
      <c r="R185" s="43"/>
      <c r="S185" s="43"/>
      <c r="T185" s="79"/>
      <c r="AT185" s="25" t="s">
        <v>428</v>
      </c>
      <c r="AU185" s="25" t="s">
        <v>80</v>
      </c>
    </row>
    <row r="186" spans="2:65" s="1" customFormat="1" ht="31.5" customHeight="1">
      <c r="B186" s="42"/>
      <c r="C186" s="209" t="s">
        <v>654</v>
      </c>
      <c r="D186" s="209" t="s">
        <v>421</v>
      </c>
      <c r="E186" s="210" t="s">
        <v>3951</v>
      </c>
      <c r="F186" s="211" t="s">
        <v>3952</v>
      </c>
      <c r="G186" s="212" t="s">
        <v>3002</v>
      </c>
      <c r="H186" s="213">
        <v>1</v>
      </c>
      <c r="I186" s="214"/>
      <c r="J186" s="215">
        <f>ROUND(I186*H186,2)</f>
        <v>0</v>
      </c>
      <c r="K186" s="211" t="s">
        <v>21</v>
      </c>
      <c r="L186" s="62"/>
      <c r="M186" s="216" t="s">
        <v>21</v>
      </c>
      <c r="N186" s="217" t="s">
        <v>42</v>
      </c>
      <c r="O186" s="43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AR186" s="25" t="s">
        <v>426</v>
      </c>
      <c r="AT186" s="25" t="s">
        <v>421</v>
      </c>
      <c r="AU186" s="25" t="s">
        <v>80</v>
      </c>
      <c r="AY186" s="25" t="s">
        <v>419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5" t="s">
        <v>78</v>
      </c>
      <c r="BK186" s="220">
        <f>ROUND(I186*H186,2)</f>
        <v>0</v>
      </c>
      <c r="BL186" s="25" t="s">
        <v>426</v>
      </c>
      <c r="BM186" s="25" t="s">
        <v>921</v>
      </c>
    </row>
    <row r="187" spans="2:65" s="1" customFormat="1" ht="13.5">
      <c r="B187" s="42"/>
      <c r="C187" s="64"/>
      <c r="D187" s="237" t="s">
        <v>428</v>
      </c>
      <c r="E187" s="64"/>
      <c r="F187" s="271" t="s">
        <v>3952</v>
      </c>
      <c r="G187" s="64"/>
      <c r="H187" s="64"/>
      <c r="I187" s="177"/>
      <c r="J187" s="64"/>
      <c r="K187" s="64"/>
      <c r="L187" s="62"/>
      <c r="M187" s="223"/>
      <c r="N187" s="43"/>
      <c r="O187" s="43"/>
      <c r="P187" s="43"/>
      <c r="Q187" s="43"/>
      <c r="R187" s="43"/>
      <c r="S187" s="43"/>
      <c r="T187" s="79"/>
      <c r="AT187" s="25" t="s">
        <v>428</v>
      </c>
      <c r="AU187" s="25" t="s">
        <v>80</v>
      </c>
    </row>
    <row r="188" spans="2:65" s="1" customFormat="1" ht="22.5" customHeight="1">
      <c r="B188" s="42"/>
      <c r="C188" s="209" t="s">
        <v>659</v>
      </c>
      <c r="D188" s="209" t="s">
        <v>421</v>
      </c>
      <c r="E188" s="210" t="s">
        <v>3953</v>
      </c>
      <c r="F188" s="211" t="s">
        <v>3954</v>
      </c>
      <c r="G188" s="212" t="s">
        <v>3002</v>
      </c>
      <c r="H188" s="213">
        <v>1</v>
      </c>
      <c r="I188" s="214"/>
      <c r="J188" s="215">
        <f>ROUND(I188*H188,2)</f>
        <v>0</v>
      </c>
      <c r="K188" s="211" t="s">
        <v>21</v>
      </c>
      <c r="L188" s="62"/>
      <c r="M188" s="216" t="s">
        <v>21</v>
      </c>
      <c r="N188" s="217" t="s">
        <v>42</v>
      </c>
      <c r="O188" s="43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AR188" s="25" t="s">
        <v>426</v>
      </c>
      <c r="AT188" s="25" t="s">
        <v>421</v>
      </c>
      <c r="AU188" s="25" t="s">
        <v>80</v>
      </c>
      <c r="AY188" s="25" t="s">
        <v>419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5" t="s">
        <v>78</v>
      </c>
      <c r="BK188" s="220">
        <f>ROUND(I188*H188,2)</f>
        <v>0</v>
      </c>
      <c r="BL188" s="25" t="s">
        <v>426</v>
      </c>
      <c r="BM188" s="25" t="s">
        <v>933</v>
      </c>
    </row>
    <row r="189" spans="2:65" s="1" customFormat="1" ht="13.5">
      <c r="B189" s="42"/>
      <c r="C189" s="64"/>
      <c r="D189" s="221" t="s">
        <v>428</v>
      </c>
      <c r="E189" s="64"/>
      <c r="F189" s="222" t="s">
        <v>3954</v>
      </c>
      <c r="G189" s="64"/>
      <c r="H189" s="64"/>
      <c r="I189" s="177"/>
      <c r="J189" s="64"/>
      <c r="K189" s="64"/>
      <c r="L189" s="62"/>
      <c r="M189" s="223"/>
      <c r="N189" s="43"/>
      <c r="O189" s="43"/>
      <c r="P189" s="43"/>
      <c r="Q189" s="43"/>
      <c r="R189" s="43"/>
      <c r="S189" s="43"/>
      <c r="T189" s="79"/>
      <c r="AT189" s="25" t="s">
        <v>428</v>
      </c>
      <c r="AU189" s="25" t="s">
        <v>80</v>
      </c>
    </row>
    <row r="190" spans="2:65" s="11" customFormat="1" ht="37.35" customHeight="1">
      <c r="B190" s="192"/>
      <c r="C190" s="193"/>
      <c r="D190" s="194" t="s">
        <v>70</v>
      </c>
      <c r="E190" s="195" t="s">
        <v>3955</v>
      </c>
      <c r="F190" s="195" t="s">
        <v>21</v>
      </c>
      <c r="G190" s="193"/>
      <c r="H190" s="193"/>
      <c r="I190" s="196"/>
      <c r="J190" s="197">
        <f>BK190</f>
        <v>0</v>
      </c>
      <c r="K190" s="193"/>
      <c r="L190" s="198"/>
      <c r="M190" s="199"/>
      <c r="N190" s="200"/>
      <c r="O190" s="200"/>
      <c r="P190" s="201">
        <f>P191+P208+P239+P246</f>
        <v>0</v>
      </c>
      <c r="Q190" s="200"/>
      <c r="R190" s="201">
        <f>R191+R208+R239+R246</f>
        <v>0</v>
      </c>
      <c r="S190" s="200"/>
      <c r="T190" s="202">
        <f>T191+T208+T239+T246</f>
        <v>0</v>
      </c>
      <c r="AR190" s="203" t="s">
        <v>78</v>
      </c>
      <c r="AT190" s="204" t="s">
        <v>70</v>
      </c>
      <c r="AU190" s="204" t="s">
        <v>71</v>
      </c>
      <c r="AY190" s="203" t="s">
        <v>419</v>
      </c>
      <c r="BK190" s="205">
        <f>BK191+BK208+BK239+BK246</f>
        <v>0</v>
      </c>
    </row>
    <row r="191" spans="2:65" s="11" customFormat="1" ht="19.899999999999999" customHeight="1">
      <c r="B191" s="192"/>
      <c r="C191" s="193"/>
      <c r="D191" s="206" t="s">
        <v>70</v>
      </c>
      <c r="E191" s="207" t="s">
        <v>3931</v>
      </c>
      <c r="F191" s="207" t="s">
        <v>3932</v>
      </c>
      <c r="G191" s="193"/>
      <c r="H191" s="193"/>
      <c r="I191" s="196"/>
      <c r="J191" s="208">
        <f>BK191</f>
        <v>0</v>
      </c>
      <c r="K191" s="193"/>
      <c r="L191" s="198"/>
      <c r="M191" s="199"/>
      <c r="N191" s="200"/>
      <c r="O191" s="200"/>
      <c r="P191" s="201">
        <f>SUM(P192:P207)</f>
        <v>0</v>
      </c>
      <c r="Q191" s="200"/>
      <c r="R191" s="201">
        <f>SUM(R192:R207)</f>
        <v>0</v>
      </c>
      <c r="S191" s="200"/>
      <c r="T191" s="202">
        <f>SUM(T192:T207)</f>
        <v>0</v>
      </c>
      <c r="AR191" s="203" t="s">
        <v>78</v>
      </c>
      <c r="AT191" s="204" t="s">
        <v>70</v>
      </c>
      <c r="AU191" s="204" t="s">
        <v>78</v>
      </c>
      <c r="AY191" s="203" t="s">
        <v>419</v>
      </c>
      <c r="BK191" s="205">
        <f>SUM(BK192:BK207)</f>
        <v>0</v>
      </c>
    </row>
    <row r="192" spans="2:65" s="1" customFormat="1" ht="22.5" customHeight="1">
      <c r="B192" s="42"/>
      <c r="C192" s="209" t="s">
        <v>664</v>
      </c>
      <c r="D192" s="209" t="s">
        <v>421</v>
      </c>
      <c r="E192" s="210" t="s">
        <v>3829</v>
      </c>
      <c r="F192" s="211" t="s">
        <v>3830</v>
      </c>
      <c r="G192" s="212" t="s">
        <v>3002</v>
      </c>
      <c r="H192" s="213">
        <v>12</v>
      </c>
      <c r="I192" s="214"/>
      <c r="J192" s="215">
        <f>ROUND(I192*H192,2)</f>
        <v>0</v>
      </c>
      <c r="K192" s="211" t="s">
        <v>21</v>
      </c>
      <c r="L192" s="62"/>
      <c r="M192" s="216" t="s">
        <v>21</v>
      </c>
      <c r="N192" s="217" t="s">
        <v>42</v>
      </c>
      <c r="O192" s="43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AR192" s="25" t="s">
        <v>426</v>
      </c>
      <c r="AT192" s="25" t="s">
        <v>421</v>
      </c>
      <c r="AU192" s="25" t="s">
        <v>80</v>
      </c>
      <c r="AY192" s="25" t="s">
        <v>419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5" t="s">
        <v>78</v>
      </c>
      <c r="BK192" s="220">
        <f>ROUND(I192*H192,2)</f>
        <v>0</v>
      </c>
      <c r="BL192" s="25" t="s">
        <v>426</v>
      </c>
      <c r="BM192" s="25" t="s">
        <v>945</v>
      </c>
    </row>
    <row r="193" spans="2:65" s="1" customFormat="1" ht="13.5">
      <c r="B193" s="42"/>
      <c r="C193" s="64"/>
      <c r="D193" s="237" t="s">
        <v>428</v>
      </c>
      <c r="E193" s="64"/>
      <c r="F193" s="271" t="s">
        <v>3830</v>
      </c>
      <c r="G193" s="64"/>
      <c r="H193" s="64"/>
      <c r="I193" s="177"/>
      <c r="J193" s="64"/>
      <c r="K193" s="64"/>
      <c r="L193" s="62"/>
      <c r="M193" s="223"/>
      <c r="N193" s="43"/>
      <c r="O193" s="43"/>
      <c r="P193" s="43"/>
      <c r="Q193" s="43"/>
      <c r="R193" s="43"/>
      <c r="S193" s="43"/>
      <c r="T193" s="79"/>
      <c r="AT193" s="25" t="s">
        <v>428</v>
      </c>
      <c r="AU193" s="25" t="s">
        <v>80</v>
      </c>
    </row>
    <row r="194" spans="2:65" s="1" customFormat="1" ht="22.5" customHeight="1">
      <c r="B194" s="42"/>
      <c r="C194" s="209" t="s">
        <v>671</v>
      </c>
      <c r="D194" s="209" t="s">
        <v>421</v>
      </c>
      <c r="E194" s="210" t="s">
        <v>3943</v>
      </c>
      <c r="F194" s="211" t="s">
        <v>3944</v>
      </c>
      <c r="G194" s="212" t="s">
        <v>3002</v>
      </c>
      <c r="H194" s="213">
        <v>24</v>
      </c>
      <c r="I194" s="214"/>
      <c r="J194" s="215">
        <f>ROUND(I194*H194,2)</f>
        <v>0</v>
      </c>
      <c r="K194" s="211" t="s">
        <v>21</v>
      </c>
      <c r="L194" s="62"/>
      <c r="M194" s="216" t="s">
        <v>21</v>
      </c>
      <c r="N194" s="217" t="s">
        <v>42</v>
      </c>
      <c r="O194" s="43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AR194" s="25" t="s">
        <v>426</v>
      </c>
      <c r="AT194" s="25" t="s">
        <v>421</v>
      </c>
      <c r="AU194" s="25" t="s">
        <v>80</v>
      </c>
      <c r="AY194" s="25" t="s">
        <v>419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5" t="s">
        <v>78</v>
      </c>
      <c r="BK194" s="220">
        <f>ROUND(I194*H194,2)</f>
        <v>0</v>
      </c>
      <c r="BL194" s="25" t="s">
        <v>426</v>
      </c>
      <c r="BM194" s="25" t="s">
        <v>957</v>
      </c>
    </row>
    <row r="195" spans="2:65" s="1" customFormat="1" ht="13.5">
      <c r="B195" s="42"/>
      <c r="C195" s="64"/>
      <c r="D195" s="237" t="s">
        <v>428</v>
      </c>
      <c r="E195" s="64"/>
      <c r="F195" s="271" t="s">
        <v>3944</v>
      </c>
      <c r="G195" s="64"/>
      <c r="H195" s="64"/>
      <c r="I195" s="177"/>
      <c r="J195" s="64"/>
      <c r="K195" s="64"/>
      <c r="L195" s="62"/>
      <c r="M195" s="223"/>
      <c r="N195" s="43"/>
      <c r="O195" s="43"/>
      <c r="P195" s="43"/>
      <c r="Q195" s="43"/>
      <c r="R195" s="43"/>
      <c r="S195" s="43"/>
      <c r="T195" s="79"/>
      <c r="AT195" s="25" t="s">
        <v>428</v>
      </c>
      <c r="AU195" s="25" t="s">
        <v>80</v>
      </c>
    </row>
    <row r="196" spans="2:65" s="1" customFormat="1" ht="22.5" customHeight="1">
      <c r="B196" s="42"/>
      <c r="C196" s="209" t="s">
        <v>679</v>
      </c>
      <c r="D196" s="209" t="s">
        <v>421</v>
      </c>
      <c r="E196" s="210" t="s">
        <v>3945</v>
      </c>
      <c r="F196" s="211" t="s">
        <v>3946</v>
      </c>
      <c r="G196" s="212" t="s">
        <v>3002</v>
      </c>
      <c r="H196" s="213">
        <v>8</v>
      </c>
      <c r="I196" s="214"/>
      <c r="J196" s="215">
        <f>ROUND(I196*H196,2)</f>
        <v>0</v>
      </c>
      <c r="K196" s="211" t="s">
        <v>21</v>
      </c>
      <c r="L196" s="62"/>
      <c r="M196" s="216" t="s">
        <v>21</v>
      </c>
      <c r="N196" s="217" t="s">
        <v>42</v>
      </c>
      <c r="O196" s="43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AR196" s="25" t="s">
        <v>426</v>
      </c>
      <c r="AT196" s="25" t="s">
        <v>421</v>
      </c>
      <c r="AU196" s="25" t="s">
        <v>80</v>
      </c>
      <c r="AY196" s="25" t="s">
        <v>419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5" t="s">
        <v>78</v>
      </c>
      <c r="BK196" s="220">
        <f>ROUND(I196*H196,2)</f>
        <v>0</v>
      </c>
      <c r="BL196" s="25" t="s">
        <v>426</v>
      </c>
      <c r="BM196" s="25" t="s">
        <v>969</v>
      </c>
    </row>
    <row r="197" spans="2:65" s="1" customFormat="1" ht="13.5">
      <c r="B197" s="42"/>
      <c r="C197" s="64"/>
      <c r="D197" s="237" t="s">
        <v>428</v>
      </c>
      <c r="E197" s="64"/>
      <c r="F197" s="271" t="s">
        <v>3946</v>
      </c>
      <c r="G197" s="64"/>
      <c r="H197" s="64"/>
      <c r="I197" s="177"/>
      <c r="J197" s="64"/>
      <c r="K197" s="64"/>
      <c r="L197" s="62"/>
      <c r="M197" s="223"/>
      <c r="N197" s="43"/>
      <c r="O197" s="43"/>
      <c r="P197" s="43"/>
      <c r="Q197" s="43"/>
      <c r="R197" s="43"/>
      <c r="S197" s="43"/>
      <c r="T197" s="79"/>
      <c r="AT197" s="25" t="s">
        <v>428</v>
      </c>
      <c r="AU197" s="25" t="s">
        <v>80</v>
      </c>
    </row>
    <row r="198" spans="2:65" s="1" customFormat="1" ht="22.5" customHeight="1">
      <c r="B198" s="42"/>
      <c r="C198" s="209" t="s">
        <v>683</v>
      </c>
      <c r="D198" s="209" t="s">
        <v>421</v>
      </c>
      <c r="E198" s="210" t="s">
        <v>3833</v>
      </c>
      <c r="F198" s="211" t="s">
        <v>3834</v>
      </c>
      <c r="G198" s="212" t="s">
        <v>3002</v>
      </c>
      <c r="H198" s="213">
        <v>32</v>
      </c>
      <c r="I198" s="214"/>
      <c r="J198" s="215">
        <f>ROUND(I198*H198,2)</f>
        <v>0</v>
      </c>
      <c r="K198" s="211" t="s">
        <v>21</v>
      </c>
      <c r="L198" s="62"/>
      <c r="M198" s="216" t="s">
        <v>21</v>
      </c>
      <c r="N198" s="217" t="s">
        <v>42</v>
      </c>
      <c r="O198" s="43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AR198" s="25" t="s">
        <v>426</v>
      </c>
      <c r="AT198" s="25" t="s">
        <v>421</v>
      </c>
      <c r="AU198" s="25" t="s">
        <v>80</v>
      </c>
      <c r="AY198" s="25" t="s">
        <v>419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5" t="s">
        <v>78</v>
      </c>
      <c r="BK198" s="220">
        <f>ROUND(I198*H198,2)</f>
        <v>0</v>
      </c>
      <c r="BL198" s="25" t="s">
        <v>426</v>
      </c>
      <c r="BM198" s="25" t="s">
        <v>980</v>
      </c>
    </row>
    <row r="199" spans="2:65" s="1" customFormat="1" ht="13.5">
      <c r="B199" s="42"/>
      <c r="C199" s="64"/>
      <c r="D199" s="237" t="s">
        <v>428</v>
      </c>
      <c r="E199" s="64"/>
      <c r="F199" s="271" t="s">
        <v>3834</v>
      </c>
      <c r="G199" s="64"/>
      <c r="H199" s="64"/>
      <c r="I199" s="177"/>
      <c r="J199" s="64"/>
      <c r="K199" s="64"/>
      <c r="L199" s="62"/>
      <c r="M199" s="223"/>
      <c r="N199" s="43"/>
      <c r="O199" s="43"/>
      <c r="P199" s="43"/>
      <c r="Q199" s="43"/>
      <c r="R199" s="43"/>
      <c r="S199" s="43"/>
      <c r="T199" s="79"/>
      <c r="AT199" s="25" t="s">
        <v>428</v>
      </c>
      <c r="AU199" s="25" t="s">
        <v>80</v>
      </c>
    </row>
    <row r="200" spans="2:65" s="1" customFormat="1" ht="22.5" customHeight="1">
      <c r="B200" s="42"/>
      <c r="C200" s="209" t="s">
        <v>688</v>
      </c>
      <c r="D200" s="209" t="s">
        <v>421</v>
      </c>
      <c r="E200" s="210" t="s">
        <v>3947</v>
      </c>
      <c r="F200" s="211" t="s">
        <v>3948</v>
      </c>
      <c r="G200" s="212" t="s">
        <v>3002</v>
      </c>
      <c r="H200" s="213">
        <v>2</v>
      </c>
      <c r="I200" s="214"/>
      <c r="J200" s="215">
        <f>ROUND(I200*H200,2)</f>
        <v>0</v>
      </c>
      <c r="K200" s="211" t="s">
        <v>21</v>
      </c>
      <c r="L200" s="62"/>
      <c r="M200" s="216" t="s">
        <v>21</v>
      </c>
      <c r="N200" s="217" t="s">
        <v>42</v>
      </c>
      <c r="O200" s="43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AR200" s="25" t="s">
        <v>426</v>
      </c>
      <c r="AT200" s="25" t="s">
        <v>421</v>
      </c>
      <c r="AU200" s="25" t="s">
        <v>80</v>
      </c>
      <c r="AY200" s="25" t="s">
        <v>419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5" t="s">
        <v>78</v>
      </c>
      <c r="BK200" s="220">
        <f>ROUND(I200*H200,2)</f>
        <v>0</v>
      </c>
      <c r="BL200" s="25" t="s">
        <v>426</v>
      </c>
      <c r="BM200" s="25" t="s">
        <v>993</v>
      </c>
    </row>
    <row r="201" spans="2:65" s="1" customFormat="1" ht="13.5">
      <c r="B201" s="42"/>
      <c r="C201" s="64"/>
      <c r="D201" s="237" t="s">
        <v>428</v>
      </c>
      <c r="E201" s="64"/>
      <c r="F201" s="271" t="s">
        <v>3948</v>
      </c>
      <c r="G201" s="64"/>
      <c r="H201" s="64"/>
      <c r="I201" s="177"/>
      <c r="J201" s="64"/>
      <c r="K201" s="64"/>
      <c r="L201" s="62"/>
      <c r="M201" s="223"/>
      <c r="N201" s="43"/>
      <c r="O201" s="43"/>
      <c r="P201" s="43"/>
      <c r="Q201" s="43"/>
      <c r="R201" s="43"/>
      <c r="S201" s="43"/>
      <c r="T201" s="79"/>
      <c r="AT201" s="25" t="s">
        <v>428</v>
      </c>
      <c r="AU201" s="25" t="s">
        <v>80</v>
      </c>
    </row>
    <row r="202" spans="2:65" s="1" customFormat="1" ht="22.5" customHeight="1">
      <c r="B202" s="42"/>
      <c r="C202" s="209" t="s">
        <v>692</v>
      </c>
      <c r="D202" s="209" t="s">
        <v>421</v>
      </c>
      <c r="E202" s="210" t="s">
        <v>3835</v>
      </c>
      <c r="F202" s="211" t="s">
        <v>3836</v>
      </c>
      <c r="G202" s="212" t="s">
        <v>3002</v>
      </c>
      <c r="H202" s="213">
        <v>2</v>
      </c>
      <c r="I202" s="214"/>
      <c r="J202" s="215">
        <f>ROUND(I202*H202,2)</f>
        <v>0</v>
      </c>
      <c r="K202" s="211" t="s">
        <v>21</v>
      </c>
      <c r="L202" s="62"/>
      <c r="M202" s="216" t="s">
        <v>21</v>
      </c>
      <c r="N202" s="217" t="s">
        <v>42</v>
      </c>
      <c r="O202" s="43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AR202" s="25" t="s">
        <v>426</v>
      </c>
      <c r="AT202" s="25" t="s">
        <v>421</v>
      </c>
      <c r="AU202" s="25" t="s">
        <v>80</v>
      </c>
      <c r="AY202" s="25" t="s">
        <v>419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5" t="s">
        <v>78</v>
      </c>
      <c r="BK202" s="220">
        <f>ROUND(I202*H202,2)</f>
        <v>0</v>
      </c>
      <c r="BL202" s="25" t="s">
        <v>426</v>
      </c>
      <c r="BM202" s="25" t="s">
        <v>1005</v>
      </c>
    </row>
    <row r="203" spans="2:65" s="1" customFormat="1" ht="13.5">
      <c r="B203" s="42"/>
      <c r="C203" s="64"/>
      <c r="D203" s="237" t="s">
        <v>428</v>
      </c>
      <c r="E203" s="64"/>
      <c r="F203" s="271" t="s">
        <v>3836</v>
      </c>
      <c r="G203" s="64"/>
      <c r="H203" s="64"/>
      <c r="I203" s="177"/>
      <c r="J203" s="64"/>
      <c r="K203" s="64"/>
      <c r="L203" s="62"/>
      <c r="M203" s="223"/>
      <c r="N203" s="43"/>
      <c r="O203" s="43"/>
      <c r="P203" s="43"/>
      <c r="Q203" s="43"/>
      <c r="R203" s="43"/>
      <c r="S203" s="43"/>
      <c r="T203" s="79"/>
      <c r="AT203" s="25" t="s">
        <v>428</v>
      </c>
      <c r="AU203" s="25" t="s">
        <v>80</v>
      </c>
    </row>
    <row r="204" spans="2:65" s="1" customFormat="1" ht="22.5" customHeight="1">
      <c r="B204" s="42"/>
      <c r="C204" s="209" t="s">
        <v>700</v>
      </c>
      <c r="D204" s="209" t="s">
        <v>421</v>
      </c>
      <c r="E204" s="210" t="s">
        <v>3949</v>
      </c>
      <c r="F204" s="211" t="s">
        <v>3950</v>
      </c>
      <c r="G204" s="212" t="s">
        <v>3002</v>
      </c>
      <c r="H204" s="213">
        <v>2</v>
      </c>
      <c r="I204" s="214"/>
      <c r="J204" s="215">
        <f>ROUND(I204*H204,2)</f>
        <v>0</v>
      </c>
      <c r="K204" s="211" t="s">
        <v>21</v>
      </c>
      <c r="L204" s="62"/>
      <c r="M204" s="216" t="s">
        <v>21</v>
      </c>
      <c r="N204" s="217" t="s">
        <v>42</v>
      </c>
      <c r="O204" s="43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AR204" s="25" t="s">
        <v>426</v>
      </c>
      <c r="AT204" s="25" t="s">
        <v>421</v>
      </c>
      <c r="AU204" s="25" t="s">
        <v>80</v>
      </c>
      <c r="AY204" s="25" t="s">
        <v>419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5" t="s">
        <v>78</v>
      </c>
      <c r="BK204" s="220">
        <f>ROUND(I204*H204,2)</f>
        <v>0</v>
      </c>
      <c r="BL204" s="25" t="s">
        <v>426</v>
      </c>
      <c r="BM204" s="25" t="s">
        <v>1018</v>
      </c>
    </row>
    <row r="205" spans="2:65" s="1" customFormat="1" ht="13.5">
      <c r="B205" s="42"/>
      <c r="C205" s="64"/>
      <c r="D205" s="237" t="s">
        <v>428</v>
      </c>
      <c r="E205" s="64"/>
      <c r="F205" s="271" t="s">
        <v>3950</v>
      </c>
      <c r="G205" s="64"/>
      <c r="H205" s="64"/>
      <c r="I205" s="177"/>
      <c r="J205" s="64"/>
      <c r="K205" s="64"/>
      <c r="L205" s="62"/>
      <c r="M205" s="223"/>
      <c r="N205" s="43"/>
      <c r="O205" s="43"/>
      <c r="P205" s="43"/>
      <c r="Q205" s="43"/>
      <c r="R205" s="43"/>
      <c r="S205" s="43"/>
      <c r="T205" s="79"/>
      <c r="AT205" s="25" t="s">
        <v>428</v>
      </c>
      <c r="AU205" s="25" t="s">
        <v>80</v>
      </c>
    </row>
    <row r="206" spans="2:65" s="1" customFormat="1" ht="31.5" customHeight="1">
      <c r="B206" s="42"/>
      <c r="C206" s="209" t="s">
        <v>743</v>
      </c>
      <c r="D206" s="209" t="s">
        <v>421</v>
      </c>
      <c r="E206" s="210" t="s">
        <v>3951</v>
      </c>
      <c r="F206" s="211" t="s">
        <v>3952</v>
      </c>
      <c r="G206" s="212" t="s">
        <v>3002</v>
      </c>
      <c r="H206" s="213">
        <v>1</v>
      </c>
      <c r="I206" s="214"/>
      <c r="J206" s="215">
        <f>ROUND(I206*H206,2)</f>
        <v>0</v>
      </c>
      <c r="K206" s="211" t="s">
        <v>21</v>
      </c>
      <c r="L206" s="62"/>
      <c r="M206" s="216" t="s">
        <v>21</v>
      </c>
      <c r="N206" s="217" t="s">
        <v>42</v>
      </c>
      <c r="O206" s="43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AR206" s="25" t="s">
        <v>426</v>
      </c>
      <c r="AT206" s="25" t="s">
        <v>421</v>
      </c>
      <c r="AU206" s="25" t="s">
        <v>80</v>
      </c>
      <c r="AY206" s="25" t="s">
        <v>419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5" t="s">
        <v>78</v>
      </c>
      <c r="BK206" s="220">
        <f>ROUND(I206*H206,2)</f>
        <v>0</v>
      </c>
      <c r="BL206" s="25" t="s">
        <v>426</v>
      </c>
      <c r="BM206" s="25" t="s">
        <v>1033</v>
      </c>
    </row>
    <row r="207" spans="2:65" s="1" customFormat="1" ht="13.5">
      <c r="B207" s="42"/>
      <c r="C207" s="64"/>
      <c r="D207" s="221" t="s">
        <v>428</v>
      </c>
      <c r="E207" s="64"/>
      <c r="F207" s="222" t="s">
        <v>3952</v>
      </c>
      <c r="G207" s="64"/>
      <c r="H207" s="64"/>
      <c r="I207" s="177"/>
      <c r="J207" s="64"/>
      <c r="K207" s="64"/>
      <c r="L207" s="62"/>
      <c r="M207" s="223"/>
      <c r="N207" s="43"/>
      <c r="O207" s="43"/>
      <c r="P207" s="43"/>
      <c r="Q207" s="43"/>
      <c r="R207" s="43"/>
      <c r="S207" s="43"/>
      <c r="T207" s="79"/>
      <c r="AT207" s="25" t="s">
        <v>428</v>
      </c>
      <c r="AU207" s="25" t="s">
        <v>80</v>
      </c>
    </row>
    <row r="208" spans="2:65" s="11" customFormat="1" ht="29.85" customHeight="1">
      <c r="B208" s="192"/>
      <c r="C208" s="193"/>
      <c r="D208" s="206" t="s">
        <v>70</v>
      </c>
      <c r="E208" s="207" t="s">
        <v>3956</v>
      </c>
      <c r="F208" s="207" t="s">
        <v>3957</v>
      </c>
      <c r="G208" s="193"/>
      <c r="H208" s="193"/>
      <c r="I208" s="196"/>
      <c r="J208" s="208">
        <f>BK208</f>
        <v>0</v>
      </c>
      <c r="K208" s="193"/>
      <c r="L208" s="198"/>
      <c r="M208" s="199"/>
      <c r="N208" s="200"/>
      <c r="O208" s="200"/>
      <c r="P208" s="201">
        <f>SUM(P209:P238)</f>
        <v>0</v>
      </c>
      <c r="Q208" s="200"/>
      <c r="R208" s="201">
        <f>SUM(R209:R238)</f>
        <v>0</v>
      </c>
      <c r="S208" s="200"/>
      <c r="T208" s="202">
        <f>SUM(T209:T238)</f>
        <v>0</v>
      </c>
      <c r="AR208" s="203" t="s">
        <v>78</v>
      </c>
      <c r="AT208" s="204" t="s">
        <v>70</v>
      </c>
      <c r="AU208" s="204" t="s">
        <v>78</v>
      </c>
      <c r="AY208" s="203" t="s">
        <v>419</v>
      </c>
      <c r="BK208" s="205">
        <f>SUM(BK209:BK238)</f>
        <v>0</v>
      </c>
    </row>
    <row r="209" spans="2:65" s="1" customFormat="1" ht="31.5" customHeight="1">
      <c r="B209" s="42"/>
      <c r="C209" s="209" t="s">
        <v>757</v>
      </c>
      <c r="D209" s="209" t="s">
        <v>421</v>
      </c>
      <c r="E209" s="210" t="s">
        <v>3958</v>
      </c>
      <c r="F209" s="211" t="s">
        <v>3959</v>
      </c>
      <c r="G209" s="212" t="s">
        <v>3002</v>
      </c>
      <c r="H209" s="213">
        <v>1</v>
      </c>
      <c r="I209" s="214"/>
      <c r="J209" s="215">
        <f>ROUND(I209*H209,2)</f>
        <v>0</v>
      </c>
      <c r="K209" s="211" t="s">
        <v>21</v>
      </c>
      <c r="L209" s="62"/>
      <c r="M209" s="216" t="s">
        <v>21</v>
      </c>
      <c r="N209" s="217" t="s">
        <v>42</v>
      </c>
      <c r="O209" s="43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AR209" s="25" t="s">
        <v>426</v>
      </c>
      <c r="AT209" s="25" t="s">
        <v>421</v>
      </c>
      <c r="AU209" s="25" t="s">
        <v>80</v>
      </c>
      <c r="AY209" s="25" t="s">
        <v>419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5" t="s">
        <v>78</v>
      </c>
      <c r="BK209" s="220">
        <f>ROUND(I209*H209,2)</f>
        <v>0</v>
      </c>
      <c r="BL209" s="25" t="s">
        <v>426</v>
      </c>
      <c r="BM209" s="25" t="s">
        <v>1046</v>
      </c>
    </row>
    <row r="210" spans="2:65" s="1" customFormat="1" ht="27">
      <c r="B210" s="42"/>
      <c r="C210" s="64"/>
      <c r="D210" s="237" t="s">
        <v>428</v>
      </c>
      <c r="E210" s="64"/>
      <c r="F210" s="271" t="s">
        <v>3959</v>
      </c>
      <c r="G210" s="64"/>
      <c r="H210" s="64"/>
      <c r="I210" s="177"/>
      <c r="J210" s="64"/>
      <c r="K210" s="64"/>
      <c r="L210" s="62"/>
      <c r="M210" s="223"/>
      <c r="N210" s="43"/>
      <c r="O210" s="43"/>
      <c r="P210" s="43"/>
      <c r="Q210" s="43"/>
      <c r="R210" s="43"/>
      <c r="S210" s="43"/>
      <c r="T210" s="79"/>
      <c r="AT210" s="25" t="s">
        <v>428</v>
      </c>
      <c r="AU210" s="25" t="s">
        <v>80</v>
      </c>
    </row>
    <row r="211" spans="2:65" s="1" customFormat="1" ht="22.5" customHeight="1">
      <c r="B211" s="42"/>
      <c r="C211" s="209" t="s">
        <v>763</v>
      </c>
      <c r="D211" s="209" t="s">
        <v>421</v>
      </c>
      <c r="E211" s="210" t="s">
        <v>3941</v>
      </c>
      <c r="F211" s="211" t="s">
        <v>3942</v>
      </c>
      <c r="G211" s="212" t="s">
        <v>3002</v>
      </c>
      <c r="H211" s="213">
        <v>1</v>
      </c>
      <c r="I211" s="214"/>
      <c r="J211" s="215">
        <f>ROUND(I211*H211,2)</f>
        <v>0</v>
      </c>
      <c r="K211" s="211" t="s">
        <v>21</v>
      </c>
      <c r="L211" s="62"/>
      <c r="M211" s="216" t="s">
        <v>21</v>
      </c>
      <c r="N211" s="217" t="s">
        <v>42</v>
      </c>
      <c r="O211" s="43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AR211" s="25" t="s">
        <v>426</v>
      </c>
      <c r="AT211" s="25" t="s">
        <v>421</v>
      </c>
      <c r="AU211" s="25" t="s">
        <v>80</v>
      </c>
      <c r="AY211" s="25" t="s">
        <v>419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5" t="s">
        <v>78</v>
      </c>
      <c r="BK211" s="220">
        <f>ROUND(I211*H211,2)</f>
        <v>0</v>
      </c>
      <c r="BL211" s="25" t="s">
        <v>426</v>
      </c>
      <c r="BM211" s="25" t="s">
        <v>1060</v>
      </c>
    </row>
    <row r="212" spans="2:65" s="1" customFormat="1" ht="13.5">
      <c r="B212" s="42"/>
      <c r="C212" s="64"/>
      <c r="D212" s="237" t="s">
        <v>428</v>
      </c>
      <c r="E212" s="64"/>
      <c r="F212" s="271" t="s">
        <v>3942</v>
      </c>
      <c r="G212" s="64"/>
      <c r="H212" s="64"/>
      <c r="I212" s="177"/>
      <c r="J212" s="64"/>
      <c r="K212" s="64"/>
      <c r="L212" s="62"/>
      <c r="M212" s="223"/>
      <c r="N212" s="43"/>
      <c r="O212" s="43"/>
      <c r="P212" s="43"/>
      <c r="Q212" s="43"/>
      <c r="R212" s="43"/>
      <c r="S212" s="43"/>
      <c r="T212" s="79"/>
      <c r="AT212" s="25" t="s">
        <v>428</v>
      </c>
      <c r="AU212" s="25" t="s">
        <v>80</v>
      </c>
    </row>
    <row r="213" spans="2:65" s="1" customFormat="1" ht="22.5" customHeight="1">
      <c r="B213" s="42"/>
      <c r="C213" s="209" t="s">
        <v>769</v>
      </c>
      <c r="D213" s="209" t="s">
        <v>421</v>
      </c>
      <c r="E213" s="210" t="s">
        <v>3819</v>
      </c>
      <c r="F213" s="211" t="s">
        <v>3820</v>
      </c>
      <c r="G213" s="212" t="s">
        <v>3002</v>
      </c>
      <c r="H213" s="213">
        <v>1</v>
      </c>
      <c r="I213" s="214"/>
      <c r="J213" s="215">
        <f>ROUND(I213*H213,2)</f>
        <v>0</v>
      </c>
      <c r="K213" s="211" t="s">
        <v>21</v>
      </c>
      <c r="L213" s="62"/>
      <c r="M213" s="216" t="s">
        <v>21</v>
      </c>
      <c r="N213" s="217" t="s">
        <v>42</v>
      </c>
      <c r="O213" s="43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AR213" s="25" t="s">
        <v>426</v>
      </c>
      <c r="AT213" s="25" t="s">
        <v>421</v>
      </c>
      <c r="AU213" s="25" t="s">
        <v>80</v>
      </c>
      <c r="AY213" s="25" t="s">
        <v>419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5" t="s">
        <v>78</v>
      </c>
      <c r="BK213" s="220">
        <f>ROUND(I213*H213,2)</f>
        <v>0</v>
      </c>
      <c r="BL213" s="25" t="s">
        <v>426</v>
      </c>
      <c r="BM213" s="25" t="s">
        <v>1072</v>
      </c>
    </row>
    <row r="214" spans="2:65" s="1" customFormat="1" ht="13.5">
      <c r="B214" s="42"/>
      <c r="C214" s="64"/>
      <c r="D214" s="237" t="s">
        <v>428</v>
      </c>
      <c r="E214" s="64"/>
      <c r="F214" s="271" t="s">
        <v>3820</v>
      </c>
      <c r="G214" s="64"/>
      <c r="H214" s="64"/>
      <c r="I214" s="177"/>
      <c r="J214" s="64"/>
      <c r="K214" s="64"/>
      <c r="L214" s="62"/>
      <c r="M214" s="223"/>
      <c r="N214" s="43"/>
      <c r="O214" s="43"/>
      <c r="P214" s="43"/>
      <c r="Q214" s="43"/>
      <c r="R214" s="43"/>
      <c r="S214" s="43"/>
      <c r="T214" s="79"/>
      <c r="AT214" s="25" t="s">
        <v>428</v>
      </c>
      <c r="AU214" s="25" t="s">
        <v>80</v>
      </c>
    </row>
    <row r="215" spans="2:65" s="1" customFormat="1" ht="22.5" customHeight="1">
      <c r="B215" s="42"/>
      <c r="C215" s="209" t="s">
        <v>776</v>
      </c>
      <c r="D215" s="209" t="s">
        <v>421</v>
      </c>
      <c r="E215" s="210" t="s">
        <v>3821</v>
      </c>
      <c r="F215" s="211" t="s">
        <v>3822</v>
      </c>
      <c r="G215" s="212" t="s">
        <v>3002</v>
      </c>
      <c r="H215" s="213">
        <v>2</v>
      </c>
      <c r="I215" s="214"/>
      <c r="J215" s="215">
        <f>ROUND(I215*H215,2)</f>
        <v>0</v>
      </c>
      <c r="K215" s="211" t="s">
        <v>21</v>
      </c>
      <c r="L215" s="62"/>
      <c r="M215" s="216" t="s">
        <v>21</v>
      </c>
      <c r="N215" s="217" t="s">
        <v>42</v>
      </c>
      <c r="O215" s="43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AR215" s="25" t="s">
        <v>426</v>
      </c>
      <c r="AT215" s="25" t="s">
        <v>421</v>
      </c>
      <c r="AU215" s="25" t="s">
        <v>80</v>
      </c>
      <c r="AY215" s="25" t="s">
        <v>419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5" t="s">
        <v>78</v>
      </c>
      <c r="BK215" s="220">
        <f>ROUND(I215*H215,2)</f>
        <v>0</v>
      </c>
      <c r="BL215" s="25" t="s">
        <v>426</v>
      </c>
      <c r="BM215" s="25" t="s">
        <v>1084</v>
      </c>
    </row>
    <row r="216" spans="2:65" s="1" customFormat="1" ht="13.5">
      <c r="B216" s="42"/>
      <c r="C216" s="64"/>
      <c r="D216" s="237" t="s">
        <v>428</v>
      </c>
      <c r="E216" s="64"/>
      <c r="F216" s="271" t="s">
        <v>3822</v>
      </c>
      <c r="G216" s="64"/>
      <c r="H216" s="64"/>
      <c r="I216" s="177"/>
      <c r="J216" s="64"/>
      <c r="K216" s="64"/>
      <c r="L216" s="62"/>
      <c r="M216" s="223"/>
      <c r="N216" s="43"/>
      <c r="O216" s="43"/>
      <c r="P216" s="43"/>
      <c r="Q216" s="43"/>
      <c r="R216" s="43"/>
      <c r="S216" s="43"/>
      <c r="T216" s="79"/>
      <c r="AT216" s="25" t="s">
        <v>428</v>
      </c>
      <c r="AU216" s="25" t="s">
        <v>80</v>
      </c>
    </row>
    <row r="217" spans="2:65" s="1" customFormat="1" ht="22.5" customHeight="1">
      <c r="B217" s="42"/>
      <c r="C217" s="209" t="s">
        <v>784</v>
      </c>
      <c r="D217" s="209" t="s">
        <v>421</v>
      </c>
      <c r="E217" s="210" t="s">
        <v>3823</v>
      </c>
      <c r="F217" s="211" t="s">
        <v>3824</v>
      </c>
      <c r="G217" s="212" t="s">
        <v>3002</v>
      </c>
      <c r="H217" s="213">
        <v>15</v>
      </c>
      <c r="I217" s="214"/>
      <c r="J217" s="215">
        <f>ROUND(I217*H217,2)</f>
        <v>0</v>
      </c>
      <c r="K217" s="211" t="s">
        <v>21</v>
      </c>
      <c r="L217" s="62"/>
      <c r="M217" s="216" t="s">
        <v>21</v>
      </c>
      <c r="N217" s="217" t="s">
        <v>42</v>
      </c>
      <c r="O217" s="43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AR217" s="25" t="s">
        <v>426</v>
      </c>
      <c r="AT217" s="25" t="s">
        <v>421</v>
      </c>
      <c r="AU217" s="25" t="s">
        <v>80</v>
      </c>
      <c r="AY217" s="25" t="s">
        <v>419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5" t="s">
        <v>78</v>
      </c>
      <c r="BK217" s="220">
        <f>ROUND(I217*H217,2)</f>
        <v>0</v>
      </c>
      <c r="BL217" s="25" t="s">
        <v>426</v>
      </c>
      <c r="BM217" s="25" t="s">
        <v>1106</v>
      </c>
    </row>
    <row r="218" spans="2:65" s="1" customFormat="1" ht="13.5">
      <c r="B218" s="42"/>
      <c r="C218" s="64"/>
      <c r="D218" s="237" t="s">
        <v>428</v>
      </c>
      <c r="E218" s="64"/>
      <c r="F218" s="271" t="s">
        <v>3824</v>
      </c>
      <c r="G218" s="64"/>
      <c r="H218" s="64"/>
      <c r="I218" s="177"/>
      <c r="J218" s="64"/>
      <c r="K218" s="64"/>
      <c r="L218" s="62"/>
      <c r="M218" s="223"/>
      <c r="N218" s="43"/>
      <c r="O218" s="43"/>
      <c r="P218" s="43"/>
      <c r="Q218" s="43"/>
      <c r="R218" s="43"/>
      <c r="S218" s="43"/>
      <c r="T218" s="79"/>
      <c r="AT218" s="25" t="s">
        <v>428</v>
      </c>
      <c r="AU218" s="25" t="s">
        <v>80</v>
      </c>
    </row>
    <row r="219" spans="2:65" s="1" customFormat="1" ht="22.5" customHeight="1">
      <c r="B219" s="42"/>
      <c r="C219" s="209" t="s">
        <v>788</v>
      </c>
      <c r="D219" s="209" t="s">
        <v>421</v>
      </c>
      <c r="E219" s="210" t="s">
        <v>3825</v>
      </c>
      <c r="F219" s="211" t="s">
        <v>3826</v>
      </c>
      <c r="G219" s="212" t="s">
        <v>3002</v>
      </c>
      <c r="H219" s="213">
        <v>2</v>
      </c>
      <c r="I219" s="214"/>
      <c r="J219" s="215">
        <f>ROUND(I219*H219,2)</f>
        <v>0</v>
      </c>
      <c r="K219" s="211" t="s">
        <v>21</v>
      </c>
      <c r="L219" s="62"/>
      <c r="M219" s="216" t="s">
        <v>21</v>
      </c>
      <c r="N219" s="217" t="s">
        <v>42</v>
      </c>
      <c r="O219" s="43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AR219" s="25" t="s">
        <v>426</v>
      </c>
      <c r="AT219" s="25" t="s">
        <v>421</v>
      </c>
      <c r="AU219" s="25" t="s">
        <v>80</v>
      </c>
      <c r="AY219" s="25" t="s">
        <v>419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5" t="s">
        <v>78</v>
      </c>
      <c r="BK219" s="220">
        <f>ROUND(I219*H219,2)</f>
        <v>0</v>
      </c>
      <c r="BL219" s="25" t="s">
        <v>426</v>
      </c>
      <c r="BM219" s="25" t="s">
        <v>1118</v>
      </c>
    </row>
    <row r="220" spans="2:65" s="1" customFormat="1" ht="13.5">
      <c r="B220" s="42"/>
      <c r="C220" s="64"/>
      <c r="D220" s="237" t="s">
        <v>428</v>
      </c>
      <c r="E220" s="64"/>
      <c r="F220" s="271" t="s">
        <v>3826</v>
      </c>
      <c r="G220" s="64"/>
      <c r="H220" s="64"/>
      <c r="I220" s="177"/>
      <c r="J220" s="64"/>
      <c r="K220" s="64"/>
      <c r="L220" s="62"/>
      <c r="M220" s="223"/>
      <c r="N220" s="43"/>
      <c r="O220" s="43"/>
      <c r="P220" s="43"/>
      <c r="Q220" s="43"/>
      <c r="R220" s="43"/>
      <c r="S220" s="43"/>
      <c r="T220" s="79"/>
      <c r="AT220" s="25" t="s">
        <v>428</v>
      </c>
      <c r="AU220" s="25" t="s">
        <v>80</v>
      </c>
    </row>
    <row r="221" spans="2:65" s="1" customFormat="1" ht="22.5" customHeight="1">
      <c r="B221" s="42"/>
      <c r="C221" s="209" t="s">
        <v>797</v>
      </c>
      <c r="D221" s="209" t="s">
        <v>421</v>
      </c>
      <c r="E221" s="210" t="s">
        <v>3827</v>
      </c>
      <c r="F221" s="211" t="s">
        <v>3828</v>
      </c>
      <c r="G221" s="212" t="s">
        <v>3002</v>
      </c>
      <c r="H221" s="213">
        <v>2</v>
      </c>
      <c r="I221" s="214"/>
      <c r="J221" s="215">
        <f>ROUND(I221*H221,2)</f>
        <v>0</v>
      </c>
      <c r="K221" s="211" t="s">
        <v>21</v>
      </c>
      <c r="L221" s="62"/>
      <c r="M221" s="216" t="s">
        <v>21</v>
      </c>
      <c r="N221" s="217" t="s">
        <v>42</v>
      </c>
      <c r="O221" s="43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AR221" s="25" t="s">
        <v>426</v>
      </c>
      <c r="AT221" s="25" t="s">
        <v>421</v>
      </c>
      <c r="AU221" s="25" t="s">
        <v>80</v>
      </c>
      <c r="AY221" s="25" t="s">
        <v>419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5" t="s">
        <v>78</v>
      </c>
      <c r="BK221" s="220">
        <f>ROUND(I221*H221,2)</f>
        <v>0</v>
      </c>
      <c r="BL221" s="25" t="s">
        <v>426</v>
      </c>
      <c r="BM221" s="25" t="s">
        <v>1129</v>
      </c>
    </row>
    <row r="222" spans="2:65" s="1" customFormat="1" ht="13.5">
      <c r="B222" s="42"/>
      <c r="C222" s="64"/>
      <c r="D222" s="237" t="s">
        <v>428</v>
      </c>
      <c r="E222" s="64"/>
      <c r="F222" s="271" t="s">
        <v>3828</v>
      </c>
      <c r="G222" s="64"/>
      <c r="H222" s="64"/>
      <c r="I222" s="177"/>
      <c r="J222" s="64"/>
      <c r="K222" s="64"/>
      <c r="L222" s="62"/>
      <c r="M222" s="223"/>
      <c r="N222" s="43"/>
      <c r="O222" s="43"/>
      <c r="P222" s="43"/>
      <c r="Q222" s="43"/>
      <c r="R222" s="43"/>
      <c r="S222" s="43"/>
      <c r="T222" s="79"/>
      <c r="AT222" s="25" t="s">
        <v>428</v>
      </c>
      <c r="AU222" s="25" t="s">
        <v>80</v>
      </c>
    </row>
    <row r="223" spans="2:65" s="1" customFormat="1" ht="22.5" customHeight="1">
      <c r="B223" s="42"/>
      <c r="C223" s="209" t="s">
        <v>806</v>
      </c>
      <c r="D223" s="209" t="s">
        <v>421</v>
      </c>
      <c r="E223" s="210" t="s">
        <v>3829</v>
      </c>
      <c r="F223" s="211" t="s">
        <v>3830</v>
      </c>
      <c r="G223" s="212" t="s">
        <v>3002</v>
      </c>
      <c r="H223" s="213">
        <v>8</v>
      </c>
      <c r="I223" s="214"/>
      <c r="J223" s="215">
        <f>ROUND(I223*H223,2)</f>
        <v>0</v>
      </c>
      <c r="K223" s="211" t="s">
        <v>21</v>
      </c>
      <c r="L223" s="62"/>
      <c r="M223" s="216" t="s">
        <v>21</v>
      </c>
      <c r="N223" s="217" t="s">
        <v>42</v>
      </c>
      <c r="O223" s="43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AR223" s="25" t="s">
        <v>426</v>
      </c>
      <c r="AT223" s="25" t="s">
        <v>421</v>
      </c>
      <c r="AU223" s="25" t="s">
        <v>80</v>
      </c>
      <c r="AY223" s="25" t="s">
        <v>419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5" t="s">
        <v>78</v>
      </c>
      <c r="BK223" s="220">
        <f>ROUND(I223*H223,2)</f>
        <v>0</v>
      </c>
      <c r="BL223" s="25" t="s">
        <v>426</v>
      </c>
      <c r="BM223" s="25" t="s">
        <v>1140</v>
      </c>
    </row>
    <row r="224" spans="2:65" s="1" customFormat="1" ht="13.5">
      <c r="B224" s="42"/>
      <c r="C224" s="64"/>
      <c r="D224" s="237" t="s">
        <v>428</v>
      </c>
      <c r="E224" s="64"/>
      <c r="F224" s="271" t="s">
        <v>3830</v>
      </c>
      <c r="G224" s="64"/>
      <c r="H224" s="64"/>
      <c r="I224" s="177"/>
      <c r="J224" s="64"/>
      <c r="K224" s="64"/>
      <c r="L224" s="62"/>
      <c r="M224" s="223"/>
      <c r="N224" s="43"/>
      <c r="O224" s="43"/>
      <c r="P224" s="43"/>
      <c r="Q224" s="43"/>
      <c r="R224" s="43"/>
      <c r="S224" s="43"/>
      <c r="T224" s="79"/>
      <c r="AT224" s="25" t="s">
        <v>428</v>
      </c>
      <c r="AU224" s="25" t="s">
        <v>80</v>
      </c>
    </row>
    <row r="225" spans="2:65" s="1" customFormat="1" ht="22.5" customHeight="1">
      <c r="B225" s="42"/>
      <c r="C225" s="209" t="s">
        <v>811</v>
      </c>
      <c r="D225" s="209" t="s">
        <v>421</v>
      </c>
      <c r="E225" s="210" t="s">
        <v>3943</v>
      </c>
      <c r="F225" s="211" t="s">
        <v>3944</v>
      </c>
      <c r="G225" s="212" t="s">
        <v>3002</v>
      </c>
      <c r="H225" s="213">
        <v>12</v>
      </c>
      <c r="I225" s="214"/>
      <c r="J225" s="215">
        <f>ROUND(I225*H225,2)</f>
        <v>0</v>
      </c>
      <c r="K225" s="211" t="s">
        <v>21</v>
      </c>
      <c r="L225" s="62"/>
      <c r="M225" s="216" t="s">
        <v>21</v>
      </c>
      <c r="N225" s="217" t="s">
        <v>42</v>
      </c>
      <c r="O225" s="43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AR225" s="25" t="s">
        <v>426</v>
      </c>
      <c r="AT225" s="25" t="s">
        <v>421</v>
      </c>
      <c r="AU225" s="25" t="s">
        <v>80</v>
      </c>
      <c r="AY225" s="25" t="s">
        <v>419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5" t="s">
        <v>78</v>
      </c>
      <c r="BK225" s="220">
        <f>ROUND(I225*H225,2)</f>
        <v>0</v>
      </c>
      <c r="BL225" s="25" t="s">
        <v>426</v>
      </c>
      <c r="BM225" s="25" t="s">
        <v>1154</v>
      </c>
    </row>
    <row r="226" spans="2:65" s="1" customFormat="1" ht="13.5">
      <c r="B226" s="42"/>
      <c r="C226" s="64"/>
      <c r="D226" s="237" t="s">
        <v>428</v>
      </c>
      <c r="E226" s="64"/>
      <c r="F226" s="271" t="s">
        <v>3944</v>
      </c>
      <c r="G226" s="64"/>
      <c r="H226" s="64"/>
      <c r="I226" s="177"/>
      <c r="J226" s="64"/>
      <c r="K226" s="64"/>
      <c r="L226" s="62"/>
      <c r="M226" s="223"/>
      <c r="N226" s="43"/>
      <c r="O226" s="43"/>
      <c r="P226" s="43"/>
      <c r="Q226" s="43"/>
      <c r="R226" s="43"/>
      <c r="S226" s="43"/>
      <c r="T226" s="79"/>
      <c r="AT226" s="25" t="s">
        <v>428</v>
      </c>
      <c r="AU226" s="25" t="s">
        <v>80</v>
      </c>
    </row>
    <row r="227" spans="2:65" s="1" customFormat="1" ht="22.5" customHeight="1">
      <c r="B227" s="42"/>
      <c r="C227" s="209" t="s">
        <v>816</v>
      </c>
      <c r="D227" s="209" t="s">
        <v>421</v>
      </c>
      <c r="E227" s="210" t="s">
        <v>3945</v>
      </c>
      <c r="F227" s="211" t="s">
        <v>3946</v>
      </c>
      <c r="G227" s="212" t="s">
        <v>3002</v>
      </c>
      <c r="H227" s="213">
        <v>4</v>
      </c>
      <c r="I227" s="214"/>
      <c r="J227" s="215">
        <f>ROUND(I227*H227,2)</f>
        <v>0</v>
      </c>
      <c r="K227" s="211" t="s">
        <v>21</v>
      </c>
      <c r="L227" s="62"/>
      <c r="M227" s="216" t="s">
        <v>21</v>
      </c>
      <c r="N227" s="217" t="s">
        <v>42</v>
      </c>
      <c r="O227" s="43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AR227" s="25" t="s">
        <v>426</v>
      </c>
      <c r="AT227" s="25" t="s">
        <v>421</v>
      </c>
      <c r="AU227" s="25" t="s">
        <v>80</v>
      </c>
      <c r="AY227" s="25" t="s">
        <v>419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5" t="s">
        <v>78</v>
      </c>
      <c r="BK227" s="220">
        <f>ROUND(I227*H227,2)</f>
        <v>0</v>
      </c>
      <c r="BL227" s="25" t="s">
        <v>426</v>
      </c>
      <c r="BM227" s="25" t="s">
        <v>1168</v>
      </c>
    </row>
    <row r="228" spans="2:65" s="1" customFormat="1" ht="13.5">
      <c r="B228" s="42"/>
      <c r="C228" s="64"/>
      <c r="D228" s="237" t="s">
        <v>428</v>
      </c>
      <c r="E228" s="64"/>
      <c r="F228" s="271" t="s">
        <v>3946</v>
      </c>
      <c r="G228" s="64"/>
      <c r="H228" s="64"/>
      <c r="I228" s="177"/>
      <c r="J228" s="64"/>
      <c r="K228" s="64"/>
      <c r="L228" s="62"/>
      <c r="M228" s="223"/>
      <c r="N228" s="43"/>
      <c r="O228" s="43"/>
      <c r="P228" s="43"/>
      <c r="Q228" s="43"/>
      <c r="R228" s="43"/>
      <c r="S228" s="43"/>
      <c r="T228" s="79"/>
      <c r="AT228" s="25" t="s">
        <v>428</v>
      </c>
      <c r="AU228" s="25" t="s">
        <v>80</v>
      </c>
    </row>
    <row r="229" spans="2:65" s="1" customFormat="1" ht="22.5" customHeight="1">
      <c r="B229" s="42"/>
      <c r="C229" s="209" t="s">
        <v>325</v>
      </c>
      <c r="D229" s="209" t="s">
        <v>421</v>
      </c>
      <c r="E229" s="210" t="s">
        <v>3833</v>
      </c>
      <c r="F229" s="211" t="s">
        <v>3834</v>
      </c>
      <c r="G229" s="212" t="s">
        <v>3002</v>
      </c>
      <c r="H229" s="213">
        <v>16</v>
      </c>
      <c r="I229" s="214"/>
      <c r="J229" s="215">
        <f>ROUND(I229*H229,2)</f>
        <v>0</v>
      </c>
      <c r="K229" s="211" t="s">
        <v>21</v>
      </c>
      <c r="L229" s="62"/>
      <c r="M229" s="216" t="s">
        <v>21</v>
      </c>
      <c r="N229" s="217" t="s">
        <v>42</v>
      </c>
      <c r="O229" s="43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AR229" s="25" t="s">
        <v>426</v>
      </c>
      <c r="AT229" s="25" t="s">
        <v>421</v>
      </c>
      <c r="AU229" s="25" t="s">
        <v>80</v>
      </c>
      <c r="AY229" s="25" t="s">
        <v>419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5" t="s">
        <v>78</v>
      </c>
      <c r="BK229" s="220">
        <f>ROUND(I229*H229,2)</f>
        <v>0</v>
      </c>
      <c r="BL229" s="25" t="s">
        <v>426</v>
      </c>
      <c r="BM229" s="25" t="s">
        <v>1180</v>
      </c>
    </row>
    <row r="230" spans="2:65" s="1" customFormat="1" ht="13.5">
      <c r="B230" s="42"/>
      <c r="C230" s="64"/>
      <c r="D230" s="237" t="s">
        <v>428</v>
      </c>
      <c r="E230" s="64"/>
      <c r="F230" s="271" t="s">
        <v>3834</v>
      </c>
      <c r="G230" s="64"/>
      <c r="H230" s="64"/>
      <c r="I230" s="177"/>
      <c r="J230" s="64"/>
      <c r="K230" s="64"/>
      <c r="L230" s="62"/>
      <c r="M230" s="223"/>
      <c r="N230" s="43"/>
      <c r="O230" s="43"/>
      <c r="P230" s="43"/>
      <c r="Q230" s="43"/>
      <c r="R230" s="43"/>
      <c r="S230" s="43"/>
      <c r="T230" s="79"/>
      <c r="AT230" s="25" t="s">
        <v>428</v>
      </c>
      <c r="AU230" s="25" t="s">
        <v>80</v>
      </c>
    </row>
    <row r="231" spans="2:65" s="1" customFormat="1" ht="22.5" customHeight="1">
      <c r="B231" s="42"/>
      <c r="C231" s="209" t="s">
        <v>826</v>
      </c>
      <c r="D231" s="209" t="s">
        <v>421</v>
      </c>
      <c r="E231" s="210" t="s">
        <v>3960</v>
      </c>
      <c r="F231" s="211" t="s">
        <v>3961</v>
      </c>
      <c r="G231" s="212" t="s">
        <v>3002</v>
      </c>
      <c r="H231" s="213">
        <v>2</v>
      </c>
      <c r="I231" s="214"/>
      <c r="J231" s="215">
        <f>ROUND(I231*H231,2)</f>
        <v>0</v>
      </c>
      <c r="K231" s="211" t="s">
        <v>21</v>
      </c>
      <c r="L231" s="62"/>
      <c r="M231" s="216" t="s">
        <v>21</v>
      </c>
      <c r="N231" s="217" t="s">
        <v>42</v>
      </c>
      <c r="O231" s="43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AR231" s="25" t="s">
        <v>426</v>
      </c>
      <c r="AT231" s="25" t="s">
        <v>421</v>
      </c>
      <c r="AU231" s="25" t="s">
        <v>80</v>
      </c>
      <c r="AY231" s="25" t="s">
        <v>419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5" t="s">
        <v>78</v>
      </c>
      <c r="BK231" s="220">
        <f>ROUND(I231*H231,2)</f>
        <v>0</v>
      </c>
      <c r="BL231" s="25" t="s">
        <v>426</v>
      </c>
      <c r="BM231" s="25" t="s">
        <v>1192</v>
      </c>
    </row>
    <row r="232" spans="2:65" s="1" customFormat="1" ht="13.5">
      <c r="B232" s="42"/>
      <c r="C232" s="64"/>
      <c r="D232" s="237" t="s">
        <v>428</v>
      </c>
      <c r="E232" s="64"/>
      <c r="F232" s="271" t="s">
        <v>3961</v>
      </c>
      <c r="G232" s="64"/>
      <c r="H232" s="64"/>
      <c r="I232" s="177"/>
      <c r="J232" s="64"/>
      <c r="K232" s="64"/>
      <c r="L232" s="62"/>
      <c r="M232" s="223"/>
      <c r="N232" s="43"/>
      <c r="O232" s="43"/>
      <c r="P232" s="43"/>
      <c r="Q232" s="43"/>
      <c r="R232" s="43"/>
      <c r="S232" s="43"/>
      <c r="T232" s="79"/>
      <c r="AT232" s="25" t="s">
        <v>428</v>
      </c>
      <c r="AU232" s="25" t="s">
        <v>80</v>
      </c>
    </row>
    <row r="233" spans="2:65" s="1" customFormat="1" ht="22.5" customHeight="1">
      <c r="B233" s="42"/>
      <c r="C233" s="209" t="s">
        <v>832</v>
      </c>
      <c r="D233" s="209" t="s">
        <v>421</v>
      </c>
      <c r="E233" s="210" t="s">
        <v>3835</v>
      </c>
      <c r="F233" s="211" t="s">
        <v>3836</v>
      </c>
      <c r="G233" s="212" t="s">
        <v>3002</v>
      </c>
      <c r="H233" s="213">
        <v>2</v>
      </c>
      <c r="I233" s="214"/>
      <c r="J233" s="215">
        <f>ROUND(I233*H233,2)</f>
        <v>0</v>
      </c>
      <c r="K233" s="211" t="s">
        <v>21</v>
      </c>
      <c r="L233" s="62"/>
      <c r="M233" s="216" t="s">
        <v>21</v>
      </c>
      <c r="N233" s="217" t="s">
        <v>42</v>
      </c>
      <c r="O233" s="43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AR233" s="25" t="s">
        <v>426</v>
      </c>
      <c r="AT233" s="25" t="s">
        <v>421</v>
      </c>
      <c r="AU233" s="25" t="s">
        <v>80</v>
      </c>
      <c r="AY233" s="25" t="s">
        <v>419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5" t="s">
        <v>78</v>
      </c>
      <c r="BK233" s="220">
        <f>ROUND(I233*H233,2)</f>
        <v>0</v>
      </c>
      <c r="BL233" s="25" t="s">
        <v>426</v>
      </c>
      <c r="BM233" s="25" t="s">
        <v>1203</v>
      </c>
    </row>
    <row r="234" spans="2:65" s="1" customFormat="1" ht="13.5">
      <c r="B234" s="42"/>
      <c r="C234" s="64"/>
      <c r="D234" s="237" t="s">
        <v>428</v>
      </c>
      <c r="E234" s="64"/>
      <c r="F234" s="271" t="s">
        <v>3836</v>
      </c>
      <c r="G234" s="64"/>
      <c r="H234" s="64"/>
      <c r="I234" s="177"/>
      <c r="J234" s="64"/>
      <c r="K234" s="64"/>
      <c r="L234" s="62"/>
      <c r="M234" s="223"/>
      <c r="N234" s="43"/>
      <c r="O234" s="43"/>
      <c r="P234" s="43"/>
      <c r="Q234" s="43"/>
      <c r="R234" s="43"/>
      <c r="S234" s="43"/>
      <c r="T234" s="79"/>
      <c r="AT234" s="25" t="s">
        <v>428</v>
      </c>
      <c r="AU234" s="25" t="s">
        <v>80</v>
      </c>
    </row>
    <row r="235" spans="2:65" s="1" customFormat="1" ht="22.5" customHeight="1">
      <c r="B235" s="42"/>
      <c r="C235" s="209" t="s">
        <v>331</v>
      </c>
      <c r="D235" s="209" t="s">
        <v>421</v>
      </c>
      <c r="E235" s="210" t="s">
        <v>3949</v>
      </c>
      <c r="F235" s="211" t="s">
        <v>3950</v>
      </c>
      <c r="G235" s="212" t="s">
        <v>3002</v>
      </c>
      <c r="H235" s="213">
        <v>1</v>
      </c>
      <c r="I235" s="214"/>
      <c r="J235" s="215">
        <f>ROUND(I235*H235,2)</f>
        <v>0</v>
      </c>
      <c r="K235" s="211" t="s">
        <v>21</v>
      </c>
      <c r="L235" s="62"/>
      <c r="M235" s="216" t="s">
        <v>21</v>
      </c>
      <c r="N235" s="217" t="s">
        <v>42</v>
      </c>
      <c r="O235" s="43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AR235" s="25" t="s">
        <v>426</v>
      </c>
      <c r="AT235" s="25" t="s">
        <v>421</v>
      </c>
      <c r="AU235" s="25" t="s">
        <v>80</v>
      </c>
      <c r="AY235" s="25" t="s">
        <v>419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5" t="s">
        <v>78</v>
      </c>
      <c r="BK235" s="220">
        <f>ROUND(I235*H235,2)</f>
        <v>0</v>
      </c>
      <c r="BL235" s="25" t="s">
        <v>426</v>
      </c>
      <c r="BM235" s="25" t="s">
        <v>1213</v>
      </c>
    </row>
    <row r="236" spans="2:65" s="1" customFormat="1" ht="13.5">
      <c r="B236" s="42"/>
      <c r="C236" s="64"/>
      <c r="D236" s="237" t="s">
        <v>428</v>
      </c>
      <c r="E236" s="64"/>
      <c r="F236" s="271" t="s">
        <v>3950</v>
      </c>
      <c r="G236" s="64"/>
      <c r="H236" s="64"/>
      <c r="I236" s="177"/>
      <c r="J236" s="64"/>
      <c r="K236" s="64"/>
      <c r="L236" s="62"/>
      <c r="M236" s="223"/>
      <c r="N236" s="43"/>
      <c r="O236" s="43"/>
      <c r="P236" s="43"/>
      <c r="Q236" s="43"/>
      <c r="R236" s="43"/>
      <c r="S236" s="43"/>
      <c r="T236" s="79"/>
      <c r="AT236" s="25" t="s">
        <v>428</v>
      </c>
      <c r="AU236" s="25" t="s">
        <v>80</v>
      </c>
    </row>
    <row r="237" spans="2:65" s="1" customFormat="1" ht="31.5" customHeight="1">
      <c r="B237" s="42"/>
      <c r="C237" s="209" t="s">
        <v>842</v>
      </c>
      <c r="D237" s="209" t="s">
        <v>421</v>
      </c>
      <c r="E237" s="210" t="s">
        <v>3951</v>
      </c>
      <c r="F237" s="211" t="s">
        <v>3952</v>
      </c>
      <c r="G237" s="212" t="s">
        <v>3002</v>
      </c>
      <c r="H237" s="213">
        <v>1</v>
      </c>
      <c r="I237" s="214"/>
      <c r="J237" s="215">
        <f>ROUND(I237*H237,2)</f>
        <v>0</v>
      </c>
      <c r="K237" s="211" t="s">
        <v>21</v>
      </c>
      <c r="L237" s="62"/>
      <c r="M237" s="216" t="s">
        <v>21</v>
      </c>
      <c r="N237" s="217" t="s">
        <v>42</v>
      </c>
      <c r="O237" s="43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AR237" s="25" t="s">
        <v>426</v>
      </c>
      <c r="AT237" s="25" t="s">
        <v>421</v>
      </c>
      <c r="AU237" s="25" t="s">
        <v>80</v>
      </c>
      <c r="AY237" s="25" t="s">
        <v>419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5" t="s">
        <v>78</v>
      </c>
      <c r="BK237" s="220">
        <f>ROUND(I237*H237,2)</f>
        <v>0</v>
      </c>
      <c r="BL237" s="25" t="s">
        <v>426</v>
      </c>
      <c r="BM237" s="25" t="s">
        <v>1227</v>
      </c>
    </row>
    <row r="238" spans="2:65" s="1" customFormat="1" ht="13.5">
      <c r="B238" s="42"/>
      <c r="C238" s="64"/>
      <c r="D238" s="221" t="s">
        <v>428</v>
      </c>
      <c r="E238" s="64"/>
      <c r="F238" s="222" t="s">
        <v>3952</v>
      </c>
      <c r="G238" s="64"/>
      <c r="H238" s="64"/>
      <c r="I238" s="177"/>
      <c r="J238" s="64"/>
      <c r="K238" s="64"/>
      <c r="L238" s="62"/>
      <c r="M238" s="223"/>
      <c r="N238" s="43"/>
      <c r="O238" s="43"/>
      <c r="P238" s="43"/>
      <c r="Q238" s="43"/>
      <c r="R238" s="43"/>
      <c r="S238" s="43"/>
      <c r="T238" s="79"/>
      <c r="AT238" s="25" t="s">
        <v>428</v>
      </c>
      <c r="AU238" s="25" t="s">
        <v>80</v>
      </c>
    </row>
    <row r="239" spans="2:65" s="11" customFormat="1" ht="29.85" customHeight="1">
      <c r="B239" s="192"/>
      <c r="C239" s="193"/>
      <c r="D239" s="206" t="s">
        <v>70</v>
      </c>
      <c r="E239" s="207" t="s">
        <v>3962</v>
      </c>
      <c r="F239" s="207" t="s">
        <v>3860</v>
      </c>
      <c r="G239" s="193"/>
      <c r="H239" s="193"/>
      <c r="I239" s="196"/>
      <c r="J239" s="208">
        <f>BK239</f>
        <v>0</v>
      </c>
      <c r="K239" s="193"/>
      <c r="L239" s="198"/>
      <c r="M239" s="199"/>
      <c r="N239" s="200"/>
      <c r="O239" s="200"/>
      <c r="P239" s="201">
        <f>SUM(P240:P245)</f>
        <v>0</v>
      </c>
      <c r="Q239" s="200"/>
      <c r="R239" s="201">
        <f>SUM(R240:R245)</f>
        <v>0</v>
      </c>
      <c r="S239" s="200"/>
      <c r="T239" s="202">
        <f>SUM(T240:T245)</f>
        <v>0</v>
      </c>
      <c r="AR239" s="203" t="s">
        <v>78</v>
      </c>
      <c r="AT239" s="204" t="s">
        <v>70</v>
      </c>
      <c r="AU239" s="204" t="s">
        <v>78</v>
      </c>
      <c r="AY239" s="203" t="s">
        <v>419</v>
      </c>
      <c r="BK239" s="205">
        <f>SUM(BK240:BK245)</f>
        <v>0</v>
      </c>
    </row>
    <row r="240" spans="2:65" s="1" customFormat="1" ht="31.5" customHeight="1">
      <c r="B240" s="42"/>
      <c r="C240" s="209" t="s">
        <v>848</v>
      </c>
      <c r="D240" s="209" t="s">
        <v>421</v>
      </c>
      <c r="E240" s="210" t="s">
        <v>3963</v>
      </c>
      <c r="F240" s="211" t="s">
        <v>3964</v>
      </c>
      <c r="G240" s="212" t="s">
        <v>504</v>
      </c>
      <c r="H240" s="213">
        <v>700</v>
      </c>
      <c r="I240" s="214"/>
      <c r="J240" s="215">
        <f>ROUND(I240*H240,2)</f>
        <v>0</v>
      </c>
      <c r="K240" s="211" t="s">
        <v>21</v>
      </c>
      <c r="L240" s="62"/>
      <c r="M240" s="216" t="s">
        <v>21</v>
      </c>
      <c r="N240" s="217" t="s">
        <v>42</v>
      </c>
      <c r="O240" s="43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AR240" s="25" t="s">
        <v>426</v>
      </c>
      <c r="AT240" s="25" t="s">
        <v>421</v>
      </c>
      <c r="AU240" s="25" t="s">
        <v>80</v>
      </c>
      <c r="AY240" s="25" t="s">
        <v>419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5" t="s">
        <v>78</v>
      </c>
      <c r="BK240" s="220">
        <f>ROUND(I240*H240,2)</f>
        <v>0</v>
      </c>
      <c r="BL240" s="25" t="s">
        <v>426</v>
      </c>
      <c r="BM240" s="25" t="s">
        <v>1236</v>
      </c>
    </row>
    <row r="241" spans="2:65" s="1" customFormat="1" ht="13.5">
      <c r="B241" s="42"/>
      <c r="C241" s="64"/>
      <c r="D241" s="237" t="s">
        <v>428</v>
      </c>
      <c r="E241" s="64"/>
      <c r="F241" s="271" t="s">
        <v>3964</v>
      </c>
      <c r="G241" s="64"/>
      <c r="H241" s="64"/>
      <c r="I241" s="177"/>
      <c r="J241" s="64"/>
      <c r="K241" s="64"/>
      <c r="L241" s="62"/>
      <c r="M241" s="223"/>
      <c r="N241" s="43"/>
      <c r="O241" s="43"/>
      <c r="P241" s="43"/>
      <c r="Q241" s="43"/>
      <c r="R241" s="43"/>
      <c r="S241" s="43"/>
      <c r="T241" s="79"/>
      <c r="AT241" s="25" t="s">
        <v>428</v>
      </c>
      <c r="AU241" s="25" t="s">
        <v>80</v>
      </c>
    </row>
    <row r="242" spans="2:65" s="1" customFormat="1" ht="22.5" customHeight="1">
      <c r="B242" s="42"/>
      <c r="C242" s="209" t="s">
        <v>853</v>
      </c>
      <c r="D242" s="209" t="s">
        <v>421</v>
      </c>
      <c r="E242" s="210" t="s">
        <v>3965</v>
      </c>
      <c r="F242" s="211" t="s">
        <v>3966</v>
      </c>
      <c r="G242" s="212" t="s">
        <v>504</v>
      </c>
      <c r="H242" s="213">
        <v>700</v>
      </c>
      <c r="I242" s="214"/>
      <c r="J242" s="215">
        <f>ROUND(I242*H242,2)</f>
        <v>0</v>
      </c>
      <c r="K242" s="211" t="s">
        <v>21</v>
      </c>
      <c r="L242" s="62"/>
      <c r="M242" s="216" t="s">
        <v>21</v>
      </c>
      <c r="N242" s="217" t="s">
        <v>42</v>
      </c>
      <c r="O242" s="43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AR242" s="25" t="s">
        <v>426</v>
      </c>
      <c r="AT242" s="25" t="s">
        <v>421</v>
      </c>
      <c r="AU242" s="25" t="s">
        <v>80</v>
      </c>
      <c r="AY242" s="25" t="s">
        <v>419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5" t="s">
        <v>78</v>
      </c>
      <c r="BK242" s="220">
        <f>ROUND(I242*H242,2)</f>
        <v>0</v>
      </c>
      <c r="BL242" s="25" t="s">
        <v>426</v>
      </c>
      <c r="BM242" s="25" t="s">
        <v>1245</v>
      </c>
    </row>
    <row r="243" spans="2:65" s="1" customFormat="1" ht="13.5">
      <c r="B243" s="42"/>
      <c r="C243" s="64"/>
      <c r="D243" s="237" t="s">
        <v>428</v>
      </c>
      <c r="E243" s="64"/>
      <c r="F243" s="271" t="s">
        <v>3966</v>
      </c>
      <c r="G243" s="64"/>
      <c r="H243" s="64"/>
      <c r="I243" s="177"/>
      <c r="J243" s="64"/>
      <c r="K243" s="64"/>
      <c r="L243" s="62"/>
      <c r="M243" s="223"/>
      <c r="N243" s="43"/>
      <c r="O243" s="43"/>
      <c r="P243" s="43"/>
      <c r="Q243" s="43"/>
      <c r="R243" s="43"/>
      <c r="S243" s="43"/>
      <c r="T243" s="79"/>
      <c r="AT243" s="25" t="s">
        <v>428</v>
      </c>
      <c r="AU243" s="25" t="s">
        <v>80</v>
      </c>
    </row>
    <row r="244" spans="2:65" s="1" customFormat="1" ht="22.5" customHeight="1">
      <c r="B244" s="42"/>
      <c r="C244" s="209" t="s">
        <v>859</v>
      </c>
      <c r="D244" s="209" t="s">
        <v>421</v>
      </c>
      <c r="E244" s="210" t="s">
        <v>3863</v>
      </c>
      <c r="F244" s="211" t="s">
        <v>3864</v>
      </c>
      <c r="G244" s="212" t="s">
        <v>504</v>
      </c>
      <c r="H244" s="213">
        <v>700</v>
      </c>
      <c r="I244" s="214"/>
      <c r="J244" s="215">
        <f>ROUND(I244*H244,2)</f>
        <v>0</v>
      </c>
      <c r="K244" s="211" t="s">
        <v>21</v>
      </c>
      <c r="L244" s="62"/>
      <c r="M244" s="216" t="s">
        <v>21</v>
      </c>
      <c r="N244" s="217" t="s">
        <v>42</v>
      </c>
      <c r="O244" s="43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AR244" s="25" t="s">
        <v>426</v>
      </c>
      <c r="AT244" s="25" t="s">
        <v>421</v>
      </c>
      <c r="AU244" s="25" t="s">
        <v>80</v>
      </c>
      <c r="AY244" s="25" t="s">
        <v>419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5" t="s">
        <v>78</v>
      </c>
      <c r="BK244" s="220">
        <f>ROUND(I244*H244,2)</f>
        <v>0</v>
      </c>
      <c r="BL244" s="25" t="s">
        <v>426</v>
      </c>
      <c r="BM244" s="25" t="s">
        <v>1255</v>
      </c>
    </row>
    <row r="245" spans="2:65" s="1" customFormat="1" ht="13.5">
      <c r="B245" s="42"/>
      <c r="C245" s="64"/>
      <c r="D245" s="221" t="s">
        <v>428</v>
      </c>
      <c r="E245" s="64"/>
      <c r="F245" s="222" t="s">
        <v>3864</v>
      </c>
      <c r="G245" s="64"/>
      <c r="H245" s="64"/>
      <c r="I245" s="177"/>
      <c r="J245" s="64"/>
      <c r="K245" s="64"/>
      <c r="L245" s="62"/>
      <c r="M245" s="223"/>
      <c r="N245" s="43"/>
      <c r="O245" s="43"/>
      <c r="P245" s="43"/>
      <c r="Q245" s="43"/>
      <c r="R245" s="43"/>
      <c r="S245" s="43"/>
      <c r="T245" s="79"/>
      <c r="AT245" s="25" t="s">
        <v>428</v>
      </c>
      <c r="AU245" s="25" t="s">
        <v>80</v>
      </c>
    </row>
    <row r="246" spans="2:65" s="11" customFormat="1" ht="29.85" customHeight="1">
      <c r="B246" s="192"/>
      <c r="C246" s="193"/>
      <c r="D246" s="206" t="s">
        <v>70</v>
      </c>
      <c r="E246" s="207" t="s">
        <v>3967</v>
      </c>
      <c r="F246" s="207" t="s">
        <v>3866</v>
      </c>
      <c r="G246" s="193"/>
      <c r="H246" s="193"/>
      <c r="I246" s="196"/>
      <c r="J246" s="208">
        <f>BK246</f>
        <v>0</v>
      </c>
      <c r="K246" s="193"/>
      <c r="L246" s="198"/>
      <c r="M246" s="199"/>
      <c r="N246" s="200"/>
      <c r="O246" s="200"/>
      <c r="P246" s="201">
        <f>SUM(P247:P266)</f>
        <v>0</v>
      </c>
      <c r="Q246" s="200"/>
      <c r="R246" s="201">
        <f>SUM(R247:R266)</f>
        <v>0</v>
      </c>
      <c r="S246" s="200"/>
      <c r="T246" s="202">
        <f>SUM(T247:T266)</f>
        <v>0</v>
      </c>
      <c r="AR246" s="203" t="s">
        <v>78</v>
      </c>
      <c r="AT246" s="204" t="s">
        <v>70</v>
      </c>
      <c r="AU246" s="204" t="s">
        <v>78</v>
      </c>
      <c r="AY246" s="203" t="s">
        <v>419</v>
      </c>
      <c r="BK246" s="205">
        <f>SUM(BK247:BK266)</f>
        <v>0</v>
      </c>
    </row>
    <row r="247" spans="2:65" s="1" customFormat="1" ht="22.5" customHeight="1">
      <c r="B247" s="42"/>
      <c r="C247" s="209" t="s">
        <v>864</v>
      </c>
      <c r="D247" s="209" t="s">
        <v>421</v>
      </c>
      <c r="E247" s="210" t="s">
        <v>3968</v>
      </c>
      <c r="F247" s="211" t="s">
        <v>3792</v>
      </c>
      <c r="G247" s="212" t="s">
        <v>3770</v>
      </c>
      <c r="H247" s="213">
        <v>1</v>
      </c>
      <c r="I247" s="214"/>
      <c r="J247" s="215">
        <f>ROUND(I247*H247,2)</f>
        <v>0</v>
      </c>
      <c r="K247" s="211" t="s">
        <v>21</v>
      </c>
      <c r="L247" s="62"/>
      <c r="M247" s="216" t="s">
        <v>21</v>
      </c>
      <c r="N247" s="217" t="s">
        <v>42</v>
      </c>
      <c r="O247" s="43"/>
      <c r="P247" s="218">
        <f>O247*H247</f>
        <v>0</v>
      </c>
      <c r="Q247" s="218">
        <v>0</v>
      </c>
      <c r="R247" s="218">
        <f>Q247*H247</f>
        <v>0</v>
      </c>
      <c r="S247" s="218">
        <v>0</v>
      </c>
      <c r="T247" s="219">
        <f>S247*H247</f>
        <v>0</v>
      </c>
      <c r="AR247" s="25" t="s">
        <v>426</v>
      </c>
      <c r="AT247" s="25" t="s">
        <v>421</v>
      </c>
      <c r="AU247" s="25" t="s">
        <v>80</v>
      </c>
      <c r="AY247" s="25" t="s">
        <v>419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5" t="s">
        <v>78</v>
      </c>
      <c r="BK247" s="220">
        <f>ROUND(I247*H247,2)</f>
        <v>0</v>
      </c>
      <c r="BL247" s="25" t="s">
        <v>426</v>
      </c>
      <c r="BM247" s="25" t="s">
        <v>1271</v>
      </c>
    </row>
    <row r="248" spans="2:65" s="1" customFormat="1" ht="13.5">
      <c r="B248" s="42"/>
      <c r="C248" s="64"/>
      <c r="D248" s="237" t="s">
        <v>428</v>
      </c>
      <c r="E248" s="64"/>
      <c r="F248" s="271" t="s">
        <v>3792</v>
      </c>
      <c r="G248" s="64"/>
      <c r="H248" s="64"/>
      <c r="I248" s="177"/>
      <c r="J248" s="64"/>
      <c r="K248" s="64"/>
      <c r="L248" s="62"/>
      <c r="M248" s="223"/>
      <c r="N248" s="43"/>
      <c r="O248" s="43"/>
      <c r="P248" s="43"/>
      <c r="Q248" s="43"/>
      <c r="R248" s="43"/>
      <c r="S248" s="43"/>
      <c r="T248" s="79"/>
      <c r="AT248" s="25" t="s">
        <v>428</v>
      </c>
      <c r="AU248" s="25" t="s">
        <v>80</v>
      </c>
    </row>
    <row r="249" spans="2:65" s="1" customFormat="1" ht="22.5" customHeight="1">
      <c r="B249" s="42"/>
      <c r="C249" s="209" t="s">
        <v>870</v>
      </c>
      <c r="D249" s="209" t="s">
        <v>421</v>
      </c>
      <c r="E249" s="210" t="s">
        <v>3969</v>
      </c>
      <c r="F249" s="211" t="s">
        <v>3869</v>
      </c>
      <c r="G249" s="212" t="s">
        <v>3770</v>
      </c>
      <c r="H249" s="213">
        <v>1</v>
      </c>
      <c r="I249" s="214"/>
      <c r="J249" s="215">
        <f>ROUND(I249*H249,2)</f>
        <v>0</v>
      </c>
      <c r="K249" s="211" t="s">
        <v>21</v>
      </c>
      <c r="L249" s="62"/>
      <c r="M249" s="216" t="s">
        <v>21</v>
      </c>
      <c r="N249" s="217" t="s">
        <v>42</v>
      </c>
      <c r="O249" s="43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AR249" s="25" t="s">
        <v>426</v>
      </c>
      <c r="AT249" s="25" t="s">
        <v>421</v>
      </c>
      <c r="AU249" s="25" t="s">
        <v>80</v>
      </c>
      <c r="AY249" s="25" t="s">
        <v>419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5" t="s">
        <v>78</v>
      </c>
      <c r="BK249" s="220">
        <f>ROUND(I249*H249,2)</f>
        <v>0</v>
      </c>
      <c r="BL249" s="25" t="s">
        <v>426</v>
      </c>
      <c r="BM249" s="25" t="s">
        <v>1283</v>
      </c>
    </row>
    <row r="250" spans="2:65" s="1" customFormat="1" ht="13.5">
      <c r="B250" s="42"/>
      <c r="C250" s="64"/>
      <c r="D250" s="237" t="s">
        <v>428</v>
      </c>
      <c r="E250" s="64"/>
      <c r="F250" s="271" t="s">
        <v>3869</v>
      </c>
      <c r="G250" s="64"/>
      <c r="H250" s="64"/>
      <c r="I250" s="177"/>
      <c r="J250" s="64"/>
      <c r="K250" s="64"/>
      <c r="L250" s="62"/>
      <c r="M250" s="223"/>
      <c r="N250" s="43"/>
      <c r="O250" s="43"/>
      <c r="P250" s="43"/>
      <c r="Q250" s="43"/>
      <c r="R250" s="43"/>
      <c r="S250" s="43"/>
      <c r="T250" s="79"/>
      <c r="AT250" s="25" t="s">
        <v>428</v>
      </c>
      <c r="AU250" s="25" t="s">
        <v>80</v>
      </c>
    </row>
    <row r="251" spans="2:65" s="1" customFormat="1" ht="22.5" customHeight="1">
      <c r="B251" s="42"/>
      <c r="C251" s="209" t="s">
        <v>875</v>
      </c>
      <c r="D251" s="209" t="s">
        <v>421</v>
      </c>
      <c r="E251" s="210" t="s">
        <v>3970</v>
      </c>
      <c r="F251" s="211" t="s">
        <v>3871</v>
      </c>
      <c r="G251" s="212" t="s">
        <v>3770</v>
      </c>
      <c r="H251" s="213">
        <v>1</v>
      </c>
      <c r="I251" s="214"/>
      <c r="J251" s="215">
        <f>ROUND(I251*H251,2)</f>
        <v>0</v>
      </c>
      <c r="K251" s="211" t="s">
        <v>21</v>
      </c>
      <c r="L251" s="62"/>
      <c r="M251" s="216" t="s">
        <v>21</v>
      </c>
      <c r="N251" s="217" t="s">
        <v>42</v>
      </c>
      <c r="O251" s="43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AR251" s="25" t="s">
        <v>426</v>
      </c>
      <c r="AT251" s="25" t="s">
        <v>421</v>
      </c>
      <c r="AU251" s="25" t="s">
        <v>80</v>
      </c>
      <c r="AY251" s="25" t="s">
        <v>419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5" t="s">
        <v>78</v>
      </c>
      <c r="BK251" s="220">
        <f>ROUND(I251*H251,2)</f>
        <v>0</v>
      </c>
      <c r="BL251" s="25" t="s">
        <v>426</v>
      </c>
      <c r="BM251" s="25" t="s">
        <v>1297</v>
      </c>
    </row>
    <row r="252" spans="2:65" s="1" customFormat="1" ht="13.5">
      <c r="B252" s="42"/>
      <c r="C252" s="64"/>
      <c r="D252" s="237" t="s">
        <v>428</v>
      </c>
      <c r="E252" s="64"/>
      <c r="F252" s="271" t="s">
        <v>3871</v>
      </c>
      <c r="G252" s="64"/>
      <c r="H252" s="64"/>
      <c r="I252" s="177"/>
      <c r="J252" s="64"/>
      <c r="K252" s="64"/>
      <c r="L252" s="62"/>
      <c r="M252" s="223"/>
      <c r="N252" s="43"/>
      <c r="O252" s="43"/>
      <c r="P252" s="43"/>
      <c r="Q252" s="43"/>
      <c r="R252" s="43"/>
      <c r="S252" s="43"/>
      <c r="T252" s="79"/>
      <c r="AT252" s="25" t="s">
        <v>428</v>
      </c>
      <c r="AU252" s="25" t="s">
        <v>80</v>
      </c>
    </row>
    <row r="253" spans="2:65" s="1" customFormat="1" ht="22.5" customHeight="1">
      <c r="B253" s="42"/>
      <c r="C253" s="209" t="s">
        <v>880</v>
      </c>
      <c r="D253" s="209" t="s">
        <v>421</v>
      </c>
      <c r="E253" s="210" t="s">
        <v>3872</v>
      </c>
      <c r="F253" s="211" t="s">
        <v>3873</v>
      </c>
      <c r="G253" s="212" t="s">
        <v>3770</v>
      </c>
      <c r="H253" s="213">
        <v>1</v>
      </c>
      <c r="I253" s="214"/>
      <c r="J253" s="215">
        <f>ROUND(I253*H253,2)</f>
        <v>0</v>
      </c>
      <c r="K253" s="211" t="s">
        <v>21</v>
      </c>
      <c r="L253" s="62"/>
      <c r="M253" s="216" t="s">
        <v>21</v>
      </c>
      <c r="N253" s="217" t="s">
        <v>42</v>
      </c>
      <c r="O253" s="43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AR253" s="25" t="s">
        <v>426</v>
      </c>
      <c r="AT253" s="25" t="s">
        <v>421</v>
      </c>
      <c r="AU253" s="25" t="s">
        <v>80</v>
      </c>
      <c r="AY253" s="25" t="s">
        <v>419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5" t="s">
        <v>78</v>
      </c>
      <c r="BK253" s="220">
        <f>ROUND(I253*H253,2)</f>
        <v>0</v>
      </c>
      <c r="BL253" s="25" t="s">
        <v>426</v>
      </c>
      <c r="BM253" s="25" t="s">
        <v>1308</v>
      </c>
    </row>
    <row r="254" spans="2:65" s="1" customFormat="1" ht="13.5">
      <c r="B254" s="42"/>
      <c r="C254" s="64"/>
      <c r="D254" s="237" t="s">
        <v>428</v>
      </c>
      <c r="E254" s="64"/>
      <c r="F254" s="271" t="s">
        <v>3873</v>
      </c>
      <c r="G254" s="64"/>
      <c r="H254" s="64"/>
      <c r="I254" s="177"/>
      <c r="J254" s="64"/>
      <c r="K254" s="64"/>
      <c r="L254" s="62"/>
      <c r="M254" s="223"/>
      <c r="N254" s="43"/>
      <c r="O254" s="43"/>
      <c r="P254" s="43"/>
      <c r="Q254" s="43"/>
      <c r="R254" s="43"/>
      <c r="S254" s="43"/>
      <c r="T254" s="79"/>
      <c r="AT254" s="25" t="s">
        <v>428</v>
      </c>
      <c r="AU254" s="25" t="s">
        <v>80</v>
      </c>
    </row>
    <row r="255" spans="2:65" s="1" customFormat="1" ht="22.5" customHeight="1">
      <c r="B255" s="42"/>
      <c r="C255" s="209" t="s">
        <v>886</v>
      </c>
      <c r="D255" s="209" t="s">
        <v>421</v>
      </c>
      <c r="E255" s="210" t="s">
        <v>3971</v>
      </c>
      <c r="F255" s="211" t="s">
        <v>3875</v>
      </c>
      <c r="G255" s="212" t="s">
        <v>3770</v>
      </c>
      <c r="H255" s="213">
        <v>1</v>
      </c>
      <c r="I255" s="214"/>
      <c r="J255" s="215">
        <f>ROUND(I255*H255,2)</f>
        <v>0</v>
      </c>
      <c r="K255" s="211" t="s">
        <v>21</v>
      </c>
      <c r="L255" s="62"/>
      <c r="M255" s="216" t="s">
        <v>21</v>
      </c>
      <c r="N255" s="217" t="s">
        <v>42</v>
      </c>
      <c r="O255" s="43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AR255" s="25" t="s">
        <v>426</v>
      </c>
      <c r="AT255" s="25" t="s">
        <v>421</v>
      </c>
      <c r="AU255" s="25" t="s">
        <v>80</v>
      </c>
      <c r="AY255" s="25" t="s">
        <v>419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5" t="s">
        <v>78</v>
      </c>
      <c r="BK255" s="220">
        <f>ROUND(I255*H255,2)</f>
        <v>0</v>
      </c>
      <c r="BL255" s="25" t="s">
        <v>426</v>
      </c>
      <c r="BM255" s="25" t="s">
        <v>1318</v>
      </c>
    </row>
    <row r="256" spans="2:65" s="1" customFormat="1" ht="13.5">
      <c r="B256" s="42"/>
      <c r="C256" s="64"/>
      <c r="D256" s="237" t="s">
        <v>428</v>
      </c>
      <c r="E256" s="64"/>
      <c r="F256" s="271" t="s">
        <v>3875</v>
      </c>
      <c r="G256" s="64"/>
      <c r="H256" s="64"/>
      <c r="I256" s="177"/>
      <c r="J256" s="64"/>
      <c r="K256" s="64"/>
      <c r="L256" s="62"/>
      <c r="M256" s="223"/>
      <c r="N256" s="43"/>
      <c r="O256" s="43"/>
      <c r="P256" s="43"/>
      <c r="Q256" s="43"/>
      <c r="R256" s="43"/>
      <c r="S256" s="43"/>
      <c r="T256" s="79"/>
      <c r="AT256" s="25" t="s">
        <v>428</v>
      </c>
      <c r="AU256" s="25" t="s">
        <v>80</v>
      </c>
    </row>
    <row r="257" spans="2:65" s="1" customFormat="1" ht="22.5" customHeight="1">
      <c r="B257" s="42"/>
      <c r="C257" s="209" t="s">
        <v>891</v>
      </c>
      <c r="D257" s="209" t="s">
        <v>421</v>
      </c>
      <c r="E257" s="210" t="s">
        <v>3972</v>
      </c>
      <c r="F257" s="211" t="s">
        <v>3877</v>
      </c>
      <c r="G257" s="212" t="s">
        <v>3770</v>
      </c>
      <c r="H257" s="213">
        <v>1</v>
      </c>
      <c r="I257" s="214"/>
      <c r="J257" s="215">
        <f>ROUND(I257*H257,2)</f>
        <v>0</v>
      </c>
      <c r="K257" s="211" t="s">
        <v>21</v>
      </c>
      <c r="L257" s="62"/>
      <c r="M257" s="216" t="s">
        <v>21</v>
      </c>
      <c r="N257" s="217" t="s">
        <v>42</v>
      </c>
      <c r="O257" s="43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AR257" s="25" t="s">
        <v>426</v>
      </c>
      <c r="AT257" s="25" t="s">
        <v>421</v>
      </c>
      <c r="AU257" s="25" t="s">
        <v>80</v>
      </c>
      <c r="AY257" s="25" t="s">
        <v>419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5" t="s">
        <v>78</v>
      </c>
      <c r="BK257" s="220">
        <f>ROUND(I257*H257,2)</f>
        <v>0</v>
      </c>
      <c r="BL257" s="25" t="s">
        <v>426</v>
      </c>
      <c r="BM257" s="25" t="s">
        <v>1331</v>
      </c>
    </row>
    <row r="258" spans="2:65" s="1" customFormat="1" ht="13.5">
      <c r="B258" s="42"/>
      <c r="C258" s="64"/>
      <c r="D258" s="237" t="s">
        <v>428</v>
      </c>
      <c r="E258" s="64"/>
      <c r="F258" s="271" t="s">
        <v>3877</v>
      </c>
      <c r="G258" s="64"/>
      <c r="H258" s="64"/>
      <c r="I258" s="177"/>
      <c r="J258" s="64"/>
      <c r="K258" s="64"/>
      <c r="L258" s="62"/>
      <c r="M258" s="223"/>
      <c r="N258" s="43"/>
      <c r="O258" s="43"/>
      <c r="P258" s="43"/>
      <c r="Q258" s="43"/>
      <c r="R258" s="43"/>
      <c r="S258" s="43"/>
      <c r="T258" s="79"/>
      <c r="AT258" s="25" t="s">
        <v>428</v>
      </c>
      <c r="AU258" s="25" t="s">
        <v>80</v>
      </c>
    </row>
    <row r="259" spans="2:65" s="1" customFormat="1" ht="22.5" customHeight="1">
      <c r="B259" s="42"/>
      <c r="C259" s="209" t="s">
        <v>897</v>
      </c>
      <c r="D259" s="209" t="s">
        <v>421</v>
      </c>
      <c r="E259" s="210" t="s">
        <v>3878</v>
      </c>
      <c r="F259" s="211" t="s">
        <v>3879</v>
      </c>
      <c r="G259" s="212" t="s">
        <v>3770</v>
      </c>
      <c r="H259" s="213">
        <v>1</v>
      </c>
      <c r="I259" s="214"/>
      <c r="J259" s="215">
        <f>ROUND(I259*H259,2)</f>
        <v>0</v>
      </c>
      <c r="K259" s="211" t="s">
        <v>21</v>
      </c>
      <c r="L259" s="62"/>
      <c r="M259" s="216" t="s">
        <v>21</v>
      </c>
      <c r="N259" s="217" t="s">
        <v>42</v>
      </c>
      <c r="O259" s="43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AR259" s="25" t="s">
        <v>426</v>
      </c>
      <c r="AT259" s="25" t="s">
        <v>421</v>
      </c>
      <c r="AU259" s="25" t="s">
        <v>80</v>
      </c>
      <c r="AY259" s="25" t="s">
        <v>419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5" t="s">
        <v>78</v>
      </c>
      <c r="BK259" s="220">
        <f>ROUND(I259*H259,2)</f>
        <v>0</v>
      </c>
      <c r="BL259" s="25" t="s">
        <v>426</v>
      </c>
      <c r="BM259" s="25" t="s">
        <v>1343</v>
      </c>
    </row>
    <row r="260" spans="2:65" s="1" customFormat="1" ht="13.5">
      <c r="B260" s="42"/>
      <c r="C260" s="64"/>
      <c r="D260" s="237" t="s">
        <v>428</v>
      </c>
      <c r="E260" s="64"/>
      <c r="F260" s="271" t="s">
        <v>3879</v>
      </c>
      <c r="G260" s="64"/>
      <c r="H260" s="64"/>
      <c r="I260" s="177"/>
      <c r="J260" s="64"/>
      <c r="K260" s="64"/>
      <c r="L260" s="62"/>
      <c r="M260" s="223"/>
      <c r="N260" s="43"/>
      <c r="O260" s="43"/>
      <c r="P260" s="43"/>
      <c r="Q260" s="43"/>
      <c r="R260" s="43"/>
      <c r="S260" s="43"/>
      <c r="T260" s="79"/>
      <c r="AT260" s="25" t="s">
        <v>428</v>
      </c>
      <c r="AU260" s="25" t="s">
        <v>80</v>
      </c>
    </row>
    <row r="261" spans="2:65" s="1" customFormat="1" ht="22.5" customHeight="1">
      <c r="B261" s="42"/>
      <c r="C261" s="209" t="s">
        <v>903</v>
      </c>
      <c r="D261" s="209" t="s">
        <v>421</v>
      </c>
      <c r="E261" s="210" t="s">
        <v>3973</v>
      </c>
      <c r="F261" s="211" t="s">
        <v>3883</v>
      </c>
      <c r="G261" s="212" t="s">
        <v>3770</v>
      </c>
      <c r="H261" s="213">
        <v>1</v>
      </c>
      <c r="I261" s="214"/>
      <c r="J261" s="215">
        <f>ROUND(I261*H261,2)</f>
        <v>0</v>
      </c>
      <c r="K261" s="211" t="s">
        <v>21</v>
      </c>
      <c r="L261" s="62"/>
      <c r="M261" s="216" t="s">
        <v>21</v>
      </c>
      <c r="N261" s="217" t="s">
        <v>42</v>
      </c>
      <c r="O261" s="43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AR261" s="25" t="s">
        <v>426</v>
      </c>
      <c r="AT261" s="25" t="s">
        <v>421</v>
      </c>
      <c r="AU261" s="25" t="s">
        <v>80</v>
      </c>
      <c r="AY261" s="25" t="s">
        <v>419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5" t="s">
        <v>78</v>
      </c>
      <c r="BK261" s="220">
        <f>ROUND(I261*H261,2)</f>
        <v>0</v>
      </c>
      <c r="BL261" s="25" t="s">
        <v>426</v>
      </c>
      <c r="BM261" s="25" t="s">
        <v>1362</v>
      </c>
    </row>
    <row r="262" spans="2:65" s="1" customFormat="1" ht="13.5">
      <c r="B262" s="42"/>
      <c r="C262" s="64"/>
      <c r="D262" s="237" t="s">
        <v>428</v>
      </c>
      <c r="E262" s="64"/>
      <c r="F262" s="271" t="s">
        <v>3883</v>
      </c>
      <c r="G262" s="64"/>
      <c r="H262" s="64"/>
      <c r="I262" s="177"/>
      <c r="J262" s="64"/>
      <c r="K262" s="64"/>
      <c r="L262" s="62"/>
      <c r="M262" s="223"/>
      <c r="N262" s="43"/>
      <c r="O262" s="43"/>
      <c r="P262" s="43"/>
      <c r="Q262" s="43"/>
      <c r="R262" s="43"/>
      <c r="S262" s="43"/>
      <c r="T262" s="79"/>
      <c r="AT262" s="25" t="s">
        <v>428</v>
      </c>
      <c r="AU262" s="25" t="s">
        <v>80</v>
      </c>
    </row>
    <row r="263" spans="2:65" s="1" customFormat="1" ht="22.5" customHeight="1">
      <c r="B263" s="42"/>
      <c r="C263" s="209" t="s">
        <v>909</v>
      </c>
      <c r="D263" s="209" t="s">
        <v>421</v>
      </c>
      <c r="E263" s="210" t="s">
        <v>3974</v>
      </c>
      <c r="F263" s="211" t="s">
        <v>3885</v>
      </c>
      <c r="G263" s="212" t="s">
        <v>3770</v>
      </c>
      <c r="H263" s="213">
        <v>1</v>
      </c>
      <c r="I263" s="214"/>
      <c r="J263" s="215">
        <f>ROUND(I263*H263,2)</f>
        <v>0</v>
      </c>
      <c r="K263" s="211" t="s">
        <v>21</v>
      </c>
      <c r="L263" s="62"/>
      <c r="M263" s="216" t="s">
        <v>21</v>
      </c>
      <c r="N263" s="217" t="s">
        <v>42</v>
      </c>
      <c r="O263" s="43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AR263" s="25" t="s">
        <v>426</v>
      </c>
      <c r="AT263" s="25" t="s">
        <v>421</v>
      </c>
      <c r="AU263" s="25" t="s">
        <v>80</v>
      </c>
      <c r="AY263" s="25" t="s">
        <v>419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5" t="s">
        <v>78</v>
      </c>
      <c r="BK263" s="220">
        <f>ROUND(I263*H263,2)</f>
        <v>0</v>
      </c>
      <c r="BL263" s="25" t="s">
        <v>426</v>
      </c>
      <c r="BM263" s="25" t="s">
        <v>1370</v>
      </c>
    </row>
    <row r="264" spans="2:65" s="1" customFormat="1" ht="13.5">
      <c r="B264" s="42"/>
      <c r="C264" s="64"/>
      <c r="D264" s="237" t="s">
        <v>428</v>
      </c>
      <c r="E264" s="64"/>
      <c r="F264" s="271" t="s">
        <v>3885</v>
      </c>
      <c r="G264" s="64"/>
      <c r="H264" s="64"/>
      <c r="I264" s="177"/>
      <c r="J264" s="64"/>
      <c r="K264" s="64"/>
      <c r="L264" s="62"/>
      <c r="M264" s="223"/>
      <c r="N264" s="43"/>
      <c r="O264" s="43"/>
      <c r="P264" s="43"/>
      <c r="Q264" s="43"/>
      <c r="R264" s="43"/>
      <c r="S264" s="43"/>
      <c r="T264" s="79"/>
      <c r="AT264" s="25" t="s">
        <v>428</v>
      </c>
      <c r="AU264" s="25" t="s">
        <v>80</v>
      </c>
    </row>
    <row r="265" spans="2:65" s="1" customFormat="1" ht="22.5" customHeight="1">
      <c r="B265" s="42"/>
      <c r="C265" s="209" t="s">
        <v>916</v>
      </c>
      <c r="D265" s="209" t="s">
        <v>421</v>
      </c>
      <c r="E265" s="210" t="s">
        <v>3975</v>
      </c>
      <c r="F265" s="211" t="s">
        <v>3887</v>
      </c>
      <c r="G265" s="212" t="s">
        <v>3770</v>
      </c>
      <c r="H265" s="213">
        <v>1</v>
      </c>
      <c r="I265" s="214"/>
      <c r="J265" s="215">
        <f>ROUND(I265*H265,2)</f>
        <v>0</v>
      </c>
      <c r="K265" s="211" t="s">
        <v>21</v>
      </c>
      <c r="L265" s="62"/>
      <c r="M265" s="216" t="s">
        <v>21</v>
      </c>
      <c r="N265" s="217" t="s">
        <v>42</v>
      </c>
      <c r="O265" s="43"/>
      <c r="P265" s="218">
        <f>O265*H265</f>
        <v>0</v>
      </c>
      <c r="Q265" s="218">
        <v>0</v>
      </c>
      <c r="R265" s="218">
        <f>Q265*H265</f>
        <v>0</v>
      </c>
      <c r="S265" s="218">
        <v>0</v>
      </c>
      <c r="T265" s="219">
        <f>S265*H265</f>
        <v>0</v>
      </c>
      <c r="AR265" s="25" t="s">
        <v>426</v>
      </c>
      <c r="AT265" s="25" t="s">
        <v>421</v>
      </c>
      <c r="AU265" s="25" t="s">
        <v>80</v>
      </c>
      <c r="AY265" s="25" t="s">
        <v>419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5" t="s">
        <v>78</v>
      </c>
      <c r="BK265" s="220">
        <f>ROUND(I265*H265,2)</f>
        <v>0</v>
      </c>
      <c r="BL265" s="25" t="s">
        <v>426</v>
      </c>
      <c r="BM265" s="25" t="s">
        <v>1379</v>
      </c>
    </row>
    <row r="266" spans="2:65" s="1" customFormat="1" ht="13.5">
      <c r="B266" s="42"/>
      <c r="C266" s="64"/>
      <c r="D266" s="221" t="s">
        <v>428</v>
      </c>
      <c r="E266" s="64"/>
      <c r="F266" s="222" t="s">
        <v>3887</v>
      </c>
      <c r="G266" s="64"/>
      <c r="H266" s="64"/>
      <c r="I266" s="177"/>
      <c r="J266" s="64"/>
      <c r="K266" s="64"/>
      <c r="L266" s="62"/>
      <c r="M266" s="287"/>
      <c r="N266" s="288"/>
      <c r="O266" s="288"/>
      <c r="P266" s="288"/>
      <c r="Q266" s="288"/>
      <c r="R266" s="288"/>
      <c r="S266" s="288"/>
      <c r="T266" s="289"/>
      <c r="AT266" s="25" t="s">
        <v>428</v>
      </c>
      <c r="AU266" s="25" t="s">
        <v>80</v>
      </c>
    </row>
    <row r="267" spans="2:65" s="1" customFormat="1" ht="6.95" customHeight="1">
      <c r="B267" s="57"/>
      <c r="C267" s="58"/>
      <c r="D267" s="58"/>
      <c r="E267" s="58"/>
      <c r="F267" s="58"/>
      <c r="G267" s="58"/>
      <c r="H267" s="58"/>
      <c r="I267" s="151"/>
      <c r="J267" s="58"/>
      <c r="K267" s="58"/>
      <c r="L267" s="62"/>
    </row>
  </sheetData>
  <sheetProtection password="CC35" sheet="1" objects="1" scenarios="1" formatCells="0" formatColumns="0" formatRows="0" sort="0" autoFilter="0"/>
  <autoFilter ref="C101:K266"/>
  <mergeCells count="15">
    <mergeCell ref="E92:H92"/>
    <mergeCell ref="E90:H90"/>
    <mergeCell ref="E94:H94"/>
    <mergeCell ref="G1:H1"/>
    <mergeCell ref="L2:V2"/>
    <mergeCell ref="E49:H49"/>
    <mergeCell ref="E53:H53"/>
    <mergeCell ref="E51:H51"/>
    <mergeCell ref="E55:H55"/>
    <mergeCell ref="E88:H88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106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3976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ROUND(J92,2)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ROUND(SUM(BE92:BE200), 2)</f>
        <v>0</v>
      </c>
      <c r="G34" s="43"/>
      <c r="H34" s="43"/>
      <c r="I34" s="143">
        <v>0.21</v>
      </c>
      <c r="J34" s="142">
        <f>ROUND(ROUND((SUM(BE92:BE200)),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ROUND(SUM(BF92:BF200), 2)</f>
        <v>0</v>
      </c>
      <c r="G35" s="43"/>
      <c r="H35" s="43"/>
      <c r="I35" s="143">
        <v>0.15</v>
      </c>
      <c r="J35" s="142">
        <f>ROUND(ROUND((SUM(BF92:BF200)),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ROUND(SUM(BG92:BG200),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ROUND(SUM(BH92:BH200),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ROUND(SUM(BI92:BI200),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CCTV - CCTV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J92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3977</v>
      </c>
      <c r="E65" s="164"/>
      <c r="F65" s="164"/>
      <c r="G65" s="164"/>
      <c r="H65" s="164"/>
      <c r="I65" s="165"/>
      <c r="J65" s="166">
        <f>J93</f>
        <v>0</v>
      </c>
      <c r="K65" s="167"/>
    </row>
    <row r="66" spans="2:12" s="8" customFormat="1" ht="24.95" customHeight="1">
      <c r="B66" s="161"/>
      <c r="C66" s="162"/>
      <c r="D66" s="163" t="s">
        <v>3978</v>
      </c>
      <c r="E66" s="164"/>
      <c r="F66" s="164"/>
      <c r="G66" s="164"/>
      <c r="H66" s="164"/>
      <c r="I66" s="165"/>
      <c r="J66" s="166">
        <f>J132</f>
        <v>0</v>
      </c>
      <c r="K66" s="167"/>
    </row>
    <row r="67" spans="2:12" s="8" customFormat="1" ht="24.95" customHeight="1">
      <c r="B67" s="161"/>
      <c r="C67" s="162"/>
      <c r="D67" s="163" t="s">
        <v>3979</v>
      </c>
      <c r="E67" s="164"/>
      <c r="F67" s="164"/>
      <c r="G67" s="164"/>
      <c r="H67" s="164"/>
      <c r="I67" s="165"/>
      <c r="J67" s="166">
        <f>J165</f>
        <v>0</v>
      </c>
      <c r="K67" s="167"/>
    </row>
    <row r="68" spans="2:12" s="8" customFormat="1" ht="24.95" customHeight="1">
      <c r="B68" s="161"/>
      <c r="C68" s="162"/>
      <c r="D68" s="163" t="s">
        <v>3980</v>
      </c>
      <c r="E68" s="164"/>
      <c r="F68" s="164"/>
      <c r="G68" s="164"/>
      <c r="H68" s="164"/>
      <c r="I68" s="165"/>
      <c r="J68" s="166">
        <f>J178</f>
        <v>0</v>
      </c>
      <c r="K68" s="167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51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4"/>
      <c r="J74" s="61"/>
      <c r="K74" s="61"/>
      <c r="L74" s="62"/>
    </row>
    <row r="75" spans="2:12" s="1" customFormat="1" ht="36.950000000000003" customHeight="1">
      <c r="B75" s="42"/>
      <c r="C75" s="63" t="s">
        <v>380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22.5" customHeight="1">
      <c r="B78" s="42"/>
      <c r="C78" s="64"/>
      <c r="D78" s="64"/>
      <c r="E78" s="423" t="str">
        <f>E7</f>
        <v>Rekonstrukce objektu č.50 na ubytovnu</v>
      </c>
      <c r="F78" s="424"/>
      <c r="G78" s="424"/>
      <c r="H78" s="424"/>
      <c r="I78" s="177"/>
      <c r="J78" s="64"/>
      <c r="K78" s="64"/>
      <c r="L78" s="62"/>
    </row>
    <row r="79" spans="2:12">
      <c r="B79" s="29"/>
      <c r="C79" s="66" t="s">
        <v>170</v>
      </c>
      <c r="D79" s="178"/>
      <c r="E79" s="178"/>
      <c r="F79" s="178"/>
      <c r="G79" s="178"/>
      <c r="H79" s="178"/>
      <c r="J79" s="178"/>
      <c r="K79" s="178"/>
      <c r="L79" s="179"/>
    </row>
    <row r="80" spans="2:12" ht="22.5" customHeight="1">
      <c r="B80" s="29"/>
      <c r="C80" s="178"/>
      <c r="D80" s="178"/>
      <c r="E80" s="423" t="s">
        <v>173</v>
      </c>
      <c r="F80" s="428"/>
      <c r="G80" s="428"/>
      <c r="H80" s="428"/>
      <c r="J80" s="178"/>
      <c r="K80" s="178"/>
      <c r="L80" s="179"/>
    </row>
    <row r="81" spans="2:65">
      <c r="B81" s="29"/>
      <c r="C81" s="66" t="s">
        <v>176</v>
      </c>
      <c r="D81" s="178"/>
      <c r="E81" s="178"/>
      <c r="F81" s="178"/>
      <c r="G81" s="178"/>
      <c r="H81" s="178"/>
      <c r="J81" s="178"/>
      <c r="K81" s="178"/>
      <c r="L81" s="179"/>
    </row>
    <row r="82" spans="2:65" s="1" customFormat="1" ht="22.5" customHeight="1">
      <c r="B82" s="42"/>
      <c r="C82" s="64"/>
      <c r="D82" s="64"/>
      <c r="E82" s="427" t="s">
        <v>3806</v>
      </c>
      <c r="F82" s="425"/>
      <c r="G82" s="425"/>
      <c r="H82" s="425"/>
      <c r="I82" s="177"/>
      <c r="J82" s="64"/>
      <c r="K82" s="64"/>
      <c r="L82" s="62"/>
    </row>
    <row r="83" spans="2:65" s="1" customFormat="1" ht="14.45" customHeight="1">
      <c r="B83" s="42"/>
      <c r="C83" s="66" t="s">
        <v>3807</v>
      </c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" customFormat="1" ht="23.25" customHeight="1">
      <c r="B84" s="42"/>
      <c r="C84" s="64"/>
      <c r="D84" s="64"/>
      <c r="E84" s="394" t="str">
        <f>E13</f>
        <v>CCTV - CCTV</v>
      </c>
      <c r="F84" s="425"/>
      <c r="G84" s="425"/>
      <c r="H84" s="425"/>
      <c r="I84" s="177"/>
      <c r="J84" s="64"/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65" s="1" customFormat="1" ht="18" customHeight="1">
      <c r="B86" s="42"/>
      <c r="C86" s="66" t="s">
        <v>23</v>
      </c>
      <c r="D86" s="64"/>
      <c r="E86" s="64"/>
      <c r="F86" s="180" t="str">
        <f>F16</f>
        <v>Valdice</v>
      </c>
      <c r="G86" s="64"/>
      <c r="H86" s="64"/>
      <c r="I86" s="181" t="s">
        <v>25</v>
      </c>
      <c r="J86" s="74" t="str">
        <f>IF(J16="","",J16)</f>
        <v>31.07.2017</v>
      </c>
      <c r="K86" s="64"/>
      <c r="L86" s="62"/>
    </row>
    <row r="87" spans="2:65" s="1" customFormat="1" ht="6.95" customHeight="1">
      <c r="B87" s="42"/>
      <c r="C87" s="64"/>
      <c r="D87" s="64"/>
      <c r="E87" s="64"/>
      <c r="F87" s="64"/>
      <c r="G87" s="64"/>
      <c r="H87" s="64"/>
      <c r="I87" s="177"/>
      <c r="J87" s="64"/>
      <c r="K87" s="64"/>
      <c r="L87" s="62"/>
    </row>
    <row r="88" spans="2:65" s="1" customFormat="1">
      <c r="B88" s="42"/>
      <c r="C88" s="66" t="s">
        <v>27</v>
      </c>
      <c r="D88" s="64"/>
      <c r="E88" s="64"/>
      <c r="F88" s="180" t="str">
        <f>E19</f>
        <v xml:space="preserve"> </v>
      </c>
      <c r="G88" s="64"/>
      <c r="H88" s="64"/>
      <c r="I88" s="181" t="s">
        <v>33</v>
      </c>
      <c r="J88" s="180" t="str">
        <f>E25</f>
        <v xml:space="preserve"> </v>
      </c>
      <c r="K88" s="64"/>
      <c r="L88" s="62"/>
    </row>
    <row r="89" spans="2:65" s="1" customFormat="1" ht="14.45" customHeight="1">
      <c r="B89" s="42"/>
      <c r="C89" s="66" t="s">
        <v>31</v>
      </c>
      <c r="D89" s="64"/>
      <c r="E89" s="64"/>
      <c r="F89" s="180" t="str">
        <f>IF(E22="","",E22)</f>
        <v/>
      </c>
      <c r="G89" s="64"/>
      <c r="H89" s="64"/>
      <c r="I89" s="177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77"/>
      <c r="J90" s="64"/>
      <c r="K90" s="64"/>
      <c r="L90" s="62"/>
    </row>
    <row r="91" spans="2:65" s="10" customFormat="1" ht="29.25" customHeight="1">
      <c r="B91" s="182"/>
      <c r="C91" s="183" t="s">
        <v>404</v>
      </c>
      <c r="D91" s="184" t="s">
        <v>56</v>
      </c>
      <c r="E91" s="184" t="s">
        <v>52</v>
      </c>
      <c r="F91" s="184" t="s">
        <v>405</v>
      </c>
      <c r="G91" s="184" t="s">
        <v>406</v>
      </c>
      <c r="H91" s="184" t="s">
        <v>407</v>
      </c>
      <c r="I91" s="185" t="s">
        <v>408</v>
      </c>
      <c r="J91" s="184" t="s">
        <v>275</v>
      </c>
      <c r="K91" s="186" t="s">
        <v>409</v>
      </c>
      <c r="L91" s="187"/>
      <c r="M91" s="82" t="s">
        <v>410</v>
      </c>
      <c r="N91" s="83" t="s">
        <v>41</v>
      </c>
      <c r="O91" s="83" t="s">
        <v>411</v>
      </c>
      <c r="P91" s="83" t="s">
        <v>412</v>
      </c>
      <c r="Q91" s="83" t="s">
        <v>413</v>
      </c>
      <c r="R91" s="83" t="s">
        <v>414</v>
      </c>
      <c r="S91" s="83" t="s">
        <v>415</v>
      </c>
      <c r="T91" s="84" t="s">
        <v>416</v>
      </c>
    </row>
    <row r="92" spans="2:65" s="1" customFormat="1" ht="29.25" customHeight="1">
      <c r="B92" s="42"/>
      <c r="C92" s="88" t="s">
        <v>280</v>
      </c>
      <c r="D92" s="64"/>
      <c r="E92" s="64"/>
      <c r="F92" s="64"/>
      <c r="G92" s="64"/>
      <c r="H92" s="64"/>
      <c r="I92" s="177"/>
      <c r="J92" s="188">
        <f>BK92</f>
        <v>0</v>
      </c>
      <c r="K92" s="64"/>
      <c r="L92" s="62"/>
      <c r="M92" s="85"/>
      <c r="N92" s="86"/>
      <c r="O92" s="86"/>
      <c r="P92" s="189">
        <f>P93+P132+P165+P178</f>
        <v>0</v>
      </c>
      <c r="Q92" s="86"/>
      <c r="R92" s="189">
        <f>R93+R132+R165+R178</f>
        <v>0</v>
      </c>
      <c r="S92" s="86"/>
      <c r="T92" s="190">
        <f>T93+T132+T165+T178</f>
        <v>0</v>
      </c>
      <c r="AT92" s="25" t="s">
        <v>70</v>
      </c>
      <c r="AU92" s="25" t="s">
        <v>281</v>
      </c>
      <c r="BK92" s="191">
        <f>BK93+BK132+BK165+BK178</f>
        <v>0</v>
      </c>
    </row>
    <row r="93" spans="2:65" s="11" customFormat="1" ht="37.35" customHeight="1">
      <c r="B93" s="192"/>
      <c r="C93" s="193"/>
      <c r="D93" s="206" t="s">
        <v>70</v>
      </c>
      <c r="E93" s="290" t="s">
        <v>3526</v>
      </c>
      <c r="F93" s="290" t="s">
        <v>3981</v>
      </c>
      <c r="G93" s="193"/>
      <c r="H93" s="193"/>
      <c r="I93" s="196"/>
      <c r="J93" s="291">
        <f>BK93</f>
        <v>0</v>
      </c>
      <c r="K93" s="193"/>
      <c r="L93" s="198"/>
      <c r="M93" s="199"/>
      <c r="N93" s="200"/>
      <c r="O93" s="200"/>
      <c r="P93" s="201">
        <f>SUM(P94:P131)</f>
        <v>0</v>
      </c>
      <c r="Q93" s="200"/>
      <c r="R93" s="201">
        <f>SUM(R94:R131)</f>
        <v>0</v>
      </c>
      <c r="S93" s="200"/>
      <c r="T93" s="202">
        <f>SUM(T94:T131)</f>
        <v>0</v>
      </c>
      <c r="AR93" s="203" t="s">
        <v>78</v>
      </c>
      <c r="AT93" s="204" t="s">
        <v>70</v>
      </c>
      <c r="AU93" s="204" t="s">
        <v>71</v>
      </c>
      <c r="AY93" s="203" t="s">
        <v>419</v>
      </c>
      <c r="BK93" s="205">
        <f>SUM(BK94:BK131)</f>
        <v>0</v>
      </c>
    </row>
    <row r="94" spans="2:65" s="1" customFormat="1" ht="22.5" customHeight="1">
      <c r="B94" s="42"/>
      <c r="C94" s="209" t="s">
        <v>78</v>
      </c>
      <c r="D94" s="209" t="s">
        <v>421</v>
      </c>
      <c r="E94" s="210" t="s">
        <v>3982</v>
      </c>
      <c r="F94" s="211" t="s">
        <v>3983</v>
      </c>
      <c r="G94" s="212" t="s">
        <v>3002</v>
      </c>
      <c r="H94" s="213">
        <v>20</v>
      </c>
      <c r="I94" s="214"/>
      <c r="J94" s="215">
        <f>ROUND(I94*H94,2)</f>
        <v>0</v>
      </c>
      <c r="K94" s="211" t="s">
        <v>21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AR94" s="25" t="s">
        <v>426</v>
      </c>
      <c r="AT94" s="25" t="s">
        <v>421</v>
      </c>
      <c r="AU94" s="25" t="s">
        <v>78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426</v>
      </c>
      <c r="BM94" s="25" t="s">
        <v>80</v>
      </c>
    </row>
    <row r="95" spans="2:65" s="1" customFormat="1" ht="13.5">
      <c r="B95" s="42"/>
      <c r="C95" s="64"/>
      <c r="D95" s="237" t="s">
        <v>428</v>
      </c>
      <c r="E95" s="64"/>
      <c r="F95" s="271" t="s">
        <v>3983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78</v>
      </c>
    </row>
    <row r="96" spans="2:65" s="1" customFormat="1" ht="22.5" customHeight="1">
      <c r="B96" s="42"/>
      <c r="C96" s="209" t="s">
        <v>80</v>
      </c>
      <c r="D96" s="209" t="s">
        <v>421</v>
      </c>
      <c r="E96" s="210" t="s">
        <v>3984</v>
      </c>
      <c r="F96" s="211" t="s">
        <v>3985</v>
      </c>
      <c r="G96" s="212" t="s">
        <v>3002</v>
      </c>
      <c r="H96" s="213">
        <v>3</v>
      </c>
      <c r="I96" s="214"/>
      <c r="J96" s="215">
        <f>ROUND(I96*H96,2)</f>
        <v>0</v>
      </c>
      <c r="K96" s="211" t="s">
        <v>21</v>
      </c>
      <c r="L96" s="62"/>
      <c r="M96" s="216" t="s">
        <v>21</v>
      </c>
      <c r="N96" s="217" t="s">
        <v>42</v>
      </c>
      <c r="O96" s="43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25" t="s">
        <v>426</v>
      </c>
      <c r="AT96" s="25" t="s">
        <v>421</v>
      </c>
      <c r="AU96" s="25" t="s">
        <v>78</v>
      </c>
      <c r="AY96" s="25" t="s">
        <v>419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5" t="s">
        <v>78</v>
      </c>
      <c r="BK96" s="220">
        <f>ROUND(I96*H96,2)</f>
        <v>0</v>
      </c>
      <c r="BL96" s="25" t="s">
        <v>426</v>
      </c>
      <c r="BM96" s="25" t="s">
        <v>426</v>
      </c>
    </row>
    <row r="97" spans="2:65" s="1" customFormat="1" ht="13.5">
      <c r="B97" s="42"/>
      <c r="C97" s="64"/>
      <c r="D97" s="237" t="s">
        <v>428</v>
      </c>
      <c r="E97" s="64"/>
      <c r="F97" s="271" t="s">
        <v>3985</v>
      </c>
      <c r="G97" s="64"/>
      <c r="H97" s="64"/>
      <c r="I97" s="177"/>
      <c r="J97" s="64"/>
      <c r="K97" s="64"/>
      <c r="L97" s="62"/>
      <c r="M97" s="223"/>
      <c r="N97" s="43"/>
      <c r="O97" s="43"/>
      <c r="P97" s="43"/>
      <c r="Q97" s="43"/>
      <c r="R97" s="43"/>
      <c r="S97" s="43"/>
      <c r="T97" s="79"/>
      <c r="AT97" s="25" t="s">
        <v>428</v>
      </c>
      <c r="AU97" s="25" t="s">
        <v>78</v>
      </c>
    </row>
    <row r="98" spans="2:65" s="1" customFormat="1" ht="22.5" customHeight="1">
      <c r="B98" s="42"/>
      <c r="C98" s="209" t="s">
        <v>100</v>
      </c>
      <c r="D98" s="209" t="s">
        <v>421</v>
      </c>
      <c r="E98" s="210" t="s">
        <v>3986</v>
      </c>
      <c r="F98" s="211" t="s">
        <v>3987</v>
      </c>
      <c r="G98" s="212" t="s">
        <v>3002</v>
      </c>
      <c r="H98" s="213">
        <v>3</v>
      </c>
      <c r="I98" s="214"/>
      <c r="J98" s="215">
        <f>ROUND(I98*H98,2)</f>
        <v>0</v>
      </c>
      <c r="K98" s="211" t="s">
        <v>21</v>
      </c>
      <c r="L98" s="62"/>
      <c r="M98" s="216" t="s">
        <v>21</v>
      </c>
      <c r="N98" s="217" t="s">
        <v>42</v>
      </c>
      <c r="O98" s="43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25" t="s">
        <v>426</v>
      </c>
      <c r="AT98" s="25" t="s">
        <v>421</v>
      </c>
      <c r="AU98" s="25" t="s">
        <v>78</v>
      </c>
      <c r="AY98" s="25" t="s">
        <v>419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5" t="s">
        <v>78</v>
      </c>
      <c r="BK98" s="220">
        <f>ROUND(I98*H98,2)</f>
        <v>0</v>
      </c>
      <c r="BL98" s="25" t="s">
        <v>426</v>
      </c>
      <c r="BM98" s="25" t="s">
        <v>455</v>
      </c>
    </row>
    <row r="99" spans="2:65" s="1" customFormat="1" ht="13.5">
      <c r="B99" s="42"/>
      <c r="C99" s="64"/>
      <c r="D99" s="237" t="s">
        <v>428</v>
      </c>
      <c r="E99" s="64"/>
      <c r="F99" s="271" t="s">
        <v>3987</v>
      </c>
      <c r="G99" s="64"/>
      <c r="H99" s="64"/>
      <c r="I99" s="177"/>
      <c r="J99" s="64"/>
      <c r="K99" s="64"/>
      <c r="L99" s="62"/>
      <c r="M99" s="223"/>
      <c r="N99" s="43"/>
      <c r="O99" s="43"/>
      <c r="P99" s="43"/>
      <c r="Q99" s="43"/>
      <c r="R99" s="43"/>
      <c r="S99" s="43"/>
      <c r="T99" s="79"/>
      <c r="AT99" s="25" t="s">
        <v>428</v>
      </c>
      <c r="AU99" s="25" t="s">
        <v>78</v>
      </c>
    </row>
    <row r="100" spans="2:65" s="1" customFormat="1" ht="22.5" customHeight="1">
      <c r="B100" s="42"/>
      <c r="C100" s="209" t="s">
        <v>426</v>
      </c>
      <c r="D100" s="209" t="s">
        <v>421</v>
      </c>
      <c r="E100" s="210" t="s">
        <v>3988</v>
      </c>
      <c r="F100" s="211" t="s">
        <v>3989</v>
      </c>
      <c r="G100" s="212" t="s">
        <v>3002</v>
      </c>
      <c r="H100" s="213">
        <v>2</v>
      </c>
      <c r="I100" s="214"/>
      <c r="J100" s="215">
        <f>ROUND(I100*H100,2)</f>
        <v>0</v>
      </c>
      <c r="K100" s="211" t="s">
        <v>21</v>
      </c>
      <c r="L100" s="62"/>
      <c r="M100" s="216" t="s">
        <v>21</v>
      </c>
      <c r="N100" s="217" t="s">
        <v>42</v>
      </c>
      <c r="O100" s="43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25" t="s">
        <v>426</v>
      </c>
      <c r="AT100" s="25" t="s">
        <v>421</v>
      </c>
      <c r="AU100" s="25" t="s">
        <v>78</v>
      </c>
      <c r="AY100" s="25" t="s">
        <v>419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5" t="s">
        <v>78</v>
      </c>
      <c r="BK100" s="220">
        <f>ROUND(I100*H100,2)</f>
        <v>0</v>
      </c>
      <c r="BL100" s="25" t="s">
        <v>426</v>
      </c>
      <c r="BM100" s="25" t="s">
        <v>468</v>
      </c>
    </row>
    <row r="101" spans="2:65" s="1" customFormat="1" ht="13.5">
      <c r="B101" s="42"/>
      <c r="C101" s="64"/>
      <c r="D101" s="237" t="s">
        <v>428</v>
      </c>
      <c r="E101" s="64"/>
      <c r="F101" s="271" t="s">
        <v>3989</v>
      </c>
      <c r="G101" s="64"/>
      <c r="H101" s="64"/>
      <c r="I101" s="177"/>
      <c r="J101" s="64"/>
      <c r="K101" s="64"/>
      <c r="L101" s="62"/>
      <c r="M101" s="223"/>
      <c r="N101" s="43"/>
      <c r="O101" s="43"/>
      <c r="P101" s="43"/>
      <c r="Q101" s="43"/>
      <c r="R101" s="43"/>
      <c r="S101" s="43"/>
      <c r="T101" s="79"/>
      <c r="AT101" s="25" t="s">
        <v>428</v>
      </c>
      <c r="AU101" s="25" t="s">
        <v>78</v>
      </c>
    </row>
    <row r="102" spans="2:65" s="1" customFormat="1" ht="22.5" customHeight="1">
      <c r="B102" s="42"/>
      <c r="C102" s="209" t="s">
        <v>450</v>
      </c>
      <c r="D102" s="209" t="s">
        <v>421</v>
      </c>
      <c r="E102" s="210" t="s">
        <v>3990</v>
      </c>
      <c r="F102" s="211" t="s">
        <v>3991</v>
      </c>
      <c r="G102" s="212" t="s">
        <v>3002</v>
      </c>
      <c r="H102" s="213">
        <v>1</v>
      </c>
      <c r="I102" s="214"/>
      <c r="J102" s="215">
        <f>ROUND(I102*H102,2)</f>
        <v>0</v>
      </c>
      <c r="K102" s="211" t="s">
        <v>21</v>
      </c>
      <c r="L102" s="62"/>
      <c r="M102" s="216" t="s">
        <v>21</v>
      </c>
      <c r="N102" s="217" t="s">
        <v>42</v>
      </c>
      <c r="O102" s="43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25" t="s">
        <v>426</v>
      </c>
      <c r="AT102" s="25" t="s">
        <v>421</v>
      </c>
      <c r="AU102" s="25" t="s">
        <v>78</v>
      </c>
      <c r="AY102" s="25" t="s">
        <v>419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5" t="s">
        <v>78</v>
      </c>
      <c r="BK102" s="220">
        <f>ROUND(I102*H102,2)</f>
        <v>0</v>
      </c>
      <c r="BL102" s="25" t="s">
        <v>426</v>
      </c>
      <c r="BM102" s="25" t="s">
        <v>479</v>
      </c>
    </row>
    <row r="103" spans="2:65" s="1" customFormat="1" ht="13.5">
      <c r="B103" s="42"/>
      <c r="C103" s="64"/>
      <c r="D103" s="237" t="s">
        <v>428</v>
      </c>
      <c r="E103" s="64"/>
      <c r="F103" s="271" t="s">
        <v>3991</v>
      </c>
      <c r="G103" s="64"/>
      <c r="H103" s="64"/>
      <c r="I103" s="177"/>
      <c r="J103" s="64"/>
      <c r="K103" s="64"/>
      <c r="L103" s="62"/>
      <c r="M103" s="223"/>
      <c r="N103" s="43"/>
      <c r="O103" s="43"/>
      <c r="P103" s="43"/>
      <c r="Q103" s="43"/>
      <c r="R103" s="43"/>
      <c r="S103" s="43"/>
      <c r="T103" s="79"/>
      <c r="AT103" s="25" t="s">
        <v>428</v>
      </c>
      <c r="AU103" s="25" t="s">
        <v>78</v>
      </c>
    </row>
    <row r="104" spans="2:65" s="1" customFormat="1" ht="22.5" customHeight="1">
      <c r="B104" s="42"/>
      <c r="C104" s="209" t="s">
        <v>455</v>
      </c>
      <c r="D104" s="209" t="s">
        <v>421</v>
      </c>
      <c r="E104" s="210" t="s">
        <v>3992</v>
      </c>
      <c r="F104" s="211" t="s">
        <v>3993</v>
      </c>
      <c r="G104" s="212" t="s">
        <v>3002</v>
      </c>
      <c r="H104" s="213">
        <v>2</v>
      </c>
      <c r="I104" s="214"/>
      <c r="J104" s="215">
        <f>ROUND(I104*H104,2)</f>
        <v>0</v>
      </c>
      <c r="K104" s="211" t="s">
        <v>21</v>
      </c>
      <c r="L104" s="62"/>
      <c r="M104" s="216" t="s">
        <v>21</v>
      </c>
      <c r="N104" s="217" t="s">
        <v>42</v>
      </c>
      <c r="O104" s="43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25" t="s">
        <v>426</v>
      </c>
      <c r="AT104" s="25" t="s">
        <v>421</v>
      </c>
      <c r="AU104" s="25" t="s">
        <v>78</v>
      </c>
      <c r="AY104" s="25" t="s">
        <v>419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5" t="s">
        <v>78</v>
      </c>
      <c r="BK104" s="220">
        <f>ROUND(I104*H104,2)</f>
        <v>0</v>
      </c>
      <c r="BL104" s="25" t="s">
        <v>426</v>
      </c>
      <c r="BM104" s="25" t="s">
        <v>492</v>
      </c>
    </row>
    <row r="105" spans="2:65" s="1" customFormat="1" ht="13.5">
      <c r="B105" s="42"/>
      <c r="C105" s="64"/>
      <c r="D105" s="237" t="s">
        <v>428</v>
      </c>
      <c r="E105" s="64"/>
      <c r="F105" s="271" t="s">
        <v>3993</v>
      </c>
      <c r="G105" s="64"/>
      <c r="H105" s="64"/>
      <c r="I105" s="177"/>
      <c r="J105" s="64"/>
      <c r="K105" s="64"/>
      <c r="L105" s="62"/>
      <c r="M105" s="223"/>
      <c r="N105" s="43"/>
      <c r="O105" s="43"/>
      <c r="P105" s="43"/>
      <c r="Q105" s="43"/>
      <c r="R105" s="43"/>
      <c r="S105" s="43"/>
      <c r="T105" s="79"/>
      <c r="AT105" s="25" t="s">
        <v>428</v>
      </c>
      <c r="AU105" s="25" t="s">
        <v>78</v>
      </c>
    </row>
    <row r="106" spans="2:65" s="1" customFormat="1" ht="22.5" customHeight="1">
      <c r="B106" s="42"/>
      <c r="C106" s="209" t="s">
        <v>462</v>
      </c>
      <c r="D106" s="209" t="s">
        <v>421</v>
      </c>
      <c r="E106" s="210" t="s">
        <v>3994</v>
      </c>
      <c r="F106" s="211" t="s">
        <v>3995</v>
      </c>
      <c r="G106" s="212" t="s">
        <v>3002</v>
      </c>
      <c r="H106" s="213">
        <v>8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25" t="s">
        <v>426</v>
      </c>
      <c r="AT106" s="25" t="s">
        <v>421</v>
      </c>
      <c r="AU106" s="25" t="s">
        <v>78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426</v>
      </c>
      <c r="BM106" s="25" t="s">
        <v>508</v>
      </c>
    </row>
    <row r="107" spans="2:65" s="1" customFormat="1" ht="13.5">
      <c r="B107" s="42"/>
      <c r="C107" s="64"/>
      <c r="D107" s="237" t="s">
        <v>428</v>
      </c>
      <c r="E107" s="64"/>
      <c r="F107" s="271" t="s">
        <v>3995</v>
      </c>
      <c r="G107" s="64"/>
      <c r="H107" s="64"/>
      <c r="I107" s="177"/>
      <c r="J107" s="64"/>
      <c r="K107" s="64"/>
      <c r="L107" s="62"/>
      <c r="M107" s="223"/>
      <c r="N107" s="43"/>
      <c r="O107" s="43"/>
      <c r="P107" s="43"/>
      <c r="Q107" s="43"/>
      <c r="R107" s="43"/>
      <c r="S107" s="43"/>
      <c r="T107" s="79"/>
      <c r="AT107" s="25" t="s">
        <v>428</v>
      </c>
      <c r="AU107" s="25" t="s">
        <v>78</v>
      </c>
    </row>
    <row r="108" spans="2:65" s="1" customFormat="1" ht="22.5" customHeight="1">
      <c r="B108" s="42"/>
      <c r="C108" s="209" t="s">
        <v>468</v>
      </c>
      <c r="D108" s="209" t="s">
        <v>421</v>
      </c>
      <c r="E108" s="210" t="s">
        <v>3996</v>
      </c>
      <c r="F108" s="211" t="s">
        <v>3997</v>
      </c>
      <c r="G108" s="212" t="s">
        <v>3002</v>
      </c>
      <c r="H108" s="213">
        <v>1</v>
      </c>
      <c r="I108" s="214"/>
      <c r="J108" s="215">
        <f>ROUND(I108*H108,2)</f>
        <v>0</v>
      </c>
      <c r="K108" s="211" t="s">
        <v>21</v>
      </c>
      <c r="L108" s="62"/>
      <c r="M108" s="216" t="s">
        <v>21</v>
      </c>
      <c r="N108" s="217" t="s">
        <v>42</v>
      </c>
      <c r="O108" s="43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25" t="s">
        <v>426</v>
      </c>
      <c r="AT108" s="25" t="s">
        <v>421</v>
      </c>
      <c r="AU108" s="25" t="s">
        <v>78</v>
      </c>
      <c r="AY108" s="25" t="s">
        <v>419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5" t="s">
        <v>78</v>
      </c>
      <c r="BK108" s="220">
        <f>ROUND(I108*H108,2)</f>
        <v>0</v>
      </c>
      <c r="BL108" s="25" t="s">
        <v>426</v>
      </c>
      <c r="BM108" s="25" t="s">
        <v>517</v>
      </c>
    </row>
    <row r="109" spans="2:65" s="1" customFormat="1" ht="13.5">
      <c r="B109" s="42"/>
      <c r="C109" s="64"/>
      <c r="D109" s="237" t="s">
        <v>428</v>
      </c>
      <c r="E109" s="64"/>
      <c r="F109" s="271" t="s">
        <v>3997</v>
      </c>
      <c r="G109" s="64"/>
      <c r="H109" s="64"/>
      <c r="I109" s="177"/>
      <c r="J109" s="64"/>
      <c r="K109" s="64"/>
      <c r="L109" s="62"/>
      <c r="M109" s="223"/>
      <c r="N109" s="43"/>
      <c r="O109" s="43"/>
      <c r="P109" s="43"/>
      <c r="Q109" s="43"/>
      <c r="R109" s="43"/>
      <c r="S109" s="43"/>
      <c r="T109" s="79"/>
      <c r="AT109" s="25" t="s">
        <v>428</v>
      </c>
      <c r="AU109" s="25" t="s">
        <v>78</v>
      </c>
    </row>
    <row r="110" spans="2:65" s="1" customFormat="1" ht="22.5" customHeight="1">
      <c r="B110" s="42"/>
      <c r="C110" s="209" t="s">
        <v>474</v>
      </c>
      <c r="D110" s="209" t="s">
        <v>421</v>
      </c>
      <c r="E110" s="210" t="s">
        <v>3998</v>
      </c>
      <c r="F110" s="211" t="s">
        <v>3999</v>
      </c>
      <c r="G110" s="212" t="s">
        <v>3002</v>
      </c>
      <c r="H110" s="213">
        <v>4</v>
      </c>
      <c r="I110" s="214"/>
      <c r="J110" s="215">
        <f>ROUND(I110*H110,2)</f>
        <v>0</v>
      </c>
      <c r="K110" s="211" t="s">
        <v>21</v>
      </c>
      <c r="L110" s="62"/>
      <c r="M110" s="216" t="s">
        <v>21</v>
      </c>
      <c r="N110" s="217" t="s">
        <v>42</v>
      </c>
      <c r="O110" s="43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25" t="s">
        <v>426</v>
      </c>
      <c r="AT110" s="25" t="s">
        <v>421</v>
      </c>
      <c r="AU110" s="25" t="s">
        <v>78</v>
      </c>
      <c r="AY110" s="25" t="s">
        <v>419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5" t="s">
        <v>78</v>
      </c>
      <c r="BK110" s="220">
        <f>ROUND(I110*H110,2)</f>
        <v>0</v>
      </c>
      <c r="BL110" s="25" t="s">
        <v>426</v>
      </c>
      <c r="BM110" s="25" t="s">
        <v>529</v>
      </c>
    </row>
    <row r="111" spans="2:65" s="1" customFormat="1" ht="13.5">
      <c r="B111" s="42"/>
      <c r="C111" s="64"/>
      <c r="D111" s="237" t="s">
        <v>428</v>
      </c>
      <c r="E111" s="64"/>
      <c r="F111" s="271" t="s">
        <v>3999</v>
      </c>
      <c r="G111" s="64"/>
      <c r="H111" s="64"/>
      <c r="I111" s="177"/>
      <c r="J111" s="64"/>
      <c r="K111" s="64"/>
      <c r="L111" s="62"/>
      <c r="M111" s="223"/>
      <c r="N111" s="43"/>
      <c r="O111" s="43"/>
      <c r="P111" s="43"/>
      <c r="Q111" s="43"/>
      <c r="R111" s="43"/>
      <c r="S111" s="43"/>
      <c r="T111" s="79"/>
      <c r="AT111" s="25" t="s">
        <v>428</v>
      </c>
      <c r="AU111" s="25" t="s">
        <v>78</v>
      </c>
    </row>
    <row r="112" spans="2:65" s="1" customFormat="1" ht="22.5" customHeight="1">
      <c r="B112" s="42"/>
      <c r="C112" s="209" t="s">
        <v>479</v>
      </c>
      <c r="D112" s="209" t="s">
        <v>421</v>
      </c>
      <c r="E112" s="210" t="s">
        <v>4000</v>
      </c>
      <c r="F112" s="211" t="s">
        <v>4001</v>
      </c>
      <c r="G112" s="212" t="s">
        <v>3002</v>
      </c>
      <c r="H112" s="213">
        <v>2</v>
      </c>
      <c r="I112" s="214"/>
      <c r="J112" s="215">
        <f>ROUND(I112*H112,2)</f>
        <v>0</v>
      </c>
      <c r="K112" s="211" t="s">
        <v>21</v>
      </c>
      <c r="L112" s="62"/>
      <c r="M112" s="216" t="s">
        <v>21</v>
      </c>
      <c r="N112" s="217" t="s">
        <v>42</v>
      </c>
      <c r="O112" s="43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25" t="s">
        <v>426</v>
      </c>
      <c r="AT112" s="25" t="s">
        <v>421</v>
      </c>
      <c r="AU112" s="25" t="s">
        <v>78</v>
      </c>
      <c r="AY112" s="25" t="s">
        <v>419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5" t="s">
        <v>78</v>
      </c>
      <c r="BK112" s="220">
        <f>ROUND(I112*H112,2)</f>
        <v>0</v>
      </c>
      <c r="BL112" s="25" t="s">
        <v>426</v>
      </c>
      <c r="BM112" s="25" t="s">
        <v>544</v>
      </c>
    </row>
    <row r="113" spans="2:65" s="1" customFormat="1" ht="13.5">
      <c r="B113" s="42"/>
      <c r="C113" s="64"/>
      <c r="D113" s="237" t="s">
        <v>428</v>
      </c>
      <c r="E113" s="64"/>
      <c r="F113" s="271" t="s">
        <v>4001</v>
      </c>
      <c r="G113" s="64"/>
      <c r="H113" s="64"/>
      <c r="I113" s="177"/>
      <c r="J113" s="64"/>
      <c r="K113" s="64"/>
      <c r="L113" s="62"/>
      <c r="M113" s="223"/>
      <c r="N113" s="43"/>
      <c r="O113" s="43"/>
      <c r="P113" s="43"/>
      <c r="Q113" s="43"/>
      <c r="R113" s="43"/>
      <c r="S113" s="43"/>
      <c r="T113" s="79"/>
      <c r="AT113" s="25" t="s">
        <v>428</v>
      </c>
      <c r="AU113" s="25" t="s">
        <v>78</v>
      </c>
    </row>
    <row r="114" spans="2:65" s="1" customFormat="1" ht="22.5" customHeight="1">
      <c r="B114" s="42"/>
      <c r="C114" s="209" t="s">
        <v>485</v>
      </c>
      <c r="D114" s="209" t="s">
        <v>421</v>
      </c>
      <c r="E114" s="210" t="s">
        <v>4002</v>
      </c>
      <c r="F114" s="211" t="s">
        <v>4003</v>
      </c>
      <c r="G114" s="212" t="s">
        <v>3770</v>
      </c>
      <c r="H114" s="213">
        <v>2</v>
      </c>
      <c r="I114" s="214"/>
      <c r="J114" s="215">
        <f>ROUND(I114*H114,2)</f>
        <v>0</v>
      </c>
      <c r="K114" s="211" t="s">
        <v>21</v>
      </c>
      <c r="L114" s="62"/>
      <c r="M114" s="216" t="s">
        <v>21</v>
      </c>
      <c r="N114" s="217" t="s">
        <v>42</v>
      </c>
      <c r="O114" s="43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25" t="s">
        <v>426</v>
      </c>
      <c r="AT114" s="25" t="s">
        <v>421</v>
      </c>
      <c r="AU114" s="25" t="s">
        <v>78</v>
      </c>
      <c r="AY114" s="25" t="s">
        <v>419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5" t="s">
        <v>78</v>
      </c>
      <c r="BK114" s="220">
        <f>ROUND(I114*H114,2)</f>
        <v>0</v>
      </c>
      <c r="BL114" s="25" t="s">
        <v>426</v>
      </c>
      <c r="BM114" s="25" t="s">
        <v>557</v>
      </c>
    </row>
    <row r="115" spans="2:65" s="1" customFormat="1" ht="13.5">
      <c r="B115" s="42"/>
      <c r="C115" s="64"/>
      <c r="D115" s="237" t="s">
        <v>428</v>
      </c>
      <c r="E115" s="64"/>
      <c r="F115" s="271" t="s">
        <v>4003</v>
      </c>
      <c r="G115" s="64"/>
      <c r="H115" s="64"/>
      <c r="I115" s="177"/>
      <c r="J115" s="64"/>
      <c r="K115" s="64"/>
      <c r="L115" s="62"/>
      <c r="M115" s="223"/>
      <c r="N115" s="43"/>
      <c r="O115" s="43"/>
      <c r="P115" s="43"/>
      <c r="Q115" s="43"/>
      <c r="R115" s="43"/>
      <c r="S115" s="43"/>
      <c r="T115" s="79"/>
      <c r="AT115" s="25" t="s">
        <v>428</v>
      </c>
      <c r="AU115" s="25" t="s">
        <v>78</v>
      </c>
    </row>
    <row r="116" spans="2:65" s="1" customFormat="1" ht="22.5" customHeight="1">
      <c r="B116" s="42"/>
      <c r="C116" s="209" t="s">
        <v>492</v>
      </c>
      <c r="D116" s="209" t="s">
        <v>421</v>
      </c>
      <c r="E116" s="210" t="s">
        <v>4004</v>
      </c>
      <c r="F116" s="211" t="s">
        <v>4005</v>
      </c>
      <c r="G116" s="212" t="s">
        <v>3770</v>
      </c>
      <c r="H116" s="213">
        <v>1</v>
      </c>
      <c r="I116" s="214"/>
      <c r="J116" s="215">
        <f>ROUND(I116*H116,2)</f>
        <v>0</v>
      </c>
      <c r="K116" s="211" t="s">
        <v>21</v>
      </c>
      <c r="L116" s="62"/>
      <c r="M116" s="216" t="s">
        <v>21</v>
      </c>
      <c r="N116" s="217" t="s">
        <v>42</v>
      </c>
      <c r="O116" s="43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25" t="s">
        <v>426</v>
      </c>
      <c r="AT116" s="25" t="s">
        <v>421</v>
      </c>
      <c r="AU116" s="25" t="s">
        <v>78</v>
      </c>
      <c r="AY116" s="25" t="s">
        <v>419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5" t="s">
        <v>78</v>
      </c>
      <c r="BK116" s="220">
        <f>ROUND(I116*H116,2)</f>
        <v>0</v>
      </c>
      <c r="BL116" s="25" t="s">
        <v>426</v>
      </c>
      <c r="BM116" s="25" t="s">
        <v>569</v>
      </c>
    </row>
    <row r="117" spans="2:65" s="1" customFormat="1" ht="13.5">
      <c r="B117" s="42"/>
      <c r="C117" s="64"/>
      <c r="D117" s="237" t="s">
        <v>428</v>
      </c>
      <c r="E117" s="64"/>
      <c r="F117" s="271" t="s">
        <v>4005</v>
      </c>
      <c r="G117" s="64"/>
      <c r="H117" s="64"/>
      <c r="I117" s="177"/>
      <c r="J117" s="64"/>
      <c r="K117" s="64"/>
      <c r="L117" s="62"/>
      <c r="M117" s="223"/>
      <c r="N117" s="43"/>
      <c r="O117" s="43"/>
      <c r="P117" s="43"/>
      <c r="Q117" s="43"/>
      <c r="R117" s="43"/>
      <c r="S117" s="43"/>
      <c r="T117" s="79"/>
      <c r="AT117" s="25" t="s">
        <v>428</v>
      </c>
      <c r="AU117" s="25" t="s">
        <v>78</v>
      </c>
    </row>
    <row r="118" spans="2:65" s="1" customFormat="1" ht="22.5" customHeight="1">
      <c r="B118" s="42"/>
      <c r="C118" s="209" t="s">
        <v>501</v>
      </c>
      <c r="D118" s="209" t="s">
        <v>421</v>
      </c>
      <c r="E118" s="210" t="s">
        <v>4006</v>
      </c>
      <c r="F118" s="211" t="s">
        <v>4007</v>
      </c>
      <c r="G118" s="212" t="s">
        <v>3002</v>
      </c>
      <c r="H118" s="213">
        <v>2</v>
      </c>
      <c r="I118" s="214"/>
      <c r="J118" s="215">
        <f>ROUND(I118*H118,2)</f>
        <v>0</v>
      </c>
      <c r="K118" s="211" t="s">
        <v>21</v>
      </c>
      <c r="L118" s="62"/>
      <c r="M118" s="216" t="s">
        <v>21</v>
      </c>
      <c r="N118" s="217" t="s">
        <v>42</v>
      </c>
      <c r="O118" s="43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25" t="s">
        <v>426</v>
      </c>
      <c r="AT118" s="25" t="s">
        <v>421</v>
      </c>
      <c r="AU118" s="25" t="s">
        <v>78</v>
      </c>
      <c r="AY118" s="25" t="s">
        <v>419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5" t="s">
        <v>78</v>
      </c>
      <c r="BK118" s="220">
        <f>ROUND(I118*H118,2)</f>
        <v>0</v>
      </c>
      <c r="BL118" s="25" t="s">
        <v>426</v>
      </c>
      <c r="BM118" s="25" t="s">
        <v>587</v>
      </c>
    </row>
    <row r="119" spans="2:65" s="1" customFormat="1" ht="13.5">
      <c r="B119" s="42"/>
      <c r="C119" s="64"/>
      <c r="D119" s="237" t="s">
        <v>428</v>
      </c>
      <c r="E119" s="64"/>
      <c r="F119" s="271" t="s">
        <v>4007</v>
      </c>
      <c r="G119" s="64"/>
      <c r="H119" s="64"/>
      <c r="I119" s="177"/>
      <c r="J119" s="64"/>
      <c r="K119" s="64"/>
      <c r="L119" s="62"/>
      <c r="M119" s="223"/>
      <c r="N119" s="43"/>
      <c r="O119" s="43"/>
      <c r="P119" s="43"/>
      <c r="Q119" s="43"/>
      <c r="R119" s="43"/>
      <c r="S119" s="43"/>
      <c r="T119" s="79"/>
      <c r="AT119" s="25" t="s">
        <v>428</v>
      </c>
      <c r="AU119" s="25" t="s">
        <v>78</v>
      </c>
    </row>
    <row r="120" spans="2:65" s="1" customFormat="1" ht="22.5" customHeight="1">
      <c r="B120" s="42"/>
      <c r="C120" s="209" t="s">
        <v>508</v>
      </c>
      <c r="D120" s="209" t="s">
        <v>421</v>
      </c>
      <c r="E120" s="210" t="s">
        <v>4008</v>
      </c>
      <c r="F120" s="211" t="s">
        <v>4009</v>
      </c>
      <c r="G120" s="212" t="s">
        <v>3002</v>
      </c>
      <c r="H120" s="213">
        <v>3</v>
      </c>
      <c r="I120" s="214"/>
      <c r="J120" s="215">
        <f>ROUND(I120*H120,2)</f>
        <v>0</v>
      </c>
      <c r="K120" s="211" t="s">
        <v>21</v>
      </c>
      <c r="L120" s="62"/>
      <c r="M120" s="216" t="s">
        <v>21</v>
      </c>
      <c r="N120" s="217" t="s">
        <v>42</v>
      </c>
      <c r="O120" s="43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25" t="s">
        <v>426</v>
      </c>
      <c r="AT120" s="25" t="s">
        <v>421</v>
      </c>
      <c r="AU120" s="25" t="s">
        <v>78</v>
      </c>
      <c r="AY120" s="25" t="s">
        <v>419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5" t="s">
        <v>78</v>
      </c>
      <c r="BK120" s="220">
        <f>ROUND(I120*H120,2)</f>
        <v>0</v>
      </c>
      <c r="BL120" s="25" t="s">
        <v>426</v>
      </c>
      <c r="BM120" s="25" t="s">
        <v>599</v>
      </c>
    </row>
    <row r="121" spans="2:65" s="1" customFormat="1" ht="13.5">
      <c r="B121" s="42"/>
      <c r="C121" s="64"/>
      <c r="D121" s="237" t="s">
        <v>428</v>
      </c>
      <c r="E121" s="64"/>
      <c r="F121" s="271" t="s">
        <v>4009</v>
      </c>
      <c r="G121" s="64"/>
      <c r="H121" s="64"/>
      <c r="I121" s="177"/>
      <c r="J121" s="64"/>
      <c r="K121" s="64"/>
      <c r="L121" s="62"/>
      <c r="M121" s="223"/>
      <c r="N121" s="43"/>
      <c r="O121" s="43"/>
      <c r="P121" s="43"/>
      <c r="Q121" s="43"/>
      <c r="R121" s="43"/>
      <c r="S121" s="43"/>
      <c r="T121" s="79"/>
      <c r="AT121" s="25" t="s">
        <v>428</v>
      </c>
      <c r="AU121" s="25" t="s">
        <v>78</v>
      </c>
    </row>
    <row r="122" spans="2:65" s="1" customFormat="1" ht="22.5" customHeight="1">
      <c r="B122" s="42"/>
      <c r="C122" s="209" t="s">
        <v>10</v>
      </c>
      <c r="D122" s="209" t="s">
        <v>421</v>
      </c>
      <c r="E122" s="210" t="s">
        <v>4010</v>
      </c>
      <c r="F122" s="211" t="s">
        <v>4011</v>
      </c>
      <c r="G122" s="212" t="s">
        <v>3002</v>
      </c>
      <c r="H122" s="213">
        <v>1</v>
      </c>
      <c r="I122" s="214"/>
      <c r="J122" s="215">
        <f>ROUND(I122*H122,2)</f>
        <v>0</v>
      </c>
      <c r="K122" s="211" t="s">
        <v>21</v>
      </c>
      <c r="L122" s="62"/>
      <c r="M122" s="216" t="s">
        <v>21</v>
      </c>
      <c r="N122" s="217" t="s">
        <v>42</v>
      </c>
      <c r="O122" s="43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25" t="s">
        <v>426</v>
      </c>
      <c r="AT122" s="25" t="s">
        <v>421</v>
      </c>
      <c r="AU122" s="25" t="s">
        <v>78</v>
      </c>
      <c r="AY122" s="25" t="s">
        <v>419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5" t="s">
        <v>78</v>
      </c>
      <c r="BK122" s="220">
        <f>ROUND(I122*H122,2)</f>
        <v>0</v>
      </c>
      <c r="BL122" s="25" t="s">
        <v>426</v>
      </c>
      <c r="BM122" s="25" t="s">
        <v>611</v>
      </c>
    </row>
    <row r="123" spans="2:65" s="1" customFormat="1" ht="13.5">
      <c r="B123" s="42"/>
      <c r="C123" s="64"/>
      <c r="D123" s="237" t="s">
        <v>428</v>
      </c>
      <c r="E123" s="64"/>
      <c r="F123" s="271" t="s">
        <v>4011</v>
      </c>
      <c r="G123" s="64"/>
      <c r="H123" s="64"/>
      <c r="I123" s="177"/>
      <c r="J123" s="64"/>
      <c r="K123" s="64"/>
      <c r="L123" s="62"/>
      <c r="M123" s="223"/>
      <c r="N123" s="43"/>
      <c r="O123" s="43"/>
      <c r="P123" s="43"/>
      <c r="Q123" s="43"/>
      <c r="R123" s="43"/>
      <c r="S123" s="43"/>
      <c r="T123" s="79"/>
      <c r="AT123" s="25" t="s">
        <v>428</v>
      </c>
      <c r="AU123" s="25" t="s">
        <v>78</v>
      </c>
    </row>
    <row r="124" spans="2:65" s="1" customFormat="1" ht="22.5" customHeight="1">
      <c r="B124" s="42"/>
      <c r="C124" s="209" t="s">
        <v>517</v>
      </c>
      <c r="D124" s="209" t="s">
        <v>421</v>
      </c>
      <c r="E124" s="210" t="s">
        <v>4012</v>
      </c>
      <c r="F124" s="211" t="s">
        <v>4013</v>
      </c>
      <c r="G124" s="212" t="s">
        <v>3002</v>
      </c>
      <c r="H124" s="213">
        <v>1</v>
      </c>
      <c r="I124" s="214"/>
      <c r="J124" s="215">
        <f>ROUND(I124*H124,2)</f>
        <v>0</v>
      </c>
      <c r="K124" s="211" t="s">
        <v>21</v>
      </c>
      <c r="L124" s="62"/>
      <c r="M124" s="216" t="s">
        <v>21</v>
      </c>
      <c r="N124" s="217" t="s">
        <v>42</v>
      </c>
      <c r="O124" s="43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25" t="s">
        <v>426</v>
      </c>
      <c r="AT124" s="25" t="s">
        <v>421</v>
      </c>
      <c r="AU124" s="25" t="s">
        <v>78</v>
      </c>
      <c r="AY124" s="25" t="s">
        <v>419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5" t="s">
        <v>78</v>
      </c>
      <c r="BK124" s="220">
        <f>ROUND(I124*H124,2)</f>
        <v>0</v>
      </c>
      <c r="BL124" s="25" t="s">
        <v>426</v>
      </c>
      <c r="BM124" s="25" t="s">
        <v>622</v>
      </c>
    </row>
    <row r="125" spans="2:65" s="1" customFormat="1" ht="13.5">
      <c r="B125" s="42"/>
      <c r="C125" s="64"/>
      <c r="D125" s="237" t="s">
        <v>428</v>
      </c>
      <c r="E125" s="64"/>
      <c r="F125" s="271" t="s">
        <v>4013</v>
      </c>
      <c r="G125" s="64"/>
      <c r="H125" s="64"/>
      <c r="I125" s="177"/>
      <c r="J125" s="64"/>
      <c r="K125" s="64"/>
      <c r="L125" s="62"/>
      <c r="M125" s="223"/>
      <c r="N125" s="43"/>
      <c r="O125" s="43"/>
      <c r="P125" s="43"/>
      <c r="Q125" s="43"/>
      <c r="R125" s="43"/>
      <c r="S125" s="43"/>
      <c r="T125" s="79"/>
      <c r="AT125" s="25" t="s">
        <v>428</v>
      </c>
      <c r="AU125" s="25" t="s">
        <v>78</v>
      </c>
    </row>
    <row r="126" spans="2:65" s="1" customFormat="1" ht="22.5" customHeight="1">
      <c r="B126" s="42"/>
      <c r="C126" s="209" t="s">
        <v>523</v>
      </c>
      <c r="D126" s="209" t="s">
        <v>421</v>
      </c>
      <c r="E126" s="210" t="s">
        <v>4014</v>
      </c>
      <c r="F126" s="211" t="s">
        <v>4015</v>
      </c>
      <c r="G126" s="212" t="s">
        <v>3002</v>
      </c>
      <c r="H126" s="213">
        <v>1</v>
      </c>
      <c r="I126" s="214"/>
      <c r="J126" s="215">
        <f>ROUND(I126*H126,2)</f>
        <v>0</v>
      </c>
      <c r="K126" s="211" t="s">
        <v>21</v>
      </c>
      <c r="L126" s="62"/>
      <c r="M126" s="216" t="s">
        <v>21</v>
      </c>
      <c r="N126" s="217" t="s">
        <v>42</v>
      </c>
      <c r="O126" s="43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25" t="s">
        <v>426</v>
      </c>
      <c r="AT126" s="25" t="s">
        <v>421</v>
      </c>
      <c r="AU126" s="25" t="s">
        <v>78</v>
      </c>
      <c r="AY126" s="25" t="s">
        <v>419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5" t="s">
        <v>78</v>
      </c>
      <c r="BK126" s="220">
        <f>ROUND(I126*H126,2)</f>
        <v>0</v>
      </c>
      <c r="BL126" s="25" t="s">
        <v>426</v>
      </c>
      <c r="BM126" s="25" t="s">
        <v>633</v>
      </c>
    </row>
    <row r="127" spans="2:65" s="1" customFormat="1" ht="13.5">
      <c r="B127" s="42"/>
      <c r="C127" s="64"/>
      <c r="D127" s="237" t="s">
        <v>428</v>
      </c>
      <c r="E127" s="64"/>
      <c r="F127" s="271" t="s">
        <v>4015</v>
      </c>
      <c r="G127" s="64"/>
      <c r="H127" s="64"/>
      <c r="I127" s="177"/>
      <c r="J127" s="64"/>
      <c r="K127" s="64"/>
      <c r="L127" s="62"/>
      <c r="M127" s="223"/>
      <c r="N127" s="43"/>
      <c r="O127" s="43"/>
      <c r="P127" s="43"/>
      <c r="Q127" s="43"/>
      <c r="R127" s="43"/>
      <c r="S127" s="43"/>
      <c r="T127" s="79"/>
      <c r="AT127" s="25" t="s">
        <v>428</v>
      </c>
      <c r="AU127" s="25" t="s">
        <v>78</v>
      </c>
    </row>
    <row r="128" spans="2:65" s="1" customFormat="1" ht="22.5" customHeight="1">
      <c r="B128" s="42"/>
      <c r="C128" s="209" t="s">
        <v>529</v>
      </c>
      <c r="D128" s="209" t="s">
        <v>421</v>
      </c>
      <c r="E128" s="210" t="s">
        <v>4016</v>
      </c>
      <c r="F128" s="211" t="s">
        <v>4017</v>
      </c>
      <c r="G128" s="212" t="s">
        <v>3002</v>
      </c>
      <c r="H128" s="213">
        <v>6</v>
      </c>
      <c r="I128" s="214"/>
      <c r="J128" s="215">
        <f>ROUND(I128*H128,2)</f>
        <v>0</v>
      </c>
      <c r="K128" s="211" t="s">
        <v>21</v>
      </c>
      <c r="L128" s="62"/>
      <c r="M128" s="216" t="s">
        <v>21</v>
      </c>
      <c r="N128" s="217" t="s">
        <v>42</v>
      </c>
      <c r="O128" s="43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25" t="s">
        <v>426</v>
      </c>
      <c r="AT128" s="25" t="s">
        <v>421</v>
      </c>
      <c r="AU128" s="25" t="s">
        <v>78</v>
      </c>
      <c r="AY128" s="25" t="s">
        <v>419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5" t="s">
        <v>78</v>
      </c>
      <c r="BK128" s="220">
        <f>ROUND(I128*H128,2)</f>
        <v>0</v>
      </c>
      <c r="BL128" s="25" t="s">
        <v>426</v>
      </c>
      <c r="BM128" s="25" t="s">
        <v>643</v>
      </c>
    </row>
    <row r="129" spans="2:65" s="1" customFormat="1" ht="13.5">
      <c r="B129" s="42"/>
      <c r="C129" s="64"/>
      <c r="D129" s="237" t="s">
        <v>428</v>
      </c>
      <c r="E129" s="64"/>
      <c r="F129" s="271" t="s">
        <v>4017</v>
      </c>
      <c r="G129" s="64"/>
      <c r="H129" s="64"/>
      <c r="I129" s="177"/>
      <c r="J129" s="64"/>
      <c r="K129" s="64"/>
      <c r="L129" s="62"/>
      <c r="M129" s="223"/>
      <c r="N129" s="43"/>
      <c r="O129" s="43"/>
      <c r="P129" s="43"/>
      <c r="Q129" s="43"/>
      <c r="R129" s="43"/>
      <c r="S129" s="43"/>
      <c r="T129" s="79"/>
      <c r="AT129" s="25" t="s">
        <v>428</v>
      </c>
      <c r="AU129" s="25" t="s">
        <v>78</v>
      </c>
    </row>
    <row r="130" spans="2:65" s="1" customFormat="1" ht="22.5" customHeight="1">
      <c r="B130" s="42"/>
      <c r="C130" s="209" t="s">
        <v>535</v>
      </c>
      <c r="D130" s="209" t="s">
        <v>421</v>
      </c>
      <c r="E130" s="210" t="s">
        <v>4018</v>
      </c>
      <c r="F130" s="211" t="s">
        <v>4019</v>
      </c>
      <c r="G130" s="212" t="s">
        <v>3002</v>
      </c>
      <c r="H130" s="213">
        <v>23</v>
      </c>
      <c r="I130" s="214"/>
      <c r="J130" s="215">
        <f>ROUND(I130*H130,2)</f>
        <v>0</v>
      </c>
      <c r="K130" s="211" t="s">
        <v>21</v>
      </c>
      <c r="L130" s="62"/>
      <c r="M130" s="216" t="s">
        <v>21</v>
      </c>
      <c r="N130" s="217" t="s">
        <v>42</v>
      </c>
      <c r="O130" s="43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25" t="s">
        <v>426</v>
      </c>
      <c r="AT130" s="25" t="s">
        <v>421</v>
      </c>
      <c r="AU130" s="25" t="s">
        <v>78</v>
      </c>
      <c r="AY130" s="25" t="s">
        <v>419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5" t="s">
        <v>78</v>
      </c>
      <c r="BK130" s="220">
        <f>ROUND(I130*H130,2)</f>
        <v>0</v>
      </c>
      <c r="BL130" s="25" t="s">
        <v>426</v>
      </c>
      <c r="BM130" s="25" t="s">
        <v>654</v>
      </c>
    </row>
    <row r="131" spans="2:65" s="1" customFormat="1" ht="13.5">
      <c r="B131" s="42"/>
      <c r="C131" s="64"/>
      <c r="D131" s="221" t="s">
        <v>428</v>
      </c>
      <c r="E131" s="64"/>
      <c r="F131" s="222" t="s">
        <v>4019</v>
      </c>
      <c r="G131" s="64"/>
      <c r="H131" s="64"/>
      <c r="I131" s="177"/>
      <c r="J131" s="64"/>
      <c r="K131" s="64"/>
      <c r="L131" s="62"/>
      <c r="M131" s="223"/>
      <c r="N131" s="43"/>
      <c r="O131" s="43"/>
      <c r="P131" s="43"/>
      <c r="Q131" s="43"/>
      <c r="R131" s="43"/>
      <c r="S131" s="43"/>
      <c r="T131" s="79"/>
      <c r="AT131" s="25" t="s">
        <v>428</v>
      </c>
      <c r="AU131" s="25" t="s">
        <v>78</v>
      </c>
    </row>
    <row r="132" spans="2:65" s="11" customFormat="1" ht="37.35" customHeight="1">
      <c r="B132" s="192"/>
      <c r="C132" s="193"/>
      <c r="D132" s="206" t="s">
        <v>70</v>
      </c>
      <c r="E132" s="290" t="s">
        <v>3550</v>
      </c>
      <c r="F132" s="290" t="s">
        <v>4020</v>
      </c>
      <c r="G132" s="193"/>
      <c r="H132" s="193"/>
      <c r="I132" s="196"/>
      <c r="J132" s="291">
        <f>BK132</f>
        <v>0</v>
      </c>
      <c r="K132" s="193"/>
      <c r="L132" s="198"/>
      <c r="M132" s="199"/>
      <c r="N132" s="200"/>
      <c r="O132" s="200"/>
      <c r="P132" s="201">
        <f>SUM(P133:P164)</f>
        <v>0</v>
      </c>
      <c r="Q132" s="200"/>
      <c r="R132" s="201">
        <f>SUM(R133:R164)</f>
        <v>0</v>
      </c>
      <c r="S132" s="200"/>
      <c r="T132" s="202">
        <f>SUM(T133:T164)</f>
        <v>0</v>
      </c>
      <c r="AR132" s="203" t="s">
        <v>78</v>
      </c>
      <c r="AT132" s="204" t="s">
        <v>70</v>
      </c>
      <c r="AU132" s="204" t="s">
        <v>71</v>
      </c>
      <c r="AY132" s="203" t="s">
        <v>419</v>
      </c>
      <c r="BK132" s="205">
        <f>SUM(BK133:BK164)</f>
        <v>0</v>
      </c>
    </row>
    <row r="133" spans="2:65" s="1" customFormat="1" ht="22.5" customHeight="1">
      <c r="B133" s="42"/>
      <c r="C133" s="209" t="s">
        <v>544</v>
      </c>
      <c r="D133" s="209" t="s">
        <v>421</v>
      </c>
      <c r="E133" s="210" t="s">
        <v>4021</v>
      </c>
      <c r="F133" s="211" t="s">
        <v>4022</v>
      </c>
      <c r="G133" s="212" t="s">
        <v>3002</v>
      </c>
      <c r="H133" s="213">
        <v>20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664</v>
      </c>
    </row>
    <row r="134" spans="2:65" s="1" customFormat="1" ht="13.5">
      <c r="B134" s="42"/>
      <c r="C134" s="64"/>
      <c r="D134" s="237" t="s">
        <v>428</v>
      </c>
      <c r="E134" s="64"/>
      <c r="F134" s="271" t="s">
        <v>4022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9</v>
      </c>
      <c r="D135" s="209" t="s">
        <v>421</v>
      </c>
      <c r="E135" s="210" t="s">
        <v>4023</v>
      </c>
      <c r="F135" s="211" t="s">
        <v>4024</v>
      </c>
      <c r="G135" s="212" t="s">
        <v>3002</v>
      </c>
      <c r="H135" s="213">
        <v>3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679</v>
      </c>
    </row>
    <row r="136" spans="2:65" s="1" customFormat="1" ht="13.5">
      <c r="B136" s="42"/>
      <c r="C136" s="64"/>
      <c r="D136" s="237" t="s">
        <v>428</v>
      </c>
      <c r="E136" s="64"/>
      <c r="F136" s="271" t="s">
        <v>4024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78</v>
      </c>
    </row>
    <row r="137" spans="2:65" s="1" customFormat="1" ht="22.5" customHeight="1">
      <c r="B137" s="42"/>
      <c r="C137" s="209" t="s">
        <v>557</v>
      </c>
      <c r="D137" s="209" t="s">
        <v>421</v>
      </c>
      <c r="E137" s="210" t="s">
        <v>4025</v>
      </c>
      <c r="F137" s="211" t="s">
        <v>4026</v>
      </c>
      <c r="G137" s="212" t="s">
        <v>3002</v>
      </c>
      <c r="H137" s="213">
        <v>2</v>
      </c>
      <c r="I137" s="214"/>
      <c r="J137" s="215">
        <f>ROUND(I137*H137,2)</f>
        <v>0</v>
      </c>
      <c r="K137" s="211" t="s">
        <v>21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5" t="s">
        <v>426</v>
      </c>
      <c r="AT137" s="25" t="s">
        <v>421</v>
      </c>
      <c r="AU137" s="25" t="s">
        <v>78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426</v>
      </c>
      <c r="BM137" s="25" t="s">
        <v>688</v>
      </c>
    </row>
    <row r="138" spans="2:65" s="1" customFormat="1" ht="13.5">
      <c r="B138" s="42"/>
      <c r="C138" s="64"/>
      <c r="D138" s="237" t="s">
        <v>428</v>
      </c>
      <c r="E138" s="64"/>
      <c r="F138" s="271" t="s">
        <v>4026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78</v>
      </c>
    </row>
    <row r="139" spans="2:65" s="1" customFormat="1" ht="22.5" customHeight="1">
      <c r="B139" s="42"/>
      <c r="C139" s="209" t="s">
        <v>563</v>
      </c>
      <c r="D139" s="209" t="s">
        <v>421</v>
      </c>
      <c r="E139" s="210" t="s">
        <v>4027</v>
      </c>
      <c r="F139" s="211" t="s">
        <v>4028</v>
      </c>
      <c r="G139" s="212" t="s">
        <v>3002</v>
      </c>
      <c r="H139" s="213">
        <v>1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426</v>
      </c>
      <c r="AT139" s="25" t="s">
        <v>421</v>
      </c>
      <c r="AU139" s="25" t="s">
        <v>78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426</v>
      </c>
      <c r="BM139" s="25" t="s">
        <v>700</v>
      </c>
    </row>
    <row r="140" spans="2:65" s="1" customFormat="1" ht="13.5">
      <c r="B140" s="42"/>
      <c r="C140" s="64"/>
      <c r="D140" s="237" t="s">
        <v>428</v>
      </c>
      <c r="E140" s="64"/>
      <c r="F140" s="271" t="s">
        <v>4028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78</v>
      </c>
    </row>
    <row r="141" spans="2:65" s="1" customFormat="1" ht="22.5" customHeight="1">
      <c r="B141" s="42"/>
      <c r="C141" s="209" t="s">
        <v>569</v>
      </c>
      <c r="D141" s="209" t="s">
        <v>421</v>
      </c>
      <c r="E141" s="210" t="s">
        <v>4029</v>
      </c>
      <c r="F141" s="211" t="s">
        <v>4030</v>
      </c>
      <c r="G141" s="212" t="s">
        <v>3002</v>
      </c>
      <c r="H141" s="213">
        <v>1</v>
      </c>
      <c r="I141" s="214"/>
      <c r="J141" s="215">
        <f>ROUND(I141*H141,2)</f>
        <v>0</v>
      </c>
      <c r="K141" s="211" t="s">
        <v>21</v>
      </c>
      <c r="L141" s="62"/>
      <c r="M141" s="216" t="s">
        <v>21</v>
      </c>
      <c r="N141" s="217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426</v>
      </c>
      <c r="AT141" s="25" t="s">
        <v>421</v>
      </c>
      <c r="AU141" s="25" t="s">
        <v>78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426</v>
      </c>
      <c r="BM141" s="25" t="s">
        <v>757</v>
      </c>
    </row>
    <row r="142" spans="2:65" s="1" customFormat="1" ht="13.5">
      <c r="B142" s="42"/>
      <c r="C142" s="64"/>
      <c r="D142" s="237" t="s">
        <v>428</v>
      </c>
      <c r="E142" s="64"/>
      <c r="F142" s="271" t="s">
        <v>4030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78</v>
      </c>
    </row>
    <row r="143" spans="2:65" s="1" customFormat="1" ht="22.5" customHeight="1">
      <c r="B143" s="42"/>
      <c r="C143" s="209" t="s">
        <v>576</v>
      </c>
      <c r="D143" s="209" t="s">
        <v>421</v>
      </c>
      <c r="E143" s="210" t="s">
        <v>4031</v>
      </c>
      <c r="F143" s="211" t="s">
        <v>4032</v>
      </c>
      <c r="G143" s="212" t="s">
        <v>3002</v>
      </c>
      <c r="H143" s="213">
        <v>4</v>
      </c>
      <c r="I143" s="214"/>
      <c r="J143" s="215">
        <f>ROUND(I143*H143,2)</f>
        <v>0</v>
      </c>
      <c r="K143" s="211" t="s">
        <v>21</v>
      </c>
      <c r="L143" s="62"/>
      <c r="M143" s="216" t="s">
        <v>21</v>
      </c>
      <c r="N143" s="217" t="s">
        <v>42</v>
      </c>
      <c r="O143" s="43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5" t="s">
        <v>426</v>
      </c>
      <c r="AT143" s="25" t="s">
        <v>421</v>
      </c>
      <c r="AU143" s="25" t="s">
        <v>78</v>
      </c>
      <c r="AY143" s="25" t="s">
        <v>419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5" t="s">
        <v>78</v>
      </c>
      <c r="BK143" s="220">
        <f>ROUND(I143*H143,2)</f>
        <v>0</v>
      </c>
      <c r="BL143" s="25" t="s">
        <v>426</v>
      </c>
      <c r="BM143" s="25" t="s">
        <v>769</v>
      </c>
    </row>
    <row r="144" spans="2:65" s="1" customFormat="1" ht="13.5">
      <c r="B144" s="42"/>
      <c r="C144" s="64"/>
      <c r="D144" s="237" t="s">
        <v>428</v>
      </c>
      <c r="E144" s="64"/>
      <c r="F144" s="271" t="s">
        <v>4032</v>
      </c>
      <c r="G144" s="64"/>
      <c r="H144" s="64"/>
      <c r="I144" s="177"/>
      <c r="J144" s="64"/>
      <c r="K144" s="64"/>
      <c r="L144" s="62"/>
      <c r="M144" s="223"/>
      <c r="N144" s="43"/>
      <c r="O144" s="43"/>
      <c r="P144" s="43"/>
      <c r="Q144" s="43"/>
      <c r="R144" s="43"/>
      <c r="S144" s="43"/>
      <c r="T144" s="79"/>
      <c r="AT144" s="25" t="s">
        <v>428</v>
      </c>
      <c r="AU144" s="25" t="s">
        <v>78</v>
      </c>
    </row>
    <row r="145" spans="2:65" s="1" customFormat="1" ht="22.5" customHeight="1">
      <c r="B145" s="42"/>
      <c r="C145" s="209" t="s">
        <v>587</v>
      </c>
      <c r="D145" s="209" t="s">
        <v>421</v>
      </c>
      <c r="E145" s="210" t="s">
        <v>4033</v>
      </c>
      <c r="F145" s="211" t="s">
        <v>4034</v>
      </c>
      <c r="G145" s="212" t="s">
        <v>3002</v>
      </c>
      <c r="H145" s="213">
        <v>1</v>
      </c>
      <c r="I145" s="214"/>
      <c r="J145" s="215">
        <f>ROUND(I145*H145,2)</f>
        <v>0</v>
      </c>
      <c r="K145" s="211" t="s">
        <v>21</v>
      </c>
      <c r="L145" s="62"/>
      <c r="M145" s="216" t="s">
        <v>21</v>
      </c>
      <c r="N145" s="217" t="s">
        <v>42</v>
      </c>
      <c r="O145" s="43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5" t="s">
        <v>426</v>
      </c>
      <c r="AT145" s="25" t="s">
        <v>421</v>
      </c>
      <c r="AU145" s="25" t="s">
        <v>78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426</v>
      </c>
      <c r="BM145" s="25" t="s">
        <v>784</v>
      </c>
    </row>
    <row r="146" spans="2:65" s="1" customFormat="1" ht="13.5">
      <c r="B146" s="42"/>
      <c r="C146" s="64"/>
      <c r="D146" s="237" t="s">
        <v>428</v>
      </c>
      <c r="E146" s="64"/>
      <c r="F146" s="271" t="s">
        <v>4034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78</v>
      </c>
    </row>
    <row r="147" spans="2:65" s="1" customFormat="1" ht="22.5" customHeight="1">
      <c r="B147" s="42"/>
      <c r="C147" s="209" t="s">
        <v>593</v>
      </c>
      <c r="D147" s="209" t="s">
        <v>421</v>
      </c>
      <c r="E147" s="210" t="s">
        <v>4035</v>
      </c>
      <c r="F147" s="211" t="s">
        <v>4036</v>
      </c>
      <c r="G147" s="212" t="s">
        <v>3002</v>
      </c>
      <c r="H147" s="213">
        <v>1</v>
      </c>
      <c r="I147" s="214"/>
      <c r="J147" s="215">
        <f>ROUND(I147*H147,2)</f>
        <v>0</v>
      </c>
      <c r="K147" s="211" t="s">
        <v>21</v>
      </c>
      <c r="L147" s="62"/>
      <c r="M147" s="216" t="s">
        <v>21</v>
      </c>
      <c r="N147" s="217" t="s">
        <v>42</v>
      </c>
      <c r="O147" s="43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25" t="s">
        <v>426</v>
      </c>
      <c r="AT147" s="25" t="s">
        <v>421</v>
      </c>
      <c r="AU147" s="25" t="s">
        <v>78</v>
      </c>
      <c r="AY147" s="25" t="s">
        <v>419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5" t="s">
        <v>78</v>
      </c>
      <c r="BK147" s="220">
        <f>ROUND(I147*H147,2)</f>
        <v>0</v>
      </c>
      <c r="BL147" s="25" t="s">
        <v>426</v>
      </c>
      <c r="BM147" s="25" t="s">
        <v>797</v>
      </c>
    </row>
    <row r="148" spans="2:65" s="1" customFormat="1" ht="13.5">
      <c r="B148" s="42"/>
      <c r="C148" s="64"/>
      <c r="D148" s="237" t="s">
        <v>428</v>
      </c>
      <c r="E148" s="64"/>
      <c r="F148" s="271" t="s">
        <v>4036</v>
      </c>
      <c r="G148" s="64"/>
      <c r="H148" s="64"/>
      <c r="I148" s="177"/>
      <c r="J148" s="64"/>
      <c r="K148" s="64"/>
      <c r="L148" s="62"/>
      <c r="M148" s="223"/>
      <c r="N148" s="43"/>
      <c r="O148" s="43"/>
      <c r="P148" s="43"/>
      <c r="Q148" s="43"/>
      <c r="R148" s="43"/>
      <c r="S148" s="43"/>
      <c r="T148" s="79"/>
      <c r="AT148" s="25" t="s">
        <v>428</v>
      </c>
      <c r="AU148" s="25" t="s">
        <v>78</v>
      </c>
    </row>
    <row r="149" spans="2:65" s="1" customFormat="1" ht="22.5" customHeight="1">
      <c r="B149" s="42"/>
      <c r="C149" s="209" t="s">
        <v>599</v>
      </c>
      <c r="D149" s="209" t="s">
        <v>421</v>
      </c>
      <c r="E149" s="210" t="s">
        <v>4037</v>
      </c>
      <c r="F149" s="211" t="s">
        <v>4038</v>
      </c>
      <c r="G149" s="212" t="s">
        <v>3002</v>
      </c>
      <c r="H149" s="213">
        <v>46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426</v>
      </c>
      <c r="AT149" s="25" t="s">
        <v>421</v>
      </c>
      <c r="AU149" s="25" t="s">
        <v>78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426</v>
      </c>
      <c r="BM149" s="25" t="s">
        <v>811</v>
      </c>
    </row>
    <row r="150" spans="2:65" s="1" customFormat="1" ht="13.5">
      <c r="B150" s="42"/>
      <c r="C150" s="64"/>
      <c r="D150" s="237" t="s">
        <v>428</v>
      </c>
      <c r="E150" s="64"/>
      <c r="F150" s="271" t="s">
        <v>4038</v>
      </c>
      <c r="G150" s="64"/>
      <c r="H150" s="64"/>
      <c r="I150" s="177"/>
      <c r="J150" s="64"/>
      <c r="K150" s="64"/>
      <c r="L150" s="62"/>
      <c r="M150" s="223"/>
      <c r="N150" s="43"/>
      <c r="O150" s="43"/>
      <c r="P150" s="43"/>
      <c r="Q150" s="43"/>
      <c r="R150" s="43"/>
      <c r="S150" s="43"/>
      <c r="T150" s="79"/>
      <c r="AT150" s="25" t="s">
        <v>428</v>
      </c>
      <c r="AU150" s="25" t="s">
        <v>78</v>
      </c>
    </row>
    <row r="151" spans="2:65" s="1" customFormat="1" ht="22.5" customHeight="1">
      <c r="B151" s="42"/>
      <c r="C151" s="209" t="s">
        <v>605</v>
      </c>
      <c r="D151" s="209" t="s">
        <v>421</v>
      </c>
      <c r="E151" s="210" t="s">
        <v>4039</v>
      </c>
      <c r="F151" s="211" t="s">
        <v>4040</v>
      </c>
      <c r="G151" s="212" t="s">
        <v>3002</v>
      </c>
      <c r="H151" s="213">
        <v>6</v>
      </c>
      <c r="I151" s="214"/>
      <c r="J151" s="215">
        <f>ROUND(I151*H151,2)</f>
        <v>0</v>
      </c>
      <c r="K151" s="211" t="s">
        <v>21</v>
      </c>
      <c r="L151" s="62"/>
      <c r="M151" s="216" t="s">
        <v>21</v>
      </c>
      <c r="N151" s="217" t="s">
        <v>42</v>
      </c>
      <c r="O151" s="43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5" t="s">
        <v>426</v>
      </c>
      <c r="AT151" s="25" t="s">
        <v>421</v>
      </c>
      <c r="AU151" s="25" t="s">
        <v>78</v>
      </c>
      <c r="AY151" s="25" t="s">
        <v>419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5" t="s">
        <v>78</v>
      </c>
      <c r="BK151" s="220">
        <f>ROUND(I151*H151,2)</f>
        <v>0</v>
      </c>
      <c r="BL151" s="25" t="s">
        <v>426</v>
      </c>
      <c r="BM151" s="25" t="s">
        <v>325</v>
      </c>
    </row>
    <row r="152" spans="2:65" s="1" customFormat="1" ht="13.5">
      <c r="B152" s="42"/>
      <c r="C152" s="64"/>
      <c r="D152" s="237" t="s">
        <v>428</v>
      </c>
      <c r="E152" s="64"/>
      <c r="F152" s="271" t="s">
        <v>4040</v>
      </c>
      <c r="G152" s="64"/>
      <c r="H152" s="64"/>
      <c r="I152" s="177"/>
      <c r="J152" s="64"/>
      <c r="K152" s="64"/>
      <c r="L152" s="62"/>
      <c r="M152" s="223"/>
      <c r="N152" s="43"/>
      <c r="O152" s="43"/>
      <c r="P152" s="43"/>
      <c r="Q152" s="43"/>
      <c r="R152" s="43"/>
      <c r="S152" s="43"/>
      <c r="T152" s="79"/>
      <c r="AT152" s="25" t="s">
        <v>428</v>
      </c>
      <c r="AU152" s="25" t="s">
        <v>78</v>
      </c>
    </row>
    <row r="153" spans="2:65" s="1" customFormat="1" ht="22.5" customHeight="1">
      <c r="B153" s="42"/>
      <c r="C153" s="209" t="s">
        <v>611</v>
      </c>
      <c r="D153" s="209" t="s">
        <v>421</v>
      </c>
      <c r="E153" s="210" t="s">
        <v>4041</v>
      </c>
      <c r="F153" s="211" t="s">
        <v>4042</v>
      </c>
      <c r="G153" s="212" t="s">
        <v>3002</v>
      </c>
      <c r="H153" s="213">
        <v>2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426</v>
      </c>
      <c r="AT153" s="25" t="s">
        <v>421</v>
      </c>
      <c r="AU153" s="25" t="s">
        <v>78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426</v>
      </c>
      <c r="BM153" s="25" t="s">
        <v>832</v>
      </c>
    </row>
    <row r="154" spans="2:65" s="1" customFormat="1" ht="13.5">
      <c r="B154" s="42"/>
      <c r="C154" s="64"/>
      <c r="D154" s="237" t="s">
        <v>428</v>
      </c>
      <c r="E154" s="64"/>
      <c r="F154" s="271" t="s">
        <v>4042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78</v>
      </c>
    </row>
    <row r="155" spans="2:65" s="1" customFormat="1" ht="22.5" customHeight="1">
      <c r="B155" s="42"/>
      <c r="C155" s="209" t="s">
        <v>617</v>
      </c>
      <c r="D155" s="209" t="s">
        <v>421</v>
      </c>
      <c r="E155" s="210" t="s">
        <v>4043</v>
      </c>
      <c r="F155" s="211" t="s">
        <v>4044</v>
      </c>
      <c r="G155" s="212" t="s">
        <v>3002</v>
      </c>
      <c r="H155" s="213">
        <v>4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426</v>
      </c>
      <c r="AT155" s="25" t="s">
        <v>421</v>
      </c>
      <c r="AU155" s="25" t="s">
        <v>78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426</v>
      </c>
      <c r="BM155" s="25" t="s">
        <v>842</v>
      </c>
    </row>
    <row r="156" spans="2:65" s="1" customFormat="1" ht="13.5">
      <c r="B156" s="42"/>
      <c r="C156" s="64"/>
      <c r="D156" s="237" t="s">
        <v>428</v>
      </c>
      <c r="E156" s="64"/>
      <c r="F156" s="271" t="s">
        <v>4044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78</v>
      </c>
    </row>
    <row r="157" spans="2:65" s="1" customFormat="1" ht="22.5" customHeight="1">
      <c r="B157" s="42"/>
      <c r="C157" s="209" t="s">
        <v>622</v>
      </c>
      <c r="D157" s="209" t="s">
        <v>421</v>
      </c>
      <c r="E157" s="210" t="s">
        <v>4045</v>
      </c>
      <c r="F157" s="211" t="s">
        <v>4046</v>
      </c>
      <c r="G157" s="212" t="s">
        <v>3002</v>
      </c>
      <c r="H157" s="213">
        <v>6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78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853</v>
      </c>
    </row>
    <row r="158" spans="2:65" s="1" customFormat="1" ht="13.5">
      <c r="B158" s="42"/>
      <c r="C158" s="64"/>
      <c r="D158" s="237" t="s">
        <v>428</v>
      </c>
      <c r="E158" s="64"/>
      <c r="F158" s="271" t="s">
        <v>4046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78</v>
      </c>
    </row>
    <row r="159" spans="2:65" s="1" customFormat="1" ht="22.5" customHeight="1">
      <c r="B159" s="42"/>
      <c r="C159" s="209" t="s">
        <v>628</v>
      </c>
      <c r="D159" s="209" t="s">
        <v>421</v>
      </c>
      <c r="E159" s="210" t="s">
        <v>4047</v>
      </c>
      <c r="F159" s="211" t="s">
        <v>4048</v>
      </c>
      <c r="G159" s="212" t="s">
        <v>4049</v>
      </c>
      <c r="H159" s="213">
        <v>1</v>
      </c>
      <c r="I159" s="214"/>
      <c r="J159" s="215">
        <f>ROUND(I159*H159,2)</f>
        <v>0</v>
      </c>
      <c r="K159" s="211" t="s">
        <v>21</v>
      </c>
      <c r="L159" s="62"/>
      <c r="M159" s="216" t="s">
        <v>21</v>
      </c>
      <c r="N159" s="217" t="s">
        <v>42</v>
      </c>
      <c r="O159" s="43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5" t="s">
        <v>426</v>
      </c>
      <c r="AT159" s="25" t="s">
        <v>421</v>
      </c>
      <c r="AU159" s="25" t="s">
        <v>78</v>
      </c>
      <c r="AY159" s="25" t="s">
        <v>419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5" t="s">
        <v>78</v>
      </c>
      <c r="BK159" s="220">
        <f>ROUND(I159*H159,2)</f>
        <v>0</v>
      </c>
      <c r="BL159" s="25" t="s">
        <v>426</v>
      </c>
      <c r="BM159" s="25" t="s">
        <v>864</v>
      </c>
    </row>
    <row r="160" spans="2:65" s="1" customFormat="1" ht="13.5">
      <c r="B160" s="42"/>
      <c r="C160" s="64"/>
      <c r="D160" s="237" t="s">
        <v>428</v>
      </c>
      <c r="E160" s="64"/>
      <c r="F160" s="271" t="s">
        <v>4048</v>
      </c>
      <c r="G160" s="64"/>
      <c r="H160" s="64"/>
      <c r="I160" s="177"/>
      <c r="J160" s="64"/>
      <c r="K160" s="64"/>
      <c r="L160" s="62"/>
      <c r="M160" s="223"/>
      <c r="N160" s="43"/>
      <c r="O160" s="43"/>
      <c r="P160" s="43"/>
      <c r="Q160" s="43"/>
      <c r="R160" s="43"/>
      <c r="S160" s="43"/>
      <c r="T160" s="79"/>
      <c r="AT160" s="25" t="s">
        <v>428</v>
      </c>
      <c r="AU160" s="25" t="s">
        <v>78</v>
      </c>
    </row>
    <row r="161" spans="2:65" s="1" customFormat="1" ht="22.5" customHeight="1">
      <c r="B161" s="42"/>
      <c r="C161" s="209" t="s">
        <v>633</v>
      </c>
      <c r="D161" s="209" t="s">
        <v>421</v>
      </c>
      <c r="E161" s="210" t="s">
        <v>4050</v>
      </c>
      <c r="F161" s="211" t="s">
        <v>4051</v>
      </c>
      <c r="G161" s="212" t="s">
        <v>4049</v>
      </c>
      <c r="H161" s="213">
        <v>1</v>
      </c>
      <c r="I161" s="214"/>
      <c r="J161" s="215">
        <f>ROUND(I161*H161,2)</f>
        <v>0</v>
      </c>
      <c r="K161" s="211" t="s">
        <v>21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426</v>
      </c>
      <c r="AT161" s="25" t="s">
        <v>421</v>
      </c>
      <c r="AU161" s="25" t="s">
        <v>78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426</v>
      </c>
      <c r="BM161" s="25" t="s">
        <v>875</v>
      </c>
    </row>
    <row r="162" spans="2:65" s="1" customFormat="1" ht="13.5">
      <c r="B162" s="42"/>
      <c r="C162" s="64"/>
      <c r="D162" s="237" t="s">
        <v>428</v>
      </c>
      <c r="E162" s="64"/>
      <c r="F162" s="271" t="s">
        <v>4051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78</v>
      </c>
    </row>
    <row r="163" spans="2:65" s="1" customFormat="1" ht="22.5" customHeight="1">
      <c r="B163" s="42"/>
      <c r="C163" s="209" t="s">
        <v>638</v>
      </c>
      <c r="D163" s="209" t="s">
        <v>421</v>
      </c>
      <c r="E163" s="210" t="s">
        <v>4052</v>
      </c>
      <c r="F163" s="211" t="s">
        <v>4053</v>
      </c>
      <c r="G163" s="212" t="s">
        <v>3394</v>
      </c>
      <c r="H163" s="213">
        <v>8</v>
      </c>
      <c r="I163" s="214"/>
      <c r="J163" s="215">
        <f>ROUND(I163*H163,2)</f>
        <v>0</v>
      </c>
      <c r="K163" s="211" t="s">
        <v>21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426</v>
      </c>
      <c r="AT163" s="25" t="s">
        <v>421</v>
      </c>
      <c r="AU163" s="25" t="s">
        <v>78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426</v>
      </c>
      <c r="BM163" s="25" t="s">
        <v>886</v>
      </c>
    </row>
    <row r="164" spans="2:65" s="1" customFormat="1" ht="13.5">
      <c r="B164" s="42"/>
      <c r="C164" s="64"/>
      <c r="D164" s="221" t="s">
        <v>428</v>
      </c>
      <c r="E164" s="64"/>
      <c r="F164" s="222" t="s">
        <v>4053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78</v>
      </c>
    </row>
    <row r="165" spans="2:65" s="11" customFormat="1" ht="37.35" customHeight="1">
      <c r="B165" s="192"/>
      <c r="C165" s="193"/>
      <c r="D165" s="206" t="s">
        <v>70</v>
      </c>
      <c r="E165" s="290" t="s">
        <v>3782</v>
      </c>
      <c r="F165" s="290" t="s">
        <v>4054</v>
      </c>
      <c r="G165" s="193"/>
      <c r="H165" s="193"/>
      <c r="I165" s="196"/>
      <c r="J165" s="291">
        <f>BK165</f>
        <v>0</v>
      </c>
      <c r="K165" s="193"/>
      <c r="L165" s="198"/>
      <c r="M165" s="199"/>
      <c r="N165" s="200"/>
      <c r="O165" s="200"/>
      <c r="P165" s="201">
        <f>SUM(P166:P177)</f>
        <v>0</v>
      </c>
      <c r="Q165" s="200"/>
      <c r="R165" s="201">
        <f>SUM(R166:R177)</f>
        <v>0</v>
      </c>
      <c r="S165" s="200"/>
      <c r="T165" s="202">
        <f>SUM(T166:T177)</f>
        <v>0</v>
      </c>
      <c r="AR165" s="203" t="s">
        <v>78</v>
      </c>
      <c r="AT165" s="204" t="s">
        <v>70</v>
      </c>
      <c r="AU165" s="204" t="s">
        <v>71</v>
      </c>
      <c r="AY165" s="203" t="s">
        <v>419</v>
      </c>
      <c r="BK165" s="205">
        <f>SUM(BK166:BK177)</f>
        <v>0</v>
      </c>
    </row>
    <row r="166" spans="2:65" s="1" customFormat="1" ht="22.5" customHeight="1">
      <c r="B166" s="42"/>
      <c r="C166" s="209" t="s">
        <v>643</v>
      </c>
      <c r="D166" s="209" t="s">
        <v>421</v>
      </c>
      <c r="E166" s="210" t="s">
        <v>4055</v>
      </c>
      <c r="F166" s="211" t="s">
        <v>4056</v>
      </c>
      <c r="G166" s="212" t="s">
        <v>504</v>
      </c>
      <c r="H166" s="213">
        <v>1680</v>
      </c>
      <c r="I166" s="214"/>
      <c r="J166" s="215">
        <f>ROUND(I166*H166,2)</f>
        <v>0</v>
      </c>
      <c r="K166" s="211" t="s">
        <v>21</v>
      </c>
      <c r="L166" s="62"/>
      <c r="M166" s="216" t="s">
        <v>21</v>
      </c>
      <c r="N166" s="217" t="s">
        <v>42</v>
      </c>
      <c r="O166" s="43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AR166" s="25" t="s">
        <v>426</v>
      </c>
      <c r="AT166" s="25" t="s">
        <v>421</v>
      </c>
      <c r="AU166" s="25" t="s">
        <v>78</v>
      </c>
      <c r="AY166" s="25" t="s">
        <v>419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5" t="s">
        <v>78</v>
      </c>
      <c r="BK166" s="220">
        <f>ROUND(I166*H166,2)</f>
        <v>0</v>
      </c>
      <c r="BL166" s="25" t="s">
        <v>426</v>
      </c>
      <c r="BM166" s="25" t="s">
        <v>897</v>
      </c>
    </row>
    <row r="167" spans="2:65" s="1" customFormat="1" ht="13.5">
      <c r="B167" s="42"/>
      <c r="C167" s="64"/>
      <c r="D167" s="237" t="s">
        <v>428</v>
      </c>
      <c r="E167" s="64"/>
      <c r="F167" s="271" t="s">
        <v>4056</v>
      </c>
      <c r="G167" s="64"/>
      <c r="H167" s="64"/>
      <c r="I167" s="177"/>
      <c r="J167" s="64"/>
      <c r="K167" s="64"/>
      <c r="L167" s="62"/>
      <c r="M167" s="223"/>
      <c r="N167" s="43"/>
      <c r="O167" s="43"/>
      <c r="P167" s="43"/>
      <c r="Q167" s="43"/>
      <c r="R167" s="43"/>
      <c r="S167" s="43"/>
      <c r="T167" s="79"/>
      <c r="AT167" s="25" t="s">
        <v>428</v>
      </c>
      <c r="AU167" s="25" t="s">
        <v>78</v>
      </c>
    </row>
    <row r="168" spans="2:65" s="1" customFormat="1" ht="22.5" customHeight="1">
      <c r="B168" s="42"/>
      <c r="C168" s="209" t="s">
        <v>649</v>
      </c>
      <c r="D168" s="209" t="s">
        <v>421</v>
      </c>
      <c r="E168" s="210" t="s">
        <v>4057</v>
      </c>
      <c r="F168" s="211" t="s">
        <v>4058</v>
      </c>
      <c r="G168" s="212" t="s">
        <v>3002</v>
      </c>
      <c r="H168" s="213">
        <v>23</v>
      </c>
      <c r="I168" s="214"/>
      <c r="J168" s="215">
        <f>ROUND(I168*H168,2)</f>
        <v>0</v>
      </c>
      <c r="K168" s="211" t="s">
        <v>21</v>
      </c>
      <c r="L168" s="62"/>
      <c r="M168" s="216" t="s">
        <v>21</v>
      </c>
      <c r="N168" s="217" t="s">
        <v>42</v>
      </c>
      <c r="O168" s="43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25" t="s">
        <v>426</v>
      </c>
      <c r="AT168" s="25" t="s">
        <v>421</v>
      </c>
      <c r="AU168" s="25" t="s">
        <v>78</v>
      </c>
      <c r="AY168" s="25" t="s">
        <v>419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5" t="s">
        <v>78</v>
      </c>
      <c r="BK168" s="220">
        <f>ROUND(I168*H168,2)</f>
        <v>0</v>
      </c>
      <c r="BL168" s="25" t="s">
        <v>426</v>
      </c>
      <c r="BM168" s="25" t="s">
        <v>909</v>
      </c>
    </row>
    <row r="169" spans="2:65" s="1" customFormat="1" ht="13.5">
      <c r="B169" s="42"/>
      <c r="C169" s="64"/>
      <c r="D169" s="237" t="s">
        <v>428</v>
      </c>
      <c r="E169" s="64"/>
      <c r="F169" s="271" t="s">
        <v>4058</v>
      </c>
      <c r="G169" s="64"/>
      <c r="H169" s="64"/>
      <c r="I169" s="177"/>
      <c r="J169" s="64"/>
      <c r="K169" s="64"/>
      <c r="L169" s="62"/>
      <c r="M169" s="223"/>
      <c r="N169" s="43"/>
      <c r="O169" s="43"/>
      <c r="P169" s="43"/>
      <c r="Q169" s="43"/>
      <c r="R169" s="43"/>
      <c r="S169" s="43"/>
      <c r="T169" s="79"/>
      <c r="AT169" s="25" t="s">
        <v>428</v>
      </c>
      <c r="AU169" s="25" t="s">
        <v>78</v>
      </c>
    </row>
    <row r="170" spans="2:65" s="1" customFormat="1" ht="22.5" customHeight="1">
      <c r="B170" s="42"/>
      <c r="C170" s="209" t="s">
        <v>654</v>
      </c>
      <c r="D170" s="209" t="s">
        <v>421</v>
      </c>
      <c r="E170" s="210" t="s">
        <v>4059</v>
      </c>
      <c r="F170" s="211" t="s">
        <v>4060</v>
      </c>
      <c r="G170" s="212" t="s">
        <v>3002</v>
      </c>
      <c r="H170" s="213">
        <v>46</v>
      </c>
      <c r="I170" s="214"/>
      <c r="J170" s="215">
        <f>ROUND(I170*H170,2)</f>
        <v>0</v>
      </c>
      <c r="K170" s="211" t="s">
        <v>21</v>
      </c>
      <c r="L170" s="62"/>
      <c r="M170" s="216" t="s">
        <v>21</v>
      </c>
      <c r="N170" s="217" t="s">
        <v>42</v>
      </c>
      <c r="O170" s="43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AR170" s="25" t="s">
        <v>426</v>
      </c>
      <c r="AT170" s="25" t="s">
        <v>421</v>
      </c>
      <c r="AU170" s="25" t="s">
        <v>78</v>
      </c>
      <c r="AY170" s="25" t="s">
        <v>419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5" t="s">
        <v>78</v>
      </c>
      <c r="BK170" s="220">
        <f>ROUND(I170*H170,2)</f>
        <v>0</v>
      </c>
      <c r="BL170" s="25" t="s">
        <v>426</v>
      </c>
      <c r="BM170" s="25" t="s">
        <v>921</v>
      </c>
    </row>
    <row r="171" spans="2:65" s="1" customFormat="1" ht="13.5">
      <c r="B171" s="42"/>
      <c r="C171" s="64"/>
      <c r="D171" s="237" t="s">
        <v>428</v>
      </c>
      <c r="E171" s="64"/>
      <c r="F171" s="271" t="s">
        <v>4060</v>
      </c>
      <c r="G171" s="64"/>
      <c r="H171" s="64"/>
      <c r="I171" s="177"/>
      <c r="J171" s="64"/>
      <c r="K171" s="64"/>
      <c r="L171" s="62"/>
      <c r="M171" s="223"/>
      <c r="N171" s="43"/>
      <c r="O171" s="43"/>
      <c r="P171" s="43"/>
      <c r="Q171" s="43"/>
      <c r="R171" s="43"/>
      <c r="S171" s="43"/>
      <c r="T171" s="79"/>
      <c r="AT171" s="25" t="s">
        <v>428</v>
      </c>
      <c r="AU171" s="25" t="s">
        <v>78</v>
      </c>
    </row>
    <row r="172" spans="2:65" s="1" customFormat="1" ht="22.5" customHeight="1">
      <c r="B172" s="42"/>
      <c r="C172" s="209" t="s">
        <v>659</v>
      </c>
      <c r="D172" s="209" t="s">
        <v>421</v>
      </c>
      <c r="E172" s="210" t="s">
        <v>3853</v>
      </c>
      <c r="F172" s="211" t="s">
        <v>3854</v>
      </c>
      <c r="G172" s="212" t="s">
        <v>3002</v>
      </c>
      <c r="H172" s="213">
        <v>4</v>
      </c>
      <c r="I172" s="214"/>
      <c r="J172" s="215">
        <f>ROUND(I172*H172,2)</f>
        <v>0</v>
      </c>
      <c r="K172" s="211" t="s">
        <v>21</v>
      </c>
      <c r="L172" s="62"/>
      <c r="M172" s="216" t="s">
        <v>21</v>
      </c>
      <c r="N172" s="217" t="s">
        <v>42</v>
      </c>
      <c r="O172" s="43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5" t="s">
        <v>426</v>
      </c>
      <c r="AT172" s="25" t="s">
        <v>421</v>
      </c>
      <c r="AU172" s="25" t="s">
        <v>78</v>
      </c>
      <c r="AY172" s="25" t="s">
        <v>419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5" t="s">
        <v>78</v>
      </c>
      <c r="BK172" s="220">
        <f>ROUND(I172*H172,2)</f>
        <v>0</v>
      </c>
      <c r="BL172" s="25" t="s">
        <v>426</v>
      </c>
      <c r="BM172" s="25" t="s">
        <v>933</v>
      </c>
    </row>
    <row r="173" spans="2:65" s="1" customFormat="1" ht="13.5">
      <c r="B173" s="42"/>
      <c r="C173" s="64"/>
      <c r="D173" s="237" t="s">
        <v>428</v>
      </c>
      <c r="E173" s="64"/>
      <c r="F173" s="271" t="s">
        <v>3854</v>
      </c>
      <c r="G173" s="64"/>
      <c r="H173" s="64"/>
      <c r="I173" s="177"/>
      <c r="J173" s="64"/>
      <c r="K173" s="64"/>
      <c r="L173" s="62"/>
      <c r="M173" s="223"/>
      <c r="N173" s="43"/>
      <c r="O173" s="43"/>
      <c r="P173" s="43"/>
      <c r="Q173" s="43"/>
      <c r="R173" s="43"/>
      <c r="S173" s="43"/>
      <c r="T173" s="79"/>
      <c r="AT173" s="25" t="s">
        <v>428</v>
      </c>
      <c r="AU173" s="25" t="s">
        <v>78</v>
      </c>
    </row>
    <row r="174" spans="2:65" s="1" customFormat="1" ht="22.5" customHeight="1">
      <c r="B174" s="42"/>
      <c r="C174" s="209" t="s">
        <v>664</v>
      </c>
      <c r="D174" s="209" t="s">
        <v>421</v>
      </c>
      <c r="E174" s="210" t="s">
        <v>3855</v>
      </c>
      <c r="F174" s="211" t="s">
        <v>3856</v>
      </c>
      <c r="G174" s="212" t="s">
        <v>504</v>
      </c>
      <c r="H174" s="213">
        <v>12</v>
      </c>
      <c r="I174" s="214"/>
      <c r="J174" s="215">
        <f>ROUND(I174*H174,2)</f>
        <v>0</v>
      </c>
      <c r="K174" s="211" t="s">
        <v>21</v>
      </c>
      <c r="L174" s="62"/>
      <c r="M174" s="216" t="s">
        <v>21</v>
      </c>
      <c r="N174" s="217" t="s">
        <v>42</v>
      </c>
      <c r="O174" s="43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25" t="s">
        <v>426</v>
      </c>
      <c r="AT174" s="25" t="s">
        <v>421</v>
      </c>
      <c r="AU174" s="25" t="s">
        <v>78</v>
      </c>
      <c r="AY174" s="25" t="s">
        <v>419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5" t="s">
        <v>78</v>
      </c>
      <c r="BK174" s="220">
        <f>ROUND(I174*H174,2)</f>
        <v>0</v>
      </c>
      <c r="BL174" s="25" t="s">
        <v>426</v>
      </c>
      <c r="BM174" s="25" t="s">
        <v>945</v>
      </c>
    </row>
    <row r="175" spans="2:65" s="1" customFormat="1" ht="13.5">
      <c r="B175" s="42"/>
      <c r="C175" s="64"/>
      <c r="D175" s="237" t="s">
        <v>428</v>
      </c>
      <c r="E175" s="64"/>
      <c r="F175" s="271" t="s">
        <v>3856</v>
      </c>
      <c r="G175" s="64"/>
      <c r="H175" s="64"/>
      <c r="I175" s="177"/>
      <c r="J175" s="64"/>
      <c r="K175" s="64"/>
      <c r="L175" s="62"/>
      <c r="M175" s="223"/>
      <c r="N175" s="43"/>
      <c r="O175" s="43"/>
      <c r="P175" s="43"/>
      <c r="Q175" s="43"/>
      <c r="R175" s="43"/>
      <c r="S175" s="43"/>
      <c r="T175" s="79"/>
      <c r="AT175" s="25" t="s">
        <v>428</v>
      </c>
      <c r="AU175" s="25" t="s">
        <v>78</v>
      </c>
    </row>
    <row r="176" spans="2:65" s="1" customFormat="1" ht="22.5" customHeight="1">
      <c r="B176" s="42"/>
      <c r="C176" s="209" t="s">
        <v>671</v>
      </c>
      <c r="D176" s="209" t="s">
        <v>421</v>
      </c>
      <c r="E176" s="210" t="s">
        <v>3857</v>
      </c>
      <c r="F176" s="211" t="s">
        <v>3858</v>
      </c>
      <c r="G176" s="212" t="s">
        <v>504</v>
      </c>
      <c r="H176" s="213">
        <v>12</v>
      </c>
      <c r="I176" s="214"/>
      <c r="J176" s="215">
        <f>ROUND(I176*H176,2)</f>
        <v>0</v>
      </c>
      <c r="K176" s="211" t="s">
        <v>21</v>
      </c>
      <c r="L176" s="62"/>
      <c r="M176" s="216" t="s">
        <v>21</v>
      </c>
      <c r="N176" s="217" t="s">
        <v>42</v>
      </c>
      <c r="O176" s="43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AR176" s="25" t="s">
        <v>426</v>
      </c>
      <c r="AT176" s="25" t="s">
        <v>421</v>
      </c>
      <c r="AU176" s="25" t="s">
        <v>78</v>
      </c>
      <c r="AY176" s="25" t="s">
        <v>419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5" t="s">
        <v>78</v>
      </c>
      <c r="BK176" s="220">
        <f>ROUND(I176*H176,2)</f>
        <v>0</v>
      </c>
      <c r="BL176" s="25" t="s">
        <v>426</v>
      </c>
      <c r="BM176" s="25" t="s">
        <v>957</v>
      </c>
    </row>
    <row r="177" spans="2:65" s="1" customFormat="1" ht="13.5">
      <c r="B177" s="42"/>
      <c r="C177" s="64"/>
      <c r="D177" s="221" t="s">
        <v>428</v>
      </c>
      <c r="E177" s="64"/>
      <c r="F177" s="222" t="s">
        <v>3858</v>
      </c>
      <c r="G177" s="64"/>
      <c r="H177" s="64"/>
      <c r="I177" s="177"/>
      <c r="J177" s="64"/>
      <c r="K177" s="64"/>
      <c r="L177" s="62"/>
      <c r="M177" s="223"/>
      <c r="N177" s="43"/>
      <c r="O177" s="43"/>
      <c r="P177" s="43"/>
      <c r="Q177" s="43"/>
      <c r="R177" s="43"/>
      <c r="S177" s="43"/>
      <c r="T177" s="79"/>
      <c r="AT177" s="25" t="s">
        <v>428</v>
      </c>
      <c r="AU177" s="25" t="s">
        <v>78</v>
      </c>
    </row>
    <row r="178" spans="2:65" s="11" customFormat="1" ht="37.35" customHeight="1">
      <c r="B178" s="192"/>
      <c r="C178" s="193"/>
      <c r="D178" s="206" t="s">
        <v>70</v>
      </c>
      <c r="E178" s="290" t="s">
        <v>3859</v>
      </c>
      <c r="F178" s="290" t="s">
        <v>3866</v>
      </c>
      <c r="G178" s="193"/>
      <c r="H178" s="193"/>
      <c r="I178" s="196"/>
      <c r="J178" s="291">
        <f>BK178</f>
        <v>0</v>
      </c>
      <c r="K178" s="193"/>
      <c r="L178" s="198"/>
      <c r="M178" s="199"/>
      <c r="N178" s="200"/>
      <c r="O178" s="200"/>
      <c r="P178" s="201">
        <f>SUM(P179:P200)</f>
        <v>0</v>
      </c>
      <c r="Q178" s="200"/>
      <c r="R178" s="201">
        <f>SUM(R179:R200)</f>
        <v>0</v>
      </c>
      <c r="S178" s="200"/>
      <c r="T178" s="202">
        <f>SUM(T179:T200)</f>
        <v>0</v>
      </c>
      <c r="AR178" s="203" t="s">
        <v>78</v>
      </c>
      <c r="AT178" s="204" t="s">
        <v>70</v>
      </c>
      <c r="AU178" s="204" t="s">
        <v>71</v>
      </c>
      <c r="AY178" s="203" t="s">
        <v>419</v>
      </c>
      <c r="BK178" s="205">
        <f>SUM(BK179:BK200)</f>
        <v>0</v>
      </c>
    </row>
    <row r="179" spans="2:65" s="1" customFormat="1" ht="22.5" customHeight="1">
      <c r="B179" s="42"/>
      <c r="C179" s="209" t="s">
        <v>679</v>
      </c>
      <c r="D179" s="209" t="s">
        <v>421</v>
      </c>
      <c r="E179" s="210" t="s">
        <v>4061</v>
      </c>
      <c r="F179" s="211" t="s">
        <v>3792</v>
      </c>
      <c r="G179" s="212" t="s">
        <v>3770</v>
      </c>
      <c r="H179" s="213">
        <v>1</v>
      </c>
      <c r="I179" s="214"/>
      <c r="J179" s="215">
        <f>ROUND(I179*H179,2)</f>
        <v>0</v>
      </c>
      <c r="K179" s="211" t="s">
        <v>21</v>
      </c>
      <c r="L179" s="62"/>
      <c r="M179" s="216" t="s">
        <v>21</v>
      </c>
      <c r="N179" s="217" t="s">
        <v>42</v>
      </c>
      <c r="O179" s="43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25" t="s">
        <v>426</v>
      </c>
      <c r="AT179" s="25" t="s">
        <v>421</v>
      </c>
      <c r="AU179" s="25" t="s">
        <v>78</v>
      </c>
      <c r="AY179" s="25" t="s">
        <v>419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5" t="s">
        <v>78</v>
      </c>
      <c r="BK179" s="220">
        <f>ROUND(I179*H179,2)</f>
        <v>0</v>
      </c>
      <c r="BL179" s="25" t="s">
        <v>426</v>
      </c>
      <c r="BM179" s="25" t="s">
        <v>969</v>
      </c>
    </row>
    <row r="180" spans="2:65" s="1" customFormat="1" ht="13.5">
      <c r="B180" s="42"/>
      <c r="C180" s="64"/>
      <c r="D180" s="237" t="s">
        <v>428</v>
      </c>
      <c r="E180" s="64"/>
      <c r="F180" s="271" t="s">
        <v>3792</v>
      </c>
      <c r="G180" s="64"/>
      <c r="H180" s="64"/>
      <c r="I180" s="177"/>
      <c r="J180" s="64"/>
      <c r="K180" s="64"/>
      <c r="L180" s="62"/>
      <c r="M180" s="223"/>
      <c r="N180" s="43"/>
      <c r="O180" s="43"/>
      <c r="P180" s="43"/>
      <c r="Q180" s="43"/>
      <c r="R180" s="43"/>
      <c r="S180" s="43"/>
      <c r="T180" s="79"/>
      <c r="AT180" s="25" t="s">
        <v>428</v>
      </c>
      <c r="AU180" s="25" t="s">
        <v>78</v>
      </c>
    </row>
    <row r="181" spans="2:65" s="1" customFormat="1" ht="22.5" customHeight="1">
      <c r="B181" s="42"/>
      <c r="C181" s="209" t="s">
        <v>683</v>
      </c>
      <c r="D181" s="209" t="s">
        <v>421</v>
      </c>
      <c r="E181" s="210" t="s">
        <v>4062</v>
      </c>
      <c r="F181" s="211" t="s">
        <v>3869</v>
      </c>
      <c r="G181" s="212" t="s">
        <v>3770</v>
      </c>
      <c r="H181" s="213">
        <v>1</v>
      </c>
      <c r="I181" s="214"/>
      <c r="J181" s="215">
        <f>ROUND(I181*H181,2)</f>
        <v>0</v>
      </c>
      <c r="K181" s="211" t="s">
        <v>21</v>
      </c>
      <c r="L181" s="62"/>
      <c r="M181" s="216" t="s">
        <v>21</v>
      </c>
      <c r="N181" s="217" t="s">
        <v>42</v>
      </c>
      <c r="O181" s="43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5" t="s">
        <v>426</v>
      </c>
      <c r="AT181" s="25" t="s">
        <v>421</v>
      </c>
      <c r="AU181" s="25" t="s">
        <v>78</v>
      </c>
      <c r="AY181" s="25" t="s">
        <v>419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5" t="s">
        <v>78</v>
      </c>
      <c r="BK181" s="220">
        <f>ROUND(I181*H181,2)</f>
        <v>0</v>
      </c>
      <c r="BL181" s="25" t="s">
        <v>426</v>
      </c>
      <c r="BM181" s="25" t="s">
        <v>980</v>
      </c>
    </row>
    <row r="182" spans="2:65" s="1" customFormat="1" ht="13.5">
      <c r="B182" s="42"/>
      <c r="C182" s="64"/>
      <c r="D182" s="237" t="s">
        <v>428</v>
      </c>
      <c r="E182" s="64"/>
      <c r="F182" s="271" t="s">
        <v>3869</v>
      </c>
      <c r="G182" s="64"/>
      <c r="H182" s="64"/>
      <c r="I182" s="177"/>
      <c r="J182" s="64"/>
      <c r="K182" s="64"/>
      <c r="L182" s="62"/>
      <c r="M182" s="223"/>
      <c r="N182" s="43"/>
      <c r="O182" s="43"/>
      <c r="P182" s="43"/>
      <c r="Q182" s="43"/>
      <c r="R182" s="43"/>
      <c r="S182" s="43"/>
      <c r="T182" s="79"/>
      <c r="AT182" s="25" t="s">
        <v>428</v>
      </c>
      <c r="AU182" s="25" t="s">
        <v>78</v>
      </c>
    </row>
    <row r="183" spans="2:65" s="1" customFormat="1" ht="22.5" customHeight="1">
      <c r="B183" s="42"/>
      <c r="C183" s="209" t="s">
        <v>688</v>
      </c>
      <c r="D183" s="209" t="s">
        <v>421</v>
      </c>
      <c r="E183" s="210" t="s">
        <v>4063</v>
      </c>
      <c r="F183" s="211" t="s">
        <v>3871</v>
      </c>
      <c r="G183" s="212" t="s">
        <v>3770</v>
      </c>
      <c r="H183" s="213">
        <v>1</v>
      </c>
      <c r="I183" s="214"/>
      <c r="J183" s="215">
        <f>ROUND(I183*H183,2)</f>
        <v>0</v>
      </c>
      <c r="K183" s="211" t="s">
        <v>21</v>
      </c>
      <c r="L183" s="62"/>
      <c r="M183" s="216" t="s">
        <v>21</v>
      </c>
      <c r="N183" s="217" t="s">
        <v>42</v>
      </c>
      <c r="O183" s="43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25" t="s">
        <v>426</v>
      </c>
      <c r="AT183" s="25" t="s">
        <v>421</v>
      </c>
      <c r="AU183" s="25" t="s">
        <v>78</v>
      </c>
      <c r="AY183" s="25" t="s">
        <v>419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5" t="s">
        <v>78</v>
      </c>
      <c r="BK183" s="220">
        <f>ROUND(I183*H183,2)</f>
        <v>0</v>
      </c>
      <c r="BL183" s="25" t="s">
        <v>426</v>
      </c>
      <c r="BM183" s="25" t="s">
        <v>993</v>
      </c>
    </row>
    <row r="184" spans="2:65" s="1" customFormat="1" ht="13.5">
      <c r="B184" s="42"/>
      <c r="C184" s="64"/>
      <c r="D184" s="237" t="s">
        <v>428</v>
      </c>
      <c r="E184" s="64"/>
      <c r="F184" s="271" t="s">
        <v>3871</v>
      </c>
      <c r="G184" s="64"/>
      <c r="H184" s="64"/>
      <c r="I184" s="177"/>
      <c r="J184" s="64"/>
      <c r="K184" s="64"/>
      <c r="L184" s="62"/>
      <c r="M184" s="223"/>
      <c r="N184" s="43"/>
      <c r="O184" s="43"/>
      <c r="P184" s="43"/>
      <c r="Q184" s="43"/>
      <c r="R184" s="43"/>
      <c r="S184" s="43"/>
      <c r="T184" s="79"/>
      <c r="AT184" s="25" t="s">
        <v>428</v>
      </c>
      <c r="AU184" s="25" t="s">
        <v>78</v>
      </c>
    </row>
    <row r="185" spans="2:65" s="1" customFormat="1" ht="22.5" customHeight="1">
      <c r="B185" s="42"/>
      <c r="C185" s="209" t="s">
        <v>692</v>
      </c>
      <c r="D185" s="209" t="s">
        <v>421</v>
      </c>
      <c r="E185" s="210" t="s">
        <v>4064</v>
      </c>
      <c r="F185" s="211" t="s">
        <v>3873</v>
      </c>
      <c r="G185" s="212" t="s">
        <v>3770</v>
      </c>
      <c r="H185" s="213">
        <v>1</v>
      </c>
      <c r="I185" s="214"/>
      <c r="J185" s="215">
        <f>ROUND(I185*H185,2)</f>
        <v>0</v>
      </c>
      <c r="K185" s="211" t="s">
        <v>21</v>
      </c>
      <c r="L185" s="62"/>
      <c r="M185" s="216" t="s">
        <v>21</v>
      </c>
      <c r="N185" s="217" t="s">
        <v>42</v>
      </c>
      <c r="O185" s="43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5" t="s">
        <v>426</v>
      </c>
      <c r="AT185" s="25" t="s">
        <v>421</v>
      </c>
      <c r="AU185" s="25" t="s">
        <v>78</v>
      </c>
      <c r="AY185" s="25" t="s">
        <v>419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5" t="s">
        <v>78</v>
      </c>
      <c r="BK185" s="220">
        <f>ROUND(I185*H185,2)</f>
        <v>0</v>
      </c>
      <c r="BL185" s="25" t="s">
        <v>426</v>
      </c>
      <c r="BM185" s="25" t="s">
        <v>1005</v>
      </c>
    </row>
    <row r="186" spans="2:65" s="1" customFormat="1" ht="13.5">
      <c r="B186" s="42"/>
      <c r="C186" s="64"/>
      <c r="D186" s="237" t="s">
        <v>428</v>
      </c>
      <c r="E186" s="64"/>
      <c r="F186" s="271" t="s">
        <v>3873</v>
      </c>
      <c r="G186" s="64"/>
      <c r="H186" s="64"/>
      <c r="I186" s="177"/>
      <c r="J186" s="64"/>
      <c r="K186" s="64"/>
      <c r="L186" s="62"/>
      <c r="M186" s="223"/>
      <c r="N186" s="43"/>
      <c r="O186" s="43"/>
      <c r="P186" s="43"/>
      <c r="Q186" s="43"/>
      <c r="R186" s="43"/>
      <c r="S186" s="43"/>
      <c r="T186" s="79"/>
      <c r="AT186" s="25" t="s">
        <v>428</v>
      </c>
      <c r="AU186" s="25" t="s">
        <v>78</v>
      </c>
    </row>
    <row r="187" spans="2:65" s="1" customFormat="1" ht="22.5" customHeight="1">
      <c r="B187" s="42"/>
      <c r="C187" s="209" t="s">
        <v>700</v>
      </c>
      <c r="D187" s="209" t="s">
        <v>421</v>
      </c>
      <c r="E187" s="210" t="s">
        <v>4065</v>
      </c>
      <c r="F187" s="211" t="s">
        <v>3877</v>
      </c>
      <c r="G187" s="212" t="s">
        <v>3770</v>
      </c>
      <c r="H187" s="213">
        <v>1</v>
      </c>
      <c r="I187" s="214"/>
      <c r="J187" s="215">
        <f>ROUND(I187*H187,2)</f>
        <v>0</v>
      </c>
      <c r="K187" s="211" t="s">
        <v>21</v>
      </c>
      <c r="L187" s="62"/>
      <c r="M187" s="216" t="s">
        <v>21</v>
      </c>
      <c r="N187" s="217" t="s">
        <v>42</v>
      </c>
      <c r="O187" s="43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5" t="s">
        <v>426</v>
      </c>
      <c r="AT187" s="25" t="s">
        <v>421</v>
      </c>
      <c r="AU187" s="25" t="s">
        <v>78</v>
      </c>
      <c r="AY187" s="25" t="s">
        <v>419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5" t="s">
        <v>78</v>
      </c>
      <c r="BK187" s="220">
        <f>ROUND(I187*H187,2)</f>
        <v>0</v>
      </c>
      <c r="BL187" s="25" t="s">
        <v>426</v>
      </c>
      <c r="BM187" s="25" t="s">
        <v>1018</v>
      </c>
    </row>
    <row r="188" spans="2:65" s="1" customFormat="1" ht="13.5">
      <c r="B188" s="42"/>
      <c r="C188" s="64"/>
      <c r="D188" s="237" t="s">
        <v>428</v>
      </c>
      <c r="E188" s="64"/>
      <c r="F188" s="271" t="s">
        <v>3877</v>
      </c>
      <c r="G188" s="64"/>
      <c r="H188" s="64"/>
      <c r="I188" s="177"/>
      <c r="J188" s="64"/>
      <c r="K188" s="64"/>
      <c r="L188" s="62"/>
      <c r="M188" s="223"/>
      <c r="N188" s="43"/>
      <c r="O188" s="43"/>
      <c r="P188" s="43"/>
      <c r="Q188" s="43"/>
      <c r="R188" s="43"/>
      <c r="S188" s="43"/>
      <c r="T188" s="79"/>
      <c r="AT188" s="25" t="s">
        <v>428</v>
      </c>
      <c r="AU188" s="25" t="s">
        <v>78</v>
      </c>
    </row>
    <row r="189" spans="2:65" s="1" customFormat="1" ht="22.5" customHeight="1">
      <c r="B189" s="42"/>
      <c r="C189" s="209" t="s">
        <v>743</v>
      </c>
      <c r="D189" s="209" t="s">
        <v>421</v>
      </c>
      <c r="E189" s="210" t="s">
        <v>4066</v>
      </c>
      <c r="F189" s="211" t="s">
        <v>3879</v>
      </c>
      <c r="G189" s="212" t="s">
        <v>3770</v>
      </c>
      <c r="H189" s="213">
        <v>1</v>
      </c>
      <c r="I189" s="214"/>
      <c r="J189" s="215">
        <f>ROUND(I189*H189,2)</f>
        <v>0</v>
      </c>
      <c r="K189" s="211" t="s">
        <v>21</v>
      </c>
      <c r="L189" s="62"/>
      <c r="M189" s="216" t="s">
        <v>21</v>
      </c>
      <c r="N189" s="217" t="s">
        <v>42</v>
      </c>
      <c r="O189" s="43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AR189" s="25" t="s">
        <v>426</v>
      </c>
      <c r="AT189" s="25" t="s">
        <v>421</v>
      </c>
      <c r="AU189" s="25" t="s">
        <v>78</v>
      </c>
      <c r="AY189" s="25" t="s">
        <v>419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5" t="s">
        <v>78</v>
      </c>
      <c r="BK189" s="220">
        <f>ROUND(I189*H189,2)</f>
        <v>0</v>
      </c>
      <c r="BL189" s="25" t="s">
        <v>426</v>
      </c>
      <c r="BM189" s="25" t="s">
        <v>1033</v>
      </c>
    </row>
    <row r="190" spans="2:65" s="1" customFormat="1" ht="13.5">
      <c r="B190" s="42"/>
      <c r="C190" s="64"/>
      <c r="D190" s="237" t="s">
        <v>428</v>
      </c>
      <c r="E190" s="64"/>
      <c r="F190" s="271" t="s">
        <v>3879</v>
      </c>
      <c r="G190" s="64"/>
      <c r="H190" s="64"/>
      <c r="I190" s="177"/>
      <c r="J190" s="64"/>
      <c r="K190" s="64"/>
      <c r="L190" s="62"/>
      <c r="M190" s="223"/>
      <c r="N190" s="43"/>
      <c r="O190" s="43"/>
      <c r="P190" s="43"/>
      <c r="Q190" s="43"/>
      <c r="R190" s="43"/>
      <c r="S190" s="43"/>
      <c r="T190" s="79"/>
      <c r="AT190" s="25" t="s">
        <v>428</v>
      </c>
      <c r="AU190" s="25" t="s">
        <v>78</v>
      </c>
    </row>
    <row r="191" spans="2:65" s="1" customFormat="1" ht="22.5" customHeight="1">
      <c r="B191" s="42"/>
      <c r="C191" s="209" t="s">
        <v>757</v>
      </c>
      <c r="D191" s="209" t="s">
        <v>421</v>
      </c>
      <c r="E191" s="210" t="s">
        <v>4067</v>
      </c>
      <c r="F191" s="211" t="s">
        <v>4068</v>
      </c>
      <c r="G191" s="212" t="s">
        <v>3770</v>
      </c>
      <c r="H191" s="213">
        <v>1</v>
      </c>
      <c r="I191" s="214"/>
      <c r="J191" s="215">
        <f>ROUND(I191*H191,2)</f>
        <v>0</v>
      </c>
      <c r="K191" s="211" t="s">
        <v>21</v>
      </c>
      <c r="L191" s="62"/>
      <c r="M191" s="216" t="s">
        <v>21</v>
      </c>
      <c r="N191" s="217" t="s">
        <v>42</v>
      </c>
      <c r="O191" s="43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AR191" s="25" t="s">
        <v>426</v>
      </c>
      <c r="AT191" s="25" t="s">
        <v>421</v>
      </c>
      <c r="AU191" s="25" t="s">
        <v>78</v>
      </c>
      <c r="AY191" s="25" t="s">
        <v>419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5" t="s">
        <v>78</v>
      </c>
      <c r="BK191" s="220">
        <f>ROUND(I191*H191,2)</f>
        <v>0</v>
      </c>
      <c r="BL191" s="25" t="s">
        <v>426</v>
      </c>
      <c r="BM191" s="25" t="s">
        <v>1046</v>
      </c>
    </row>
    <row r="192" spans="2:65" s="1" customFormat="1" ht="13.5">
      <c r="B192" s="42"/>
      <c r="C192" s="64"/>
      <c r="D192" s="237" t="s">
        <v>428</v>
      </c>
      <c r="E192" s="64"/>
      <c r="F192" s="271" t="s">
        <v>4068</v>
      </c>
      <c r="G192" s="64"/>
      <c r="H192" s="64"/>
      <c r="I192" s="177"/>
      <c r="J192" s="64"/>
      <c r="K192" s="64"/>
      <c r="L192" s="62"/>
      <c r="M192" s="223"/>
      <c r="N192" s="43"/>
      <c r="O192" s="43"/>
      <c r="P192" s="43"/>
      <c r="Q192" s="43"/>
      <c r="R192" s="43"/>
      <c r="S192" s="43"/>
      <c r="T192" s="79"/>
      <c r="AT192" s="25" t="s">
        <v>428</v>
      </c>
      <c r="AU192" s="25" t="s">
        <v>78</v>
      </c>
    </row>
    <row r="193" spans="2:65" s="1" customFormat="1" ht="22.5" customHeight="1">
      <c r="B193" s="42"/>
      <c r="C193" s="209" t="s">
        <v>763</v>
      </c>
      <c r="D193" s="209" t="s">
        <v>421</v>
      </c>
      <c r="E193" s="210" t="s">
        <v>4069</v>
      </c>
      <c r="F193" s="211" t="s">
        <v>3881</v>
      </c>
      <c r="G193" s="212" t="s">
        <v>3770</v>
      </c>
      <c r="H193" s="213">
        <v>1</v>
      </c>
      <c r="I193" s="214"/>
      <c r="J193" s="215">
        <f>ROUND(I193*H193,2)</f>
        <v>0</v>
      </c>
      <c r="K193" s="211" t="s">
        <v>21</v>
      </c>
      <c r="L193" s="62"/>
      <c r="M193" s="216" t="s">
        <v>21</v>
      </c>
      <c r="N193" s="217" t="s">
        <v>42</v>
      </c>
      <c r="O193" s="43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AR193" s="25" t="s">
        <v>426</v>
      </c>
      <c r="AT193" s="25" t="s">
        <v>421</v>
      </c>
      <c r="AU193" s="25" t="s">
        <v>78</v>
      </c>
      <c r="AY193" s="25" t="s">
        <v>419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5" t="s">
        <v>78</v>
      </c>
      <c r="BK193" s="220">
        <f>ROUND(I193*H193,2)</f>
        <v>0</v>
      </c>
      <c r="BL193" s="25" t="s">
        <v>426</v>
      </c>
      <c r="BM193" s="25" t="s">
        <v>1060</v>
      </c>
    </row>
    <row r="194" spans="2:65" s="1" customFormat="1" ht="13.5">
      <c r="B194" s="42"/>
      <c r="C194" s="64"/>
      <c r="D194" s="237" t="s">
        <v>428</v>
      </c>
      <c r="E194" s="64"/>
      <c r="F194" s="271" t="s">
        <v>3881</v>
      </c>
      <c r="G194" s="64"/>
      <c r="H194" s="64"/>
      <c r="I194" s="177"/>
      <c r="J194" s="64"/>
      <c r="K194" s="64"/>
      <c r="L194" s="62"/>
      <c r="M194" s="223"/>
      <c r="N194" s="43"/>
      <c r="O194" s="43"/>
      <c r="P194" s="43"/>
      <c r="Q194" s="43"/>
      <c r="R194" s="43"/>
      <c r="S194" s="43"/>
      <c r="T194" s="79"/>
      <c r="AT194" s="25" t="s">
        <v>428</v>
      </c>
      <c r="AU194" s="25" t="s">
        <v>78</v>
      </c>
    </row>
    <row r="195" spans="2:65" s="1" customFormat="1" ht="22.5" customHeight="1">
      <c r="B195" s="42"/>
      <c r="C195" s="209" t="s">
        <v>769</v>
      </c>
      <c r="D195" s="209" t="s">
        <v>421</v>
      </c>
      <c r="E195" s="210" t="s">
        <v>4070</v>
      </c>
      <c r="F195" s="211" t="s">
        <v>4071</v>
      </c>
      <c r="G195" s="212" t="s">
        <v>3394</v>
      </c>
      <c r="H195" s="213">
        <v>8</v>
      </c>
      <c r="I195" s="214"/>
      <c r="J195" s="215">
        <f>ROUND(I195*H195,2)</f>
        <v>0</v>
      </c>
      <c r="K195" s="211" t="s">
        <v>21</v>
      </c>
      <c r="L195" s="62"/>
      <c r="M195" s="216" t="s">
        <v>21</v>
      </c>
      <c r="N195" s="217" t="s">
        <v>42</v>
      </c>
      <c r="O195" s="43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AR195" s="25" t="s">
        <v>426</v>
      </c>
      <c r="AT195" s="25" t="s">
        <v>421</v>
      </c>
      <c r="AU195" s="25" t="s">
        <v>78</v>
      </c>
      <c r="AY195" s="25" t="s">
        <v>419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5" t="s">
        <v>78</v>
      </c>
      <c r="BK195" s="220">
        <f>ROUND(I195*H195,2)</f>
        <v>0</v>
      </c>
      <c r="BL195" s="25" t="s">
        <v>426</v>
      </c>
      <c r="BM195" s="25" t="s">
        <v>1072</v>
      </c>
    </row>
    <row r="196" spans="2:65" s="1" customFormat="1" ht="13.5">
      <c r="B196" s="42"/>
      <c r="C196" s="64"/>
      <c r="D196" s="237" t="s">
        <v>428</v>
      </c>
      <c r="E196" s="64"/>
      <c r="F196" s="271" t="s">
        <v>4071</v>
      </c>
      <c r="G196" s="64"/>
      <c r="H196" s="64"/>
      <c r="I196" s="177"/>
      <c r="J196" s="64"/>
      <c r="K196" s="64"/>
      <c r="L196" s="62"/>
      <c r="M196" s="223"/>
      <c r="N196" s="43"/>
      <c r="O196" s="43"/>
      <c r="P196" s="43"/>
      <c r="Q196" s="43"/>
      <c r="R196" s="43"/>
      <c r="S196" s="43"/>
      <c r="T196" s="79"/>
      <c r="AT196" s="25" t="s">
        <v>428</v>
      </c>
      <c r="AU196" s="25" t="s">
        <v>78</v>
      </c>
    </row>
    <row r="197" spans="2:65" s="1" customFormat="1" ht="22.5" customHeight="1">
      <c r="B197" s="42"/>
      <c r="C197" s="209" t="s">
        <v>776</v>
      </c>
      <c r="D197" s="209" t="s">
        <v>421</v>
      </c>
      <c r="E197" s="210" t="s">
        <v>4072</v>
      </c>
      <c r="F197" s="211" t="s">
        <v>3885</v>
      </c>
      <c r="G197" s="212" t="s">
        <v>3770</v>
      </c>
      <c r="H197" s="213">
        <v>1</v>
      </c>
      <c r="I197" s="214"/>
      <c r="J197" s="215">
        <f>ROUND(I197*H197,2)</f>
        <v>0</v>
      </c>
      <c r="K197" s="211" t="s">
        <v>21</v>
      </c>
      <c r="L197" s="62"/>
      <c r="M197" s="216" t="s">
        <v>21</v>
      </c>
      <c r="N197" s="217" t="s">
        <v>42</v>
      </c>
      <c r="O197" s="43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AR197" s="25" t="s">
        <v>426</v>
      </c>
      <c r="AT197" s="25" t="s">
        <v>421</v>
      </c>
      <c r="AU197" s="25" t="s">
        <v>78</v>
      </c>
      <c r="AY197" s="25" t="s">
        <v>419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5" t="s">
        <v>78</v>
      </c>
      <c r="BK197" s="220">
        <f>ROUND(I197*H197,2)</f>
        <v>0</v>
      </c>
      <c r="BL197" s="25" t="s">
        <v>426</v>
      </c>
      <c r="BM197" s="25" t="s">
        <v>1084</v>
      </c>
    </row>
    <row r="198" spans="2:65" s="1" customFormat="1" ht="13.5">
      <c r="B198" s="42"/>
      <c r="C198" s="64"/>
      <c r="D198" s="237" t="s">
        <v>428</v>
      </c>
      <c r="E198" s="64"/>
      <c r="F198" s="271" t="s">
        <v>3885</v>
      </c>
      <c r="G198" s="64"/>
      <c r="H198" s="64"/>
      <c r="I198" s="177"/>
      <c r="J198" s="64"/>
      <c r="K198" s="64"/>
      <c r="L198" s="62"/>
      <c r="M198" s="223"/>
      <c r="N198" s="43"/>
      <c r="O198" s="43"/>
      <c r="P198" s="43"/>
      <c r="Q198" s="43"/>
      <c r="R198" s="43"/>
      <c r="S198" s="43"/>
      <c r="T198" s="79"/>
      <c r="AT198" s="25" t="s">
        <v>428</v>
      </c>
      <c r="AU198" s="25" t="s">
        <v>78</v>
      </c>
    </row>
    <row r="199" spans="2:65" s="1" customFormat="1" ht="22.5" customHeight="1">
      <c r="B199" s="42"/>
      <c r="C199" s="209" t="s">
        <v>784</v>
      </c>
      <c r="D199" s="209" t="s">
        <v>421</v>
      </c>
      <c r="E199" s="210" t="s">
        <v>4073</v>
      </c>
      <c r="F199" s="211" t="s">
        <v>3887</v>
      </c>
      <c r="G199" s="212" t="s">
        <v>3770</v>
      </c>
      <c r="H199" s="213">
        <v>1</v>
      </c>
      <c r="I199" s="214"/>
      <c r="J199" s="215">
        <f>ROUND(I199*H199,2)</f>
        <v>0</v>
      </c>
      <c r="K199" s="211" t="s">
        <v>21</v>
      </c>
      <c r="L199" s="62"/>
      <c r="M199" s="216" t="s">
        <v>21</v>
      </c>
      <c r="N199" s="217" t="s">
        <v>42</v>
      </c>
      <c r="O199" s="43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AR199" s="25" t="s">
        <v>426</v>
      </c>
      <c r="AT199" s="25" t="s">
        <v>421</v>
      </c>
      <c r="AU199" s="25" t="s">
        <v>78</v>
      </c>
      <c r="AY199" s="25" t="s">
        <v>419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5" t="s">
        <v>78</v>
      </c>
      <c r="BK199" s="220">
        <f>ROUND(I199*H199,2)</f>
        <v>0</v>
      </c>
      <c r="BL199" s="25" t="s">
        <v>426</v>
      </c>
      <c r="BM199" s="25" t="s">
        <v>1106</v>
      </c>
    </row>
    <row r="200" spans="2:65" s="1" customFormat="1" ht="13.5">
      <c r="B200" s="42"/>
      <c r="C200" s="64"/>
      <c r="D200" s="221" t="s">
        <v>428</v>
      </c>
      <c r="E200" s="64"/>
      <c r="F200" s="222" t="s">
        <v>3887</v>
      </c>
      <c r="G200" s="64"/>
      <c r="H200" s="64"/>
      <c r="I200" s="177"/>
      <c r="J200" s="64"/>
      <c r="K200" s="64"/>
      <c r="L200" s="62"/>
      <c r="M200" s="287"/>
      <c r="N200" s="288"/>
      <c r="O200" s="288"/>
      <c r="P200" s="288"/>
      <c r="Q200" s="288"/>
      <c r="R200" s="288"/>
      <c r="S200" s="288"/>
      <c r="T200" s="289"/>
      <c r="AT200" s="25" t="s">
        <v>428</v>
      </c>
      <c r="AU200" s="25" t="s">
        <v>78</v>
      </c>
    </row>
    <row r="201" spans="2:65" s="1" customFormat="1" ht="6.95" customHeight="1">
      <c r="B201" s="57"/>
      <c r="C201" s="58"/>
      <c r="D201" s="58"/>
      <c r="E201" s="58"/>
      <c r="F201" s="58"/>
      <c r="G201" s="58"/>
      <c r="H201" s="58"/>
      <c r="I201" s="151"/>
      <c r="J201" s="58"/>
      <c r="K201" s="58"/>
      <c r="L201" s="62"/>
    </row>
  </sheetData>
  <sheetProtection password="CC35" sheet="1" objects="1" scenarios="1" formatCells="0" formatColumns="0" formatRows="0" sort="0" autoFilter="0"/>
  <autoFilter ref="C91:K200"/>
  <mergeCells count="15">
    <mergeCell ref="E82:H82"/>
    <mergeCell ref="E80:H80"/>
    <mergeCell ref="E84:H84"/>
    <mergeCell ref="G1:H1"/>
    <mergeCell ref="L2:V2"/>
    <mergeCell ref="E49:H49"/>
    <mergeCell ref="E53:H53"/>
    <mergeCell ref="E51:H51"/>
    <mergeCell ref="E55:H55"/>
    <mergeCell ref="E78:H78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109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4074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ROUND(J92,2)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ROUND(SUM(BE92:BE190), 2)</f>
        <v>0</v>
      </c>
      <c r="G34" s="43"/>
      <c r="H34" s="43"/>
      <c r="I34" s="143">
        <v>0.21</v>
      </c>
      <c r="J34" s="142">
        <f>ROUND(ROUND((SUM(BE92:BE190)),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ROUND(SUM(BF92:BF190), 2)</f>
        <v>0</v>
      </c>
      <c r="G35" s="43"/>
      <c r="H35" s="43"/>
      <c r="I35" s="143">
        <v>0.15</v>
      </c>
      <c r="J35" s="142">
        <f>ROUND(ROUND((SUM(BF92:BF190)),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ROUND(SUM(BG92:BG190),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ROUND(SUM(BH92:BH190),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ROUND(SUM(BI92:BI190),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CS - CS - celová signalizace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J92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4075</v>
      </c>
      <c r="E65" s="164"/>
      <c r="F65" s="164"/>
      <c r="G65" s="164"/>
      <c r="H65" s="164"/>
      <c r="I65" s="165"/>
      <c r="J65" s="166">
        <f>J93</f>
        <v>0</v>
      </c>
      <c r="K65" s="167"/>
    </row>
    <row r="66" spans="2:12" s="8" customFormat="1" ht="24.95" customHeight="1">
      <c r="B66" s="161"/>
      <c r="C66" s="162"/>
      <c r="D66" s="163" t="s">
        <v>4076</v>
      </c>
      <c r="E66" s="164"/>
      <c r="F66" s="164"/>
      <c r="G66" s="164"/>
      <c r="H66" s="164"/>
      <c r="I66" s="165"/>
      <c r="J66" s="166">
        <f>J116</f>
        <v>0</v>
      </c>
      <c r="K66" s="167"/>
    </row>
    <row r="67" spans="2:12" s="8" customFormat="1" ht="24.95" customHeight="1">
      <c r="B67" s="161"/>
      <c r="C67" s="162"/>
      <c r="D67" s="163" t="s">
        <v>3979</v>
      </c>
      <c r="E67" s="164"/>
      <c r="F67" s="164"/>
      <c r="G67" s="164"/>
      <c r="H67" s="164"/>
      <c r="I67" s="165"/>
      <c r="J67" s="166">
        <f>J147</f>
        <v>0</v>
      </c>
      <c r="K67" s="167"/>
    </row>
    <row r="68" spans="2:12" s="8" customFormat="1" ht="24.95" customHeight="1">
      <c r="B68" s="161"/>
      <c r="C68" s="162"/>
      <c r="D68" s="163" t="s">
        <v>3980</v>
      </c>
      <c r="E68" s="164"/>
      <c r="F68" s="164"/>
      <c r="G68" s="164"/>
      <c r="H68" s="164"/>
      <c r="I68" s="165"/>
      <c r="J68" s="166">
        <f>J166</f>
        <v>0</v>
      </c>
      <c r="K68" s="167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51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4"/>
      <c r="J74" s="61"/>
      <c r="K74" s="61"/>
      <c r="L74" s="62"/>
    </row>
    <row r="75" spans="2:12" s="1" customFormat="1" ht="36.950000000000003" customHeight="1">
      <c r="B75" s="42"/>
      <c r="C75" s="63" t="s">
        <v>380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22.5" customHeight="1">
      <c r="B78" s="42"/>
      <c r="C78" s="64"/>
      <c r="D78" s="64"/>
      <c r="E78" s="423" t="str">
        <f>E7</f>
        <v>Rekonstrukce objektu č.50 na ubytovnu</v>
      </c>
      <c r="F78" s="424"/>
      <c r="G78" s="424"/>
      <c r="H78" s="424"/>
      <c r="I78" s="177"/>
      <c r="J78" s="64"/>
      <c r="K78" s="64"/>
      <c r="L78" s="62"/>
    </row>
    <row r="79" spans="2:12">
      <c r="B79" s="29"/>
      <c r="C79" s="66" t="s">
        <v>170</v>
      </c>
      <c r="D79" s="178"/>
      <c r="E79" s="178"/>
      <c r="F79" s="178"/>
      <c r="G79" s="178"/>
      <c r="H79" s="178"/>
      <c r="J79" s="178"/>
      <c r="K79" s="178"/>
      <c r="L79" s="179"/>
    </row>
    <row r="80" spans="2:12" ht="22.5" customHeight="1">
      <c r="B80" s="29"/>
      <c r="C80" s="178"/>
      <c r="D80" s="178"/>
      <c r="E80" s="423" t="s">
        <v>173</v>
      </c>
      <c r="F80" s="428"/>
      <c r="G80" s="428"/>
      <c r="H80" s="428"/>
      <c r="J80" s="178"/>
      <c r="K80" s="178"/>
      <c r="L80" s="179"/>
    </row>
    <row r="81" spans="2:65">
      <c r="B81" s="29"/>
      <c r="C81" s="66" t="s">
        <v>176</v>
      </c>
      <c r="D81" s="178"/>
      <c r="E81" s="178"/>
      <c r="F81" s="178"/>
      <c r="G81" s="178"/>
      <c r="H81" s="178"/>
      <c r="J81" s="178"/>
      <c r="K81" s="178"/>
      <c r="L81" s="179"/>
    </row>
    <row r="82" spans="2:65" s="1" customFormat="1" ht="22.5" customHeight="1">
      <c r="B82" s="42"/>
      <c r="C82" s="64"/>
      <c r="D82" s="64"/>
      <c r="E82" s="427" t="s">
        <v>3806</v>
      </c>
      <c r="F82" s="425"/>
      <c r="G82" s="425"/>
      <c r="H82" s="425"/>
      <c r="I82" s="177"/>
      <c r="J82" s="64"/>
      <c r="K82" s="64"/>
      <c r="L82" s="62"/>
    </row>
    <row r="83" spans="2:65" s="1" customFormat="1" ht="14.45" customHeight="1">
      <c r="B83" s="42"/>
      <c r="C83" s="66" t="s">
        <v>3807</v>
      </c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" customFormat="1" ht="23.25" customHeight="1">
      <c r="B84" s="42"/>
      <c r="C84" s="64"/>
      <c r="D84" s="64"/>
      <c r="E84" s="394" t="str">
        <f>E13</f>
        <v>CS - CS - celová signalizace</v>
      </c>
      <c r="F84" s="425"/>
      <c r="G84" s="425"/>
      <c r="H84" s="425"/>
      <c r="I84" s="177"/>
      <c r="J84" s="64"/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65" s="1" customFormat="1" ht="18" customHeight="1">
      <c r="B86" s="42"/>
      <c r="C86" s="66" t="s">
        <v>23</v>
      </c>
      <c r="D86" s="64"/>
      <c r="E86" s="64"/>
      <c r="F86" s="180" t="str">
        <f>F16</f>
        <v>Valdice</v>
      </c>
      <c r="G86" s="64"/>
      <c r="H86" s="64"/>
      <c r="I86" s="181" t="s">
        <v>25</v>
      </c>
      <c r="J86" s="74" t="str">
        <f>IF(J16="","",J16)</f>
        <v>31.07.2017</v>
      </c>
      <c r="K86" s="64"/>
      <c r="L86" s="62"/>
    </row>
    <row r="87" spans="2:65" s="1" customFormat="1" ht="6.95" customHeight="1">
      <c r="B87" s="42"/>
      <c r="C87" s="64"/>
      <c r="D87" s="64"/>
      <c r="E87" s="64"/>
      <c r="F87" s="64"/>
      <c r="G87" s="64"/>
      <c r="H87" s="64"/>
      <c r="I87" s="177"/>
      <c r="J87" s="64"/>
      <c r="K87" s="64"/>
      <c r="L87" s="62"/>
    </row>
    <row r="88" spans="2:65" s="1" customFormat="1">
      <c r="B88" s="42"/>
      <c r="C88" s="66" t="s">
        <v>27</v>
      </c>
      <c r="D88" s="64"/>
      <c r="E88" s="64"/>
      <c r="F88" s="180" t="str">
        <f>E19</f>
        <v xml:space="preserve"> </v>
      </c>
      <c r="G88" s="64"/>
      <c r="H88" s="64"/>
      <c r="I88" s="181" t="s">
        <v>33</v>
      </c>
      <c r="J88" s="180" t="str">
        <f>E25</f>
        <v xml:space="preserve"> </v>
      </c>
      <c r="K88" s="64"/>
      <c r="L88" s="62"/>
    </row>
    <row r="89" spans="2:65" s="1" customFormat="1" ht="14.45" customHeight="1">
      <c r="B89" s="42"/>
      <c r="C89" s="66" t="s">
        <v>31</v>
      </c>
      <c r="D89" s="64"/>
      <c r="E89" s="64"/>
      <c r="F89" s="180" t="str">
        <f>IF(E22="","",E22)</f>
        <v/>
      </c>
      <c r="G89" s="64"/>
      <c r="H89" s="64"/>
      <c r="I89" s="177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77"/>
      <c r="J90" s="64"/>
      <c r="K90" s="64"/>
      <c r="L90" s="62"/>
    </row>
    <row r="91" spans="2:65" s="10" customFormat="1" ht="29.25" customHeight="1">
      <c r="B91" s="182"/>
      <c r="C91" s="183" t="s">
        <v>404</v>
      </c>
      <c r="D91" s="184" t="s">
        <v>56</v>
      </c>
      <c r="E91" s="184" t="s">
        <v>52</v>
      </c>
      <c r="F91" s="184" t="s">
        <v>405</v>
      </c>
      <c r="G91" s="184" t="s">
        <v>406</v>
      </c>
      <c r="H91" s="184" t="s">
        <v>407</v>
      </c>
      <c r="I91" s="185" t="s">
        <v>408</v>
      </c>
      <c r="J91" s="184" t="s">
        <v>275</v>
      </c>
      <c r="K91" s="186" t="s">
        <v>409</v>
      </c>
      <c r="L91" s="187"/>
      <c r="M91" s="82" t="s">
        <v>410</v>
      </c>
      <c r="N91" s="83" t="s">
        <v>41</v>
      </c>
      <c r="O91" s="83" t="s">
        <v>411</v>
      </c>
      <c r="P91" s="83" t="s">
        <v>412</v>
      </c>
      <c r="Q91" s="83" t="s">
        <v>413</v>
      </c>
      <c r="R91" s="83" t="s">
        <v>414</v>
      </c>
      <c r="S91" s="83" t="s">
        <v>415</v>
      </c>
      <c r="T91" s="84" t="s">
        <v>416</v>
      </c>
    </row>
    <row r="92" spans="2:65" s="1" customFormat="1" ht="29.25" customHeight="1">
      <c r="B92" s="42"/>
      <c r="C92" s="88" t="s">
        <v>280</v>
      </c>
      <c r="D92" s="64"/>
      <c r="E92" s="64"/>
      <c r="F92" s="64"/>
      <c r="G92" s="64"/>
      <c r="H92" s="64"/>
      <c r="I92" s="177"/>
      <c r="J92" s="188">
        <f>BK92</f>
        <v>0</v>
      </c>
      <c r="K92" s="64"/>
      <c r="L92" s="62"/>
      <c r="M92" s="85"/>
      <c r="N92" s="86"/>
      <c r="O92" s="86"/>
      <c r="P92" s="189">
        <f>P93+P116+P147+P166</f>
        <v>0</v>
      </c>
      <c r="Q92" s="86"/>
      <c r="R92" s="189">
        <f>R93+R116+R147+R166</f>
        <v>0</v>
      </c>
      <c r="S92" s="86"/>
      <c r="T92" s="190">
        <f>T93+T116+T147+T166</f>
        <v>0</v>
      </c>
      <c r="AT92" s="25" t="s">
        <v>70</v>
      </c>
      <c r="AU92" s="25" t="s">
        <v>281</v>
      </c>
      <c r="BK92" s="191">
        <f>BK93+BK116+BK147+BK166</f>
        <v>0</v>
      </c>
    </row>
    <row r="93" spans="2:65" s="11" customFormat="1" ht="37.35" customHeight="1">
      <c r="B93" s="192"/>
      <c r="C93" s="193"/>
      <c r="D93" s="206" t="s">
        <v>70</v>
      </c>
      <c r="E93" s="290" t="s">
        <v>3526</v>
      </c>
      <c r="F93" s="290" t="s">
        <v>4077</v>
      </c>
      <c r="G93" s="193"/>
      <c r="H93" s="193"/>
      <c r="I93" s="196"/>
      <c r="J93" s="291">
        <f>BK93</f>
        <v>0</v>
      </c>
      <c r="K93" s="193"/>
      <c r="L93" s="198"/>
      <c r="M93" s="199"/>
      <c r="N93" s="200"/>
      <c r="O93" s="200"/>
      <c r="P93" s="201">
        <f>SUM(P94:P115)</f>
        <v>0</v>
      </c>
      <c r="Q93" s="200"/>
      <c r="R93" s="201">
        <f>SUM(R94:R115)</f>
        <v>0</v>
      </c>
      <c r="S93" s="200"/>
      <c r="T93" s="202">
        <f>SUM(T94:T115)</f>
        <v>0</v>
      </c>
      <c r="AR93" s="203" t="s">
        <v>78</v>
      </c>
      <c r="AT93" s="204" t="s">
        <v>70</v>
      </c>
      <c r="AU93" s="204" t="s">
        <v>71</v>
      </c>
      <c r="AY93" s="203" t="s">
        <v>419</v>
      </c>
      <c r="BK93" s="205">
        <f>SUM(BK94:BK115)</f>
        <v>0</v>
      </c>
    </row>
    <row r="94" spans="2:65" s="1" customFormat="1" ht="22.5" customHeight="1">
      <c r="B94" s="42"/>
      <c r="C94" s="209" t="s">
        <v>78</v>
      </c>
      <c r="D94" s="209" t="s">
        <v>421</v>
      </c>
      <c r="E94" s="210" t="s">
        <v>4078</v>
      </c>
      <c r="F94" s="211" t="s">
        <v>4079</v>
      </c>
      <c r="G94" s="212" t="s">
        <v>3002</v>
      </c>
      <c r="H94" s="213">
        <v>4</v>
      </c>
      <c r="I94" s="214"/>
      <c r="J94" s="215">
        <f>ROUND(I94*H94,2)</f>
        <v>0</v>
      </c>
      <c r="K94" s="211" t="s">
        <v>21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AR94" s="25" t="s">
        <v>426</v>
      </c>
      <c r="AT94" s="25" t="s">
        <v>421</v>
      </c>
      <c r="AU94" s="25" t="s">
        <v>78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426</v>
      </c>
      <c r="BM94" s="25" t="s">
        <v>80</v>
      </c>
    </row>
    <row r="95" spans="2:65" s="1" customFormat="1" ht="13.5">
      <c r="B95" s="42"/>
      <c r="C95" s="64"/>
      <c r="D95" s="237" t="s">
        <v>428</v>
      </c>
      <c r="E95" s="64"/>
      <c r="F95" s="271" t="s">
        <v>4079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78</v>
      </c>
    </row>
    <row r="96" spans="2:65" s="1" customFormat="1" ht="22.5" customHeight="1">
      <c r="B96" s="42"/>
      <c r="C96" s="209" t="s">
        <v>80</v>
      </c>
      <c r="D96" s="209" t="s">
        <v>421</v>
      </c>
      <c r="E96" s="210" t="s">
        <v>4080</v>
      </c>
      <c r="F96" s="211" t="s">
        <v>4081</v>
      </c>
      <c r="G96" s="212" t="s">
        <v>3002</v>
      </c>
      <c r="H96" s="213">
        <v>4</v>
      </c>
      <c r="I96" s="214"/>
      <c r="J96" s="215">
        <f>ROUND(I96*H96,2)</f>
        <v>0</v>
      </c>
      <c r="K96" s="211" t="s">
        <v>21</v>
      </c>
      <c r="L96" s="62"/>
      <c r="M96" s="216" t="s">
        <v>21</v>
      </c>
      <c r="N96" s="217" t="s">
        <v>42</v>
      </c>
      <c r="O96" s="43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25" t="s">
        <v>426</v>
      </c>
      <c r="AT96" s="25" t="s">
        <v>421</v>
      </c>
      <c r="AU96" s="25" t="s">
        <v>78</v>
      </c>
      <c r="AY96" s="25" t="s">
        <v>419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5" t="s">
        <v>78</v>
      </c>
      <c r="BK96" s="220">
        <f>ROUND(I96*H96,2)</f>
        <v>0</v>
      </c>
      <c r="BL96" s="25" t="s">
        <v>426</v>
      </c>
      <c r="BM96" s="25" t="s">
        <v>426</v>
      </c>
    </row>
    <row r="97" spans="2:65" s="1" customFormat="1" ht="13.5">
      <c r="B97" s="42"/>
      <c r="C97" s="64"/>
      <c r="D97" s="237" t="s">
        <v>428</v>
      </c>
      <c r="E97" s="64"/>
      <c r="F97" s="271" t="s">
        <v>4081</v>
      </c>
      <c r="G97" s="64"/>
      <c r="H97" s="64"/>
      <c r="I97" s="177"/>
      <c r="J97" s="64"/>
      <c r="K97" s="64"/>
      <c r="L97" s="62"/>
      <c r="M97" s="223"/>
      <c r="N97" s="43"/>
      <c r="O97" s="43"/>
      <c r="P97" s="43"/>
      <c r="Q97" s="43"/>
      <c r="R97" s="43"/>
      <c r="S97" s="43"/>
      <c r="T97" s="79"/>
      <c r="AT97" s="25" t="s">
        <v>428</v>
      </c>
      <c r="AU97" s="25" t="s">
        <v>78</v>
      </c>
    </row>
    <row r="98" spans="2:65" s="1" customFormat="1" ht="22.5" customHeight="1">
      <c r="B98" s="42"/>
      <c r="C98" s="209" t="s">
        <v>100</v>
      </c>
      <c r="D98" s="209" t="s">
        <v>421</v>
      </c>
      <c r="E98" s="210" t="s">
        <v>4082</v>
      </c>
      <c r="F98" s="211" t="s">
        <v>4083</v>
      </c>
      <c r="G98" s="212" t="s">
        <v>3002</v>
      </c>
      <c r="H98" s="213">
        <v>4</v>
      </c>
      <c r="I98" s="214"/>
      <c r="J98" s="215">
        <f>ROUND(I98*H98,2)</f>
        <v>0</v>
      </c>
      <c r="K98" s="211" t="s">
        <v>21</v>
      </c>
      <c r="L98" s="62"/>
      <c r="M98" s="216" t="s">
        <v>21</v>
      </c>
      <c r="N98" s="217" t="s">
        <v>42</v>
      </c>
      <c r="O98" s="43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25" t="s">
        <v>426</v>
      </c>
      <c r="AT98" s="25" t="s">
        <v>421</v>
      </c>
      <c r="AU98" s="25" t="s">
        <v>78</v>
      </c>
      <c r="AY98" s="25" t="s">
        <v>419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5" t="s">
        <v>78</v>
      </c>
      <c r="BK98" s="220">
        <f>ROUND(I98*H98,2)</f>
        <v>0</v>
      </c>
      <c r="BL98" s="25" t="s">
        <v>426</v>
      </c>
      <c r="BM98" s="25" t="s">
        <v>455</v>
      </c>
    </row>
    <row r="99" spans="2:65" s="1" customFormat="1" ht="13.5">
      <c r="B99" s="42"/>
      <c r="C99" s="64"/>
      <c r="D99" s="237" t="s">
        <v>428</v>
      </c>
      <c r="E99" s="64"/>
      <c r="F99" s="271" t="s">
        <v>4083</v>
      </c>
      <c r="G99" s="64"/>
      <c r="H99" s="64"/>
      <c r="I99" s="177"/>
      <c r="J99" s="64"/>
      <c r="K99" s="64"/>
      <c r="L99" s="62"/>
      <c r="M99" s="223"/>
      <c r="N99" s="43"/>
      <c r="O99" s="43"/>
      <c r="P99" s="43"/>
      <c r="Q99" s="43"/>
      <c r="R99" s="43"/>
      <c r="S99" s="43"/>
      <c r="T99" s="79"/>
      <c r="AT99" s="25" t="s">
        <v>428</v>
      </c>
      <c r="AU99" s="25" t="s">
        <v>78</v>
      </c>
    </row>
    <row r="100" spans="2:65" s="1" customFormat="1" ht="22.5" customHeight="1">
      <c r="B100" s="42"/>
      <c r="C100" s="209" t="s">
        <v>426</v>
      </c>
      <c r="D100" s="209" t="s">
        <v>421</v>
      </c>
      <c r="E100" s="210" t="s">
        <v>4084</v>
      </c>
      <c r="F100" s="211" t="s">
        <v>4085</v>
      </c>
      <c r="G100" s="212" t="s">
        <v>3002</v>
      </c>
      <c r="H100" s="213">
        <v>53</v>
      </c>
      <c r="I100" s="214"/>
      <c r="J100" s="215">
        <f>ROUND(I100*H100,2)</f>
        <v>0</v>
      </c>
      <c r="K100" s="211" t="s">
        <v>21</v>
      </c>
      <c r="L100" s="62"/>
      <c r="M100" s="216" t="s">
        <v>21</v>
      </c>
      <c r="N100" s="217" t="s">
        <v>42</v>
      </c>
      <c r="O100" s="43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25" t="s">
        <v>426</v>
      </c>
      <c r="AT100" s="25" t="s">
        <v>421</v>
      </c>
      <c r="AU100" s="25" t="s">
        <v>78</v>
      </c>
      <c r="AY100" s="25" t="s">
        <v>419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5" t="s">
        <v>78</v>
      </c>
      <c r="BK100" s="220">
        <f>ROUND(I100*H100,2)</f>
        <v>0</v>
      </c>
      <c r="BL100" s="25" t="s">
        <v>426</v>
      </c>
      <c r="BM100" s="25" t="s">
        <v>468</v>
      </c>
    </row>
    <row r="101" spans="2:65" s="1" customFormat="1" ht="13.5">
      <c r="B101" s="42"/>
      <c r="C101" s="64"/>
      <c r="D101" s="237" t="s">
        <v>428</v>
      </c>
      <c r="E101" s="64"/>
      <c r="F101" s="271" t="s">
        <v>4085</v>
      </c>
      <c r="G101" s="64"/>
      <c r="H101" s="64"/>
      <c r="I101" s="177"/>
      <c r="J101" s="64"/>
      <c r="K101" s="64"/>
      <c r="L101" s="62"/>
      <c r="M101" s="223"/>
      <c r="N101" s="43"/>
      <c r="O101" s="43"/>
      <c r="P101" s="43"/>
      <c r="Q101" s="43"/>
      <c r="R101" s="43"/>
      <c r="S101" s="43"/>
      <c r="T101" s="79"/>
      <c r="AT101" s="25" t="s">
        <v>428</v>
      </c>
      <c r="AU101" s="25" t="s">
        <v>78</v>
      </c>
    </row>
    <row r="102" spans="2:65" s="1" customFormat="1" ht="22.5" customHeight="1">
      <c r="B102" s="42"/>
      <c r="C102" s="209" t="s">
        <v>450</v>
      </c>
      <c r="D102" s="209" t="s">
        <v>421</v>
      </c>
      <c r="E102" s="210" t="s">
        <v>4086</v>
      </c>
      <c r="F102" s="211" t="s">
        <v>4087</v>
      </c>
      <c r="G102" s="212" t="s">
        <v>3002</v>
      </c>
      <c r="H102" s="213">
        <v>4</v>
      </c>
      <c r="I102" s="214"/>
      <c r="J102" s="215">
        <f>ROUND(I102*H102,2)</f>
        <v>0</v>
      </c>
      <c r="K102" s="211" t="s">
        <v>21</v>
      </c>
      <c r="L102" s="62"/>
      <c r="M102" s="216" t="s">
        <v>21</v>
      </c>
      <c r="N102" s="217" t="s">
        <v>42</v>
      </c>
      <c r="O102" s="43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25" t="s">
        <v>426</v>
      </c>
      <c r="AT102" s="25" t="s">
        <v>421</v>
      </c>
      <c r="AU102" s="25" t="s">
        <v>78</v>
      </c>
      <c r="AY102" s="25" t="s">
        <v>419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5" t="s">
        <v>78</v>
      </c>
      <c r="BK102" s="220">
        <f>ROUND(I102*H102,2)</f>
        <v>0</v>
      </c>
      <c r="BL102" s="25" t="s">
        <v>426</v>
      </c>
      <c r="BM102" s="25" t="s">
        <v>479</v>
      </c>
    </row>
    <row r="103" spans="2:65" s="1" customFormat="1" ht="13.5">
      <c r="B103" s="42"/>
      <c r="C103" s="64"/>
      <c r="D103" s="237" t="s">
        <v>428</v>
      </c>
      <c r="E103" s="64"/>
      <c r="F103" s="271" t="s">
        <v>4087</v>
      </c>
      <c r="G103" s="64"/>
      <c r="H103" s="64"/>
      <c r="I103" s="177"/>
      <c r="J103" s="64"/>
      <c r="K103" s="64"/>
      <c r="L103" s="62"/>
      <c r="M103" s="223"/>
      <c r="N103" s="43"/>
      <c r="O103" s="43"/>
      <c r="P103" s="43"/>
      <c r="Q103" s="43"/>
      <c r="R103" s="43"/>
      <c r="S103" s="43"/>
      <c r="T103" s="79"/>
      <c r="AT103" s="25" t="s">
        <v>428</v>
      </c>
      <c r="AU103" s="25" t="s">
        <v>78</v>
      </c>
    </row>
    <row r="104" spans="2:65" s="1" customFormat="1" ht="22.5" customHeight="1">
      <c r="B104" s="42"/>
      <c r="C104" s="209" t="s">
        <v>455</v>
      </c>
      <c r="D104" s="209" t="s">
        <v>421</v>
      </c>
      <c r="E104" s="210" t="s">
        <v>4088</v>
      </c>
      <c r="F104" s="211" t="s">
        <v>4089</v>
      </c>
      <c r="G104" s="212" t="s">
        <v>3002</v>
      </c>
      <c r="H104" s="213">
        <v>1</v>
      </c>
      <c r="I104" s="214"/>
      <c r="J104" s="215">
        <f>ROUND(I104*H104,2)</f>
        <v>0</v>
      </c>
      <c r="K104" s="211" t="s">
        <v>21</v>
      </c>
      <c r="L104" s="62"/>
      <c r="M104" s="216" t="s">
        <v>21</v>
      </c>
      <c r="N104" s="217" t="s">
        <v>42</v>
      </c>
      <c r="O104" s="43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25" t="s">
        <v>426</v>
      </c>
      <c r="AT104" s="25" t="s">
        <v>421</v>
      </c>
      <c r="AU104" s="25" t="s">
        <v>78</v>
      </c>
      <c r="AY104" s="25" t="s">
        <v>419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5" t="s">
        <v>78</v>
      </c>
      <c r="BK104" s="220">
        <f>ROUND(I104*H104,2)</f>
        <v>0</v>
      </c>
      <c r="BL104" s="25" t="s">
        <v>426</v>
      </c>
      <c r="BM104" s="25" t="s">
        <v>492</v>
      </c>
    </row>
    <row r="105" spans="2:65" s="1" customFormat="1" ht="13.5">
      <c r="B105" s="42"/>
      <c r="C105" s="64"/>
      <c r="D105" s="237" t="s">
        <v>428</v>
      </c>
      <c r="E105" s="64"/>
      <c r="F105" s="271" t="s">
        <v>4089</v>
      </c>
      <c r="G105" s="64"/>
      <c r="H105" s="64"/>
      <c r="I105" s="177"/>
      <c r="J105" s="64"/>
      <c r="K105" s="64"/>
      <c r="L105" s="62"/>
      <c r="M105" s="223"/>
      <c r="N105" s="43"/>
      <c r="O105" s="43"/>
      <c r="P105" s="43"/>
      <c r="Q105" s="43"/>
      <c r="R105" s="43"/>
      <c r="S105" s="43"/>
      <c r="T105" s="79"/>
      <c r="AT105" s="25" t="s">
        <v>428</v>
      </c>
      <c r="AU105" s="25" t="s">
        <v>78</v>
      </c>
    </row>
    <row r="106" spans="2:65" s="1" customFormat="1" ht="22.5" customHeight="1">
      <c r="B106" s="42"/>
      <c r="C106" s="209" t="s">
        <v>462</v>
      </c>
      <c r="D106" s="209" t="s">
        <v>421</v>
      </c>
      <c r="E106" s="210" t="s">
        <v>4090</v>
      </c>
      <c r="F106" s="211" t="s">
        <v>4091</v>
      </c>
      <c r="G106" s="212" t="s">
        <v>3002</v>
      </c>
      <c r="H106" s="213">
        <v>1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25" t="s">
        <v>426</v>
      </c>
      <c r="AT106" s="25" t="s">
        <v>421</v>
      </c>
      <c r="AU106" s="25" t="s">
        <v>78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426</v>
      </c>
      <c r="BM106" s="25" t="s">
        <v>508</v>
      </c>
    </row>
    <row r="107" spans="2:65" s="1" customFormat="1" ht="13.5">
      <c r="B107" s="42"/>
      <c r="C107" s="64"/>
      <c r="D107" s="237" t="s">
        <v>428</v>
      </c>
      <c r="E107" s="64"/>
      <c r="F107" s="271" t="s">
        <v>4091</v>
      </c>
      <c r="G107" s="64"/>
      <c r="H107" s="64"/>
      <c r="I107" s="177"/>
      <c r="J107" s="64"/>
      <c r="K107" s="64"/>
      <c r="L107" s="62"/>
      <c r="M107" s="223"/>
      <c r="N107" s="43"/>
      <c r="O107" s="43"/>
      <c r="P107" s="43"/>
      <c r="Q107" s="43"/>
      <c r="R107" s="43"/>
      <c r="S107" s="43"/>
      <c r="T107" s="79"/>
      <c r="AT107" s="25" t="s">
        <v>428</v>
      </c>
      <c r="AU107" s="25" t="s">
        <v>78</v>
      </c>
    </row>
    <row r="108" spans="2:65" s="1" customFormat="1" ht="22.5" customHeight="1">
      <c r="B108" s="42"/>
      <c r="C108" s="209" t="s">
        <v>468</v>
      </c>
      <c r="D108" s="209" t="s">
        <v>421</v>
      </c>
      <c r="E108" s="210" t="s">
        <v>4092</v>
      </c>
      <c r="F108" s="211" t="s">
        <v>4093</v>
      </c>
      <c r="G108" s="212" t="s">
        <v>3002</v>
      </c>
      <c r="H108" s="213">
        <v>53</v>
      </c>
      <c r="I108" s="214"/>
      <c r="J108" s="215">
        <f>ROUND(I108*H108,2)</f>
        <v>0</v>
      </c>
      <c r="K108" s="211" t="s">
        <v>21</v>
      </c>
      <c r="L108" s="62"/>
      <c r="M108" s="216" t="s">
        <v>21</v>
      </c>
      <c r="N108" s="217" t="s">
        <v>42</v>
      </c>
      <c r="O108" s="43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25" t="s">
        <v>426</v>
      </c>
      <c r="AT108" s="25" t="s">
        <v>421</v>
      </c>
      <c r="AU108" s="25" t="s">
        <v>78</v>
      </c>
      <c r="AY108" s="25" t="s">
        <v>419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5" t="s">
        <v>78</v>
      </c>
      <c r="BK108" s="220">
        <f>ROUND(I108*H108,2)</f>
        <v>0</v>
      </c>
      <c r="BL108" s="25" t="s">
        <v>426</v>
      </c>
      <c r="BM108" s="25" t="s">
        <v>517</v>
      </c>
    </row>
    <row r="109" spans="2:65" s="1" customFormat="1" ht="13.5">
      <c r="B109" s="42"/>
      <c r="C109" s="64"/>
      <c r="D109" s="237" t="s">
        <v>428</v>
      </c>
      <c r="E109" s="64"/>
      <c r="F109" s="271" t="s">
        <v>4093</v>
      </c>
      <c r="G109" s="64"/>
      <c r="H109" s="64"/>
      <c r="I109" s="177"/>
      <c r="J109" s="64"/>
      <c r="K109" s="64"/>
      <c r="L109" s="62"/>
      <c r="M109" s="223"/>
      <c r="N109" s="43"/>
      <c r="O109" s="43"/>
      <c r="P109" s="43"/>
      <c r="Q109" s="43"/>
      <c r="R109" s="43"/>
      <c r="S109" s="43"/>
      <c r="T109" s="79"/>
      <c r="AT109" s="25" t="s">
        <v>428</v>
      </c>
      <c r="AU109" s="25" t="s">
        <v>78</v>
      </c>
    </row>
    <row r="110" spans="2:65" s="1" customFormat="1" ht="22.5" customHeight="1">
      <c r="B110" s="42"/>
      <c r="C110" s="209" t="s">
        <v>474</v>
      </c>
      <c r="D110" s="209" t="s">
        <v>421</v>
      </c>
      <c r="E110" s="210" t="s">
        <v>4094</v>
      </c>
      <c r="F110" s="211" t="s">
        <v>4095</v>
      </c>
      <c r="G110" s="212" t="s">
        <v>3002</v>
      </c>
      <c r="H110" s="213">
        <v>53</v>
      </c>
      <c r="I110" s="214"/>
      <c r="J110" s="215">
        <f>ROUND(I110*H110,2)</f>
        <v>0</v>
      </c>
      <c r="K110" s="211" t="s">
        <v>21</v>
      </c>
      <c r="L110" s="62"/>
      <c r="M110" s="216" t="s">
        <v>21</v>
      </c>
      <c r="N110" s="217" t="s">
        <v>42</v>
      </c>
      <c r="O110" s="43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25" t="s">
        <v>426</v>
      </c>
      <c r="AT110" s="25" t="s">
        <v>421</v>
      </c>
      <c r="AU110" s="25" t="s">
        <v>78</v>
      </c>
      <c r="AY110" s="25" t="s">
        <v>419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5" t="s">
        <v>78</v>
      </c>
      <c r="BK110" s="220">
        <f>ROUND(I110*H110,2)</f>
        <v>0</v>
      </c>
      <c r="BL110" s="25" t="s">
        <v>426</v>
      </c>
      <c r="BM110" s="25" t="s">
        <v>529</v>
      </c>
    </row>
    <row r="111" spans="2:65" s="1" customFormat="1" ht="13.5">
      <c r="B111" s="42"/>
      <c r="C111" s="64"/>
      <c r="D111" s="237" t="s">
        <v>428</v>
      </c>
      <c r="E111" s="64"/>
      <c r="F111" s="271" t="s">
        <v>4095</v>
      </c>
      <c r="G111" s="64"/>
      <c r="H111" s="64"/>
      <c r="I111" s="177"/>
      <c r="J111" s="64"/>
      <c r="K111" s="64"/>
      <c r="L111" s="62"/>
      <c r="M111" s="223"/>
      <c r="N111" s="43"/>
      <c r="O111" s="43"/>
      <c r="P111" s="43"/>
      <c r="Q111" s="43"/>
      <c r="R111" s="43"/>
      <c r="S111" s="43"/>
      <c r="T111" s="79"/>
      <c r="AT111" s="25" t="s">
        <v>428</v>
      </c>
      <c r="AU111" s="25" t="s">
        <v>78</v>
      </c>
    </row>
    <row r="112" spans="2:65" s="1" customFormat="1" ht="22.5" customHeight="1">
      <c r="B112" s="42"/>
      <c r="C112" s="209" t="s">
        <v>479</v>
      </c>
      <c r="D112" s="209" t="s">
        <v>421</v>
      </c>
      <c r="E112" s="210" t="s">
        <v>4096</v>
      </c>
      <c r="F112" s="211" t="s">
        <v>4097</v>
      </c>
      <c r="G112" s="212" t="s">
        <v>3002</v>
      </c>
      <c r="H112" s="213">
        <v>106</v>
      </c>
      <c r="I112" s="214"/>
      <c r="J112" s="215">
        <f>ROUND(I112*H112,2)</f>
        <v>0</v>
      </c>
      <c r="K112" s="211" t="s">
        <v>21</v>
      </c>
      <c r="L112" s="62"/>
      <c r="M112" s="216" t="s">
        <v>21</v>
      </c>
      <c r="N112" s="217" t="s">
        <v>42</v>
      </c>
      <c r="O112" s="43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25" t="s">
        <v>426</v>
      </c>
      <c r="AT112" s="25" t="s">
        <v>421</v>
      </c>
      <c r="AU112" s="25" t="s">
        <v>78</v>
      </c>
      <c r="AY112" s="25" t="s">
        <v>419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5" t="s">
        <v>78</v>
      </c>
      <c r="BK112" s="220">
        <f>ROUND(I112*H112,2)</f>
        <v>0</v>
      </c>
      <c r="BL112" s="25" t="s">
        <v>426</v>
      </c>
      <c r="BM112" s="25" t="s">
        <v>544</v>
      </c>
    </row>
    <row r="113" spans="2:65" s="1" customFormat="1" ht="13.5">
      <c r="B113" s="42"/>
      <c r="C113" s="64"/>
      <c r="D113" s="237" t="s">
        <v>428</v>
      </c>
      <c r="E113" s="64"/>
      <c r="F113" s="271" t="s">
        <v>4097</v>
      </c>
      <c r="G113" s="64"/>
      <c r="H113" s="64"/>
      <c r="I113" s="177"/>
      <c r="J113" s="64"/>
      <c r="K113" s="64"/>
      <c r="L113" s="62"/>
      <c r="M113" s="223"/>
      <c r="N113" s="43"/>
      <c r="O113" s="43"/>
      <c r="P113" s="43"/>
      <c r="Q113" s="43"/>
      <c r="R113" s="43"/>
      <c r="S113" s="43"/>
      <c r="T113" s="79"/>
      <c r="AT113" s="25" t="s">
        <v>428</v>
      </c>
      <c r="AU113" s="25" t="s">
        <v>78</v>
      </c>
    </row>
    <row r="114" spans="2:65" s="1" customFormat="1" ht="22.5" customHeight="1">
      <c r="B114" s="42"/>
      <c r="C114" s="209" t="s">
        <v>485</v>
      </c>
      <c r="D114" s="209" t="s">
        <v>421</v>
      </c>
      <c r="E114" s="210" t="s">
        <v>4098</v>
      </c>
      <c r="F114" s="211" t="s">
        <v>4099</v>
      </c>
      <c r="G114" s="212" t="s">
        <v>3002</v>
      </c>
      <c r="H114" s="213">
        <v>53</v>
      </c>
      <c r="I114" s="214"/>
      <c r="J114" s="215">
        <f>ROUND(I114*H114,2)</f>
        <v>0</v>
      </c>
      <c r="K114" s="211" t="s">
        <v>21</v>
      </c>
      <c r="L114" s="62"/>
      <c r="M114" s="216" t="s">
        <v>21</v>
      </c>
      <c r="N114" s="217" t="s">
        <v>42</v>
      </c>
      <c r="O114" s="43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25" t="s">
        <v>426</v>
      </c>
      <c r="AT114" s="25" t="s">
        <v>421</v>
      </c>
      <c r="AU114" s="25" t="s">
        <v>78</v>
      </c>
      <c r="AY114" s="25" t="s">
        <v>419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5" t="s">
        <v>78</v>
      </c>
      <c r="BK114" s="220">
        <f>ROUND(I114*H114,2)</f>
        <v>0</v>
      </c>
      <c r="BL114" s="25" t="s">
        <v>426</v>
      </c>
      <c r="BM114" s="25" t="s">
        <v>557</v>
      </c>
    </row>
    <row r="115" spans="2:65" s="1" customFormat="1" ht="13.5">
      <c r="B115" s="42"/>
      <c r="C115" s="64"/>
      <c r="D115" s="221" t="s">
        <v>428</v>
      </c>
      <c r="E115" s="64"/>
      <c r="F115" s="222" t="s">
        <v>4099</v>
      </c>
      <c r="G115" s="64"/>
      <c r="H115" s="64"/>
      <c r="I115" s="177"/>
      <c r="J115" s="64"/>
      <c r="K115" s="64"/>
      <c r="L115" s="62"/>
      <c r="M115" s="223"/>
      <c r="N115" s="43"/>
      <c r="O115" s="43"/>
      <c r="P115" s="43"/>
      <c r="Q115" s="43"/>
      <c r="R115" s="43"/>
      <c r="S115" s="43"/>
      <c r="T115" s="79"/>
      <c r="AT115" s="25" t="s">
        <v>428</v>
      </c>
      <c r="AU115" s="25" t="s">
        <v>78</v>
      </c>
    </row>
    <row r="116" spans="2:65" s="11" customFormat="1" ht="37.35" customHeight="1">
      <c r="B116" s="192"/>
      <c r="C116" s="193"/>
      <c r="D116" s="206" t="s">
        <v>70</v>
      </c>
      <c r="E116" s="290" t="s">
        <v>3550</v>
      </c>
      <c r="F116" s="290" t="s">
        <v>4100</v>
      </c>
      <c r="G116" s="193"/>
      <c r="H116" s="193"/>
      <c r="I116" s="196"/>
      <c r="J116" s="291">
        <f>BK116</f>
        <v>0</v>
      </c>
      <c r="K116" s="193"/>
      <c r="L116" s="198"/>
      <c r="M116" s="199"/>
      <c r="N116" s="200"/>
      <c r="O116" s="200"/>
      <c r="P116" s="201">
        <f>SUM(P117:P146)</f>
        <v>0</v>
      </c>
      <c r="Q116" s="200"/>
      <c r="R116" s="201">
        <f>SUM(R117:R146)</f>
        <v>0</v>
      </c>
      <c r="S116" s="200"/>
      <c r="T116" s="202">
        <f>SUM(T117:T146)</f>
        <v>0</v>
      </c>
      <c r="AR116" s="203" t="s">
        <v>78</v>
      </c>
      <c r="AT116" s="204" t="s">
        <v>70</v>
      </c>
      <c r="AU116" s="204" t="s">
        <v>71</v>
      </c>
      <c r="AY116" s="203" t="s">
        <v>419</v>
      </c>
      <c r="BK116" s="205">
        <f>SUM(BK117:BK146)</f>
        <v>0</v>
      </c>
    </row>
    <row r="117" spans="2:65" s="1" customFormat="1" ht="22.5" customHeight="1">
      <c r="B117" s="42"/>
      <c r="C117" s="209" t="s">
        <v>492</v>
      </c>
      <c r="D117" s="209" t="s">
        <v>421</v>
      </c>
      <c r="E117" s="210" t="s">
        <v>4101</v>
      </c>
      <c r="F117" s="211" t="s">
        <v>4102</v>
      </c>
      <c r="G117" s="212" t="s">
        <v>3002</v>
      </c>
      <c r="H117" s="213">
        <v>4</v>
      </c>
      <c r="I117" s="214"/>
      <c r="J117" s="215">
        <f>ROUND(I117*H117,2)</f>
        <v>0</v>
      </c>
      <c r="K117" s="211" t="s">
        <v>21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426</v>
      </c>
      <c r="AT117" s="25" t="s">
        <v>421</v>
      </c>
      <c r="AU117" s="25" t="s">
        <v>78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426</v>
      </c>
      <c r="BM117" s="25" t="s">
        <v>569</v>
      </c>
    </row>
    <row r="118" spans="2:65" s="1" customFormat="1" ht="13.5">
      <c r="B118" s="42"/>
      <c r="C118" s="64"/>
      <c r="D118" s="237" t="s">
        <v>428</v>
      </c>
      <c r="E118" s="64"/>
      <c r="F118" s="271" t="s">
        <v>4102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78</v>
      </c>
    </row>
    <row r="119" spans="2:65" s="1" customFormat="1" ht="22.5" customHeight="1">
      <c r="B119" s="42"/>
      <c r="C119" s="209" t="s">
        <v>501</v>
      </c>
      <c r="D119" s="209" t="s">
        <v>421</v>
      </c>
      <c r="E119" s="210" t="s">
        <v>4103</v>
      </c>
      <c r="F119" s="211" t="s">
        <v>4104</v>
      </c>
      <c r="G119" s="212" t="s">
        <v>3002</v>
      </c>
      <c r="H119" s="213">
        <v>4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78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587</v>
      </c>
    </row>
    <row r="120" spans="2:65" s="1" customFormat="1" ht="13.5">
      <c r="B120" s="42"/>
      <c r="C120" s="64"/>
      <c r="D120" s="237" t="s">
        <v>428</v>
      </c>
      <c r="E120" s="64"/>
      <c r="F120" s="271" t="s">
        <v>4104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78</v>
      </c>
    </row>
    <row r="121" spans="2:65" s="1" customFormat="1" ht="22.5" customHeight="1">
      <c r="B121" s="42"/>
      <c r="C121" s="209" t="s">
        <v>508</v>
      </c>
      <c r="D121" s="209" t="s">
        <v>421</v>
      </c>
      <c r="E121" s="210" t="s">
        <v>4105</v>
      </c>
      <c r="F121" s="211" t="s">
        <v>4106</v>
      </c>
      <c r="G121" s="212" t="s">
        <v>3002</v>
      </c>
      <c r="H121" s="213">
        <v>53</v>
      </c>
      <c r="I121" s="214"/>
      <c r="J121" s="215">
        <f>ROUND(I121*H121,2)</f>
        <v>0</v>
      </c>
      <c r="K121" s="211" t="s">
        <v>21</v>
      </c>
      <c r="L121" s="62"/>
      <c r="M121" s="216" t="s">
        <v>21</v>
      </c>
      <c r="N121" s="217" t="s">
        <v>42</v>
      </c>
      <c r="O121" s="43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5" t="s">
        <v>426</v>
      </c>
      <c r="AT121" s="25" t="s">
        <v>421</v>
      </c>
      <c r="AU121" s="25" t="s">
        <v>78</v>
      </c>
      <c r="AY121" s="25" t="s">
        <v>419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5" t="s">
        <v>78</v>
      </c>
      <c r="BK121" s="220">
        <f>ROUND(I121*H121,2)</f>
        <v>0</v>
      </c>
      <c r="BL121" s="25" t="s">
        <v>426</v>
      </c>
      <c r="BM121" s="25" t="s">
        <v>599</v>
      </c>
    </row>
    <row r="122" spans="2:65" s="1" customFormat="1" ht="13.5">
      <c r="B122" s="42"/>
      <c r="C122" s="64"/>
      <c r="D122" s="237" t="s">
        <v>428</v>
      </c>
      <c r="E122" s="64"/>
      <c r="F122" s="271" t="s">
        <v>4106</v>
      </c>
      <c r="G122" s="64"/>
      <c r="H122" s="64"/>
      <c r="I122" s="177"/>
      <c r="J122" s="64"/>
      <c r="K122" s="64"/>
      <c r="L122" s="62"/>
      <c r="M122" s="223"/>
      <c r="N122" s="43"/>
      <c r="O122" s="43"/>
      <c r="P122" s="43"/>
      <c r="Q122" s="43"/>
      <c r="R122" s="43"/>
      <c r="S122" s="43"/>
      <c r="T122" s="79"/>
      <c r="AT122" s="25" t="s">
        <v>428</v>
      </c>
      <c r="AU122" s="25" t="s">
        <v>78</v>
      </c>
    </row>
    <row r="123" spans="2:65" s="1" customFormat="1" ht="22.5" customHeight="1">
      <c r="B123" s="42"/>
      <c r="C123" s="209" t="s">
        <v>10</v>
      </c>
      <c r="D123" s="209" t="s">
        <v>421</v>
      </c>
      <c r="E123" s="210" t="s">
        <v>4107</v>
      </c>
      <c r="F123" s="211" t="s">
        <v>4108</v>
      </c>
      <c r="G123" s="212" t="s">
        <v>3002</v>
      </c>
      <c r="H123" s="213">
        <v>57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426</v>
      </c>
      <c r="AT123" s="25" t="s">
        <v>421</v>
      </c>
      <c r="AU123" s="25" t="s">
        <v>78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426</v>
      </c>
      <c r="BM123" s="25" t="s">
        <v>611</v>
      </c>
    </row>
    <row r="124" spans="2:65" s="1" customFormat="1" ht="13.5">
      <c r="B124" s="42"/>
      <c r="C124" s="64"/>
      <c r="D124" s="237" t="s">
        <v>428</v>
      </c>
      <c r="E124" s="64"/>
      <c r="F124" s="271" t="s">
        <v>4108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78</v>
      </c>
    </row>
    <row r="125" spans="2:65" s="1" customFormat="1" ht="22.5" customHeight="1">
      <c r="B125" s="42"/>
      <c r="C125" s="209" t="s">
        <v>517</v>
      </c>
      <c r="D125" s="209" t="s">
        <v>421</v>
      </c>
      <c r="E125" s="210" t="s">
        <v>4109</v>
      </c>
      <c r="F125" s="211" t="s">
        <v>4110</v>
      </c>
      <c r="G125" s="212" t="s">
        <v>3002</v>
      </c>
      <c r="H125" s="213">
        <v>4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78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622</v>
      </c>
    </row>
    <row r="126" spans="2:65" s="1" customFormat="1" ht="13.5">
      <c r="B126" s="42"/>
      <c r="C126" s="64"/>
      <c r="D126" s="237" t="s">
        <v>428</v>
      </c>
      <c r="E126" s="64"/>
      <c r="F126" s="271" t="s">
        <v>4110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78</v>
      </c>
    </row>
    <row r="127" spans="2:65" s="1" customFormat="1" ht="22.5" customHeight="1">
      <c r="B127" s="42"/>
      <c r="C127" s="209" t="s">
        <v>523</v>
      </c>
      <c r="D127" s="209" t="s">
        <v>421</v>
      </c>
      <c r="E127" s="210" t="s">
        <v>4111</v>
      </c>
      <c r="F127" s="211" t="s">
        <v>4112</v>
      </c>
      <c r="G127" s="212" t="s">
        <v>3002</v>
      </c>
      <c r="H127" s="213">
        <v>4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426</v>
      </c>
      <c r="AT127" s="25" t="s">
        <v>421</v>
      </c>
      <c r="AU127" s="25" t="s">
        <v>78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426</v>
      </c>
      <c r="BM127" s="25" t="s">
        <v>633</v>
      </c>
    </row>
    <row r="128" spans="2:65" s="1" customFormat="1" ht="13.5">
      <c r="B128" s="42"/>
      <c r="C128" s="64"/>
      <c r="D128" s="237" t="s">
        <v>428</v>
      </c>
      <c r="E128" s="64"/>
      <c r="F128" s="271" t="s">
        <v>4112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78</v>
      </c>
    </row>
    <row r="129" spans="2:65" s="1" customFormat="1" ht="22.5" customHeight="1">
      <c r="B129" s="42"/>
      <c r="C129" s="209" t="s">
        <v>529</v>
      </c>
      <c r="D129" s="209" t="s">
        <v>421</v>
      </c>
      <c r="E129" s="210" t="s">
        <v>4113</v>
      </c>
      <c r="F129" s="211" t="s">
        <v>4114</v>
      </c>
      <c r="G129" s="212" t="s">
        <v>3002</v>
      </c>
      <c r="H129" s="213">
        <v>4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426</v>
      </c>
      <c r="AT129" s="25" t="s">
        <v>421</v>
      </c>
      <c r="AU129" s="25" t="s">
        <v>78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426</v>
      </c>
      <c r="BM129" s="25" t="s">
        <v>643</v>
      </c>
    </row>
    <row r="130" spans="2:65" s="1" customFormat="1" ht="13.5">
      <c r="B130" s="42"/>
      <c r="C130" s="64"/>
      <c r="D130" s="237" t="s">
        <v>428</v>
      </c>
      <c r="E130" s="64"/>
      <c r="F130" s="271" t="s">
        <v>4114</v>
      </c>
      <c r="G130" s="64"/>
      <c r="H130" s="64"/>
      <c r="I130" s="177"/>
      <c r="J130" s="64"/>
      <c r="K130" s="64"/>
      <c r="L130" s="62"/>
      <c r="M130" s="223"/>
      <c r="N130" s="43"/>
      <c r="O130" s="43"/>
      <c r="P130" s="43"/>
      <c r="Q130" s="43"/>
      <c r="R130" s="43"/>
      <c r="S130" s="43"/>
      <c r="T130" s="79"/>
      <c r="AT130" s="25" t="s">
        <v>428</v>
      </c>
      <c r="AU130" s="25" t="s">
        <v>78</v>
      </c>
    </row>
    <row r="131" spans="2:65" s="1" customFormat="1" ht="22.5" customHeight="1">
      <c r="B131" s="42"/>
      <c r="C131" s="209" t="s">
        <v>535</v>
      </c>
      <c r="D131" s="209" t="s">
        <v>421</v>
      </c>
      <c r="E131" s="210" t="s">
        <v>4115</v>
      </c>
      <c r="F131" s="211" t="s">
        <v>4116</v>
      </c>
      <c r="G131" s="212" t="s">
        <v>3002</v>
      </c>
      <c r="H131" s="213">
        <v>53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426</v>
      </c>
      <c r="AT131" s="25" t="s">
        <v>421</v>
      </c>
      <c r="AU131" s="25" t="s">
        <v>78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426</v>
      </c>
      <c r="BM131" s="25" t="s">
        <v>654</v>
      </c>
    </row>
    <row r="132" spans="2:65" s="1" customFormat="1" ht="13.5">
      <c r="B132" s="42"/>
      <c r="C132" s="64"/>
      <c r="D132" s="237" t="s">
        <v>428</v>
      </c>
      <c r="E132" s="64"/>
      <c r="F132" s="271" t="s">
        <v>4116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78</v>
      </c>
    </row>
    <row r="133" spans="2:65" s="1" customFormat="1" ht="22.5" customHeight="1">
      <c r="B133" s="42"/>
      <c r="C133" s="209" t="s">
        <v>544</v>
      </c>
      <c r="D133" s="209" t="s">
        <v>421</v>
      </c>
      <c r="E133" s="210" t="s">
        <v>4117</v>
      </c>
      <c r="F133" s="211" t="s">
        <v>4118</v>
      </c>
      <c r="G133" s="212" t="s">
        <v>3002</v>
      </c>
      <c r="H133" s="213">
        <v>4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664</v>
      </c>
    </row>
    <row r="134" spans="2:65" s="1" customFormat="1" ht="13.5">
      <c r="B134" s="42"/>
      <c r="C134" s="64"/>
      <c r="D134" s="237" t="s">
        <v>428</v>
      </c>
      <c r="E134" s="64"/>
      <c r="F134" s="271" t="s">
        <v>4118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9</v>
      </c>
      <c r="D135" s="209" t="s">
        <v>421</v>
      </c>
      <c r="E135" s="210" t="s">
        <v>4119</v>
      </c>
      <c r="F135" s="211" t="s">
        <v>4120</v>
      </c>
      <c r="G135" s="212" t="s">
        <v>3002</v>
      </c>
      <c r="H135" s="213">
        <v>53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679</v>
      </c>
    </row>
    <row r="136" spans="2:65" s="1" customFormat="1" ht="13.5">
      <c r="B136" s="42"/>
      <c r="C136" s="64"/>
      <c r="D136" s="237" t="s">
        <v>428</v>
      </c>
      <c r="E136" s="64"/>
      <c r="F136" s="271" t="s">
        <v>4120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78</v>
      </c>
    </row>
    <row r="137" spans="2:65" s="1" customFormat="1" ht="22.5" customHeight="1">
      <c r="B137" s="42"/>
      <c r="C137" s="209" t="s">
        <v>557</v>
      </c>
      <c r="D137" s="209" t="s">
        <v>421</v>
      </c>
      <c r="E137" s="210" t="s">
        <v>4121</v>
      </c>
      <c r="F137" s="211" t="s">
        <v>4122</v>
      </c>
      <c r="G137" s="212" t="s">
        <v>3002</v>
      </c>
      <c r="H137" s="213">
        <v>1</v>
      </c>
      <c r="I137" s="214"/>
      <c r="J137" s="215">
        <f>ROUND(I137*H137,2)</f>
        <v>0</v>
      </c>
      <c r="K137" s="211" t="s">
        <v>21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5" t="s">
        <v>426</v>
      </c>
      <c r="AT137" s="25" t="s">
        <v>421</v>
      </c>
      <c r="AU137" s="25" t="s">
        <v>78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426</v>
      </c>
      <c r="BM137" s="25" t="s">
        <v>688</v>
      </c>
    </row>
    <row r="138" spans="2:65" s="1" customFormat="1" ht="13.5">
      <c r="B138" s="42"/>
      <c r="C138" s="64"/>
      <c r="D138" s="237" t="s">
        <v>428</v>
      </c>
      <c r="E138" s="64"/>
      <c r="F138" s="271" t="s">
        <v>4122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78</v>
      </c>
    </row>
    <row r="139" spans="2:65" s="1" customFormat="1" ht="22.5" customHeight="1">
      <c r="B139" s="42"/>
      <c r="C139" s="209" t="s">
        <v>563</v>
      </c>
      <c r="D139" s="209" t="s">
        <v>421</v>
      </c>
      <c r="E139" s="210" t="s">
        <v>4123</v>
      </c>
      <c r="F139" s="211" t="s">
        <v>4124</v>
      </c>
      <c r="G139" s="212" t="s">
        <v>3002</v>
      </c>
      <c r="H139" s="213">
        <v>4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426</v>
      </c>
      <c r="AT139" s="25" t="s">
        <v>421</v>
      </c>
      <c r="AU139" s="25" t="s">
        <v>78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426</v>
      </c>
      <c r="BM139" s="25" t="s">
        <v>700</v>
      </c>
    </row>
    <row r="140" spans="2:65" s="1" customFormat="1" ht="13.5">
      <c r="B140" s="42"/>
      <c r="C140" s="64"/>
      <c r="D140" s="237" t="s">
        <v>428</v>
      </c>
      <c r="E140" s="64"/>
      <c r="F140" s="271" t="s">
        <v>4124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78</v>
      </c>
    </row>
    <row r="141" spans="2:65" s="1" customFormat="1" ht="22.5" customHeight="1">
      <c r="B141" s="42"/>
      <c r="C141" s="209" t="s">
        <v>569</v>
      </c>
      <c r="D141" s="209" t="s">
        <v>421</v>
      </c>
      <c r="E141" s="210" t="s">
        <v>4125</v>
      </c>
      <c r="F141" s="211" t="s">
        <v>4126</v>
      </c>
      <c r="G141" s="212" t="s">
        <v>3002</v>
      </c>
      <c r="H141" s="213">
        <v>53</v>
      </c>
      <c r="I141" s="214"/>
      <c r="J141" s="215">
        <f>ROUND(I141*H141,2)</f>
        <v>0</v>
      </c>
      <c r="K141" s="211" t="s">
        <v>21</v>
      </c>
      <c r="L141" s="62"/>
      <c r="M141" s="216" t="s">
        <v>21</v>
      </c>
      <c r="N141" s="217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426</v>
      </c>
      <c r="AT141" s="25" t="s">
        <v>421</v>
      </c>
      <c r="AU141" s="25" t="s">
        <v>78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426</v>
      </c>
      <c r="BM141" s="25" t="s">
        <v>757</v>
      </c>
    </row>
    <row r="142" spans="2:65" s="1" customFormat="1" ht="13.5">
      <c r="B142" s="42"/>
      <c r="C142" s="64"/>
      <c r="D142" s="237" t="s">
        <v>428</v>
      </c>
      <c r="E142" s="64"/>
      <c r="F142" s="271" t="s">
        <v>4126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78</v>
      </c>
    </row>
    <row r="143" spans="2:65" s="1" customFormat="1" ht="22.5" customHeight="1">
      <c r="B143" s="42"/>
      <c r="C143" s="209" t="s">
        <v>576</v>
      </c>
      <c r="D143" s="209" t="s">
        <v>421</v>
      </c>
      <c r="E143" s="210" t="s">
        <v>4127</v>
      </c>
      <c r="F143" s="211" t="s">
        <v>4128</v>
      </c>
      <c r="G143" s="212" t="s">
        <v>4049</v>
      </c>
      <c r="H143" s="213">
        <v>1</v>
      </c>
      <c r="I143" s="214"/>
      <c r="J143" s="215">
        <f>ROUND(I143*H143,2)</f>
        <v>0</v>
      </c>
      <c r="K143" s="211" t="s">
        <v>21</v>
      </c>
      <c r="L143" s="62"/>
      <c r="M143" s="216" t="s">
        <v>21</v>
      </c>
      <c r="N143" s="217" t="s">
        <v>42</v>
      </c>
      <c r="O143" s="43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5" t="s">
        <v>426</v>
      </c>
      <c r="AT143" s="25" t="s">
        <v>421</v>
      </c>
      <c r="AU143" s="25" t="s">
        <v>78</v>
      </c>
      <c r="AY143" s="25" t="s">
        <v>419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5" t="s">
        <v>78</v>
      </c>
      <c r="BK143" s="220">
        <f>ROUND(I143*H143,2)</f>
        <v>0</v>
      </c>
      <c r="BL143" s="25" t="s">
        <v>426</v>
      </c>
      <c r="BM143" s="25" t="s">
        <v>769</v>
      </c>
    </row>
    <row r="144" spans="2:65" s="1" customFormat="1" ht="13.5">
      <c r="B144" s="42"/>
      <c r="C144" s="64"/>
      <c r="D144" s="237" t="s">
        <v>428</v>
      </c>
      <c r="E144" s="64"/>
      <c r="F144" s="271" t="s">
        <v>4128</v>
      </c>
      <c r="G144" s="64"/>
      <c r="H144" s="64"/>
      <c r="I144" s="177"/>
      <c r="J144" s="64"/>
      <c r="K144" s="64"/>
      <c r="L144" s="62"/>
      <c r="M144" s="223"/>
      <c r="N144" s="43"/>
      <c r="O144" s="43"/>
      <c r="P144" s="43"/>
      <c r="Q144" s="43"/>
      <c r="R144" s="43"/>
      <c r="S144" s="43"/>
      <c r="T144" s="79"/>
      <c r="AT144" s="25" t="s">
        <v>428</v>
      </c>
      <c r="AU144" s="25" t="s">
        <v>78</v>
      </c>
    </row>
    <row r="145" spans="2:65" s="1" customFormat="1" ht="22.5" customHeight="1">
      <c r="B145" s="42"/>
      <c r="C145" s="209" t="s">
        <v>587</v>
      </c>
      <c r="D145" s="209" t="s">
        <v>421</v>
      </c>
      <c r="E145" s="210" t="s">
        <v>4129</v>
      </c>
      <c r="F145" s="211" t="s">
        <v>4130</v>
      </c>
      <c r="G145" s="212" t="s">
        <v>4049</v>
      </c>
      <c r="H145" s="213">
        <v>1</v>
      </c>
      <c r="I145" s="214"/>
      <c r="J145" s="215">
        <f>ROUND(I145*H145,2)</f>
        <v>0</v>
      </c>
      <c r="K145" s="211" t="s">
        <v>21</v>
      </c>
      <c r="L145" s="62"/>
      <c r="M145" s="216" t="s">
        <v>21</v>
      </c>
      <c r="N145" s="217" t="s">
        <v>42</v>
      </c>
      <c r="O145" s="43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5" t="s">
        <v>426</v>
      </c>
      <c r="AT145" s="25" t="s">
        <v>421</v>
      </c>
      <c r="AU145" s="25" t="s">
        <v>78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426</v>
      </c>
      <c r="BM145" s="25" t="s">
        <v>784</v>
      </c>
    </row>
    <row r="146" spans="2:65" s="1" customFormat="1" ht="13.5">
      <c r="B146" s="42"/>
      <c r="C146" s="64"/>
      <c r="D146" s="221" t="s">
        <v>428</v>
      </c>
      <c r="E146" s="64"/>
      <c r="F146" s="222" t="s">
        <v>4130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78</v>
      </c>
    </row>
    <row r="147" spans="2:65" s="11" customFormat="1" ht="37.35" customHeight="1">
      <c r="B147" s="192"/>
      <c r="C147" s="193"/>
      <c r="D147" s="206" t="s">
        <v>70</v>
      </c>
      <c r="E147" s="290" t="s">
        <v>3782</v>
      </c>
      <c r="F147" s="290" t="s">
        <v>4054</v>
      </c>
      <c r="G147" s="193"/>
      <c r="H147" s="193"/>
      <c r="I147" s="196"/>
      <c r="J147" s="291">
        <f>BK147</f>
        <v>0</v>
      </c>
      <c r="K147" s="193"/>
      <c r="L147" s="198"/>
      <c r="M147" s="199"/>
      <c r="N147" s="200"/>
      <c r="O147" s="200"/>
      <c r="P147" s="201">
        <f>SUM(P148:P165)</f>
        <v>0</v>
      </c>
      <c r="Q147" s="200"/>
      <c r="R147" s="201">
        <f>SUM(R148:R165)</f>
        <v>0</v>
      </c>
      <c r="S147" s="200"/>
      <c r="T147" s="202">
        <f>SUM(T148:T165)</f>
        <v>0</v>
      </c>
      <c r="AR147" s="203" t="s">
        <v>78</v>
      </c>
      <c r="AT147" s="204" t="s">
        <v>70</v>
      </c>
      <c r="AU147" s="204" t="s">
        <v>71</v>
      </c>
      <c r="AY147" s="203" t="s">
        <v>419</v>
      </c>
      <c r="BK147" s="205">
        <f>SUM(BK148:BK165)</f>
        <v>0</v>
      </c>
    </row>
    <row r="148" spans="2:65" s="1" customFormat="1" ht="22.5" customHeight="1">
      <c r="B148" s="42"/>
      <c r="C148" s="209" t="s">
        <v>593</v>
      </c>
      <c r="D148" s="209" t="s">
        <v>421</v>
      </c>
      <c r="E148" s="210" t="s">
        <v>4131</v>
      </c>
      <c r="F148" s="211" t="s">
        <v>4132</v>
      </c>
      <c r="G148" s="212" t="s">
        <v>504</v>
      </c>
      <c r="H148" s="213">
        <v>20</v>
      </c>
      <c r="I148" s="214"/>
      <c r="J148" s="215">
        <f>ROUND(I148*H148,2)</f>
        <v>0</v>
      </c>
      <c r="K148" s="211" t="s">
        <v>21</v>
      </c>
      <c r="L148" s="62"/>
      <c r="M148" s="216" t="s">
        <v>21</v>
      </c>
      <c r="N148" s="217" t="s">
        <v>42</v>
      </c>
      <c r="O148" s="43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5" t="s">
        <v>426</v>
      </c>
      <c r="AT148" s="25" t="s">
        <v>421</v>
      </c>
      <c r="AU148" s="25" t="s">
        <v>78</v>
      </c>
      <c r="AY148" s="25" t="s">
        <v>419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5" t="s">
        <v>78</v>
      </c>
      <c r="BK148" s="220">
        <f>ROUND(I148*H148,2)</f>
        <v>0</v>
      </c>
      <c r="BL148" s="25" t="s">
        <v>426</v>
      </c>
      <c r="BM148" s="25" t="s">
        <v>797</v>
      </c>
    </row>
    <row r="149" spans="2:65" s="1" customFormat="1" ht="13.5">
      <c r="B149" s="42"/>
      <c r="C149" s="64"/>
      <c r="D149" s="237" t="s">
        <v>428</v>
      </c>
      <c r="E149" s="64"/>
      <c r="F149" s="271" t="s">
        <v>4132</v>
      </c>
      <c r="G149" s="64"/>
      <c r="H149" s="64"/>
      <c r="I149" s="177"/>
      <c r="J149" s="64"/>
      <c r="K149" s="64"/>
      <c r="L149" s="62"/>
      <c r="M149" s="223"/>
      <c r="N149" s="43"/>
      <c r="O149" s="43"/>
      <c r="P149" s="43"/>
      <c r="Q149" s="43"/>
      <c r="R149" s="43"/>
      <c r="S149" s="43"/>
      <c r="T149" s="79"/>
      <c r="AT149" s="25" t="s">
        <v>428</v>
      </c>
      <c r="AU149" s="25" t="s">
        <v>78</v>
      </c>
    </row>
    <row r="150" spans="2:65" s="1" customFormat="1" ht="22.5" customHeight="1">
      <c r="B150" s="42"/>
      <c r="C150" s="209" t="s">
        <v>599</v>
      </c>
      <c r="D150" s="209" t="s">
        <v>421</v>
      </c>
      <c r="E150" s="210" t="s">
        <v>4133</v>
      </c>
      <c r="F150" s="211" t="s">
        <v>4134</v>
      </c>
      <c r="G150" s="212" t="s">
        <v>504</v>
      </c>
      <c r="H150" s="213">
        <v>5650</v>
      </c>
      <c r="I150" s="214"/>
      <c r="J150" s="215">
        <f>ROUND(I150*H150,2)</f>
        <v>0</v>
      </c>
      <c r="K150" s="211" t="s">
        <v>21</v>
      </c>
      <c r="L150" s="62"/>
      <c r="M150" s="216" t="s">
        <v>21</v>
      </c>
      <c r="N150" s="217" t="s">
        <v>42</v>
      </c>
      <c r="O150" s="43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25" t="s">
        <v>426</v>
      </c>
      <c r="AT150" s="25" t="s">
        <v>421</v>
      </c>
      <c r="AU150" s="25" t="s">
        <v>78</v>
      </c>
      <c r="AY150" s="25" t="s">
        <v>419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5" t="s">
        <v>78</v>
      </c>
      <c r="BK150" s="220">
        <f>ROUND(I150*H150,2)</f>
        <v>0</v>
      </c>
      <c r="BL150" s="25" t="s">
        <v>426</v>
      </c>
      <c r="BM150" s="25" t="s">
        <v>811</v>
      </c>
    </row>
    <row r="151" spans="2:65" s="1" customFormat="1" ht="13.5">
      <c r="B151" s="42"/>
      <c r="C151" s="64"/>
      <c r="D151" s="237" t="s">
        <v>428</v>
      </c>
      <c r="E151" s="64"/>
      <c r="F151" s="271" t="s">
        <v>4134</v>
      </c>
      <c r="G151" s="64"/>
      <c r="H151" s="64"/>
      <c r="I151" s="177"/>
      <c r="J151" s="64"/>
      <c r="K151" s="64"/>
      <c r="L151" s="62"/>
      <c r="M151" s="223"/>
      <c r="N151" s="43"/>
      <c r="O151" s="43"/>
      <c r="P151" s="43"/>
      <c r="Q151" s="43"/>
      <c r="R151" s="43"/>
      <c r="S151" s="43"/>
      <c r="T151" s="79"/>
      <c r="AT151" s="25" t="s">
        <v>428</v>
      </c>
      <c r="AU151" s="25" t="s">
        <v>78</v>
      </c>
    </row>
    <row r="152" spans="2:65" s="1" customFormat="1" ht="22.5" customHeight="1">
      <c r="B152" s="42"/>
      <c r="C152" s="209" t="s">
        <v>605</v>
      </c>
      <c r="D152" s="209" t="s">
        <v>421</v>
      </c>
      <c r="E152" s="210" t="s">
        <v>4135</v>
      </c>
      <c r="F152" s="211" t="s">
        <v>4136</v>
      </c>
      <c r="G152" s="212" t="s">
        <v>504</v>
      </c>
      <c r="H152" s="213">
        <v>720</v>
      </c>
      <c r="I152" s="214"/>
      <c r="J152" s="215">
        <f>ROUND(I152*H152,2)</f>
        <v>0</v>
      </c>
      <c r="K152" s="211" t="s">
        <v>21</v>
      </c>
      <c r="L152" s="62"/>
      <c r="M152" s="216" t="s">
        <v>21</v>
      </c>
      <c r="N152" s="217" t="s">
        <v>42</v>
      </c>
      <c r="O152" s="43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25" t="s">
        <v>426</v>
      </c>
      <c r="AT152" s="25" t="s">
        <v>421</v>
      </c>
      <c r="AU152" s="25" t="s">
        <v>78</v>
      </c>
      <c r="AY152" s="25" t="s">
        <v>419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5" t="s">
        <v>78</v>
      </c>
      <c r="BK152" s="220">
        <f>ROUND(I152*H152,2)</f>
        <v>0</v>
      </c>
      <c r="BL152" s="25" t="s">
        <v>426</v>
      </c>
      <c r="BM152" s="25" t="s">
        <v>325</v>
      </c>
    </row>
    <row r="153" spans="2:65" s="1" customFormat="1" ht="13.5">
      <c r="B153" s="42"/>
      <c r="C153" s="64"/>
      <c r="D153" s="237" t="s">
        <v>428</v>
      </c>
      <c r="E153" s="64"/>
      <c r="F153" s="271" t="s">
        <v>4136</v>
      </c>
      <c r="G153" s="64"/>
      <c r="H153" s="64"/>
      <c r="I153" s="177"/>
      <c r="J153" s="64"/>
      <c r="K153" s="64"/>
      <c r="L153" s="62"/>
      <c r="M153" s="223"/>
      <c r="N153" s="43"/>
      <c r="O153" s="43"/>
      <c r="P153" s="43"/>
      <c r="Q153" s="43"/>
      <c r="R153" s="43"/>
      <c r="S153" s="43"/>
      <c r="T153" s="79"/>
      <c r="AT153" s="25" t="s">
        <v>428</v>
      </c>
      <c r="AU153" s="25" t="s">
        <v>78</v>
      </c>
    </row>
    <row r="154" spans="2:65" s="1" customFormat="1" ht="22.5" customHeight="1">
      <c r="B154" s="42"/>
      <c r="C154" s="209" t="s">
        <v>611</v>
      </c>
      <c r="D154" s="209" t="s">
        <v>421</v>
      </c>
      <c r="E154" s="210" t="s">
        <v>4137</v>
      </c>
      <c r="F154" s="211" t="s">
        <v>4138</v>
      </c>
      <c r="G154" s="212" t="s">
        <v>504</v>
      </c>
      <c r="H154" s="213">
        <v>95</v>
      </c>
      <c r="I154" s="214"/>
      <c r="J154" s="215">
        <f>ROUND(I154*H154,2)</f>
        <v>0</v>
      </c>
      <c r="K154" s="211" t="s">
        <v>21</v>
      </c>
      <c r="L154" s="62"/>
      <c r="M154" s="216" t="s">
        <v>21</v>
      </c>
      <c r="N154" s="217" t="s">
        <v>42</v>
      </c>
      <c r="O154" s="43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25" t="s">
        <v>426</v>
      </c>
      <c r="AT154" s="25" t="s">
        <v>421</v>
      </c>
      <c r="AU154" s="25" t="s">
        <v>78</v>
      </c>
      <c r="AY154" s="25" t="s">
        <v>419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5" t="s">
        <v>78</v>
      </c>
      <c r="BK154" s="220">
        <f>ROUND(I154*H154,2)</f>
        <v>0</v>
      </c>
      <c r="BL154" s="25" t="s">
        <v>426</v>
      </c>
      <c r="BM154" s="25" t="s">
        <v>832</v>
      </c>
    </row>
    <row r="155" spans="2:65" s="1" customFormat="1" ht="13.5">
      <c r="B155" s="42"/>
      <c r="C155" s="64"/>
      <c r="D155" s="237" t="s">
        <v>428</v>
      </c>
      <c r="E155" s="64"/>
      <c r="F155" s="271" t="s">
        <v>4138</v>
      </c>
      <c r="G155" s="64"/>
      <c r="H155" s="64"/>
      <c r="I155" s="177"/>
      <c r="J155" s="64"/>
      <c r="K155" s="64"/>
      <c r="L155" s="62"/>
      <c r="M155" s="223"/>
      <c r="N155" s="43"/>
      <c r="O155" s="43"/>
      <c r="P155" s="43"/>
      <c r="Q155" s="43"/>
      <c r="R155" s="43"/>
      <c r="S155" s="43"/>
      <c r="T155" s="79"/>
      <c r="AT155" s="25" t="s">
        <v>428</v>
      </c>
      <c r="AU155" s="25" t="s">
        <v>78</v>
      </c>
    </row>
    <row r="156" spans="2:65" s="1" customFormat="1" ht="22.5" customHeight="1">
      <c r="B156" s="42"/>
      <c r="C156" s="209" t="s">
        <v>617</v>
      </c>
      <c r="D156" s="209" t="s">
        <v>421</v>
      </c>
      <c r="E156" s="210" t="s">
        <v>4057</v>
      </c>
      <c r="F156" s="211" t="s">
        <v>4058</v>
      </c>
      <c r="G156" s="212" t="s">
        <v>3002</v>
      </c>
      <c r="H156" s="213">
        <v>53</v>
      </c>
      <c r="I156" s="214"/>
      <c r="J156" s="215">
        <f>ROUND(I156*H156,2)</f>
        <v>0</v>
      </c>
      <c r="K156" s="211" t="s">
        <v>21</v>
      </c>
      <c r="L156" s="62"/>
      <c r="M156" s="216" t="s">
        <v>21</v>
      </c>
      <c r="N156" s="217" t="s">
        <v>42</v>
      </c>
      <c r="O156" s="43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25" t="s">
        <v>426</v>
      </c>
      <c r="AT156" s="25" t="s">
        <v>421</v>
      </c>
      <c r="AU156" s="25" t="s">
        <v>78</v>
      </c>
      <c r="AY156" s="25" t="s">
        <v>419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5" t="s">
        <v>78</v>
      </c>
      <c r="BK156" s="220">
        <f>ROUND(I156*H156,2)</f>
        <v>0</v>
      </c>
      <c r="BL156" s="25" t="s">
        <v>426</v>
      </c>
      <c r="BM156" s="25" t="s">
        <v>842</v>
      </c>
    </row>
    <row r="157" spans="2:65" s="1" customFormat="1" ht="13.5">
      <c r="B157" s="42"/>
      <c r="C157" s="64"/>
      <c r="D157" s="237" t="s">
        <v>428</v>
      </c>
      <c r="E157" s="64"/>
      <c r="F157" s="271" t="s">
        <v>4058</v>
      </c>
      <c r="G157" s="64"/>
      <c r="H157" s="64"/>
      <c r="I157" s="177"/>
      <c r="J157" s="64"/>
      <c r="K157" s="64"/>
      <c r="L157" s="62"/>
      <c r="M157" s="223"/>
      <c r="N157" s="43"/>
      <c r="O157" s="43"/>
      <c r="P157" s="43"/>
      <c r="Q157" s="43"/>
      <c r="R157" s="43"/>
      <c r="S157" s="43"/>
      <c r="T157" s="79"/>
      <c r="AT157" s="25" t="s">
        <v>428</v>
      </c>
      <c r="AU157" s="25" t="s">
        <v>78</v>
      </c>
    </row>
    <row r="158" spans="2:65" s="1" customFormat="1" ht="22.5" customHeight="1">
      <c r="B158" s="42"/>
      <c r="C158" s="209" t="s">
        <v>622</v>
      </c>
      <c r="D158" s="209" t="s">
        <v>421</v>
      </c>
      <c r="E158" s="210" t="s">
        <v>4139</v>
      </c>
      <c r="F158" s="211" t="s">
        <v>4140</v>
      </c>
      <c r="G158" s="212" t="s">
        <v>504</v>
      </c>
      <c r="H158" s="213">
        <v>371</v>
      </c>
      <c r="I158" s="214"/>
      <c r="J158" s="215">
        <f>ROUND(I158*H158,2)</f>
        <v>0</v>
      </c>
      <c r="K158" s="211" t="s">
        <v>21</v>
      </c>
      <c r="L158" s="62"/>
      <c r="M158" s="216" t="s">
        <v>21</v>
      </c>
      <c r="N158" s="217" t="s">
        <v>42</v>
      </c>
      <c r="O158" s="43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AR158" s="25" t="s">
        <v>426</v>
      </c>
      <c r="AT158" s="25" t="s">
        <v>421</v>
      </c>
      <c r="AU158" s="25" t="s">
        <v>78</v>
      </c>
      <c r="AY158" s="25" t="s">
        <v>419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5" t="s">
        <v>78</v>
      </c>
      <c r="BK158" s="220">
        <f>ROUND(I158*H158,2)</f>
        <v>0</v>
      </c>
      <c r="BL158" s="25" t="s">
        <v>426</v>
      </c>
      <c r="BM158" s="25" t="s">
        <v>853</v>
      </c>
    </row>
    <row r="159" spans="2:65" s="1" customFormat="1" ht="13.5">
      <c r="B159" s="42"/>
      <c r="C159" s="64"/>
      <c r="D159" s="237" t="s">
        <v>428</v>
      </c>
      <c r="E159" s="64"/>
      <c r="F159" s="271" t="s">
        <v>4140</v>
      </c>
      <c r="G159" s="64"/>
      <c r="H159" s="64"/>
      <c r="I159" s="177"/>
      <c r="J159" s="64"/>
      <c r="K159" s="64"/>
      <c r="L159" s="62"/>
      <c r="M159" s="223"/>
      <c r="N159" s="43"/>
      <c r="O159" s="43"/>
      <c r="P159" s="43"/>
      <c r="Q159" s="43"/>
      <c r="R159" s="43"/>
      <c r="S159" s="43"/>
      <c r="T159" s="79"/>
      <c r="AT159" s="25" t="s">
        <v>428</v>
      </c>
      <c r="AU159" s="25" t="s">
        <v>78</v>
      </c>
    </row>
    <row r="160" spans="2:65" s="1" customFormat="1" ht="22.5" customHeight="1">
      <c r="B160" s="42"/>
      <c r="C160" s="209" t="s">
        <v>628</v>
      </c>
      <c r="D160" s="209" t="s">
        <v>421</v>
      </c>
      <c r="E160" s="210" t="s">
        <v>3857</v>
      </c>
      <c r="F160" s="211" t="s">
        <v>3858</v>
      </c>
      <c r="G160" s="212" t="s">
        <v>504</v>
      </c>
      <c r="H160" s="213">
        <v>318</v>
      </c>
      <c r="I160" s="214"/>
      <c r="J160" s="215">
        <f>ROUND(I160*H160,2)</f>
        <v>0</v>
      </c>
      <c r="K160" s="211" t="s">
        <v>21</v>
      </c>
      <c r="L160" s="62"/>
      <c r="M160" s="216" t="s">
        <v>21</v>
      </c>
      <c r="N160" s="217" t="s">
        <v>42</v>
      </c>
      <c r="O160" s="43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25" t="s">
        <v>426</v>
      </c>
      <c r="AT160" s="25" t="s">
        <v>421</v>
      </c>
      <c r="AU160" s="25" t="s">
        <v>78</v>
      </c>
      <c r="AY160" s="25" t="s">
        <v>419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5" t="s">
        <v>78</v>
      </c>
      <c r="BK160" s="220">
        <f>ROUND(I160*H160,2)</f>
        <v>0</v>
      </c>
      <c r="BL160" s="25" t="s">
        <v>426</v>
      </c>
      <c r="BM160" s="25" t="s">
        <v>864</v>
      </c>
    </row>
    <row r="161" spans="2:65" s="1" customFormat="1" ht="13.5">
      <c r="B161" s="42"/>
      <c r="C161" s="64"/>
      <c r="D161" s="237" t="s">
        <v>428</v>
      </c>
      <c r="E161" s="64"/>
      <c r="F161" s="271" t="s">
        <v>3858</v>
      </c>
      <c r="G161" s="64"/>
      <c r="H161" s="64"/>
      <c r="I161" s="177"/>
      <c r="J161" s="64"/>
      <c r="K161" s="64"/>
      <c r="L161" s="62"/>
      <c r="M161" s="223"/>
      <c r="N161" s="43"/>
      <c r="O161" s="43"/>
      <c r="P161" s="43"/>
      <c r="Q161" s="43"/>
      <c r="R161" s="43"/>
      <c r="S161" s="43"/>
      <c r="T161" s="79"/>
      <c r="AT161" s="25" t="s">
        <v>428</v>
      </c>
      <c r="AU161" s="25" t="s">
        <v>78</v>
      </c>
    </row>
    <row r="162" spans="2:65" s="1" customFormat="1" ht="22.5" customHeight="1">
      <c r="B162" s="42"/>
      <c r="C162" s="209" t="s">
        <v>633</v>
      </c>
      <c r="D162" s="209" t="s">
        <v>421</v>
      </c>
      <c r="E162" s="210" t="s">
        <v>4141</v>
      </c>
      <c r="F162" s="211" t="s">
        <v>4142</v>
      </c>
      <c r="G162" s="212" t="s">
        <v>504</v>
      </c>
      <c r="H162" s="213">
        <v>33</v>
      </c>
      <c r="I162" s="214"/>
      <c r="J162" s="215">
        <f>ROUND(I162*H162,2)</f>
        <v>0</v>
      </c>
      <c r="K162" s="211" t="s">
        <v>21</v>
      </c>
      <c r="L162" s="62"/>
      <c r="M162" s="216" t="s">
        <v>21</v>
      </c>
      <c r="N162" s="217" t="s">
        <v>42</v>
      </c>
      <c r="O162" s="43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25" t="s">
        <v>426</v>
      </c>
      <c r="AT162" s="25" t="s">
        <v>421</v>
      </c>
      <c r="AU162" s="25" t="s">
        <v>78</v>
      </c>
      <c r="AY162" s="25" t="s">
        <v>419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5" t="s">
        <v>78</v>
      </c>
      <c r="BK162" s="220">
        <f>ROUND(I162*H162,2)</f>
        <v>0</v>
      </c>
      <c r="BL162" s="25" t="s">
        <v>426</v>
      </c>
      <c r="BM162" s="25" t="s">
        <v>875</v>
      </c>
    </row>
    <row r="163" spans="2:65" s="1" customFormat="1" ht="13.5">
      <c r="B163" s="42"/>
      <c r="C163" s="64"/>
      <c r="D163" s="237" t="s">
        <v>428</v>
      </c>
      <c r="E163" s="64"/>
      <c r="F163" s="271" t="s">
        <v>4142</v>
      </c>
      <c r="G163" s="64"/>
      <c r="H163" s="64"/>
      <c r="I163" s="177"/>
      <c r="J163" s="64"/>
      <c r="K163" s="64"/>
      <c r="L163" s="62"/>
      <c r="M163" s="223"/>
      <c r="N163" s="43"/>
      <c r="O163" s="43"/>
      <c r="P163" s="43"/>
      <c r="Q163" s="43"/>
      <c r="R163" s="43"/>
      <c r="S163" s="43"/>
      <c r="T163" s="79"/>
      <c r="AT163" s="25" t="s">
        <v>428</v>
      </c>
      <c r="AU163" s="25" t="s">
        <v>78</v>
      </c>
    </row>
    <row r="164" spans="2:65" s="1" customFormat="1" ht="22.5" customHeight="1">
      <c r="B164" s="42"/>
      <c r="C164" s="209" t="s">
        <v>638</v>
      </c>
      <c r="D164" s="209" t="s">
        <v>421</v>
      </c>
      <c r="E164" s="210" t="s">
        <v>4143</v>
      </c>
      <c r="F164" s="211" t="s">
        <v>4144</v>
      </c>
      <c r="G164" s="212" t="s">
        <v>504</v>
      </c>
      <c r="H164" s="213">
        <v>33</v>
      </c>
      <c r="I164" s="214"/>
      <c r="J164" s="215">
        <f>ROUND(I164*H164,2)</f>
        <v>0</v>
      </c>
      <c r="K164" s="211" t="s">
        <v>21</v>
      </c>
      <c r="L164" s="62"/>
      <c r="M164" s="216" t="s">
        <v>21</v>
      </c>
      <c r="N164" s="217" t="s">
        <v>42</v>
      </c>
      <c r="O164" s="43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25" t="s">
        <v>426</v>
      </c>
      <c r="AT164" s="25" t="s">
        <v>421</v>
      </c>
      <c r="AU164" s="25" t="s">
        <v>78</v>
      </c>
      <c r="AY164" s="25" t="s">
        <v>419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5" t="s">
        <v>78</v>
      </c>
      <c r="BK164" s="220">
        <f>ROUND(I164*H164,2)</f>
        <v>0</v>
      </c>
      <c r="BL164" s="25" t="s">
        <v>426</v>
      </c>
      <c r="BM164" s="25" t="s">
        <v>886</v>
      </c>
    </row>
    <row r="165" spans="2:65" s="1" customFormat="1" ht="13.5">
      <c r="B165" s="42"/>
      <c r="C165" s="64"/>
      <c r="D165" s="221" t="s">
        <v>428</v>
      </c>
      <c r="E165" s="64"/>
      <c r="F165" s="222" t="s">
        <v>4144</v>
      </c>
      <c r="G165" s="64"/>
      <c r="H165" s="64"/>
      <c r="I165" s="177"/>
      <c r="J165" s="64"/>
      <c r="K165" s="64"/>
      <c r="L165" s="62"/>
      <c r="M165" s="223"/>
      <c r="N165" s="43"/>
      <c r="O165" s="43"/>
      <c r="P165" s="43"/>
      <c r="Q165" s="43"/>
      <c r="R165" s="43"/>
      <c r="S165" s="43"/>
      <c r="T165" s="79"/>
      <c r="AT165" s="25" t="s">
        <v>428</v>
      </c>
      <c r="AU165" s="25" t="s">
        <v>78</v>
      </c>
    </row>
    <row r="166" spans="2:65" s="11" customFormat="1" ht="37.35" customHeight="1">
      <c r="B166" s="192"/>
      <c r="C166" s="193"/>
      <c r="D166" s="206" t="s">
        <v>70</v>
      </c>
      <c r="E166" s="290" t="s">
        <v>3859</v>
      </c>
      <c r="F166" s="290" t="s">
        <v>3866</v>
      </c>
      <c r="G166" s="193"/>
      <c r="H166" s="193"/>
      <c r="I166" s="196"/>
      <c r="J166" s="291">
        <f>BK166</f>
        <v>0</v>
      </c>
      <c r="K166" s="193"/>
      <c r="L166" s="198"/>
      <c r="M166" s="199"/>
      <c r="N166" s="200"/>
      <c r="O166" s="200"/>
      <c r="P166" s="201">
        <f>SUM(P167:P190)</f>
        <v>0</v>
      </c>
      <c r="Q166" s="200"/>
      <c r="R166" s="201">
        <f>SUM(R167:R190)</f>
        <v>0</v>
      </c>
      <c r="S166" s="200"/>
      <c r="T166" s="202">
        <f>SUM(T167:T190)</f>
        <v>0</v>
      </c>
      <c r="AR166" s="203" t="s">
        <v>78</v>
      </c>
      <c r="AT166" s="204" t="s">
        <v>70</v>
      </c>
      <c r="AU166" s="204" t="s">
        <v>71</v>
      </c>
      <c r="AY166" s="203" t="s">
        <v>419</v>
      </c>
      <c r="BK166" s="205">
        <f>SUM(BK167:BK190)</f>
        <v>0</v>
      </c>
    </row>
    <row r="167" spans="2:65" s="1" customFormat="1" ht="22.5" customHeight="1">
      <c r="B167" s="42"/>
      <c r="C167" s="209" t="s">
        <v>643</v>
      </c>
      <c r="D167" s="209" t="s">
        <v>421</v>
      </c>
      <c r="E167" s="210" t="s">
        <v>4145</v>
      </c>
      <c r="F167" s="211" t="s">
        <v>4146</v>
      </c>
      <c r="G167" s="212" t="s">
        <v>3002</v>
      </c>
      <c r="H167" s="213">
        <v>53</v>
      </c>
      <c r="I167" s="214"/>
      <c r="J167" s="215">
        <f>ROUND(I167*H167,2)</f>
        <v>0</v>
      </c>
      <c r="K167" s="211" t="s">
        <v>21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426</v>
      </c>
      <c r="AT167" s="25" t="s">
        <v>421</v>
      </c>
      <c r="AU167" s="25" t="s">
        <v>78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426</v>
      </c>
      <c r="BM167" s="25" t="s">
        <v>897</v>
      </c>
    </row>
    <row r="168" spans="2:65" s="1" customFormat="1" ht="13.5">
      <c r="B168" s="42"/>
      <c r="C168" s="64"/>
      <c r="D168" s="237" t="s">
        <v>428</v>
      </c>
      <c r="E168" s="64"/>
      <c r="F168" s="271" t="s">
        <v>4146</v>
      </c>
      <c r="G168" s="64"/>
      <c r="H168" s="64"/>
      <c r="I168" s="177"/>
      <c r="J168" s="64"/>
      <c r="K168" s="64"/>
      <c r="L168" s="62"/>
      <c r="M168" s="223"/>
      <c r="N168" s="43"/>
      <c r="O168" s="43"/>
      <c r="P168" s="43"/>
      <c r="Q168" s="43"/>
      <c r="R168" s="43"/>
      <c r="S168" s="43"/>
      <c r="T168" s="79"/>
      <c r="AT168" s="25" t="s">
        <v>428</v>
      </c>
      <c r="AU168" s="25" t="s">
        <v>78</v>
      </c>
    </row>
    <row r="169" spans="2:65" s="1" customFormat="1" ht="22.5" customHeight="1">
      <c r="B169" s="42"/>
      <c r="C169" s="209" t="s">
        <v>649</v>
      </c>
      <c r="D169" s="209" t="s">
        <v>421</v>
      </c>
      <c r="E169" s="210" t="s">
        <v>4061</v>
      </c>
      <c r="F169" s="211" t="s">
        <v>3792</v>
      </c>
      <c r="G169" s="212" t="s">
        <v>3770</v>
      </c>
      <c r="H169" s="213">
        <v>1</v>
      </c>
      <c r="I169" s="214"/>
      <c r="J169" s="215">
        <f>ROUND(I169*H169,2)</f>
        <v>0</v>
      </c>
      <c r="K169" s="211" t="s">
        <v>21</v>
      </c>
      <c r="L169" s="62"/>
      <c r="M169" s="216" t="s">
        <v>21</v>
      </c>
      <c r="N169" s="217" t="s">
        <v>42</v>
      </c>
      <c r="O169" s="43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5" t="s">
        <v>426</v>
      </c>
      <c r="AT169" s="25" t="s">
        <v>421</v>
      </c>
      <c r="AU169" s="25" t="s">
        <v>78</v>
      </c>
      <c r="AY169" s="25" t="s">
        <v>419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5" t="s">
        <v>78</v>
      </c>
      <c r="BK169" s="220">
        <f>ROUND(I169*H169,2)</f>
        <v>0</v>
      </c>
      <c r="BL169" s="25" t="s">
        <v>426</v>
      </c>
      <c r="BM169" s="25" t="s">
        <v>909</v>
      </c>
    </row>
    <row r="170" spans="2:65" s="1" customFormat="1" ht="13.5">
      <c r="B170" s="42"/>
      <c r="C170" s="64"/>
      <c r="D170" s="237" t="s">
        <v>428</v>
      </c>
      <c r="E170" s="64"/>
      <c r="F170" s="271" t="s">
        <v>3792</v>
      </c>
      <c r="G170" s="64"/>
      <c r="H170" s="64"/>
      <c r="I170" s="177"/>
      <c r="J170" s="64"/>
      <c r="K170" s="64"/>
      <c r="L170" s="62"/>
      <c r="M170" s="223"/>
      <c r="N170" s="43"/>
      <c r="O170" s="43"/>
      <c r="P170" s="43"/>
      <c r="Q170" s="43"/>
      <c r="R170" s="43"/>
      <c r="S170" s="43"/>
      <c r="T170" s="79"/>
      <c r="AT170" s="25" t="s">
        <v>428</v>
      </c>
      <c r="AU170" s="25" t="s">
        <v>78</v>
      </c>
    </row>
    <row r="171" spans="2:65" s="1" customFormat="1" ht="22.5" customHeight="1">
      <c r="B171" s="42"/>
      <c r="C171" s="209" t="s">
        <v>654</v>
      </c>
      <c r="D171" s="209" t="s">
        <v>421</v>
      </c>
      <c r="E171" s="210" t="s">
        <v>4062</v>
      </c>
      <c r="F171" s="211" t="s">
        <v>3869</v>
      </c>
      <c r="G171" s="212" t="s">
        <v>3770</v>
      </c>
      <c r="H171" s="213">
        <v>1</v>
      </c>
      <c r="I171" s="214"/>
      <c r="J171" s="215">
        <f>ROUND(I171*H171,2)</f>
        <v>0</v>
      </c>
      <c r="K171" s="211" t="s">
        <v>21</v>
      </c>
      <c r="L171" s="62"/>
      <c r="M171" s="216" t="s">
        <v>21</v>
      </c>
      <c r="N171" s="217" t="s">
        <v>42</v>
      </c>
      <c r="O171" s="43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25" t="s">
        <v>426</v>
      </c>
      <c r="AT171" s="25" t="s">
        <v>421</v>
      </c>
      <c r="AU171" s="25" t="s">
        <v>78</v>
      </c>
      <c r="AY171" s="25" t="s">
        <v>419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5" t="s">
        <v>78</v>
      </c>
      <c r="BK171" s="220">
        <f>ROUND(I171*H171,2)</f>
        <v>0</v>
      </c>
      <c r="BL171" s="25" t="s">
        <v>426</v>
      </c>
      <c r="BM171" s="25" t="s">
        <v>921</v>
      </c>
    </row>
    <row r="172" spans="2:65" s="1" customFormat="1" ht="13.5">
      <c r="B172" s="42"/>
      <c r="C172" s="64"/>
      <c r="D172" s="237" t="s">
        <v>428</v>
      </c>
      <c r="E172" s="64"/>
      <c r="F172" s="271" t="s">
        <v>3869</v>
      </c>
      <c r="G172" s="64"/>
      <c r="H172" s="64"/>
      <c r="I172" s="177"/>
      <c r="J172" s="64"/>
      <c r="K172" s="64"/>
      <c r="L172" s="62"/>
      <c r="M172" s="223"/>
      <c r="N172" s="43"/>
      <c r="O172" s="43"/>
      <c r="P172" s="43"/>
      <c r="Q172" s="43"/>
      <c r="R172" s="43"/>
      <c r="S172" s="43"/>
      <c r="T172" s="79"/>
      <c r="AT172" s="25" t="s">
        <v>428</v>
      </c>
      <c r="AU172" s="25" t="s">
        <v>78</v>
      </c>
    </row>
    <row r="173" spans="2:65" s="1" customFormat="1" ht="22.5" customHeight="1">
      <c r="B173" s="42"/>
      <c r="C173" s="209" t="s">
        <v>659</v>
      </c>
      <c r="D173" s="209" t="s">
        <v>421</v>
      </c>
      <c r="E173" s="210" t="s">
        <v>4063</v>
      </c>
      <c r="F173" s="211" t="s">
        <v>3871</v>
      </c>
      <c r="G173" s="212" t="s">
        <v>3770</v>
      </c>
      <c r="H173" s="213">
        <v>1</v>
      </c>
      <c r="I173" s="214"/>
      <c r="J173" s="215">
        <f>ROUND(I173*H173,2)</f>
        <v>0</v>
      </c>
      <c r="K173" s="211" t="s">
        <v>21</v>
      </c>
      <c r="L173" s="62"/>
      <c r="M173" s="216" t="s">
        <v>21</v>
      </c>
      <c r="N173" s="217" t="s">
        <v>42</v>
      </c>
      <c r="O173" s="43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25" t="s">
        <v>426</v>
      </c>
      <c r="AT173" s="25" t="s">
        <v>421</v>
      </c>
      <c r="AU173" s="25" t="s">
        <v>78</v>
      </c>
      <c r="AY173" s="25" t="s">
        <v>419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5" t="s">
        <v>78</v>
      </c>
      <c r="BK173" s="220">
        <f>ROUND(I173*H173,2)</f>
        <v>0</v>
      </c>
      <c r="BL173" s="25" t="s">
        <v>426</v>
      </c>
      <c r="BM173" s="25" t="s">
        <v>933</v>
      </c>
    </row>
    <row r="174" spans="2:65" s="1" customFormat="1" ht="13.5">
      <c r="B174" s="42"/>
      <c r="C174" s="64"/>
      <c r="D174" s="237" t="s">
        <v>428</v>
      </c>
      <c r="E174" s="64"/>
      <c r="F174" s="271" t="s">
        <v>3871</v>
      </c>
      <c r="G174" s="64"/>
      <c r="H174" s="64"/>
      <c r="I174" s="177"/>
      <c r="J174" s="64"/>
      <c r="K174" s="64"/>
      <c r="L174" s="62"/>
      <c r="M174" s="223"/>
      <c r="N174" s="43"/>
      <c r="O174" s="43"/>
      <c r="P174" s="43"/>
      <c r="Q174" s="43"/>
      <c r="R174" s="43"/>
      <c r="S174" s="43"/>
      <c r="T174" s="79"/>
      <c r="AT174" s="25" t="s">
        <v>428</v>
      </c>
      <c r="AU174" s="25" t="s">
        <v>78</v>
      </c>
    </row>
    <row r="175" spans="2:65" s="1" customFormat="1" ht="22.5" customHeight="1">
      <c r="B175" s="42"/>
      <c r="C175" s="209" t="s">
        <v>664</v>
      </c>
      <c r="D175" s="209" t="s">
        <v>421</v>
      </c>
      <c r="E175" s="210" t="s">
        <v>4064</v>
      </c>
      <c r="F175" s="211" t="s">
        <v>3873</v>
      </c>
      <c r="G175" s="212" t="s">
        <v>3770</v>
      </c>
      <c r="H175" s="213">
        <v>1</v>
      </c>
      <c r="I175" s="214"/>
      <c r="J175" s="215">
        <f>ROUND(I175*H175,2)</f>
        <v>0</v>
      </c>
      <c r="K175" s="211" t="s">
        <v>21</v>
      </c>
      <c r="L175" s="62"/>
      <c r="M175" s="216" t="s">
        <v>21</v>
      </c>
      <c r="N175" s="217" t="s">
        <v>42</v>
      </c>
      <c r="O175" s="43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5" t="s">
        <v>426</v>
      </c>
      <c r="AT175" s="25" t="s">
        <v>421</v>
      </c>
      <c r="AU175" s="25" t="s">
        <v>78</v>
      </c>
      <c r="AY175" s="25" t="s">
        <v>419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5" t="s">
        <v>78</v>
      </c>
      <c r="BK175" s="220">
        <f>ROUND(I175*H175,2)</f>
        <v>0</v>
      </c>
      <c r="BL175" s="25" t="s">
        <v>426</v>
      </c>
      <c r="BM175" s="25" t="s">
        <v>945</v>
      </c>
    </row>
    <row r="176" spans="2:65" s="1" customFormat="1" ht="13.5">
      <c r="B176" s="42"/>
      <c r="C176" s="64"/>
      <c r="D176" s="237" t="s">
        <v>428</v>
      </c>
      <c r="E176" s="64"/>
      <c r="F176" s="271" t="s">
        <v>3873</v>
      </c>
      <c r="G176" s="64"/>
      <c r="H176" s="64"/>
      <c r="I176" s="177"/>
      <c r="J176" s="64"/>
      <c r="K176" s="64"/>
      <c r="L176" s="62"/>
      <c r="M176" s="223"/>
      <c r="N176" s="43"/>
      <c r="O176" s="43"/>
      <c r="P176" s="43"/>
      <c r="Q176" s="43"/>
      <c r="R176" s="43"/>
      <c r="S176" s="43"/>
      <c r="T176" s="79"/>
      <c r="AT176" s="25" t="s">
        <v>428</v>
      </c>
      <c r="AU176" s="25" t="s">
        <v>78</v>
      </c>
    </row>
    <row r="177" spans="2:65" s="1" customFormat="1" ht="22.5" customHeight="1">
      <c r="B177" s="42"/>
      <c r="C177" s="209" t="s">
        <v>671</v>
      </c>
      <c r="D177" s="209" t="s">
        <v>421</v>
      </c>
      <c r="E177" s="210" t="s">
        <v>4065</v>
      </c>
      <c r="F177" s="211" t="s">
        <v>3877</v>
      </c>
      <c r="G177" s="212" t="s">
        <v>3770</v>
      </c>
      <c r="H177" s="213">
        <v>1</v>
      </c>
      <c r="I177" s="214"/>
      <c r="J177" s="215">
        <f>ROUND(I177*H177,2)</f>
        <v>0</v>
      </c>
      <c r="K177" s="211" t="s">
        <v>21</v>
      </c>
      <c r="L177" s="62"/>
      <c r="M177" s="216" t="s">
        <v>21</v>
      </c>
      <c r="N177" s="217" t="s">
        <v>42</v>
      </c>
      <c r="O177" s="43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AR177" s="25" t="s">
        <v>426</v>
      </c>
      <c r="AT177" s="25" t="s">
        <v>421</v>
      </c>
      <c r="AU177" s="25" t="s">
        <v>78</v>
      </c>
      <c r="AY177" s="25" t="s">
        <v>419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5" t="s">
        <v>78</v>
      </c>
      <c r="BK177" s="220">
        <f>ROUND(I177*H177,2)</f>
        <v>0</v>
      </c>
      <c r="BL177" s="25" t="s">
        <v>426</v>
      </c>
      <c r="BM177" s="25" t="s">
        <v>957</v>
      </c>
    </row>
    <row r="178" spans="2:65" s="1" customFormat="1" ht="13.5">
      <c r="B178" s="42"/>
      <c r="C178" s="64"/>
      <c r="D178" s="237" t="s">
        <v>428</v>
      </c>
      <c r="E178" s="64"/>
      <c r="F178" s="271" t="s">
        <v>3877</v>
      </c>
      <c r="G178" s="64"/>
      <c r="H178" s="64"/>
      <c r="I178" s="177"/>
      <c r="J178" s="64"/>
      <c r="K178" s="64"/>
      <c r="L178" s="62"/>
      <c r="M178" s="223"/>
      <c r="N178" s="43"/>
      <c r="O178" s="43"/>
      <c r="P178" s="43"/>
      <c r="Q178" s="43"/>
      <c r="R178" s="43"/>
      <c r="S178" s="43"/>
      <c r="T178" s="79"/>
      <c r="AT178" s="25" t="s">
        <v>428</v>
      </c>
      <c r="AU178" s="25" t="s">
        <v>78</v>
      </c>
    </row>
    <row r="179" spans="2:65" s="1" customFormat="1" ht="22.5" customHeight="1">
      <c r="B179" s="42"/>
      <c r="C179" s="209" t="s">
        <v>679</v>
      </c>
      <c r="D179" s="209" t="s">
        <v>421</v>
      </c>
      <c r="E179" s="210" t="s">
        <v>4066</v>
      </c>
      <c r="F179" s="211" t="s">
        <v>3879</v>
      </c>
      <c r="G179" s="212" t="s">
        <v>3770</v>
      </c>
      <c r="H179" s="213">
        <v>1</v>
      </c>
      <c r="I179" s="214"/>
      <c r="J179" s="215">
        <f>ROUND(I179*H179,2)</f>
        <v>0</v>
      </c>
      <c r="K179" s="211" t="s">
        <v>21</v>
      </c>
      <c r="L179" s="62"/>
      <c r="M179" s="216" t="s">
        <v>21</v>
      </c>
      <c r="N179" s="217" t="s">
        <v>42</v>
      </c>
      <c r="O179" s="43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25" t="s">
        <v>426</v>
      </c>
      <c r="AT179" s="25" t="s">
        <v>421</v>
      </c>
      <c r="AU179" s="25" t="s">
        <v>78</v>
      </c>
      <c r="AY179" s="25" t="s">
        <v>419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5" t="s">
        <v>78</v>
      </c>
      <c r="BK179" s="220">
        <f>ROUND(I179*H179,2)</f>
        <v>0</v>
      </c>
      <c r="BL179" s="25" t="s">
        <v>426</v>
      </c>
      <c r="BM179" s="25" t="s">
        <v>969</v>
      </c>
    </row>
    <row r="180" spans="2:65" s="1" customFormat="1" ht="13.5">
      <c r="B180" s="42"/>
      <c r="C180" s="64"/>
      <c r="D180" s="237" t="s">
        <v>428</v>
      </c>
      <c r="E180" s="64"/>
      <c r="F180" s="271" t="s">
        <v>3879</v>
      </c>
      <c r="G180" s="64"/>
      <c r="H180" s="64"/>
      <c r="I180" s="177"/>
      <c r="J180" s="64"/>
      <c r="K180" s="64"/>
      <c r="L180" s="62"/>
      <c r="M180" s="223"/>
      <c r="N180" s="43"/>
      <c r="O180" s="43"/>
      <c r="P180" s="43"/>
      <c r="Q180" s="43"/>
      <c r="R180" s="43"/>
      <c r="S180" s="43"/>
      <c r="T180" s="79"/>
      <c r="AT180" s="25" t="s">
        <v>428</v>
      </c>
      <c r="AU180" s="25" t="s">
        <v>78</v>
      </c>
    </row>
    <row r="181" spans="2:65" s="1" customFormat="1" ht="22.5" customHeight="1">
      <c r="B181" s="42"/>
      <c r="C181" s="209" t="s">
        <v>683</v>
      </c>
      <c r="D181" s="209" t="s">
        <v>421</v>
      </c>
      <c r="E181" s="210" t="s">
        <v>4067</v>
      </c>
      <c r="F181" s="211" t="s">
        <v>4068</v>
      </c>
      <c r="G181" s="212" t="s">
        <v>3770</v>
      </c>
      <c r="H181" s="213">
        <v>1</v>
      </c>
      <c r="I181" s="214"/>
      <c r="J181" s="215">
        <f>ROUND(I181*H181,2)</f>
        <v>0</v>
      </c>
      <c r="K181" s="211" t="s">
        <v>21</v>
      </c>
      <c r="L181" s="62"/>
      <c r="M181" s="216" t="s">
        <v>21</v>
      </c>
      <c r="N181" s="217" t="s">
        <v>42</v>
      </c>
      <c r="O181" s="43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5" t="s">
        <v>426</v>
      </c>
      <c r="AT181" s="25" t="s">
        <v>421</v>
      </c>
      <c r="AU181" s="25" t="s">
        <v>78</v>
      </c>
      <c r="AY181" s="25" t="s">
        <v>419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5" t="s">
        <v>78</v>
      </c>
      <c r="BK181" s="220">
        <f>ROUND(I181*H181,2)</f>
        <v>0</v>
      </c>
      <c r="BL181" s="25" t="s">
        <v>426</v>
      </c>
      <c r="BM181" s="25" t="s">
        <v>980</v>
      </c>
    </row>
    <row r="182" spans="2:65" s="1" customFormat="1" ht="13.5">
      <c r="B182" s="42"/>
      <c r="C182" s="64"/>
      <c r="D182" s="237" t="s">
        <v>428</v>
      </c>
      <c r="E182" s="64"/>
      <c r="F182" s="271" t="s">
        <v>4068</v>
      </c>
      <c r="G182" s="64"/>
      <c r="H182" s="64"/>
      <c r="I182" s="177"/>
      <c r="J182" s="64"/>
      <c r="K182" s="64"/>
      <c r="L182" s="62"/>
      <c r="M182" s="223"/>
      <c r="N182" s="43"/>
      <c r="O182" s="43"/>
      <c r="P182" s="43"/>
      <c r="Q182" s="43"/>
      <c r="R182" s="43"/>
      <c r="S182" s="43"/>
      <c r="T182" s="79"/>
      <c r="AT182" s="25" t="s">
        <v>428</v>
      </c>
      <c r="AU182" s="25" t="s">
        <v>78</v>
      </c>
    </row>
    <row r="183" spans="2:65" s="1" customFormat="1" ht="22.5" customHeight="1">
      <c r="B183" s="42"/>
      <c r="C183" s="209" t="s">
        <v>688</v>
      </c>
      <c r="D183" s="209" t="s">
        <v>421</v>
      </c>
      <c r="E183" s="210" t="s">
        <v>4069</v>
      </c>
      <c r="F183" s="211" t="s">
        <v>3881</v>
      </c>
      <c r="G183" s="212" t="s">
        <v>3770</v>
      </c>
      <c r="H183" s="213">
        <v>1</v>
      </c>
      <c r="I183" s="214"/>
      <c r="J183" s="215">
        <f>ROUND(I183*H183,2)</f>
        <v>0</v>
      </c>
      <c r="K183" s="211" t="s">
        <v>21</v>
      </c>
      <c r="L183" s="62"/>
      <c r="M183" s="216" t="s">
        <v>21</v>
      </c>
      <c r="N183" s="217" t="s">
        <v>42</v>
      </c>
      <c r="O183" s="43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25" t="s">
        <v>426</v>
      </c>
      <c r="AT183" s="25" t="s">
        <v>421</v>
      </c>
      <c r="AU183" s="25" t="s">
        <v>78</v>
      </c>
      <c r="AY183" s="25" t="s">
        <v>419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5" t="s">
        <v>78</v>
      </c>
      <c r="BK183" s="220">
        <f>ROUND(I183*H183,2)</f>
        <v>0</v>
      </c>
      <c r="BL183" s="25" t="s">
        <v>426</v>
      </c>
      <c r="BM183" s="25" t="s">
        <v>993</v>
      </c>
    </row>
    <row r="184" spans="2:65" s="1" customFormat="1" ht="13.5">
      <c r="B184" s="42"/>
      <c r="C184" s="64"/>
      <c r="D184" s="237" t="s">
        <v>428</v>
      </c>
      <c r="E184" s="64"/>
      <c r="F184" s="271" t="s">
        <v>3881</v>
      </c>
      <c r="G184" s="64"/>
      <c r="H184" s="64"/>
      <c r="I184" s="177"/>
      <c r="J184" s="64"/>
      <c r="K184" s="64"/>
      <c r="L184" s="62"/>
      <c r="M184" s="223"/>
      <c r="N184" s="43"/>
      <c r="O184" s="43"/>
      <c r="P184" s="43"/>
      <c r="Q184" s="43"/>
      <c r="R184" s="43"/>
      <c r="S184" s="43"/>
      <c r="T184" s="79"/>
      <c r="AT184" s="25" t="s">
        <v>428</v>
      </c>
      <c r="AU184" s="25" t="s">
        <v>78</v>
      </c>
    </row>
    <row r="185" spans="2:65" s="1" customFormat="1" ht="22.5" customHeight="1">
      <c r="B185" s="42"/>
      <c r="C185" s="209" t="s">
        <v>692</v>
      </c>
      <c r="D185" s="209" t="s">
        <v>421</v>
      </c>
      <c r="E185" s="210" t="s">
        <v>4070</v>
      </c>
      <c r="F185" s="211" t="s">
        <v>4071</v>
      </c>
      <c r="G185" s="212" t="s">
        <v>3394</v>
      </c>
      <c r="H185" s="213">
        <v>8</v>
      </c>
      <c r="I185" s="214"/>
      <c r="J185" s="215">
        <f>ROUND(I185*H185,2)</f>
        <v>0</v>
      </c>
      <c r="K185" s="211" t="s">
        <v>21</v>
      </c>
      <c r="L185" s="62"/>
      <c r="M185" s="216" t="s">
        <v>21</v>
      </c>
      <c r="N185" s="217" t="s">
        <v>42</v>
      </c>
      <c r="O185" s="43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5" t="s">
        <v>426</v>
      </c>
      <c r="AT185" s="25" t="s">
        <v>421</v>
      </c>
      <c r="AU185" s="25" t="s">
        <v>78</v>
      </c>
      <c r="AY185" s="25" t="s">
        <v>419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5" t="s">
        <v>78</v>
      </c>
      <c r="BK185" s="220">
        <f>ROUND(I185*H185,2)</f>
        <v>0</v>
      </c>
      <c r="BL185" s="25" t="s">
        <v>426</v>
      </c>
      <c r="BM185" s="25" t="s">
        <v>1005</v>
      </c>
    </row>
    <row r="186" spans="2:65" s="1" customFormat="1" ht="13.5">
      <c r="B186" s="42"/>
      <c r="C186" s="64"/>
      <c r="D186" s="237" t="s">
        <v>428</v>
      </c>
      <c r="E186" s="64"/>
      <c r="F186" s="271" t="s">
        <v>4071</v>
      </c>
      <c r="G186" s="64"/>
      <c r="H186" s="64"/>
      <c r="I186" s="177"/>
      <c r="J186" s="64"/>
      <c r="K186" s="64"/>
      <c r="L186" s="62"/>
      <c r="M186" s="223"/>
      <c r="N186" s="43"/>
      <c r="O186" s="43"/>
      <c r="P186" s="43"/>
      <c r="Q186" s="43"/>
      <c r="R186" s="43"/>
      <c r="S186" s="43"/>
      <c r="T186" s="79"/>
      <c r="AT186" s="25" t="s">
        <v>428</v>
      </c>
      <c r="AU186" s="25" t="s">
        <v>78</v>
      </c>
    </row>
    <row r="187" spans="2:65" s="1" customFormat="1" ht="22.5" customHeight="1">
      <c r="B187" s="42"/>
      <c r="C187" s="209" t="s">
        <v>700</v>
      </c>
      <c r="D187" s="209" t="s">
        <v>421</v>
      </c>
      <c r="E187" s="210" t="s">
        <v>4147</v>
      </c>
      <c r="F187" s="211" t="s">
        <v>3885</v>
      </c>
      <c r="G187" s="212" t="s">
        <v>3770</v>
      </c>
      <c r="H187" s="213">
        <v>1</v>
      </c>
      <c r="I187" s="214"/>
      <c r="J187" s="215">
        <f>ROUND(I187*H187,2)</f>
        <v>0</v>
      </c>
      <c r="K187" s="211" t="s">
        <v>21</v>
      </c>
      <c r="L187" s="62"/>
      <c r="M187" s="216" t="s">
        <v>21</v>
      </c>
      <c r="N187" s="217" t="s">
        <v>42</v>
      </c>
      <c r="O187" s="43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5" t="s">
        <v>426</v>
      </c>
      <c r="AT187" s="25" t="s">
        <v>421</v>
      </c>
      <c r="AU187" s="25" t="s">
        <v>78</v>
      </c>
      <c r="AY187" s="25" t="s">
        <v>419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5" t="s">
        <v>78</v>
      </c>
      <c r="BK187" s="220">
        <f>ROUND(I187*H187,2)</f>
        <v>0</v>
      </c>
      <c r="BL187" s="25" t="s">
        <v>426</v>
      </c>
      <c r="BM187" s="25" t="s">
        <v>1018</v>
      </c>
    </row>
    <row r="188" spans="2:65" s="1" customFormat="1" ht="13.5">
      <c r="B188" s="42"/>
      <c r="C188" s="64"/>
      <c r="D188" s="237" t="s">
        <v>428</v>
      </c>
      <c r="E188" s="64"/>
      <c r="F188" s="271" t="s">
        <v>3885</v>
      </c>
      <c r="G188" s="64"/>
      <c r="H188" s="64"/>
      <c r="I188" s="177"/>
      <c r="J188" s="64"/>
      <c r="K188" s="64"/>
      <c r="L188" s="62"/>
      <c r="M188" s="223"/>
      <c r="N188" s="43"/>
      <c r="O188" s="43"/>
      <c r="P188" s="43"/>
      <c r="Q188" s="43"/>
      <c r="R188" s="43"/>
      <c r="S188" s="43"/>
      <c r="T188" s="79"/>
      <c r="AT188" s="25" t="s">
        <v>428</v>
      </c>
      <c r="AU188" s="25" t="s">
        <v>78</v>
      </c>
    </row>
    <row r="189" spans="2:65" s="1" customFormat="1" ht="22.5" customHeight="1">
      <c r="B189" s="42"/>
      <c r="C189" s="209" t="s">
        <v>743</v>
      </c>
      <c r="D189" s="209" t="s">
        <v>421</v>
      </c>
      <c r="E189" s="210" t="s">
        <v>4148</v>
      </c>
      <c r="F189" s="211" t="s">
        <v>3887</v>
      </c>
      <c r="G189" s="212" t="s">
        <v>3770</v>
      </c>
      <c r="H189" s="213">
        <v>1</v>
      </c>
      <c r="I189" s="214"/>
      <c r="J189" s="215">
        <f>ROUND(I189*H189,2)</f>
        <v>0</v>
      </c>
      <c r="K189" s="211" t="s">
        <v>21</v>
      </c>
      <c r="L189" s="62"/>
      <c r="M189" s="216" t="s">
        <v>21</v>
      </c>
      <c r="N189" s="217" t="s">
        <v>42</v>
      </c>
      <c r="O189" s="43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AR189" s="25" t="s">
        <v>426</v>
      </c>
      <c r="AT189" s="25" t="s">
        <v>421</v>
      </c>
      <c r="AU189" s="25" t="s">
        <v>78</v>
      </c>
      <c r="AY189" s="25" t="s">
        <v>419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5" t="s">
        <v>78</v>
      </c>
      <c r="BK189" s="220">
        <f>ROUND(I189*H189,2)</f>
        <v>0</v>
      </c>
      <c r="BL189" s="25" t="s">
        <v>426</v>
      </c>
      <c r="BM189" s="25" t="s">
        <v>1033</v>
      </c>
    </row>
    <row r="190" spans="2:65" s="1" customFormat="1" ht="13.5">
      <c r="B190" s="42"/>
      <c r="C190" s="64"/>
      <c r="D190" s="221" t="s">
        <v>428</v>
      </c>
      <c r="E190" s="64"/>
      <c r="F190" s="222" t="s">
        <v>3887</v>
      </c>
      <c r="G190" s="64"/>
      <c r="H190" s="64"/>
      <c r="I190" s="177"/>
      <c r="J190" s="64"/>
      <c r="K190" s="64"/>
      <c r="L190" s="62"/>
      <c r="M190" s="287"/>
      <c r="N190" s="288"/>
      <c r="O190" s="288"/>
      <c r="P190" s="288"/>
      <c r="Q190" s="288"/>
      <c r="R190" s="288"/>
      <c r="S190" s="288"/>
      <c r="T190" s="289"/>
      <c r="AT190" s="25" t="s">
        <v>428</v>
      </c>
      <c r="AU190" s="25" t="s">
        <v>78</v>
      </c>
    </row>
    <row r="191" spans="2:65" s="1" customFormat="1" ht="6.95" customHeight="1">
      <c r="B191" s="57"/>
      <c r="C191" s="58"/>
      <c r="D191" s="58"/>
      <c r="E191" s="58"/>
      <c r="F191" s="58"/>
      <c r="G191" s="58"/>
      <c r="H191" s="58"/>
      <c r="I191" s="151"/>
      <c r="J191" s="58"/>
      <c r="K191" s="58"/>
      <c r="L191" s="62"/>
    </row>
  </sheetData>
  <sheetProtection password="CC35" sheet="1" objects="1" scenarios="1" formatCells="0" formatColumns="0" formatRows="0" sort="0" autoFilter="0"/>
  <autoFilter ref="C91:K190"/>
  <mergeCells count="15">
    <mergeCell ref="E82:H82"/>
    <mergeCell ref="E80:H80"/>
    <mergeCell ref="E84:H84"/>
    <mergeCell ref="G1:H1"/>
    <mergeCell ref="L2:V2"/>
    <mergeCell ref="E49:H49"/>
    <mergeCell ref="E53:H53"/>
    <mergeCell ref="E51:H51"/>
    <mergeCell ref="E55:H55"/>
    <mergeCell ref="E78:H78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112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4149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ROUND(J92,2)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ROUND(SUM(BE92:BE180), 2)</f>
        <v>0</v>
      </c>
      <c r="G34" s="43"/>
      <c r="H34" s="43"/>
      <c r="I34" s="143">
        <v>0.21</v>
      </c>
      <c r="J34" s="142">
        <f>ROUND(ROUND((SUM(BE92:BE180)),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ROUND(SUM(BF92:BF180), 2)</f>
        <v>0</v>
      </c>
      <c r="G35" s="43"/>
      <c r="H35" s="43"/>
      <c r="I35" s="143">
        <v>0.15</v>
      </c>
      <c r="J35" s="142">
        <f>ROUND(ROUND((SUM(BF92:BF180)),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ROUND(SUM(BG92:BG180),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ROUND(SUM(BH92:BH180),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ROUND(SUM(BI92:BI180),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DSPS - Dveřní signalizace + přivolávací signalizace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J92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4150</v>
      </c>
      <c r="E65" s="164"/>
      <c r="F65" s="164"/>
      <c r="G65" s="164"/>
      <c r="H65" s="164"/>
      <c r="I65" s="165"/>
      <c r="J65" s="166">
        <f>J93</f>
        <v>0</v>
      </c>
      <c r="K65" s="167"/>
    </row>
    <row r="66" spans="2:12" s="8" customFormat="1" ht="24.95" customHeight="1">
      <c r="B66" s="161"/>
      <c r="C66" s="162"/>
      <c r="D66" s="163" t="s">
        <v>4151</v>
      </c>
      <c r="E66" s="164"/>
      <c r="F66" s="164"/>
      <c r="G66" s="164"/>
      <c r="H66" s="164"/>
      <c r="I66" s="165"/>
      <c r="J66" s="166">
        <f>J116</f>
        <v>0</v>
      </c>
      <c r="K66" s="167"/>
    </row>
    <row r="67" spans="2:12" s="8" customFormat="1" ht="24.95" customHeight="1">
      <c r="B67" s="161"/>
      <c r="C67" s="162"/>
      <c r="D67" s="163" t="s">
        <v>3979</v>
      </c>
      <c r="E67" s="164"/>
      <c r="F67" s="164"/>
      <c r="G67" s="164"/>
      <c r="H67" s="164"/>
      <c r="I67" s="165"/>
      <c r="J67" s="166">
        <f>J149</f>
        <v>0</v>
      </c>
      <c r="K67" s="167"/>
    </row>
    <row r="68" spans="2:12" s="8" customFormat="1" ht="24.95" customHeight="1">
      <c r="B68" s="161"/>
      <c r="C68" s="162"/>
      <c r="D68" s="163" t="s">
        <v>3980</v>
      </c>
      <c r="E68" s="164"/>
      <c r="F68" s="164"/>
      <c r="G68" s="164"/>
      <c r="H68" s="164"/>
      <c r="I68" s="165"/>
      <c r="J68" s="166">
        <f>J158</f>
        <v>0</v>
      </c>
      <c r="K68" s="167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51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4"/>
      <c r="J74" s="61"/>
      <c r="K74" s="61"/>
      <c r="L74" s="62"/>
    </row>
    <row r="75" spans="2:12" s="1" customFormat="1" ht="36.950000000000003" customHeight="1">
      <c r="B75" s="42"/>
      <c r="C75" s="63" t="s">
        <v>380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22.5" customHeight="1">
      <c r="B78" s="42"/>
      <c r="C78" s="64"/>
      <c r="D78" s="64"/>
      <c r="E78" s="423" t="str">
        <f>E7</f>
        <v>Rekonstrukce objektu č.50 na ubytovnu</v>
      </c>
      <c r="F78" s="424"/>
      <c r="G78" s="424"/>
      <c r="H78" s="424"/>
      <c r="I78" s="177"/>
      <c r="J78" s="64"/>
      <c r="K78" s="64"/>
      <c r="L78" s="62"/>
    </row>
    <row r="79" spans="2:12">
      <c r="B79" s="29"/>
      <c r="C79" s="66" t="s">
        <v>170</v>
      </c>
      <c r="D79" s="178"/>
      <c r="E79" s="178"/>
      <c r="F79" s="178"/>
      <c r="G79" s="178"/>
      <c r="H79" s="178"/>
      <c r="J79" s="178"/>
      <c r="K79" s="178"/>
      <c r="L79" s="179"/>
    </row>
    <row r="80" spans="2:12" ht="22.5" customHeight="1">
      <c r="B80" s="29"/>
      <c r="C80" s="178"/>
      <c r="D80" s="178"/>
      <c r="E80" s="423" t="s">
        <v>173</v>
      </c>
      <c r="F80" s="428"/>
      <c r="G80" s="428"/>
      <c r="H80" s="428"/>
      <c r="J80" s="178"/>
      <c r="K80" s="178"/>
      <c r="L80" s="179"/>
    </row>
    <row r="81" spans="2:65">
      <c r="B81" s="29"/>
      <c r="C81" s="66" t="s">
        <v>176</v>
      </c>
      <c r="D81" s="178"/>
      <c r="E81" s="178"/>
      <c r="F81" s="178"/>
      <c r="G81" s="178"/>
      <c r="H81" s="178"/>
      <c r="J81" s="178"/>
      <c r="K81" s="178"/>
      <c r="L81" s="179"/>
    </row>
    <row r="82" spans="2:65" s="1" customFormat="1" ht="22.5" customHeight="1">
      <c r="B82" s="42"/>
      <c r="C82" s="64"/>
      <c r="D82" s="64"/>
      <c r="E82" s="427" t="s">
        <v>3806</v>
      </c>
      <c r="F82" s="425"/>
      <c r="G82" s="425"/>
      <c r="H82" s="425"/>
      <c r="I82" s="177"/>
      <c r="J82" s="64"/>
      <c r="K82" s="64"/>
      <c r="L82" s="62"/>
    </row>
    <row r="83" spans="2:65" s="1" customFormat="1" ht="14.45" customHeight="1">
      <c r="B83" s="42"/>
      <c r="C83" s="66" t="s">
        <v>3807</v>
      </c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" customFormat="1" ht="23.25" customHeight="1">
      <c r="B84" s="42"/>
      <c r="C84" s="64"/>
      <c r="D84" s="64"/>
      <c r="E84" s="394" t="str">
        <f>E13</f>
        <v>DSPS - Dveřní signalizace + přivolávací signalizace</v>
      </c>
      <c r="F84" s="425"/>
      <c r="G84" s="425"/>
      <c r="H84" s="425"/>
      <c r="I84" s="177"/>
      <c r="J84" s="64"/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65" s="1" customFormat="1" ht="18" customHeight="1">
      <c r="B86" s="42"/>
      <c r="C86" s="66" t="s">
        <v>23</v>
      </c>
      <c r="D86" s="64"/>
      <c r="E86" s="64"/>
      <c r="F86" s="180" t="str">
        <f>F16</f>
        <v>Valdice</v>
      </c>
      <c r="G86" s="64"/>
      <c r="H86" s="64"/>
      <c r="I86" s="181" t="s">
        <v>25</v>
      </c>
      <c r="J86" s="74" t="str">
        <f>IF(J16="","",J16)</f>
        <v>31.07.2017</v>
      </c>
      <c r="K86" s="64"/>
      <c r="L86" s="62"/>
    </row>
    <row r="87" spans="2:65" s="1" customFormat="1" ht="6.95" customHeight="1">
      <c r="B87" s="42"/>
      <c r="C87" s="64"/>
      <c r="D87" s="64"/>
      <c r="E87" s="64"/>
      <c r="F87" s="64"/>
      <c r="G87" s="64"/>
      <c r="H87" s="64"/>
      <c r="I87" s="177"/>
      <c r="J87" s="64"/>
      <c r="K87" s="64"/>
      <c r="L87" s="62"/>
    </row>
    <row r="88" spans="2:65" s="1" customFormat="1">
      <c r="B88" s="42"/>
      <c r="C88" s="66" t="s">
        <v>27</v>
      </c>
      <c r="D88" s="64"/>
      <c r="E88" s="64"/>
      <c r="F88" s="180" t="str">
        <f>E19</f>
        <v xml:space="preserve"> </v>
      </c>
      <c r="G88" s="64"/>
      <c r="H88" s="64"/>
      <c r="I88" s="181" t="s">
        <v>33</v>
      </c>
      <c r="J88" s="180" t="str">
        <f>E25</f>
        <v xml:space="preserve"> </v>
      </c>
      <c r="K88" s="64"/>
      <c r="L88" s="62"/>
    </row>
    <row r="89" spans="2:65" s="1" customFormat="1" ht="14.45" customHeight="1">
      <c r="B89" s="42"/>
      <c r="C89" s="66" t="s">
        <v>31</v>
      </c>
      <c r="D89" s="64"/>
      <c r="E89" s="64"/>
      <c r="F89" s="180" t="str">
        <f>IF(E22="","",E22)</f>
        <v/>
      </c>
      <c r="G89" s="64"/>
      <c r="H89" s="64"/>
      <c r="I89" s="177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77"/>
      <c r="J90" s="64"/>
      <c r="K90" s="64"/>
      <c r="L90" s="62"/>
    </row>
    <row r="91" spans="2:65" s="10" customFormat="1" ht="29.25" customHeight="1">
      <c r="B91" s="182"/>
      <c r="C91" s="183" t="s">
        <v>404</v>
      </c>
      <c r="D91" s="184" t="s">
        <v>56</v>
      </c>
      <c r="E91" s="184" t="s">
        <v>52</v>
      </c>
      <c r="F91" s="184" t="s">
        <v>405</v>
      </c>
      <c r="G91" s="184" t="s">
        <v>406</v>
      </c>
      <c r="H91" s="184" t="s">
        <v>407</v>
      </c>
      <c r="I91" s="185" t="s">
        <v>408</v>
      </c>
      <c r="J91" s="184" t="s">
        <v>275</v>
      </c>
      <c r="K91" s="186" t="s">
        <v>409</v>
      </c>
      <c r="L91" s="187"/>
      <c r="M91" s="82" t="s">
        <v>410</v>
      </c>
      <c r="N91" s="83" t="s">
        <v>41</v>
      </c>
      <c r="O91" s="83" t="s">
        <v>411</v>
      </c>
      <c r="P91" s="83" t="s">
        <v>412</v>
      </c>
      <c r="Q91" s="83" t="s">
        <v>413</v>
      </c>
      <c r="R91" s="83" t="s">
        <v>414</v>
      </c>
      <c r="S91" s="83" t="s">
        <v>415</v>
      </c>
      <c r="T91" s="84" t="s">
        <v>416</v>
      </c>
    </row>
    <row r="92" spans="2:65" s="1" customFormat="1" ht="29.25" customHeight="1">
      <c r="B92" s="42"/>
      <c r="C92" s="88" t="s">
        <v>280</v>
      </c>
      <c r="D92" s="64"/>
      <c r="E92" s="64"/>
      <c r="F92" s="64"/>
      <c r="G92" s="64"/>
      <c r="H92" s="64"/>
      <c r="I92" s="177"/>
      <c r="J92" s="188">
        <f>BK92</f>
        <v>0</v>
      </c>
      <c r="K92" s="64"/>
      <c r="L92" s="62"/>
      <c r="M92" s="85"/>
      <c r="N92" s="86"/>
      <c r="O92" s="86"/>
      <c r="P92" s="189">
        <f>P93+P116+P149+P158</f>
        <v>0</v>
      </c>
      <c r="Q92" s="86"/>
      <c r="R92" s="189">
        <f>R93+R116+R149+R158</f>
        <v>0</v>
      </c>
      <c r="S92" s="86"/>
      <c r="T92" s="190">
        <f>T93+T116+T149+T158</f>
        <v>0</v>
      </c>
      <c r="AT92" s="25" t="s">
        <v>70</v>
      </c>
      <c r="AU92" s="25" t="s">
        <v>281</v>
      </c>
      <c r="BK92" s="191">
        <f>BK93+BK116+BK149+BK158</f>
        <v>0</v>
      </c>
    </row>
    <row r="93" spans="2:65" s="11" customFormat="1" ht="37.35" customHeight="1">
      <c r="B93" s="192"/>
      <c r="C93" s="193"/>
      <c r="D93" s="206" t="s">
        <v>70</v>
      </c>
      <c r="E93" s="290" t="s">
        <v>3526</v>
      </c>
      <c r="F93" s="290" t="s">
        <v>4152</v>
      </c>
      <c r="G93" s="193"/>
      <c r="H93" s="193"/>
      <c r="I93" s="196"/>
      <c r="J93" s="291">
        <f>BK93</f>
        <v>0</v>
      </c>
      <c r="K93" s="193"/>
      <c r="L93" s="198"/>
      <c r="M93" s="199"/>
      <c r="N93" s="200"/>
      <c r="O93" s="200"/>
      <c r="P93" s="201">
        <f>SUM(P94:P115)</f>
        <v>0</v>
      </c>
      <c r="Q93" s="200"/>
      <c r="R93" s="201">
        <f>SUM(R94:R115)</f>
        <v>0</v>
      </c>
      <c r="S93" s="200"/>
      <c r="T93" s="202">
        <f>SUM(T94:T115)</f>
        <v>0</v>
      </c>
      <c r="AR93" s="203" t="s">
        <v>78</v>
      </c>
      <c r="AT93" s="204" t="s">
        <v>70</v>
      </c>
      <c r="AU93" s="204" t="s">
        <v>71</v>
      </c>
      <c r="AY93" s="203" t="s">
        <v>419</v>
      </c>
      <c r="BK93" s="205">
        <f>SUM(BK94:BK115)</f>
        <v>0</v>
      </c>
    </row>
    <row r="94" spans="2:65" s="1" customFormat="1" ht="22.5" customHeight="1">
      <c r="B94" s="42"/>
      <c r="C94" s="209" t="s">
        <v>78</v>
      </c>
      <c r="D94" s="209" t="s">
        <v>421</v>
      </c>
      <c r="E94" s="210" t="s">
        <v>4153</v>
      </c>
      <c r="F94" s="211" t="s">
        <v>4154</v>
      </c>
      <c r="G94" s="212" t="s">
        <v>3002</v>
      </c>
      <c r="H94" s="213">
        <v>1</v>
      </c>
      <c r="I94" s="214"/>
      <c r="J94" s="215">
        <f>ROUND(I94*H94,2)</f>
        <v>0</v>
      </c>
      <c r="K94" s="211" t="s">
        <v>21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AR94" s="25" t="s">
        <v>426</v>
      </c>
      <c r="AT94" s="25" t="s">
        <v>421</v>
      </c>
      <c r="AU94" s="25" t="s">
        <v>78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426</v>
      </c>
      <c r="BM94" s="25" t="s">
        <v>80</v>
      </c>
    </row>
    <row r="95" spans="2:65" s="1" customFormat="1" ht="13.5">
      <c r="B95" s="42"/>
      <c r="C95" s="64"/>
      <c r="D95" s="237" t="s">
        <v>428</v>
      </c>
      <c r="E95" s="64"/>
      <c r="F95" s="271" t="s">
        <v>4154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78</v>
      </c>
    </row>
    <row r="96" spans="2:65" s="1" customFormat="1" ht="22.5" customHeight="1">
      <c r="B96" s="42"/>
      <c r="C96" s="209" t="s">
        <v>80</v>
      </c>
      <c r="D96" s="209" t="s">
        <v>421</v>
      </c>
      <c r="E96" s="210" t="s">
        <v>4155</v>
      </c>
      <c r="F96" s="211" t="s">
        <v>4156</v>
      </c>
      <c r="G96" s="212" t="s">
        <v>3002</v>
      </c>
      <c r="H96" s="213">
        <v>1</v>
      </c>
      <c r="I96" s="214"/>
      <c r="J96" s="215">
        <f>ROUND(I96*H96,2)</f>
        <v>0</v>
      </c>
      <c r="K96" s="211" t="s">
        <v>21</v>
      </c>
      <c r="L96" s="62"/>
      <c r="M96" s="216" t="s">
        <v>21</v>
      </c>
      <c r="N96" s="217" t="s">
        <v>42</v>
      </c>
      <c r="O96" s="43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25" t="s">
        <v>426</v>
      </c>
      <c r="AT96" s="25" t="s">
        <v>421</v>
      </c>
      <c r="AU96" s="25" t="s">
        <v>78</v>
      </c>
      <c r="AY96" s="25" t="s">
        <v>419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5" t="s">
        <v>78</v>
      </c>
      <c r="BK96" s="220">
        <f>ROUND(I96*H96,2)</f>
        <v>0</v>
      </c>
      <c r="BL96" s="25" t="s">
        <v>426</v>
      </c>
      <c r="BM96" s="25" t="s">
        <v>426</v>
      </c>
    </row>
    <row r="97" spans="2:65" s="1" customFormat="1" ht="13.5">
      <c r="B97" s="42"/>
      <c r="C97" s="64"/>
      <c r="D97" s="237" t="s">
        <v>428</v>
      </c>
      <c r="E97" s="64"/>
      <c r="F97" s="271" t="s">
        <v>4156</v>
      </c>
      <c r="G97" s="64"/>
      <c r="H97" s="64"/>
      <c r="I97" s="177"/>
      <c r="J97" s="64"/>
      <c r="K97" s="64"/>
      <c r="L97" s="62"/>
      <c r="M97" s="223"/>
      <c r="N97" s="43"/>
      <c r="O97" s="43"/>
      <c r="P97" s="43"/>
      <c r="Q97" s="43"/>
      <c r="R97" s="43"/>
      <c r="S97" s="43"/>
      <c r="T97" s="79"/>
      <c r="AT97" s="25" t="s">
        <v>428</v>
      </c>
      <c r="AU97" s="25" t="s">
        <v>78</v>
      </c>
    </row>
    <row r="98" spans="2:65" s="1" customFormat="1" ht="22.5" customHeight="1">
      <c r="B98" s="42"/>
      <c r="C98" s="209" t="s">
        <v>100</v>
      </c>
      <c r="D98" s="209" t="s">
        <v>421</v>
      </c>
      <c r="E98" s="210" t="s">
        <v>4157</v>
      </c>
      <c r="F98" s="211" t="s">
        <v>4158</v>
      </c>
      <c r="G98" s="212" t="s">
        <v>3002</v>
      </c>
      <c r="H98" s="213">
        <v>1</v>
      </c>
      <c r="I98" s="214"/>
      <c r="J98" s="215">
        <f>ROUND(I98*H98,2)</f>
        <v>0</v>
      </c>
      <c r="K98" s="211" t="s">
        <v>21</v>
      </c>
      <c r="L98" s="62"/>
      <c r="M98" s="216" t="s">
        <v>21</v>
      </c>
      <c r="N98" s="217" t="s">
        <v>42</v>
      </c>
      <c r="O98" s="43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25" t="s">
        <v>426</v>
      </c>
      <c r="AT98" s="25" t="s">
        <v>421</v>
      </c>
      <c r="AU98" s="25" t="s">
        <v>78</v>
      </c>
      <c r="AY98" s="25" t="s">
        <v>419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5" t="s">
        <v>78</v>
      </c>
      <c r="BK98" s="220">
        <f>ROUND(I98*H98,2)</f>
        <v>0</v>
      </c>
      <c r="BL98" s="25" t="s">
        <v>426</v>
      </c>
      <c r="BM98" s="25" t="s">
        <v>455</v>
      </c>
    </row>
    <row r="99" spans="2:65" s="1" customFormat="1" ht="13.5">
      <c r="B99" s="42"/>
      <c r="C99" s="64"/>
      <c r="D99" s="237" t="s">
        <v>428</v>
      </c>
      <c r="E99" s="64"/>
      <c r="F99" s="271" t="s">
        <v>4158</v>
      </c>
      <c r="G99" s="64"/>
      <c r="H99" s="64"/>
      <c r="I99" s="177"/>
      <c r="J99" s="64"/>
      <c r="K99" s="64"/>
      <c r="L99" s="62"/>
      <c r="M99" s="223"/>
      <c r="N99" s="43"/>
      <c r="O99" s="43"/>
      <c r="P99" s="43"/>
      <c r="Q99" s="43"/>
      <c r="R99" s="43"/>
      <c r="S99" s="43"/>
      <c r="T99" s="79"/>
      <c r="AT99" s="25" t="s">
        <v>428</v>
      </c>
      <c r="AU99" s="25" t="s">
        <v>78</v>
      </c>
    </row>
    <row r="100" spans="2:65" s="1" customFormat="1" ht="22.5" customHeight="1">
      <c r="B100" s="42"/>
      <c r="C100" s="209" t="s">
        <v>426</v>
      </c>
      <c r="D100" s="209" t="s">
        <v>421</v>
      </c>
      <c r="E100" s="210" t="s">
        <v>4159</v>
      </c>
      <c r="F100" s="211" t="s">
        <v>4160</v>
      </c>
      <c r="G100" s="212" t="s">
        <v>3002</v>
      </c>
      <c r="H100" s="213">
        <v>8</v>
      </c>
      <c r="I100" s="214"/>
      <c r="J100" s="215">
        <f>ROUND(I100*H100,2)</f>
        <v>0</v>
      </c>
      <c r="K100" s="211" t="s">
        <v>21</v>
      </c>
      <c r="L100" s="62"/>
      <c r="M100" s="216" t="s">
        <v>21</v>
      </c>
      <c r="N100" s="217" t="s">
        <v>42</v>
      </c>
      <c r="O100" s="43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25" t="s">
        <v>426</v>
      </c>
      <c r="AT100" s="25" t="s">
        <v>421</v>
      </c>
      <c r="AU100" s="25" t="s">
        <v>78</v>
      </c>
      <c r="AY100" s="25" t="s">
        <v>419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5" t="s">
        <v>78</v>
      </c>
      <c r="BK100" s="220">
        <f>ROUND(I100*H100,2)</f>
        <v>0</v>
      </c>
      <c r="BL100" s="25" t="s">
        <v>426</v>
      </c>
      <c r="BM100" s="25" t="s">
        <v>468</v>
      </c>
    </row>
    <row r="101" spans="2:65" s="1" customFormat="1" ht="13.5">
      <c r="B101" s="42"/>
      <c r="C101" s="64"/>
      <c r="D101" s="237" t="s">
        <v>428</v>
      </c>
      <c r="E101" s="64"/>
      <c r="F101" s="271" t="s">
        <v>4160</v>
      </c>
      <c r="G101" s="64"/>
      <c r="H101" s="64"/>
      <c r="I101" s="177"/>
      <c r="J101" s="64"/>
      <c r="K101" s="64"/>
      <c r="L101" s="62"/>
      <c r="M101" s="223"/>
      <c r="N101" s="43"/>
      <c r="O101" s="43"/>
      <c r="P101" s="43"/>
      <c r="Q101" s="43"/>
      <c r="R101" s="43"/>
      <c r="S101" s="43"/>
      <c r="T101" s="79"/>
      <c r="AT101" s="25" t="s">
        <v>428</v>
      </c>
      <c r="AU101" s="25" t="s">
        <v>78</v>
      </c>
    </row>
    <row r="102" spans="2:65" s="1" customFormat="1" ht="22.5" customHeight="1">
      <c r="B102" s="42"/>
      <c r="C102" s="209" t="s">
        <v>450</v>
      </c>
      <c r="D102" s="209" t="s">
        <v>421</v>
      </c>
      <c r="E102" s="210" t="s">
        <v>4161</v>
      </c>
      <c r="F102" s="211" t="s">
        <v>4162</v>
      </c>
      <c r="G102" s="212" t="s">
        <v>3002</v>
      </c>
      <c r="H102" s="213">
        <v>8</v>
      </c>
      <c r="I102" s="214"/>
      <c r="J102" s="215">
        <f>ROUND(I102*H102,2)</f>
        <v>0</v>
      </c>
      <c r="K102" s="211" t="s">
        <v>21</v>
      </c>
      <c r="L102" s="62"/>
      <c r="M102" s="216" t="s">
        <v>21</v>
      </c>
      <c r="N102" s="217" t="s">
        <v>42</v>
      </c>
      <c r="O102" s="43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25" t="s">
        <v>426</v>
      </c>
      <c r="AT102" s="25" t="s">
        <v>421</v>
      </c>
      <c r="AU102" s="25" t="s">
        <v>78</v>
      </c>
      <c r="AY102" s="25" t="s">
        <v>419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5" t="s">
        <v>78</v>
      </c>
      <c r="BK102" s="220">
        <f>ROUND(I102*H102,2)</f>
        <v>0</v>
      </c>
      <c r="BL102" s="25" t="s">
        <v>426</v>
      </c>
      <c r="BM102" s="25" t="s">
        <v>479</v>
      </c>
    </row>
    <row r="103" spans="2:65" s="1" customFormat="1" ht="13.5">
      <c r="B103" s="42"/>
      <c r="C103" s="64"/>
      <c r="D103" s="237" t="s">
        <v>428</v>
      </c>
      <c r="E103" s="64"/>
      <c r="F103" s="271" t="s">
        <v>4162</v>
      </c>
      <c r="G103" s="64"/>
      <c r="H103" s="64"/>
      <c r="I103" s="177"/>
      <c r="J103" s="64"/>
      <c r="K103" s="64"/>
      <c r="L103" s="62"/>
      <c r="M103" s="223"/>
      <c r="N103" s="43"/>
      <c r="O103" s="43"/>
      <c r="P103" s="43"/>
      <c r="Q103" s="43"/>
      <c r="R103" s="43"/>
      <c r="S103" s="43"/>
      <c r="T103" s="79"/>
      <c r="AT103" s="25" t="s">
        <v>428</v>
      </c>
      <c r="AU103" s="25" t="s">
        <v>78</v>
      </c>
    </row>
    <row r="104" spans="2:65" s="1" customFormat="1" ht="22.5" customHeight="1">
      <c r="B104" s="42"/>
      <c r="C104" s="209" t="s">
        <v>455</v>
      </c>
      <c r="D104" s="209" t="s">
        <v>421</v>
      </c>
      <c r="E104" s="210" t="s">
        <v>4163</v>
      </c>
      <c r="F104" s="211" t="s">
        <v>4164</v>
      </c>
      <c r="G104" s="212" t="s">
        <v>3002</v>
      </c>
      <c r="H104" s="213">
        <v>1</v>
      </c>
      <c r="I104" s="214"/>
      <c r="J104" s="215">
        <f>ROUND(I104*H104,2)</f>
        <v>0</v>
      </c>
      <c r="K104" s="211" t="s">
        <v>21</v>
      </c>
      <c r="L104" s="62"/>
      <c r="M104" s="216" t="s">
        <v>21</v>
      </c>
      <c r="N104" s="217" t="s">
        <v>42</v>
      </c>
      <c r="O104" s="43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25" t="s">
        <v>426</v>
      </c>
      <c r="AT104" s="25" t="s">
        <v>421</v>
      </c>
      <c r="AU104" s="25" t="s">
        <v>78</v>
      </c>
      <c r="AY104" s="25" t="s">
        <v>419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5" t="s">
        <v>78</v>
      </c>
      <c r="BK104" s="220">
        <f>ROUND(I104*H104,2)</f>
        <v>0</v>
      </c>
      <c r="BL104" s="25" t="s">
        <v>426</v>
      </c>
      <c r="BM104" s="25" t="s">
        <v>492</v>
      </c>
    </row>
    <row r="105" spans="2:65" s="1" customFormat="1" ht="13.5">
      <c r="B105" s="42"/>
      <c r="C105" s="64"/>
      <c r="D105" s="237" t="s">
        <v>428</v>
      </c>
      <c r="E105" s="64"/>
      <c r="F105" s="271" t="s">
        <v>4164</v>
      </c>
      <c r="G105" s="64"/>
      <c r="H105" s="64"/>
      <c r="I105" s="177"/>
      <c r="J105" s="64"/>
      <c r="K105" s="64"/>
      <c r="L105" s="62"/>
      <c r="M105" s="223"/>
      <c r="N105" s="43"/>
      <c r="O105" s="43"/>
      <c r="P105" s="43"/>
      <c r="Q105" s="43"/>
      <c r="R105" s="43"/>
      <c r="S105" s="43"/>
      <c r="T105" s="79"/>
      <c r="AT105" s="25" t="s">
        <v>428</v>
      </c>
      <c r="AU105" s="25" t="s">
        <v>78</v>
      </c>
    </row>
    <row r="106" spans="2:65" s="1" customFormat="1" ht="22.5" customHeight="1">
      <c r="B106" s="42"/>
      <c r="C106" s="209" t="s">
        <v>462</v>
      </c>
      <c r="D106" s="209" t="s">
        <v>421</v>
      </c>
      <c r="E106" s="210" t="s">
        <v>4165</v>
      </c>
      <c r="F106" s="211" t="s">
        <v>4166</v>
      </c>
      <c r="G106" s="212" t="s">
        <v>3002</v>
      </c>
      <c r="H106" s="213">
        <v>2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25" t="s">
        <v>426</v>
      </c>
      <c r="AT106" s="25" t="s">
        <v>421</v>
      </c>
      <c r="AU106" s="25" t="s">
        <v>78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426</v>
      </c>
      <c r="BM106" s="25" t="s">
        <v>508</v>
      </c>
    </row>
    <row r="107" spans="2:65" s="1" customFormat="1" ht="13.5">
      <c r="B107" s="42"/>
      <c r="C107" s="64"/>
      <c r="D107" s="237" t="s">
        <v>428</v>
      </c>
      <c r="E107" s="64"/>
      <c r="F107" s="271" t="s">
        <v>4166</v>
      </c>
      <c r="G107" s="64"/>
      <c r="H107" s="64"/>
      <c r="I107" s="177"/>
      <c r="J107" s="64"/>
      <c r="K107" s="64"/>
      <c r="L107" s="62"/>
      <c r="M107" s="223"/>
      <c r="N107" s="43"/>
      <c r="O107" s="43"/>
      <c r="P107" s="43"/>
      <c r="Q107" s="43"/>
      <c r="R107" s="43"/>
      <c r="S107" s="43"/>
      <c r="T107" s="79"/>
      <c r="AT107" s="25" t="s">
        <v>428</v>
      </c>
      <c r="AU107" s="25" t="s">
        <v>78</v>
      </c>
    </row>
    <row r="108" spans="2:65" s="1" customFormat="1" ht="22.5" customHeight="1">
      <c r="B108" s="42"/>
      <c r="C108" s="209" t="s">
        <v>468</v>
      </c>
      <c r="D108" s="209" t="s">
        <v>421</v>
      </c>
      <c r="E108" s="210" t="s">
        <v>4167</v>
      </c>
      <c r="F108" s="211" t="s">
        <v>4168</v>
      </c>
      <c r="G108" s="212" t="s">
        <v>3002</v>
      </c>
      <c r="H108" s="213">
        <v>1</v>
      </c>
      <c r="I108" s="214"/>
      <c r="J108" s="215">
        <f>ROUND(I108*H108,2)</f>
        <v>0</v>
      </c>
      <c r="K108" s="211" t="s">
        <v>21</v>
      </c>
      <c r="L108" s="62"/>
      <c r="M108" s="216" t="s">
        <v>21</v>
      </c>
      <c r="N108" s="217" t="s">
        <v>42</v>
      </c>
      <c r="O108" s="43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25" t="s">
        <v>426</v>
      </c>
      <c r="AT108" s="25" t="s">
        <v>421</v>
      </c>
      <c r="AU108" s="25" t="s">
        <v>78</v>
      </c>
      <c r="AY108" s="25" t="s">
        <v>419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5" t="s">
        <v>78</v>
      </c>
      <c r="BK108" s="220">
        <f>ROUND(I108*H108,2)</f>
        <v>0</v>
      </c>
      <c r="BL108" s="25" t="s">
        <v>426</v>
      </c>
      <c r="BM108" s="25" t="s">
        <v>517</v>
      </c>
    </row>
    <row r="109" spans="2:65" s="1" customFormat="1" ht="13.5">
      <c r="B109" s="42"/>
      <c r="C109" s="64"/>
      <c r="D109" s="237" t="s">
        <v>428</v>
      </c>
      <c r="E109" s="64"/>
      <c r="F109" s="271" t="s">
        <v>4168</v>
      </c>
      <c r="G109" s="64"/>
      <c r="H109" s="64"/>
      <c r="I109" s="177"/>
      <c r="J109" s="64"/>
      <c r="K109" s="64"/>
      <c r="L109" s="62"/>
      <c r="M109" s="223"/>
      <c r="N109" s="43"/>
      <c r="O109" s="43"/>
      <c r="P109" s="43"/>
      <c r="Q109" s="43"/>
      <c r="R109" s="43"/>
      <c r="S109" s="43"/>
      <c r="T109" s="79"/>
      <c r="AT109" s="25" t="s">
        <v>428</v>
      </c>
      <c r="AU109" s="25" t="s">
        <v>78</v>
      </c>
    </row>
    <row r="110" spans="2:65" s="1" customFormat="1" ht="22.5" customHeight="1">
      <c r="B110" s="42"/>
      <c r="C110" s="209" t="s">
        <v>474</v>
      </c>
      <c r="D110" s="209" t="s">
        <v>421</v>
      </c>
      <c r="E110" s="210" t="s">
        <v>4169</v>
      </c>
      <c r="F110" s="211" t="s">
        <v>4170</v>
      </c>
      <c r="G110" s="212" t="s">
        <v>3002</v>
      </c>
      <c r="H110" s="213">
        <v>1</v>
      </c>
      <c r="I110" s="214"/>
      <c r="J110" s="215">
        <f>ROUND(I110*H110,2)</f>
        <v>0</v>
      </c>
      <c r="K110" s="211" t="s">
        <v>21</v>
      </c>
      <c r="L110" s="62"/>
      <c r="M110" s="216" t="s">
        <v>21</v>
      </c>
      <c r="N110" s="217" t="s">
        <v>42</v>
      </c>
      <c r="O110" s="43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25" t="s">
        <v>426</v>
      </c>
      <c r="AT110" s="25" t="s">
        <v>421</v>
      </c>
      <c r="AU110" s="25" t="s">
        <v>78</v>
      </c>
      <c r="AY110" s="25" t="s">
        <v>419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5" t="s">
        <v>78</v>
      </c>
      <c r="BK110" s="220">
        <f>ROUND(I110*H110,2)</f>
        <v>0</v>
      </c>
      <c r="BL110" s="25" t="s">
        <v>426</v>
      </c>
      <c r="BM110" s="25" t="s">
        <v>529</v>
      </c>
    </row>
    <row r="111" spans="2:65" s="1" customFormat="1" ht="13.5">
      <c r="B111" s="42"/>
      <c r="C111" s="64"/>
      <c r="D111" s="237" t="s">
        <v>428</v>
      </c>
      <c r="E111" s="64"/>
      <c r="F111" s="271" t="s">
        <v>4170</v>
      </c>
      <c r="G111" s="64"/>
      <c r="H111" s="64"/>
      <c r="I111" s="177"/>
      <c r="J111" s="64"/>
      <c r="K111" s="64"/>
      <c r="L111" s="62"/>
      <c r="M111" s="223"/>
      <c r="N111" s="43"/>
      <c r="O111" s="43"/>
      <c r="P111" s="43"/>
      <c r="Q111" s="43"/>
      <c r="R111" s="43"/>
      <c r="S111" s="43"/>
      <c r="T111" s="79"/>
      <c r="AT111" s="25" t="s">
        <v>428</v>
      </c>
      <c r="AU111" s="25" t="s">
        <v>78</v>
      </c>
    </row>
    <row r="112" spans="2:65" s="1" customFormat="1" ht="31.5" customHeight="1">
      <c r="B112" s="42"/>
      <c r="C112" s="209" t="s">
        <v>479</v>
      </c>
      <c r="D112" s="209" t="s">
        <v>421</v>
      </c>
      <c r="E112" s="210" t="s">
        <v>4171</v>
      </c>
      <c r="F112" s="211" t="s">
        <v>4172</v>
      </c>
      <c r="G112" s="212" t="s">
        <v>3002</v>
      </c>
      <c r="H112" s="213">
        <v>73</v>
      </c>
      <c r="I112" s="214"/>
      <c r="J112" s="215">
        <f>ROUND(I112*H112,2)</f>
        <v>0</v>
      </c>
      <c r="K112" s="211" t="s">
        <v>21</v>
      </c>
      <c r="L112" s="62"/>
      <c r="M112" s="216" t="s">
        <v>21</v>
      </c>
      <c r="N112" s="217" t="s">
        <v>42</v>
      </c>
      <c r="O112" s="43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25" t="s">
        <v>426</v>
      </c>
      <c r="AT112" s="25" t="s">
        <v>421</v>
      </c>
      <c r="AU112" s="25" t="s">
        <v>78</v>
      </c>
      <c r="AY112" s="25" t="s">
        <v>419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5" t="s">
        <v>78</v>
      </c>
      <c r="BK112" s="220">
        <f>ROUND(I112*H112,2)</f>
        <v>0</v>
      </c>
      <c r="BL112" s="25" t="s">
        <v>426</v>
      </c>
      <c r="BM112" s="25" t="s">
        <v>544</v>
      </c>
    </row>
    <row r="113" spans="2:65" s="1" customFormat="1" ht="27">
      <c r="B113" s="42"/>
      <c r="C113" s="64"/>
      <c r="D113" s="237" t="s">
        <v>428</v>
      </c>
      <c r="E113" s="64"/>
      <c r="F113" s="271" t="s">
        <v>4172</v>
      </c>
      <c r="G113" s="64"/>
      <c r="H113" s="64"/>
      <c r="I113" s="177"/>
      <c r="J113" s="64"/>
      <c r="K113" s="64"/>
      <c r="L113" s="62"/>
      <c r="M113" s="223"/>
      <c r="N113" s="43"/>
      <c r="O113" s="43"/>
      <c r="P113" s="43"/>
      <c r="Q113" s="43"/>
      <c r="R113" s="43"/>
      <c r="S113" s="43"/>
      <c r="T113" s="79"/>
      <c r="AT113" s="25" t="s">
        <v>428</v>
      </c>
      <c r="AU113" s="25" t="s">
        <v>78</v>
      </c>
    </row>
    <row r="114" spans="2:65" s="1" customFormat="1" ht="22.5" customHeight="1">
      <c r="B114" s="42"/>
      <c r="C114" s="209" t="s">
        <v>485</v>
      </c>
      <c r="D114" s="209" t="s">
        <v>421</v>
      </c>
      <c r="E114" s="210" t="s">
        <v>4173</v>
      </c>
      <c r="F114" s="211" t="s">
        <v>4174</v>
      </c>
      <c r="G114" s="212" t="s">
        <v>3002</v>
      </c>
      <c r="H114" s="213">
        <v>53</v>
      </c>
      <c r="I114" s="214"/>
      <c r="J114" s="215">
        <f>ROUND(I114*H114,2)</f>
        <v>0</v>
      </c>
      <c r="K114" s="211" t="s">
        <v>21</v>
      </c>
      <c r="L114" s="62"/>
      <c r="M114" s="216" t="s">
        <v>21</v>
      </c>
      <c r="N114" s="217" t="s">
        <v>42</v>
      </c>
      <c r="O114" s="43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25" t="s">
        <v>426</v>
      </c>
      <c r="AT114" s="25" t="s">
        <v>421</v>
      </c>
      <c r="AU114" s="25" t="s">
        <v>78</v>
      </c>
      <c r="AY114" s="25" t="s">
        <v>419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5" t="s">
        <v>78</v>
      </c>
      <c r="BK114" s="220">
        <f>ROUND(I114*H114,2)</f>
        <v>0</v>
      </c>
      <c r="BL114" s="25" t="s">
        <v>426</v>
      </c>
      <c r="BM114" s="25" t="s">
        <v>557</v>
      </c>
    </row>
    <row r="115" spans="2:65" s="1" customFormat="1" ht="13.5">
      <c r="B115" s="42"/>
      <c r="C115" s="64"/>
      <c r="D115" s="221" t="s">
        <v>428</v>
      </c>
      <c r="E115" s="64"/>
      <c r="F115" s="222" t="s">
        <v>4174</v>
      </c>
      <c r="G115" s="64"/>
      <c r="H115" s="64"/>
      <c r="I115" s="177"/>
      <c r="J115" s="64"/>
      <c r="K115" s="64"/>
      <c r="L115" s="62"/>
      <c r="M115" s="223"/>
      <c r="N115" s="43"/>
      <c r="O115" s="43"/>
      <c r="P115" s="43"/>
      <c r="Q115" s="43"/>
      <c r="R115" s="43"/>
      <c r="S115" s="43"/>
      <c r="T115" s="79"/>
      <c r="AT115" s="25" t="s">
        <v>428</v>
      </c>
      <c r="AU115" s="25" t="s">
        <v>78</v>
      </c>
    </row>
    <row r="116" spans="2:65" s="11" customFormat="1" ht="37.35" customHeight="1">
      <c r="B116" s="192"/>
      <c r="C116" s="193"/>
      <c r="D116" s="206" t="s">
        <v>70</v>
      </c>
      <c r="E116" s="290" t="s">
        <v>3550</v>
      </c>
      <c r="F116" s="290" t="s">
        <v>4175</v>
      </c>
      <c r="G116" s="193"/>
      <c r="H116" s="193"/>
      <c r="I116" s="196"/>
      <c r="J116" s="291">
        <f>BK116</f>
        <v>0</v>
      </c>
      <c r="K116" s="193"/>
      <c r="L116" s="198"/>
      <c r="M116" s="199"/>
      <c r="N116" s="200"/>
      <c r="O116" s="200"/>
      <c r="P116" s="201">
        <f>SUM(P117:P148)</f>
        <v>0</v>
      </c>
      <c r="Q116" s="200"/>
      <c r="R116" s="201">
        <f>SUM(R117:R148)</f>
        <v>0</v>
      </c>
      <c r="S116" s="200"/>
      <c r="T116" s="202">
        <f>SUM(T117:T148)</f>
        <v>0</v>
      </c>
      <c r="AR116" s="203" t="s">
        <v>78</v>
      </c>
      <c r="AT116" s="204" t="s">
        <v>70</v>
      </c>
      <c r="AU116" s="204" t="s">
        <v>71</v>
      </c>
      <c r="AY116" s="203" t="s">
        <v>419</v>
      </c>
      <c r="BK116" s="205">
        <f>SUM(BK117:BK148)</f>
        <v>0</v>
      </c>
    </row>
    <row r="117" spans="2:65" s="1" customFormat="1" ht="22.5" customHeight="1">
      <c r="B117" s="42"/>
      <c r="C117" s="209" t="s">
        <v>492</v>
      </c>
      <c r="D117" s="209" t="s">
        <v>421</v>
      </c>
      <c r="E117" s="210" t="s">
        <v>4176</v>
      </c>
      <c r="F117" s="211" t="s">
        <v>4177</v>
      </c>
      <c r="G117" s="212" t="s">
        <v>3002</v>
      </c>
      <c r="H117" s="213">
        <v>1</v>
      </c>
      <c r="I117" s="214"/>
      <c r="J117" s="215">
        <f>ROUND(I117*H117,2)</f>
        <v>0</v>
      </c>
      <c r="K117" s="211" t="s">
        <v>21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426</v>
      </c>
      <c r="AT117" s="25" t="s">
        <v>421</v>
      </c>
      <c r="AU117" s="25" t="s">
        <v>78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426</v>
      </c>
      <c r="BM117" s="25" t="s">
        <v>569</v>
      </c>
    </row>
    <row r="118" spans="2:65" s="1" customFormat="1" ht="13.5">
      <c r="B118" s="42"/>
      <c r="C118" s="64"/>
      <c r="D118" s="237" t="s">
        <v>428</v>
      </c>
      <c r="E118" s="64"/>
      <c r="F118" s="271" t="s">
        <v>4177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78</v>
      </c>
    </row>
    <row r="119" spans="2:65" s="1" customFormat="1" ht="22.5" customHeight="1">
      <c r="B119" s="42"/>
      <c r="C119" s="209" t="s">
        <v>501</v>
      </c>
      <c r="D119" s="209" t="s">
        <v>421</v>
      </c>
      <c r="E119" s="210" t="s">
        <v>4178</v>
      </c>
      <c r="F119" s="211" t="s">
        <v>4179</v>
      </c>
      <c r="G119" s="212" t="s">
        <v>3002</v>
      </c>
      <c r="H119" s="213">
        <v>1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78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587</v>
      </c>
    </row>
    <row r="120" spans="2:65" s="1" customFormat="1" ht="13.5">
      <c r="B120" s="42"/>
      <c r="C120" s="64"/>
      <c r="D120" s="237" t="s">
        <v>428</v>
      </c>
      <c r="E120" s="64"/>
      <c r="F120" s="271" t="s">
        <v>4179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78</v>
      </c>
    </row>
    <row r="121" spans="2:65" s="1" customFormat="1" ht="22.5" customHeight="1">
      <c r="B121" s="42"/>
      <c r="C121" s="209" t="s">
        <v>508</v>
      </c>
      <c r="D121" s="209" t="s">
        <v>421</v>
      </c>
      <c r="E121" s="210" t="s">
        <v>4180</v>
      </c>
      <c r="F121" s="211" t="s">
        <v>4181</v>
      </c>
      <c r="G121" s="212" t="s">
        <v>3002</v>
      </c>
      <c r="H121" s="213">
        <v>10</v>
      </c>
      <c r="I121" s="214"/>
      <c r="J121" s="215">
        <f>ROUND(I121*H121,2)</f>
        <v>0</v>
      </c>
      <c r="K121" s="211" t="s">
        <v>21</v>
      </c>
      <c r="L121" s="62"/>
      <c r="M121" s="216" t="s">
        <v>21</v>
      </c>
      <c r="N121" s="217" t="s">
        <v>42</v>
      </c>
      <c r="O121" s="43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5" t="s">
        <v>426</v>
      </c>
      <c r="AT121" s="25" t="s">
        <v>421</v>
      </c>
      <c r="AU121" s="25" t="s">
        <v>78</v>
      </c>
      <c r="AY121" s="25" t="s">
        <v>419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5" t="s">
        <v>78</v>
      </c>
      <c r="BK121" s="220">
        <f>ROUND(I121*H121,2)</f>
        <v>0</v>
      </c>
      <c r="BL121" s="25" t="s">
        <v>426</v>
      </c>
      <c r="BM121" s="25" t="s">
        <v>599</v>
      </c>
    </row>
    <row r="122" spans="2:65" s="1" customFormat="1" ht="13.5">
      <c r="B122" s="42"/>
      <c r="C122" s="64"/>
      <c r="D122" s="237" t="s">
        <v>428</v>
      </c>
      <c r="E122" s="64"/>
      <c r="F122" s="271" t="s">
        <v>4181</v>
      </c>
      <c r="G122" s="64"/>
      <c r="H122" s="64"/>
      <c r="I122" s="177"/>
      <c r="J122" s="64"/>
      <c r="K122" s="64"/>
      <c r="L122" s="62"/>
      <c r="M122" s="223"/>
      <c r="N122" s="43"/>
      <c r="O122" s="43"/>
      <c r="P122" s="43"/>
      <c r="Q122" s="43"/>
      <c r="R122" s="43"/>
      <c r="S122" s="43"/>
      <c r="T122" s="79"/>
      <c r="AT122" s="25" t="s">
        <v>428</v>
      </c>
      <c r="AU122" s="25" t="s">
        <v>78</v>
      </c>
    </row>
    <row r="123" spans="2:65" s="1" customFormat="1" ht="22.5" customHeight="1">
      <c r="B123" s="42"/>
      <c r="C123" s="209" t="s">
        <v>10</v>
      </c>
      <c r="D123" s="209" t="s">
        <v>421</v>
      </c>
      <c r="E123" s="210" t="s">
        <v>4109</v>
      </c>
      <c r="F123" s="211" t="s">
        <v>4110</v>
      </c>
      <c r="G123" s="212" t="s">
        <v>3002</v>
      </c>
      <c r="H123" s="213">
        <v>1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426</v>
      </c>
      <c r="AT123" s="25" t="s">
        <v>421</v>
      </c>
      <c r="AU123" s="25" t="s">
        <v>78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426</v>
      </c>
      <c r="BM123" s="25" t="s">
        <v>611</v>
      </c>
    </row>
    <row r="124" spans="2:65" s="1" customFormat="1" ht="13.5">
      <c r="B124" s="42"/>
      <c r="C124" s="64"/>
      <c r="D124" s="237" t="s">
        <v>428</v>
      </c>
      <c r="E124" s="64"/>
      <c r="F124" s="271" t="s">
        <v>4110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78</v>
      </c>
    </row>
    <row r="125" spans="2:65" s="1" customFormat="1" ht="22.5" customHeight="1">
      <c r="B125" s="42"/>
      <c r="C125" s="209" t="s">
        <v>517</v>
      </c>
      <c r="D125" s="209" t="s">
        <v>421</v>
      </c>
      <c r="E125" s="210" t="s">
        <v>4105</v>
      </c>
      <c r="F125" s="211" t="s">
        <v>4106</v>
      </c>
      <c r="G125" s="212" t="s">
        <v>3002</v>
      </c>
      <c r="H125" s="213">
        <v>125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78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622</v>
      </c>
    </row>
    <row r="126" spans="2:65" s="1" customFormat="1" ht="13.5">
      <c r="B126" s="42"/>
      <c r="C126" s="64"/>
      <c r="D126" s="237" t="s">
        <v>428</v>
      </c>
      <c r="E126" s="64"/>
      <c r="F126" s="271" t="s">
        <v>4106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78</v>
      </c>
    </row>
    <row r="127" spans="2:65" s="1" customFormat="1" ht="22.5" customHeight="1">
      <c r="B127" s="42"/>
      <c r="C127" s="209" t="s">
        <v>523</v>
      </c>
      <c r="D127" s="209" t="s">
        <v>421</v>
      </c>
      <c r="E127" s="210" t="s">
        <v>4103</v>
      </c>
      <c r="F127" s="211" t="s">
        <v>4104</v>
      </c>
      <c r="G127" s="212" t="s">
        <v>3002</v>
      </c>
      <c r="H127" s="213">
        <v>1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426</v>
      </c>
      <c r="AT127" s="25" t="s">
        <v>421</v>
      </c>
      <c r="AU127" s="25" t="s">
        <v>78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426</v>
      </c>
      <c r="BM127" s="25" t="s">
        <v>633</v>
      </c>
    </row>
    <row r="128" spans="2:65" s="1" customFormat="1" ht="13.5">
      <c r="B128" s="42"/>
      <c r="C128" s="64"/>
      <c r="D128" s="237" t="s">
        <v>428</v>
      </c>
      <c r="E128" s="64"/>
      <c r="F128" s="271" t="s">
        <v>4104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78</v>
      </c>
    </row>
    <row r="129" spans="2:65" s="1" customFormat="1" ht="22.5" customHeight="1">
      <c r="B129" s="42"/>
      <c r="C129" s="209" t="s">
        <v>529</v>
      </c>
      <c r="D129" s="209" t="s">
        <v>421</v>
      </c>
      <c r="E129" s="210" t="s">
        <v>4182</v>
      </c>
      <c r="F129" s="211" t="s">
        <v>4183</v>
      </c>
      <c r="G129" s="212" t="s">
        <v>3002</v>
      </c>
      <c r="H129" s="213">
        <v>2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426</v>
      </c>
      <c r="AT129" s="25" t="s">
        <v>421</v>
      </c>
      <c r="AU129" s="25" t="s">
        <v>78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426</v>
      </c>
      <c r="BM129" s="25" t="s">
        <v>643</v>
      </c>
    </row>
    <row r="130" spans="2:65" s="1" customFormat="1" ht="13.5">
      <c r="B130" s="42"/>
      <c r="C130" s="64"/>
      <c r="D130" s="237" t="s">
        <v>428</v>
      </c>
      <c r="E130" s="64"/>
      <c r="F130" s="271" t="s">
        <v>4183</v>
      </c>
      <c r="G130" s="64"/>
      <c r="H130" s="64"/>
      <c r="I130" s="177"/>
      <c r="J130" s="64"/>
      <c r="K130" s="64"/>
      <c r="L130" s="62"/>
      <c r="M130" s="223"/>
      <c r="N130" s="43"/>
      <c r="O130" s="43"/>
      <c r="P130" s="43"/>
      <c r="Q130" s="43"/>
      <c r="R130" s="43"/>
      <c r="S130" s="43"/>
      <c r="T130" s="79"/>
      <c r="AT130" s="25" t="s">
        <v>428</v>
      </c>
      <c r="AU130" s="25" t="s">
        <v>78</v>
      </c>
    </row>
    <row r="131" spans="2:65" s="1" customFormat="1" ht="22.5" customHeight="1">
      <c r="B131" s="42"/>
      <c r="C131" s="209" t="s">
        <v>535</v>
      </c>
      <c r="D131" s="209" t="s">
        <v>421</v>
      </c>
      <c r="E131" s="210" t="s">
        <v>4107</v>
      </c>
      <c r="F131" s="211" t="s">
        <v>4108</v>
      </c>
      <c r="G131" s="212" t="s">
        <v>3002</v>
      </c>
      <c r="H131" s="213">
        <v>16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426</v>
      </c>
      <c r="AT131" s="25" t="s">
        <v>421</v>
      </c>
      <c r="AU131" s="25" t="s">
        <v>78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426</v>
      </c>
      <c r="BM131" s="25" t="s">
        <v>654</v>
      </c>
    </row>
    <row r="132" spans="2:65" s="1" customFormat="1" ht="13.5">
      <c r="B132" s="42"/>
      <c r="C132" s="64"/>
      <c r="D132" s="237" t="s">
        <v>428</v>
      </c>
      <c r="E132" s="64"/>
      <c r="F132" s="271" t="s">
        <v>4108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78</v>
      </c>
    </row>
    <row r="133" spans="2:65" s="1" customFormat="1" ht="22.5" customHeight="1">
      <c r="B133" s="42"/>
      <c r="C133" s="209" t="s">
        <v>544</v>
      </c>
      <c r="D133" s="209" t="s">
        <v>421</v>
      </c>
      <c r="E133" s="210" t="s">
        <v>4184</v>
      </c>
      <c r="F133" s="211" t="s">
        <v>4185</v>
      </c>
      <c r="G133" s="212" t="s">
        <v>3002</v>
      </c>
      <c r="H133" s="213">
        <v>1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664</v>
      </c>
    </row>
    <row r="134" spans="2:65" s="1" customFormat="1" ht="13.5">
      <c r="B134" s="42"/>
      <c r="C134" s="64"/>
      <c r="D134" s="237" t="s">
        <v>428</v>
      </c>
      <c r="E134" s="64"/>
      <c r="F134" s="271" t="s">
        <v>4185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9</v>
      </c>
      <c r="D135" s="209" t="s">
        <v>421</v>
      </c>
      <c r="E135" s="210" t="s">
        <v>4186</v>
      </c>
      <c r="F135" s="211" t="s">
        <v>4187</v>
      </c>
      <c r="G135" s="212" t="s">
        <v>3002</v>
      </c>
      <c r="H135" s="213">
        <v>1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679</v>
      </c>
    </row>
    <row r="136" spans="2:65" s="1" customFormat="1" ht="13.5">
      <c r="B136" s="42"/>
      <c r="C136" s="64"/>
      <c r="D136" s="237" t="s">
        <v>428</v>
      </c>
      <c r="E136" s="64"/>
      <c r="F136" s="271" t="s">
        <v>4187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78</v>
      </c>
    </row>
    <row r="137" spans="2:65" s="1" customFormat="1" ht="22.5" customHeight="1">
      <c r="B137" s="42"/>
      <c r="C137" s="209" t="s">
        <v>557</v>
      </c>
      <c r="D137" s="209" t="s">
        <v>421</v>
      </c>
      <c r="E137" s="210" t="s">
        <v>4123</v>
      </c>
      <c r="F137" s="211" t="s">
        <v>4124</v>
      </c>
      <c r="G137" s="212" t="s">
        <v>3002</v>
      </c>
      <c r="H137" s="213">
        <v>4</v>
      </c>
      <c r="I137" s="214"/>
      <c r="J137" s="215">
        <f>ROUND(I137*H137,2)</f>
        <v>0</v>
      </c>
      <c r="K137" s="211" t="s">
        <v>21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5" t="s">
        <v>426</v>
      </c>
      <c r="AT137" s="25" t="s">
        <v>421</v>
      </c>
      <c r="AU137" s="25" t="s">
        <v>78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426</v>
      </c>
      <c r="BM137" s="25" t="s">
        <v>688</v>
      </c>
    </row>
    <row r="138" spans="2:65" s="1" customFormat="1" ht="13.5">
      <c r="B138" s="42"/>
      <c r="C138" s="64"/>
      <c r="D138" s="237" t="s">
        <v>428</v>
      </c>
      <c r="E138" s="64"/>
      <c r="F138" s="271" t="s">
        <v>4124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78</v>
      </c>
    </row>
    <row r="139" spans="2:65" s="1" customFormat="1" ht="22.5" customHeight="1">
      <c r="B139" s="42"/>
      <c r="C139" s="209" t="s">
        <v>563</v>
      </c>
      <c r="D139" s="209" t="s">
        <v>421</v>
      </c>
      <c r="E139" s="210" t="s">
        <v>4188</v>
      </c>
      <c r="F139" s="211" t="s">
        <v>4189</v>
      </c>
      <c r="G139" s="212" t="s">
        <v>3002</v>
      </c>
      <c r="H139" s="213">
        <v>125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426</v>
      </c>
      <c r="AT139" s="25" t="s">
        <v>421</v>
      </c>
      <c r="AU139" s="25" t="s">
        <v>78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426</v>
      </c>
      <c r="BM139" s="25" t="s">
        <v>700</v>
      </c>
    </row>
    <row r="140" spans="2:65" s="1" customFormat="1" ht="13.5">
      <c r="B140" s="42"/>
      <c r="C140" s="64"/>
      <c r="D140" s="237" t="s">
        <v>428</v>
      </c>
      <c r="E140" s="64"/>
      <c r="F140" s="271" t="s">
        <v>4189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78</v>
      </c>
    </row>
    <row r="141" spans="2:65" s="1" customFormat="1" ht="22.5" customHeight="1">
      <c r="B141" s="42"/>
      <c r="C141" s="209" t="s">
        <v>569</v>
      </c>
      <c r="D141" s="209" t="s">
        <v>421</v>
      </c>
      <c r="E141" s="210" t="s">
        <v>4190</v>
      </c>
      <c r="F141" s="211" t="s">
        <v>4191</v>
      </c>
      <c r="G141" s="212" t="s">
        <v>3770</v>
      </c>
      <c r="H141" s="213">
        <v>1</v>
      </c>
      <c r="I141" s="214"/>
      <c r="J141" s="215">
        <f>ROUND(I141*H141,2)</f>
        <v>0</v>
      </c>
      <c r="K141" s="211" t="s">
        <v>21</v>
      </c>
      <c r="L141" s="62"/>
      <c r="M141" s="216" t="s">
        <v>21</v>
      </c>
      <c r="N141" s="217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426</v>
      </c>
      <c r="AT141" s="25" t="s">
        <v>421</v>
      </c>
      <c r="AU141" s="25" t="s">
        <v>78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426</v>
      </c>
      <c r="BM141" s="25" t="s">
        <v>757</v>
      </c>
    </row>
    <row r="142" spans="2:65" s="1" customFormat="1" ht="13.5">
      <c r="B142" s="42"/>
      <c r="C142" s="64"/>
      <c r="D142" s="237" t="s">
        <v>428</v>
      </c>
      <c r="E142" s="64"/>
      <c r="F142" s="271" t="s">
        <v>4191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78</v>
      </c>
    </row>
    <row r="143" spans="2:65" s="1" customFormat="1" ht="22.5" customHeight="1">
      <c r="B143" s="42"/>
      <c r="C143" s="209" t="s">
        <v>576</v>
      </c>
      <c r="D143" s="209" t="s">
        <v>421</v>
      </c>
      <c r="E143" s="210" t="s">
        <v>4192</v>
      </c>
      <c r="F143" s="211" t="s">
        <v>4193</v>
      </c>
      <c r="G143" s="212" t="s">
        <v>3770</v>
      </c>
      <c r="H143" s="213">
        <v>1</v>
      </c>
      <c r="I143" s="214"/>
      <c r="J143" s="215">
        <f>ROUND(I143*H143,2)</f>
        <v>0</v>
      </c>
      <c r="K143" s="211" t="s">
        <v>21</v>
      </c>
      <c r="L143" s="62"/>
      <c r="M143" s="216" t="s">
        <v>21</v>
      </c>
      <c r="N143" s="217" t="s">
        <v>42</v>
      </c>
      <c r="O143" s="43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5" t="s">
        <v>426</v>
      </c>
      <c r="AT143" s="25" t="s">
        <v>421</v>
      </c>
      <c r="AU143" s="25" t="s">
        <v>78</v>
      </c>
      <c r="AY143" s="25" t="s">
        <v>419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5" t="s">
        <v>78</v>
      </c>
      <c r="BK143" s="220">
        <f>ROUND(I143*H143,2)</f>
        <v>0</v>
      </c>
      <c r="BL143" s="25" t="s">
        <v>426</v>
      </c>
      <c r="BM143" s="25" t="s">
        <v>769</v>
      </c>
    </row>
    <row r="144" spans="2:65" s="1" customFormat="1" ht="13.5">
      <c r="B144" s="42"/>
      <c r="C144" s="64"/>
      <c r="D144" s="237" t="s">
        <v>428</v>
      </c>
      <c r="E144" s="64"/>
      <c r="F144" s="271" t="s">
        <v>4193</v>
      </c>
      <c r="G144" s="64"/>
      <c r="H144" s="64"/>
      <c r="I144" s="177"/>
      <c r="J144" s="64"/>
      <c r="K144" s="64"/>
      <c r="L144" s="62"/>
      <c r="M144" s="223"/>
      <c r="N144" s="43"/>
      <c r="O144" s="43"/>
      <c r="P144" s="43"/>
      <c r="Q144" s="43"/>
      <c r="R144" s="43"/>
      <c r="S144" s="43"/>
      <c r="T144" s="79"/>
      <c r="AT144" s="25" t="s">
        <v>428</v>
      </c>
      <c r="AU144" s="25" t="s">
        <v>78</v>
      </c>
    </row>
    <row r="145" spans="2:65" s="1" customFormat="1" ht="22.5" customHeight="1">
      <c r="B145" s="42"/>
      <c r="C145" s="209" t="s">
        <v>587</v>
      </c>
      <c r="D145" s="209" t="s">
        <v>421</v>
      </c>
      <c r="E145" s="210" t="s">
        <v>4194</v>
      </c>
      <c r="F145" s="211" t="s">
        <v>4195</v>
      </c>
      <c r="G145" s="212" t="s">
        <v>3002</v>
      </c>
      <c r="H145" s="213">
        <v>73</v>
      </c>
      <c r="I145" s="214"/>
      <c r="J145" s="215">
        <f>ROUND(I145*H145,2)</f>
        <v>0</v>
      </c>
      <c r="K145" s="211" t="s">
        <v>21</v>
      </c>
      <c r="L145" s="62"/>
      <c r="M145" s="216" t="s">
        <v>21</v>
      </c>
      <c r="N145" s="217" t="s">
        <v>42</v>
      </c>
      <c r="O145" s="43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5" t="s">
        <v>426</v>
      </c>
      <c r="AT145" s="25" t="s">
        <v>421</v>
      </c>
      <c r="AU145" s="25" t="s">
        <v>78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426</v>
      </c>
      <c r="BM145" s="25" t="s">
        <v>784</v>
      </c>
    </row>
    <row r="146" spans="2:65" s="1" customFormat="1" ht="13.5">
      <c r="B146" s="42"/>
      <c r="C146" s="64"/>
      <c r="D146" s="237" t="s">
        <v>428</v>
      </c>
      <c r="E146" s="64"/>
      <c r="F146" s="271" t="s">
        <v>4195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78</v>
      </c>
    </row>
    <row r="147" spans="2:65" s="1" customFormat="1" ht="22.5" customHeight="1">
      <c r="B147" s="42"/>
      <c r="C147" s="209" t="s">
        <v>593</v>
      </c>
      <c r="D147" s="209" t="s">
        <v>421</v>
      </c>
      <c r="E147" s="210" t="s">
        <v>4196</v>
      </c>
      <c r="F147" s="211" t="s">
        <v>4197</v>
      </c>
      <c r="G147" s="212" t="s">
        <v>3002</v>
      </c>
      <c r="H147" s="213">
        <v>53</v>
      </c>
      <c r="I147" s="214"/>
      <c r="J147" s="215">
        <f>ROUND(I147*H147,2)</f>
        <v>0</v>
      </c>
      <c r="K147" s="211" t="s">
        <v>21</v>
      </c>
      <c r="L147" s="62"/>
      <c r="M147" s="216" t="s">
        <v>21</v>
      </c>
      <c r="N147" s="217" t="s">
        <v>42</v>
      </c>
      <c r="O147" s="43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25" t="s">
        <v>426</v>
      </c>
      <c r="AT147" s="25" t="s">
        <v>421</v>
      </c>
      <c r="AU147" s="25" t="s">
        <v>78</v>
      </c>
      <c r="AY147" s="25" t="s">
        <v>419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5" t="s">
        <v>78</v>
      </c>
      <c r="BK147" s="220">
        <f>ROUND(I147*H147,2)</f>
        <v>0</v>
      </c>
      <c r="BL147" s="25" t="s">
        <v>426</v>
      </c>
      <c r="BM147" s="25" t="s">
        <v>797</v>
      </c>
    </row>
    <row r="148" spans="2:65" s="1" customFormat="1" ht="13.5">
      <c r="B148" s="42"/>
      <c r="C148" s="64"/>
      <c r="D148" s="221" t="s">
        <v>428</v>
      </c>
      <c r="E148" s="64"/>
      <c r="F148" s="222" t="s">
        <v>4197</v>
      </c>
      <c r="G148" s="64"/>
      <c r="H148" s="64"/>
      <c r="I148" s="177"/>
      <c r="J148" s="64"/>
      <c r="K148" s="64"/>
      <c r="L148" s="62"/>
      <c r="M148" s="223"/>
      <c r="N148" s="43"/>
      <c r="O148" s="43"/>
      <c r="P148" s="43"/>
      <c r="Q148" s="43"/>
      <c r="R148" s="43"/>
      <c r="S148" s="43"/>
      <c r="T148" s="79"/>
      <c r="AT148" s="25" t="s">
        <v>428</v>
      </c>
      <c r="AU148" s="25" t="s">
        <v>78</v>
      </c>
    </row>
    <row r="149" spans="2:65" s="11" customFormat="1" ht="37.35" customHeight="1">
      <c r="B149" s="192"/>
      <c r="C149" s="193"/>
      <c r="D149" s="206" t="s">
        <v>70</v>
      </c>
      <c r="E149" s="290" t="s">
        <v>3782</v>
      </c>
      <c r="F149" s="290" t="s">
        <v>4054</v>
      </c>
      <c r="G149" s="193"/>
      <c r="H149" s="193"/>
      <c r="I149" s="196"/>
      <c r="J149" s="291">
        <f>BK149</f>
        <v>0</v>
      </c>
      <c r="K149" s="193"/>
      <c r="L149" s="198"/>
      <c r="M149" s="199"/>
      <c r="N149" s="200"/>
      <c r="O149" s="200"/>
      <c r="P149" s="201">
        <f>SUM(P150:P157)</f>
        <v>0</v>
      </c>
      <c r="Q149" s="200"/>
      <c r="R149" s="201">
        <f>SUM(R150:R157)</f>
        <v>0</v>
      </c>
      <c r="S149" s="200"/>
      <c r="T149" s="202">
        <f>SUM(T150:T157)</f>
        <v>0</v>
      </c>
      <c r="AR149" s="203" t="s">
        <v>78</v>
      </c>
      <c r="AT149" s="204" t="s">
        <v>70</v>
      </c>
      <c r="AU149" s="204" t="s">
        <v>71</v>
      </c>
      <c r="AY149" s="203" t="s">
        <v>419</v>
      </c>
      <c r="BK149" s="205">
        <f>SUM(BK150:BK157)</f>
        <v>0</v>
      </c>
    </row>
    <row r="150" spans="2:65" s="1" customFormat="1" ht="22.5" customHeight="1">
      <c r="B150" s="42"/>
      <c r="C150" s="209" t="s">
        <v>599</v>
      </c>
      <c r="D150" s="209" t="s">
        <v>421</v>
      </c>
      <c r="E150" s="210" t="s">
        <v>4135</v>
      </c>
      <c r="F150" s="211" t="s">
        <v>4136</v>
      </c>
      <c r="G150" s="212" t="s">
        <v>504</v>
      </c>
      <c r="H150" s="213">
        <v>8190</v>
      </c>
      <c r="I150" s="214"/>
      <c r="J150" s="215">
        <f>ROUND(I150*H150,2)</f>
        <v>0</v>
      </c>
      <c r="K150" s="211" t="s">
        <v>21</v>
      </c>
      <c r="L150" s="62"/>
      <c r="M150" s="216" t="s">
        <v>21</v>
      </c>
      <c r="N150" s="217" t="s">
        <v>42</v>
      </c>
      <c r="O150" s="43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25" t="s">
        <v>426</v>
      </c>
      <c r="AT150" s="25" t="s">
        <v>421</v>
      </c>
      <c r="AU150" s="25" t="s">
        <v>78</v>
      </c>
      <c r="AY150" s="25" t="s">
        <v>419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5" t="s">
        <v>78</v>
      </c>
      <c r="BK150" s="220">
        <f>ROUND(I150*H150,2)</f>
        <v>0</v>
      </c>
      <c r="BL150" s="25" t="s">
        <v>426</v>
      </c>
      <c r="BM150" s="25" t="s">
        <v>811</v>
      </c>
    </row>
    <row r="151" spans="2:65" s="1" customFormat="1" ht="13.5">
      <c r="B151" s="42"/>
      <c r="C151" s="64"/>
      <c r="D151" s="237" t="s">
        <v>428</v>
      </c>
      <c r="E151" s="64"/>
      <c r="F151" s="271" t="s">
        <v>4136</v>
      </c>
      <c r="G151" s="64"/>
      <c r="H151" s="64"/>
      <c r="I151" s="177"/>
      <c r="J151" s="64"/>
      <c r="K151" s="64"/>
      <c r="L151" s="62"/>
      <c r="M151" s="223"/>
      <c r="N151" s="43"/>
      <c r="O151" s="43"/>
      <c r="P151" s="43"/>
      <c r="Q151" s="43"/>
      <c r="R151" s="43"/>
      <c r="S151" s="43"/>
      <c r="T151" s="79"/>
      <c r="AT151" s="25" t="s">
        <v>428</v>
      </c>
      <c r="AU151" s="25" t="s">
        <v>78</v>
      </c>
    </row>
    <row r="152" spans="2:65" s="1" customFormat="1" ht="22.5" customHeight="1">
      <c r="B152" s="42"/>
      <c r="C152" s="209" t="s">
        <v>605</v>
      </c>
      <c r="D152" s="209" t="s">
        <v>421</v>
      </c>
      <c r="E152" s="210" t="s">
        <v>4057</v>
      </c>
      <c r="F152" s="211" t="s">
        <v>4058</v>
      </c>
      <c r="G152" s="212" t="s">
        <v>3002</v>
      </c>
      <c r="H152" s="213">
        <v>73</v>
      </c>
      <c r="I152" s="214"/>
      <c r="J152" s="215">
        <f>ROUND(I152*H152,2)</f>
        <v>0</v>
      </c>
      <c r="K152" s="211" t="s">
        <v>21</v>
      </c>
      <c r="L152" s="62"/>
      <c r="M152" s="216" t="s">
        <v>21</v>
      </c>
      <c r="N152" s="217" t="s">
        <v>42</v>
      </c>
      <c r="O152" s="43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25" t="s">
        <v>426</v>
      </c>
      <c r="AT152" s="25" t="s">
        <v>421</v>
      </c>
      <c r="AU152" s="25" t="s">
        <v>78</v>
      </c>
      <c r="AY152" s="25" t="s">
        <v>419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5" t="s">
        <v>78</v>
      </c>
      <c r="BK152" s="220">
        <f>ROUND(I152*H152,2)</f>
        <v>0</v>
      </c>
      <c r="BL152" s="25" t="s">
        <v>426</v>
      </c>
      <c r="BM152" s="25" t="s">
        <v>325</v>
      </c>
    </row>
    <row r="153" spans="2:65" s="1" customFormat="1" ht="13.5">
      <c r="B153" s="42"/>
      <c r="C153" s="64"/>
      <c r="D153" s="237" t="s">
        <v>428</v>
      </c>
      <c r="E153" s="64"/>
      <c r="F153" s="271" t="s">
        <v>4058</v>
      </c>
      <c r="G153" s="64"/>
      <c r="H153" s="64"/>
      <c r="I153" s="177"/>
      <c r="J153" s="64"/>
      <c r="K153" s="64"/>
      <c r="L153" s="62"/>
      <c r="M153" s="223"/>
      <c r="N153" s="43"/>
      <c r="O153" s="43"/>
      <c r="P153" s="43"/>
      <c r="Q153" s="43"/>
      <c r="R153" s="43"/>
      <c r="S153" s="43"/>
      <c r="T153" s="79"/>
      <c r="AT153" s="25" t="s">
        <v>428</v>
      </c>
      <c r="AU153" s="25" t="s">
        <v>78</v>
      </c>
    </row>
    <row r="154" spans="2:65" s="1" customFormat="1" ht="22.5" customHeight="1">
      <c r="B154" s="42"/>
      <c r="C154" s="209" t="s">
        <v>611</v>
      </c>
      <c r="D154" s="209" t="s">
        <v>421</v>
      </c>
      <c r="E154" s="210" t="s">
        <v>4139</v>
      </c>
      <c r="F154" s="211" t="s">
        <v>4140</v>
      </c>
      <c r="G154" s="212" t="s">
        <v>504</v>
      </c>
      <c r="H154" s="213">
        <v>219</v>
      </c>
      <c r="I154" s="214"/>
      <c r="J154" s="215">
        <f>ROUND(I154*H154,2)</f>
        <v>0</v>
      </c>
      <c r="K154" s="211" t="s">
        <v>21</v>
      </c>
      <c r="L154" s="62"/>
      <c r="M154" s="216" t="s">
        <v>21</v>
      </c>
      <c r="N154" s="217" t="s">
        <v>42</v>
      </c>
      <c r="O154" s="43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25" t="s">
        <v>426</v>
      </c>
      <c r="AT154" s="25" t="s">
        <v>421</v>
      </c>
      <c r="AU154" s="25" t="s">
        <v>78</v>
      </c>
      <c r="AY154" s="25" t="s">
        <v>419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5" t="s">
        <v>78</v>
      </c>
      <c r="BK154" s="220">
        <f>ROUND(I154*H154,2)</f>
        <v>0</v>
      </c>
      <c r="BL154" s="25" t="s">
        <v>426</v>
      </c>
      <c r="BM154" s="25" t="s">
        <v>832</v>
      </c>
    </row>
    <row r="155" spans="2:65" s="1" customFormat="1" ht="13.5">
      <c r="B155" s="42"/>
      <c r="C155" s="64"/>
      <c r="D155" s="237" t="s">
        <v>428</v>
      </c>
      <c r="E155" s="64"/>
      <c r="F155" s="271" t="s">
        <v>4140</v>
      </c>
      <c r="G155" s="64"/>
      <c r="H155" s="64"/>
      <c r="I155" s="177"/>
      <c r="J155" s="64"/>
      <c r="K155" s="64"/>
      <c r="L155" s="62"/>
      <c r="M155" s="223"/>
      <c r="N155" s="43"/>
      <c r="O155" s="43"/>
      <c r="P155" s="43"/>
      <c r="Q155" s="43"/>
      <c r="R155" s="43"/>
      <c r="S155" s="43"/>
      <c r="T155" s="79"/>
      <c r="AT155" s="25" t="s">
        <v>428</v>
      </c>
      <c r="AU155" s="25" t="s">
        <v>78</v>
      </c>
    </row>
    <row r="156" spans="2:65" s="1" customFormat="1" ht="22.5" customHeight="1">
      <c r="B156" s="42"/>
      <c r="C156" s="209" t="s">
        <v>617</v>
      </c>
      <c r="D156" s="209" t="s">
        <v>421</v>
      </c>
      <c r="E156" s="210" t="s">
        <v>3857</v>
      </c>
      <c r="F156" s="211" t="s">
        <v>3858</v>
      </c>
      <c r="G156" s="212" t="s">
        <v>504</v>
      </c>
      <c r="H156" s="213">
        <v>146</v>
      </c>
      <c r="I156" s="214"/>
      <c r="J156" s="215">
        <f>ROUND(I156*H156,2)</f>
        <v>0</v>
      </c>
      <c r="K156" s="211" t="s">
        <v>21</v>
      </c>
      <c r="L156" s="62"/>
      <c r="M156" s="216" t="s">
        <v>21</v>
      </c>
      <c r="N156" s="217" t="s">
        <v>42</v>
      </c>
      <c r="O156" s="43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25" t="s">
        <v>426</v>
      </c>
      <c r="AT156" s="25" t="s">
        <v>421</v>
      </c>
      <c r="AU156" s="25" t="s">
        <v>78</v>
      </c>
      <c r="AY156" s="25" t="s">
        <v>419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5" t="s">
        <v>78</v>
      </c>
      <c r="BK156" s="220">
        <f>ROUND(I156*H156,2)</f>
        <v>0</v>
      </c>
      <c r="BL156" s="25" t="s">
        <v>426</v>
      </c>
      <c r="BM156" s="25" t="s">
        <v>842</v>
      </c>
    </row>
    <row r="157" spans="2:65" s="1" customFormat="1" ht="13.5">
      <c r="B157" s="42"/>
      <c r="C157" s="64"/>
      <c r="D157" s="221" t="s">
        <v>428</v>
      </c>
      <c r="E157" s="64"/>
      <c r="F157" s="222" t="s">
        <v>3858</v>
      </c>
      <c r="G157" s="64"/>
      <c r="H157" s="64"/>
      <c r="I157" s="177"/>
      <c r="J157" s="64"/>
      <c r="K157" s="64"/>
      <c r="L157" s="62"/>
      <c r="M157" s="223"/>
      <c r="N157" s="43"/>
      <c r="O157" s="43"/>
      <c r="P157" s="43"/>
      <c r="Q157" s="43"/>
      <c r="R157" s="43"/>
      <c r="S157" s="43"/>
      <c r="T157" s="79"/>
      <c r="AT157" s="25" t="s">
        <v>428</v>
      </c>
      <c r="AU157" s="25" t="s">
        <v>78</v>
      </c>
    </row>
    <row r="158" spans="2:65" s="11" customFormat="1" ht="37.35" customHeight="1">
      <c r="B158" s="192"/>
      <c r="C158" s="193"/>
      <c r="D158" s="206" t="s">
        <v>70</v>
      </c>
      <c r="E158" s="290" t="s">
        <v>3859</v>
      </c>
      <c r="F158" s="290" t="s">
        <v>3866</v>
      </c>
      <c r="G158" s="193"/>
      <c r="H158" s="193"/>
      <c r="I158" s="196"/>
      <c r="J158" s="291">
        <f>BK158</f>
        <v>0</v>
      </c>
      <c r="K158" s="193"/>
      <c r="L158" s="198"/>
      <c r="M158" s="199"/>
      <c r="N158" s="200"/>
      <c r="O158" s="200"/>
      <c r="P158" s="201">
        <f>SUM(P159:P180)</f>
        <v>0</v>
      </c>
      <c r="Q158" s="200"/>
      <c r="R158" s="201">
        <f>SUM(R159:R180)</f>
        <v>0</v>
      </c>
      <c r="S158" s="200"/>
      <c r="T158" s="202">
        <f>SUM(T159:T180)</f>
        <v>0</v>
      </c>
      <c r="AR158" s="203" t="s">
        <v>78</v>
      </c>
      <c r="AT158" s="204" t="s">
        <v>70</v>
      </c>
      <c r="AU158" s="204" t="s">
        <v>71</v>
      </c>
      <c r="AY158" s="203" t="s">
        <v>419</v>
      </c>
      <c r="BK158" s="205">
        <f>SUM(BK159:BK180)</f>
        <v>0</v>
      </c>
    </row>
    <row r="159" spans="2:65" s="1" customFormat="1" ht="22.5" customHeight="1">
      <c r="B159" s="42"/>
      <c r="C159" s="209" t="s">
        <v>622</v>
      </c>
      <c r="D159" s="209" t="s">
        <v>421</v>
      </c>
      <c r="E159" s="210" t="s">
        <v>4061</v>
      </c>
      <c r="F159" s="211" t="s">
        <v>3792</v>
      </c>
      <c r="G159" s="212" t="s">
        <v>3770</v>
      </c>
      <c r="H159" s="213">
        <v>1</v>
      </c>
      <c r="I159" s="214"/>
      <c r="J159" s="215">
        <f>ROUND(I159*H159,2)</f>
        <v>0</v>
      </c>
      <c r="K159" s="211" t="s">
        <v>21</v>
      </c>
      <c r="L159" s="62"/>
      <c r="M159" s="216" t="s">
        <v>21</v>
      </c>
      <c r="N159" s="217" t="s">
        <v>42</v>
      </c>
      <c r="O159" s="43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5" t="s">
        <v>426</v>
      </c>
      <c r="AT159" s="25" t="s">
        <v>421</v>
      </c>
      <c r="AU159" s="25" t="s">
        <v>78</v>
      </c>
      <c r="AY159" s="25" t="s">
        <v>419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5" t="s">
        <v>78</v>
      </c>
      <c r="BK159" s="220">
        <f>ROUND(I159*H159,2)</f>
        <v>0</v>
      </c>
      <c r="BL159" s="25" t="s">
        <v>426</v>
      </c>
      <c r="BM159" s="25" t="s">
        <v>853</v>
      </c>
    </row>
    <row r="160" spans="2:65" s="1" customFormat="1" ht="13.5">
      <c r="B160" s="42"/>
      <c r="C160" s="64"/>
      <c r="D160" s="237" t="s">
        <v>428</v>
      </c>
      <c r="E160" s="64"/>
      <c r="F160" s="271" t="s">
        <v>3792</v>
      </c>
      <c r="G160" s="64"/>
      <c r="H160" s="64"/>
      <c r="I160" s="177"/>
      <c r="J160" s="64"/>
      <c r="K160" s="64"/>
      <c r="L160" s="62"/>
      <c r="M160" s="223"/>
      <c r="N160" s="43"/>
      <c r="O160" s="43"/>
      <c r="P160" s="43"/>
      <c r="Q160" s="43"/>
      <c r="R160" s="43"/>
      <c r="S160" s="43"/>
      <c r="T160" s="79"/>
      <c r="AT160" s="25" t="s">
        <v>428</v>
      </c>
      <c r="AU160" s="25" t="s">
        <v>78</v>
      </c>
    </row>
    <row r="161" spans="2:65" s="1" customFormat="1" ht="22.5" customHeight="1">
      <c r="B161" s="42"/>
      <c r="C161" s="209" t="s">
        <v>628</v>
      </c>
      <c r="D161" s="209" t="s">
        <v>421</v>
      </c>
      <c r="E161" s="210" t="s">
        <v>4062</v>
      </c>
      <c r="F161" s="211" t="s">
        <v>3869</v>
      </c>
      <c r="G161" s="212" t="s">
        <v>3770</v>
      </c>
      <c r="H161" s="213">
        <v>1</v>
      </c>
      <c r="I161" s="214"/>
      <c r="J161" s="215">
        <f>ROUND(I161*H161,2)</f>
        <v>0</v>
      </c>
      <c r="K161" s="211" t="s">
        <v>21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426</v>
      </c>
      <c r="AT161" s="25" t="s">
        <v>421</v>
      </c>
      <c r="AU161" s="25" t="s">
        <v>78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426</v>
      </c>
      <c r="BM161" s="25" t="s">
        <v>864</v>
      </c>
    </row>
    <row r="162" spans="2:65" s="1" customFormat="1" ht="13.5">
      <c r="B162" s="42"/>
      <c r="C162" s="64"/>
      <c r="D162" s="237" t="s">
        <v>428</v>
      </c>
      <c r="E162" s="64"/>
      <c r="F162" s="271" t="s">
        <v>3869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78</v>
      </c>
    </row>
    <row r="163" spans="2:65" s="1" customFormat="1" ht="22.5" customHeight="1">
      <c r="B163" s="42"/>
      <c r="C163" s="209" t="s">
        <v>633</v>
      </c>
      <c r="D163" s="209" t="s">
        <v>421</v>
      </c>
      <c r="E163" s="210" t="s">
        <v>4063</v>
      </c>
      <c r="F163" s="211" t="s">
        <v>3871</v>
      </c>
      <c r="G163" s="212" t="s">
        <v>3770</v>
      </c>
      <c r="H163" s="213">
        <v>1</v>
      </c>
      <c r="I163" s="214"/>
      <c r="J163" s="215">
        <f>ROUND(I163*H163,2)</f>
        <v>0</v>
      </c>
      <c r="K163" s="211" t="s">
        <v>21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426</v>
      </c>
      <c r="AT163" s="25" t="s">
        <v>421</v>
      </c>
      <c r="AU163" s="25" t="s">
        <v>78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426</v>
      </c>
      <c r="BM163" s="25" t="s">
        <v>875</v>
      </c>
    </row>
    <row r="164" spans="2:65" s="1" customFormat="1" ht="13.5">
      <c r="B164" s="42"/>
      <c r="C164" s="64"/>
      <c r="D164" s="237" t="s">
        <v>428</v>
      </c>
      <c r="E164" s="64"/>
      <c r="F164" s="271" t="s">
        <v>3871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78</v>
      </c>
    </row>
    <row r="165" spans="2:65" s="1" customFormat="1" ht="22.5" customHeight="1">
      <c r="B165" s="42"/>
      <c r="C165" s="209" t="s">
        <v>638</v>
      </c>
      <c r="D165" s="209" t="s">
        <v>421</v>
      </c>
      <c r="E165" s="210" t="s">
        <v>4064</v>
      </c>
      <c r="F165" s="211" t="s">
        <v>3873</v>
      </c>
      <c r="G165" s="212" t="s">
        <v>3770</v>
      </c>
      <c r="H165" s="213">
        <v>1</v>
      </c>
      <c r="I165" s="214"/>
      <c r="J165" s="215">
        <f>ROUND(I165*H165,2)</f>
        <v>0</v>
      </c>
      <c r="K165" s="211" t="s">
        <v>21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426</v>
      </c>
      <c r="AT165" s="25" t="s">
        <v>421</v>
      </c>
      <c r="AU165" s="25" t="s">
        <v>78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426</v>
      </c>
      <c r="BM165" s="25" t="s">
        <v>886</v>
      </c>
    </row>
    <row r="166" spans="2:65" s="1" customFormat="1" ht="13.5">
      <c r="B166" s="42"/>
      <c r="C166" s="64"/>
      <c r="D166" s="237" t="s">
        <v>428</v>
      </c>
      <c r="E166" s="64"/>
      <c r="F166" s="271" t="s">
        <v>3873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78</v>
      </c>
    </row>
    <row r="167" spans="2:65" s="1" customFormat="1" ht="22.5" customHeight="1">
      <c r="B167" s="42"/>
      <c r="C167" s="209" t="s">
        <v>643</v>
      </c>
      <c r="D167" s="209" t="s">
        <v>421</v>
      </c>
      <c r="E167" s="210" t="s">
        <v>4065</v>
      </c>
      <c r="F167" s="211" t="s">
        <v>3877</v>
      </c>
      <c r="G167" s="212" t="s">
        <v>3770</v>
      </c>
      <c r="H167" s="213">
        <v>1</v>
      </c>
      <c r="I167" s="214"/>
      <c r="J167" s="215">
        <f>ROUND(I167*H167,2)</f>
        <v>0</v>
      </c>
      <c r="K167" s="211" t="s">
        <v>21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426</v>
      </c>
      <c r="AT167" s="25" t="s">
        <v>421</v>
      </c>
      <c r="AU167" s="25" t="s">
        <v>78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426</v>
      </c>
      <c r="BM167" s="25" t="s">
        <v>897</v>
      </c>
    </row>
    <row r="168" spans="2:65" s="1" customFormat="1" ht="13.5">
      <c r="B168" s="42"/>
      <c r="C168" s="64"/>
      <c r="D168" s="237" t="s">
        <v>428</v>
      </c>
      <c r="E168" s="64"/>
      <c r="F168" s="271" t="s">
        <v>3877</v>
      </c>
      <c r="G168" s="64"/>
      <c r="H168" s="64"/>
      <c r="I168" s="177"/>
      <c r="J168" s="64"/>
      <c r="K168" s="64"/>
      <c r="L168" s="62"/>
      <c r="M168" s="223"/>
      <c r="N168" s="43"/>
      <c r="O168" s="43"/>
      <c r="P168" s="43"/>
      <c r="Q168" s="43"/>
      <c r="R168" s="43"/>
      <c r="S168" s="43"/>
      <c r="T168" s="79"/>
      <c r="AT168" s="25" t="s">
        <v>428</v>
      </c>
      <c r="AU168" s="25" t="s">
        <v>78</v>
      </c>
    </row>
    <row r="169" spans="2:65" s="1" customFormat="1" ht="22.5" customHeight="1">
      <c r="B169" s="42"/>
      <c r="C169" s="209" t="s">
        <v>649</v>
      </c>
      <c r="D169" s="209" t="s">
        <v>421</v>
      </c>
      <c r="E169" s="210" t="s">
        <v>4066</v>
      </c>
      <c r="F169" s="211" t="s">
        <v>3879</v>
      </c>
      <c r="G169" s="212" t="s">
        <v>3770</v>
      </c>
      <c r="H169" s="213">
        <v>1</v>
      </c>
      <c r="I169" s="214"/>
      <c r="J169" s="215">
        <f>ROUND(I169*H169,2)</f>
        <v>0</v>
      </c>
      <c r="K169" s="211" t="s">
        <v>21</v>
      </c>
      <c r="L169" s="62"/>
      <c r="M169" s="216" t="s">
        <v>21</v>
      </c>
      <c r="N169" s="217" t="s">
        <v>42</v>
      </c>
      <c r="O169" s="43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5" t="s">
        <v>426</v>
      </c>
      <c r="AT169" s="25" t="s">
        <v>421</v>
      </c>
      <c r="AU169" s="25" t="s">
        <v>78</v>
      </c>
      <c r="AY169" s="25" t="s">
        <v>419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5" t="s">
        <v>78</v>
      </c>
      <c r="BK169" s="220">
        <f>ROUND(I169*H169,2)</f>
        <v>0</v>
      </c>
      <c r="BL169" s="25" t="s">
        <v>426</v>
      </c>
      <c r="BM169" s="25" t="s">
        <v>909</v>
      </c>
    </row>
    <row r="170" spans="2:65" s="1" customFormat="1" ht="13.5">
      <c r="B170" s="42"/>
      <c r="C170" s="64"/>
      <c r="D170" s="237" t="s">
        <v>428</v>
      </c>
      <c r="E170" s="64"/>
      <c r="F170" s="271" t="s">
        <v>3879</v>
      </c>
      <c r="G170" s="64"/>
      <c r="H170" s="64"/>
      <c r="I170" s="177"/>
      <c r="J170" s="64"/>
      <c r="K170" s="64"/>
      <c r="L170" s="62"/>
      <c r="M170" s="223"/>
      <c r="N170" s="43"/>
      <c r="O170" s="43"/>
      <c r="P170" s="43"/>
      <c r="Q170" s="43"/>
      <c r="R170" s="43"/>
      <c r="S170" s="43"/>
      <c r="T170" s="79"/>
      <c r="AT170" s="25" t="s">
        <v>428</v>
      </c>
      <c r="AU170" s="25" t="s">
        <v>78</v>
      </c>
    </row>
    <row r="171" spans="2:65" s="1" customFormat="1" ht="22.5" customHeight="1">
      <c r="B171" s="42"/>
      <c r="C171" s="209" t="s">
        <v>654</v>
      </c>
      <c r="D171" s="209" t="s">
        <v>421</v>
      </c>
      <c r="E171" s="210" t="s">
        <v>4067</v>
      </c>
      <c r="F171" s="211" t="s">
        <v>4068</v>
      </c>
      <c r="G171" s="212" t="s">
        <v>3770</v>
      </c>
      <c r="H171" s="213">
        <v>1</v>
      </c>
      <c r="I171" s="214"/>
      <c r="J171" s="215">
        <f>ROUND(I171*H171,2)</f>
        <v>0</v>
      </c>
      <c r="K171" s="211" t="s">
        <v>21</v>
      </c>
      <c r="L171" s="62"/>
      <c r="M171" s="216" t="s">
        <v>21</v>
      </c>
      <c r="N171" s="217" t="s">
        <v>42</v>
      </c>
      <c r="O171" s="43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25" t="s">
        <v>426</v>
      </c>
      <c r="AT171" s="25" t="s">
        <v>421</v>
      </c>
      <c r="AU171" s="25" t="s">
        <v>78</v>
      </c>
      <c r="AY171" s="25" t="s">
        <v>419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5" t="s">
        <v>78</v>
      </c>
      <c r="BK171" s="220">
        <f>ROUND(I171*H171,2)</f>
        <v>0</v>
      </c>
      <c r="BL171" s="25" t="s">
        <v>426</v>
      </c>
      <c r="BM171" s="25" t="s">
        <v>921</v>
      </c>
    </row>
    <row r="172" spans="2:65" s="1" customFormat="1" ht="13.5">
      <c r="B172" s="42"/>
      <c r="C172" s="64"/>
      <c r="D172" s="237" t="s">
        <v>428</v>
      </c>
      <c r="E172" s="64"/>
      <c r="F172" s="271" t="s">
        <v>4068</v>
      </c>
      <c r="G172" s="64"/>
      <c r="H172" s="64"/>
      <c r="I172" s="177"/>
      <c r="J172" s="64"/>
      <c r="K172" s="64"/>
      <c r="L172" s="62"/>
      <c r="M172" s="223"/>
      <c r="N172" s="43"/>
      <c r="O172" s="43"/>
      <c r="P172" s="43"/>
      <c r="Q172" s="43"/>
      <c r="R172" s="43"/>
      <c r="S172" s="43"/>
      <c r="T172" s="79"/>
      <c r="AT172" s="25" t="s">
        <v>428</v>
      </c>
      <c r="AU172" s="25" t="s">
        <v>78</v>
      </c>
    </row>
    <row r="173" spans="2:65" s="1" customFormat="1" ht="22.5" customHeight="1">
      <c r="B173" s="42"/>
      <c r="C173" s="209" t="s">
        <v>659</v>
      </c>
      <c r="D173" s="209" t="s">
        <v>421</v>
      </c>
      <c r="E173" s="210" t="s">
        <v>4069</v>
      </c>
      <c r="F173" s="211" t="s">
        <v>3881</v>
      </c>
      <c r="G173" s="212" t="s">
        <v>3770</v>
      </c>
      <c r="H173" s="213">
        <v>1</v>
      </c>
      <c r="I173" s="214"/>
      <c r="J173" s="215">
        <f>ROUND(I173*H173,2)</f>
        <v>0</v>
      </c>
      <c r="K173" s="211" t="s">
        <v>21</v>
      </c>
      <c r="L173" s="62"/>
      <c r="M173" s="216" t="s">
        <v>21</v>
      </c>
      <c r="N173" s="217" t="s">
        <v>42</v>
      </c>
      <c r="O173" s="43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25" t="s">
        <v>426</v>
      </c>
      <c r="AT173" s="25" t="s">
        <v>421</v>
      </c>
      <c r="AU173" s="25" t="s">
        <v>78</v>
      </c>
      <c r="AY173" s="25" t="s">
        <v>419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5" t="s">
        <v>78</v>
      </c>
      <c r="BK173" s="220">
        <f>ROUND(I173*H173,2)</f>
        <v>0</v>
      </c>
      <c r="BL173" s="25" t="s">
        <v>426</v>
      </c>
      <c r="BM173" s="25" t="s">
        <v>933</v>
      </c>
    </row>
    <row r="174" spans="2:65" s="1" customFormat="1" ht="13.5">
      <c r="B174" s="42"/>
      <c r="C174" s="64"/>
      <c r="D174" s="237" t="s">
        <v>428</v>
      </c>
      <c r="E174" s="64"/>
      <c r="F174" s="271" t="s">
        <v>3881</v>
      </c>
      <c r="G174" s="64"/>
      <c r="H174" s="64"/>
      <c r="I174" s="177"/>
      <c r="J174" s="64"/>
      <c r="K174" s="64"/>
      <c r="L174" s="62"/>
      <c r="M174" s="223"/>
      <c r="N174" s="43"/>
      <c r="O174" s="43"/>
      <c r="P174" s="43"/>
      <c r="Q174" s="43"/>
      <c r="R174" s="43"/>
      <c r="S174" s="43"/>
      <c r="T174" s="79"/>
      <c r="AT174" s="25" t="s">
        <v>428</v>
      </c>
      <c r="AU174" s="25" t="s">
        <v>78</v>
      </c>
    </row>
    <row r="175" spans="2:65" s="1" customFormat="1" ht="22.5" customHeight="1">
      <c r="B175" s="42"/>
      <c r="C175" s="209" t="s">
        <v>664</v>
      </c>
      <c r="D175" s="209" t="s">
        <v>421</v>
      </c>
      <c r="E175" s="210" t="s">
        <v>4070</v>
      </c>
      <c r="F175" s="211" t="s">
        <v>4071</v>
      </c>
      <c r="G175" s="212" t="s">
        <v>3394</v>
      </c>
      <c r="H175" s="213">
        <v>8</v>
      </c>
      <c r="I175" s="214"/>
      <c r="J175" s="215">
        <f>ROUND(I175*H175,2)</f>
        <v>0</v>
      </c>
      <c r="K175" s="211" t="s">
        <v>21</v>
      </c>
      <c r="L175" s="62"/>
      <c r="M175" s="216" t="s">
        <v>21</v>
      </c>
      <c r="N175" s="217" t="s">
        <v>42</v>
      </c>
      <c r="O175" s="43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5" t="s">
        <v>426</v>
      </c>
      <c r="AT175" s="25" t="s">
        <v>421</v>
      </c>
      <c r="AU175" s="25" t="s">
        <v>78</v>
      </c>
      <c r="AY175" s="25" t="s">
        <v>419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5" t="s">
        <v>78</v>
      </c>
      <c r="BK175" s="220">
        <f>ROUND(I175*H175,2)</f>
        <v>0</v>
      </c>
      <c r="BL175" s="25" t="s">
        <v>426</v>
      </c>
      <c r="BM175" s="25" t="s">
        <v>945</v>
      </c>
    </row>
    <row r="176" spans="2:65" s="1" customFormat="1" ht="13.5">
      <c r="B176" s="42"/>
      <c r="C176" s="64"/>
      <c r="D176" s="237" t="s">
        <v>428</v>
      </c>
      <c r="E176" s="64"/>
      <c r="F176" s="271" t="s">
        <v>4071</v>
      </c>
      <c r="G176" s="64"/>
      <c r="H176" s="64"/>
      <c r="I176" s="177"/>
      <c r="J176" s="64"/>
      <c r="K176" s="64"/>
      <c r="L176" s="62"/>
      <c r="M176" s="223"/>
      <c r="N176" s="43"/>
      <c r="O176" s="43"/>
      <c r="P176" s="43"/>
      <c r="Q176" s="43"/>
      <c r="R176" s="43"/>
      <c r="S176" s="43"/>
      <c r="T176" s="79"/>
      <c r="AT176" s="25" t="s">
        <v>428</v>
      </c>
      <c r="AU176" s="25" t="s">
        <v>78</v>
      </c>
    </row>
    <row r="177" spans="2:65" s="1" customFormat="1" ht="22.5" customHeight="1">
      <c r="B177" s="42"/>
      <c r="C177" s="209" t="s">
        <v>671</v>
      </c>
      <c r="D177" s="209" t="s">
        <v>421</v>
      </c>
      <c r="E177" s="210" t="s">
        <v>4198</v>
      </c>
      <c r="F177" s="211" t="s">
        <v>3885</v>
      </c>
      <c r="G177" s="212" t="s">
        <v>3770</v>
      </c>
      <c r="H177" s="213">
        <v>1</v>
      </c>
      <c r="I177" s="214"/>
      <c r="J177" s="215">
        <f>ROUND(I177*H177,2)</f>
        <v>0</v>
      </c>
      <c r="K177" s="211" t="s">
        <v>21</v>
      </c>
      <c r="L177" s="62"/>
      <c r="M177" s="216" t="s">
        <v>21</v>
      </c>
      <c r="N177" s="217" t="s">
        <v>42</v>
      </c>
      <c r="O177" s="43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AR177" s="25" t="s">
        <v>426</v>
      </c>
      <c r="AT177" s="25" t="s">
        <v>421</v>
      </c>
      <c r="AU177" s="25" t="s">
        <v>78</v>
      </c>
      <c r="AY177" s="25" t="s">
        <v>419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5" t="s">
        <v>78</v>
      </c>
      <c r="BK177" s="220">
        <f>ROUND(I177*H177,2)</f>
        <v>0</v>
      </c>
      <c r="BL177" s="25" t="s">
        <v>426</v>
      </c>
      <c r="BM177" s="25" t="s">
        <v>957</v>
      </c>
    </row>
    <row r="178" spans="2:65" s="1" customFormat="1" ht="13.5">
      <c r="B178" s="42"/>
      <c r="C178" s="64"/>
      <c r="D178" s="237" t="s">
        <v>428</v>
      </c>
      <c r="E178" s="64"/>
      <c r="F178" s="271" t="s">
        <v>3885</v>
      </c>
      <c r="G178" s="64"/>
      <c r="H178" s="64"/>
      <c r="I178" s="177"/>
      <c r="J178" s="64"/>
      <c r="K178" s="64"/>
      <c r="L178" s="62"/>
      <c r="M178" s="223"/>
      <c r="N178" s="43"/>
      <c r="O178" s="43"/>
      <c r="P178" s="43"/>
      <c r="Q178" s="43"/>
      <c r="R178" s="43"/>
      <c r="S178" s="43"/>
      <c r="T178" s="79"/>
      <c r="AT178" s="25" t="s">
        <v>428</v>
      </c>
      <c r="AU178" s="25" t="s">
        <v>78</v>
      </c>
    </row>
    <row r="179" spans="2:65" s="1" customFormat="1" ht="22.5" customHeight="1">
      <c r="B179" s="42"/>
      <c r="C179" s="209" t="s">
        <v>679</v>
      </c>
      <c r="D179" s="209" t="s">
        <v>421</v>
      </c>
      <c r="E179" s="210" t="s">
        <v>4199</v>
      </c>
      <c r="F179" s="211" t="s">
        <v>3887</v>
      </c>
      <c r="G179" s="212" t="s">
        <v>3770</v>
      </c>
      <c r="H179" s="213">
        <v>1</v>
      </c>
      <c r="I179" s="214"/>
      <c r="J179" s="215">
        <f>ROUND(I179*H179,2)</f>
        <v>0</v>
      </c>
      <c r="K179" s="211" t="s">
        <v>21</v>
      </c>
      <c r="L179" s="62"/>
      <c r="M179" s="216" t="s">
        <v>21</v>
      </c>
      <c r="N179" s="217" t="s">
        <v>42</v>
      </c>
      <c r="O179" s="43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25" t="s">
        <v>426</v>
      </c>
      <c r="AT179" s="25" t="s">
        <v>421</v>
      </c>
      <c r="AU179" s="25" t="s">
        <v>78</v>
      </c>
      <c r="AY179" s="25" t="s">
        <v>419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5" t="s">
        <v>78</v>
      </c>
      <c r="BK179" s="220">
        <f>ROUND(I179*H179,2)</f>
        <v>0</v>
      </c>
      <c r="BL179" s="25" t="s">
        <v>426</v>
      </c>
      <c r="BM179" s="25" t="s">
        <v>969</v>
      </c>
    </row>
    <row r="180" spans="2:65" s="1" customFormat="1" ht="13.5">
      <c r="B180" s="42"/>
      <c r="C180" s="64"/>
      <c r="D180" s="221" t="s">
        <v>428</v>
      </c>
      <c r="E180" s="64"/>
      <c r="F180" s="222" t="s">
        <v>3887</v>
      </c>
      <c r="G180" s="64"/>
      <c r="H180" s="64"/>
      <c r="I180" s="177"/>
      <c r="J180" s="64"/>
      <c r="K180" s="64"/>
      <c r="L180" s="62"/>
      <c r="M180" s="287"/>
      <c r="N180" s="288"/>
      <c r="O180" s="288"/>
      <c r="P180" s="288"/>
      <c r="Q180" s="288"/>
      <c r="R180" s="288"/>
      <c r="S180" s="288"/>
      <c r="T180" s="289"/>
      <c r="AT180" s="25" t="s">
        <v>428</v>
      </c>
      <c r="AU180" s="25" t="s">
        <v>78</v>
      </c>
    </row>
    <row r="181" spans="2:65" s="1" customFormat="1" ht="6.95" customHeight="1">
      <c r="B181" s="57"/>
      <c r="C181" s="58"/>
      <c r="D181" s="58"/>
      <c r="E181" s="58"/>
      <c r="F181" s="58"/>
      <c r="G181" s="58"/>
      <c r="H181" s="58"/>
      <c r="I181" s="151"/>
      <c r="J181" s="58"/>
      <c r="K181" s="58"/>
      <c r="L181" s="62"/>
    </row>
  </sheetData>
  <sheetProtection password="CC35" sheet="1" objects="1" scenarios="1" formatCells="0" formatColumns="0" formatRows="0" sort="0" autoFilter="0"/>
  <autoFilter ref="C91:K180"/>
  <mergeCells count="15">
    <mergeCell ref="E82:H82"/>
    <mergeCell ref="E80:H80"/>
    <mergeCell ref="E84:H84"/>
    <mergeCell ref="G1:H1"/>
    <mergeCell ref="L2:V2"/>
    <mergeCell ref="E49:H49"/>
    <mergeCell ref="E53:H53"/>
    <mergeCell ref="E51:H51"/>
    <mergeCell ref="E55:H55"/>
    <mergeCell ref="E78:H78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115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4200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ROUND(J92,2)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ROUND(SUM(BE92:BE202), 2)</f>
        <v>0</v>
      </c>
      <c r="G34" s="43"/>
      <c r="H34" s="43"/>
      <c r="I34" s="143">
        <v>0.21</v>
      </c>
      <c r="J34" s="142">
        <f>ROUND(ROUND((SUM(BE92:BE202)),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ROUND(SUM(BF92:BF202), 2)</f>
        <v>0</v>
      </c>
      <c r="G35" s="43"/>
      <c r="H35" s="43"/>
      <c r="I35" s="143">
        <v>0.15</v>
      </c>
      <c r="J35" s="142">
        <f>ROUND(ROUND((SUM(BF92:BF202)),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ROUND(SUM(BG92:BG202),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ROUND(SUM(BH92:BH202),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ROUND(SUM(BI92:BI202),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DZ - Dorozumívací zařízení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J92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4201</v>
      </c>
      <c r="E65" s="164"/>
      <c r="F65" s="164"/>
      <c r="G65" s="164"/>
      <c r="H65" s="164"/>
      <c r="I65" s="165"/>
      <c r="J65" s="166">
        <f>J93</f>
        <v>0</v>
      </c>
      <c r="K65" s="167"/>
    </row>
    <row r="66" spans="2:12" s="8" customFormat="1" ht="24.95" customHeight="1">
      <c r="B66" s="161"/>
      <c r="C66" s="162"/>
      <c r="D66" s="163" t="s">
        <v>4202</v>
      </c>
      <c r="E66" s="164"/>
      <c r="F66" s="164"/>
      <c r="G66" s="164"/>
      <c r="H66" s="164"/>
      <c r="I66" s="165"/>
      <c r="J66" s="166">
        <f>J122</f>
        <v>0</v>
      </c>
      <c r="K66" s="167"/>
    </row>
    <row r="67" spans="2:12" s="8" customFormat="1" ht="24.95" customHeight="1">
      <c r="B67" s="161"/>
      <c r="C67" s="162"/>
      <c r="D67" s="163" t="s">
        <v>3979</v>
      </c>
      <c r="E67" s="164"/>
      <c r="F67" s="164"/>
      <c r="G67" s="164"/>
      <c r="H67" s="164"/>
      <c r="I67" s="165"/>
      <c r="J67" s="166">
        <f>J167</f>
        <v>0</v>
      </c>
      <c r="K67" s="167"/>
    </row>
    <row r="68" spans="2:12" s="8" customFormat="1" ht="24.95" customHeight="1">
      <c r="B68" s="161"/>
      <c r="C68" s="162"/>
      <c r="D68" s="163" t="s">
        <v>3980</v>
      </c>
      <c r="E68" s="164"/>
      <c r="F68" s="164"/>
      <c r="G68" s="164"/>
      <c r="H68" s="164"/>
      <c r="I68" s="165"/>
      <c r="J68" s="166">
        <f>J180</f>
        <v>0</v>
      </c>
      <c r="K68" s="167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51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4"/>
      <c r="J74" s="61"/>
      <c r="K74" s="61"/>
      <c r="L74" s="62"/>
    </row>
    <row r="75" spans="2:12" s="1" customFormat="1" ht="36.950000000000003" customHeight="1">
      <c r="B75" s="42"/>
      <c r="C75" s="63" t="s">
        <v>380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22.5" customHeight="1">
      <c r="B78" s="42"/>
      <c r="C78" s="64"/>
      <c r="D78" s="64"/>
      <c r="E78" s="423" t="str">
        <f>E7</f>
        <v>Rekonstrukce objektu č.50 na ubytovnu</v>
      </c>
      <c r="F78" s="424"/>
      <c r="G78" s="424"/>
      <c r="H78" s="424"/>
      <c r="I78" s="177"/>
      <c r="J78" s="64"/>
      <c r="K78" s="64"/>
      <c r="L78" s="62"/>
    </row>
    <row r="79" spans="2:12">
      <c r="B79" s="29"/>
      <c r="C79" s="66" t="s">
        <v>170</v>
      </c>
      <c r="D79" s="178"/>
      <c r="E79" s="178"/>
      <c r="F79" s="178"/>
      <c r="G79" s="178"/>
      <c r="H79" s="178"/>
      <c r="J79" s="178"/>
      <c r="K79" s="178"/>
      <c r="L79" s="179"/>
    </row>
    <row r="80" spans="2:12" ht="22.5" customHeight="1">
      <c r="B80" s="29"/>
      <c r="C80" s="178"/>
      <c r="D80" s="178"/>
      <c r="E80" s="423" t="s">
        <v>173</v>
      </c>
      <c r="F80" s="428"/>
      <c r="G80" s="428"/>
      <c r="H80" s="428"/>
      <c r="J80" s="178"/>
      <c r="K80" s="178"/>
      <c r="L80" s="179"/>
    </row>
    <row r="81" spans="2:65">
      <c r="B81" s="29"/>
      <c r="C81" s="66" t="s">
        <v>176</v>
      </c>
      <c r="D81" s="178"/>
      <c r="E81" s="178"/>
      <c r="F81" s="178"/>
      <c r="G81" s="178"/>
      <c r="H81" s="178"/>
      <c r="J81" s="178"/>
      <c r="K81" s="178"/>
      <c r="L81" s="179"/>
    </row>
    <row r="82" spans="2:65" s="1" customFormat="1" ht="22.5" customHeight="1">
      <c r="B82" s="42"/>
      <c r="C82" s="64"/>
      <c r="D82" s="64"/>
      <c r="E82" s="427" t="s">
        <v>3806</v>
      </c>
      <c r="F82" s="425"/>
      <c r="G82" s="425"/>
      <c r="H82" s="425"/>
      <c r="I82" s="177"/>
      <c r="J82" s="64"/>
      <c r="K82" s="64"/>
      <c r="L82" s="62"/>
    </row>
    <row r="83" spans="2:65" s="1" customFormat="1" ht="14.45" customHeight="1">
      <c r="B83" s="42"/>
      <c r="C83" s="66" t="s">
        <v>3807</v>
      </c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" customFormat="1" ht="23.25" customHeight="1">
      <c r="B84" s="42"/>
      <c r="C84" s="64"/>
      <c r="D84" s="64"/>
      <c r="E84" s="394" t="str">
        <f>E13</f>
        <v>DZ - Dorozumívací zařízení</v>
      </c>
      <c r="F84" s="425"/>
      <c r="G84" s="425"/>
      <c r="H84" s="425"/>
      <c r="I84" s="177"/>
      <c r="J84" s="64"/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65" s="1" customFormat="1" ht="18" customHeight="1">
      <c r="B86" s="42"/>
      <c r="C86" s="66" t="s">
        <v>23</v>
      </c>
      <c r="D86" s="64"/>
      <c r="E86" s="64"/>
      <c r="F86" s="180" t="str">
        <f>F16</f>
        <v>Valdice</v>
      </c>
      <c r="G86" s="64"/>
      <c r="H86" s="64"/>
      <c r="I86" s="181" t="s">
        <v>25</v>
      </c>
      <c r="J86" s="74" t="str">
        <f>IF(J16="","",J16)</f>
        <v>31.07.2017</v>
      </c>
      <c r="K86" s="64"/>
      <c r="L86" s="62"/>
    </row>
    <row r="87" spans="2:65" s="1" customFormat="1" ht="6.95" customHeight="1">
      <c r="B87" s="42"/>
      <c r="C87" s="64"/>
      <c r="D87" s="64"/>
      <c r="E87" s="64"/>
      <c r="F87" s="64"/>
      <c r="G87" s="64"/>
      <c r="H87" s="64"/>
      <c r="I87" s="177"/>
      <c r="J87" s="64"/>
      <c r="K87" s="64"/>
      <c r="L87" s="62"/>
    </row>
    <row r="88" spans="2:65" s="1" customFormat="1">
      <c r="B88" s="42"/>
      <c r="C88" s="66" t="s">
        <v>27</v>
      </c>
      <c r="D88" s="64"/>
      <c r="E88" s="64"/>
      <c r="F88" s="180" t="str">
        <f>E19</f>
        <v xml:space="preserve"> </v>
      </c>
      <c r="G88" s="64"/>
      <c r="H88" s="64"/>
      <c r="I88" s="181" t="s">
        <v>33</v>
      </c>
      <c r="J88" s="180" t="str">
        <f>E25</f>
        <v xml:space="preserve"> </v>
      </c>
      <c r="K88" s="64"/>
      <c r="L88" s="62"/>
    </row>
    <row r="89" spans="2:65" s="1" customFormat="1" ht="14.45" customHeight="1">
      <c r="B89" s="42"/>
      <c r="C89" s="66" t="s">
        <v>31</v>
      </c>
      <c r="D89" s="64"/>
      <c r="E89" s="64"/>
      <c r="F89" s="180" t="str">
        <f>IF(E22="","",E22)</f>
        <v/>
      </c>
      <c r="G89" s="64"/>
      <c r="H89" s="64"/>
      <c r="I89" s="177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77"/>
      <c r="J90" s="64"/>
      <c r="K90" s="64"/>
      <c r="L90" s="62"/>
    </row>
    <row r="91" spans="2:65" s="10" customFormat="1" ht="29.25" customHeight="1">
      <c r="B91" s="182"/>
      <c r="C91" s="183" t="s">
        <v>404</v>
      </c>
      <c r="D91" s="184" t="s">
        <v>56</v>
      </c>
      <c r="E91" s="184" t="s">
        <v>52</v>
      </c>
      <c r="F91" s="184" t="s">
        <v>405</v>
      </c>
      <c r="G91" s="184" t="s">
        <v>406</v>
      </c>
      <c r="H91" s="184" t="s">
        <v>407</v>
      </c>
      <c r="I91" s="185" t="s">
        <v>408</v>
      </c>
      <c r="J91" s="184" t="s">
        <v>275</v>
      </c>
      <c r="K91" s="186" t="s">
        <v>409</v>
      </c>
      <c r="L91" s="187"/>
      <c r="M91" s="82" t="s">
        <v>410</v>
      </c>
      <c r="N91" s="83" t="s">
        <v>41</v>
      </c>
      <c r="O91" s="83" t="s">
        <v>411</v>
      </c>
      <c r="P91" s="83" t="s">
        <v>412</v>
      </c>
      <c r="Q91" s="83" t="s">
        <v>413</v>
      </c>
      <c r="R91" s="83" t="s">
        <v>414</v>
      </c>
      <c r="S91" s="83" t="s">
        <v>415</v>
      </c>
      <c r="T91" s="84" t="s">
        <v>416</v>
      </c>
    </row>
    <row r="92" spans="2:65" s="1" customFormat="1" ht="29.25" customHeight="1">
      <c r="B92" s="42"/>
      <c r="C92" s="88" t="s">
        <v>280</v>
      </c>
      <c r="D92" s="64"/>
      <c r="E92" s="64"/>
      <c r="F92" s="64"/>
      <c r="G92" s="64"/>
      <c r="H92" s="64"/>
      <c r="I92" s="177"/>
      <c r="J92" s="188">
        <f>BK92</f>
        <v>0</v>
      </c>
      <c r="K92" s="64"/>
      <c r="L92" s="62"/>
      <c r="M92" s="85"/>
      <c r="N92" s="86"/>
      <c r="O92" s="86"/>
      <c r="P92" s="189">
        <f>P93+P122+P167+P180</f>
        <v>0</v>
      </c>
      <c r="Q92" s="86"/>
      <c r="R92" s="189">
        <f>R93+R122+R167+R180</f>
        <v>0</v>
      </c>
      <c r="S92" s="86"/>
      <c r="T92" s="190">
        <f>T93+T122+T167+T180</f>
        <v>0</v>
      </c>
      <c r="AT92" s="25" t="s">
        <v>70</v>
      </c>
      <c r="AU92" s="25" t="s">
        <v>281</v>
      </c>
      <c r="BK92" s="191">
        <f>BK93+BK122+BK167+BK180</f>
        <v>0</v>
      </c>
    </row>
    <row r="93" spans="2:65" s="11" customFormat="1" ht="37.35" customHeight="1">
      <c r="B93" s="192"/>
      <c r="C93" s="193"/>
      <c r="D93" s="206" t="s">
        <v>70</v>
      </c>
      <c r="E93" s="290" t="s">
        <v>3526</v>
      </c>
      <c r="F93" s="290" t="s">
        <v>4203</v>
      </c>
      <c r="G93" s="193"/>
      <c r="H93" s="193"/>
      <c r="I93" s="196"/>
      <c r="J93" s="291">
        <f>BK93</f>
        <v>0</v>
      </c>
      <c r="K93" s="193"/>
      <c r="L93" s="198"/>
      <c r="M93" s="199"/>
      <c r="N93" s="200"/>
      <c r="O93" s="200"/>
      <c r="P93" s="201">
        <f>SUM(P94:P121)</f>
        <v>0</v>
      </c>
      <c r="Q93" s="200"/>
      <c r="R93" s="201">
        <f>SUM(R94:R121)</f>
        <v>0</v>
      </c>
      <c r="S93" s="200"/>
      <c r="T93" s="202">
        <f>SUM(T94:T121)</f>
        <v>0</v>
      </c>
      <c r="AR93" s="203" t="s">
        <v>78</v>
      </c>
      <c r="AT93" s="204" t="s">
        <v>70</v>
      </c>
      <c r="AU93" s="204" t="s">
        <v>71</v>
      </c>
      <c r="AY93" s="203" t="s">
        <v>419</v>
      </c>
      <c r="BK93" s="205">
        <f>SUM(BK94:BK121)</f>
        <v>0</v>
      </c>
    </row>
    <row r="94" spans="2:65" s="1" customFormat="1" ht="22.5" customHeight="1">
      <c r="B94" s="42"/>
      <c r="C94" s="209" t="s">
        <v>78</v>
      </c>
      <c r="D94" s="209" t="s">
        <v>421</v>
      </c>
      <c r="E94" s="210" t="s">
        <v>4204</v>
      </c>
      <c r="F94" s="211" t="s">
        <v>4205</v>
      </c>
      <c r="G94" s="212" t="s">
        <v>3002</v>
      </c>
      <c r="H94" s="213">
        <v>1</v>
      </c>
      <c r="I94" s="214"/>
      <c r="J94" s="215">
        <f>ROUND(I94*H94,2)</f>
        <v>0</v>
      </c>
      <c r="K94" s="211" t="s">
        <v>21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AR94" s="25" t="s">
        <v>426</v>
      </c>
      <c r="AT94" s="25" t="s">
        <v>421</v>
      </c>
      <c r="AU94" s="25" t="s">
        <v>78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426</v>
      </c>
      <c r="BM94" s="25" t="s">
        <v>80</v>
      </c>
    </row>
    <row r="95" spans="2:65" s="1" customFormat="1" ht="13.5">
      <c r="B95" s="42"/>
      <c r="C95" s="64"/>
      <c r="D95" s="237" t="s">
        <v>428</v>
      </c>
      <c r="E95" s="64"/>
      <c r="F95" s="271" t="s">
        <v>4205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78</v>
      </c>
    </row>
    <row r="96" spans="2:65" s="1" customFormat="1" ht="22.5" customHeight="1">
      <c r="B96" s="42"/>
      <c r="C96" s="209" t="s">
        <v>80</v>
      </c>
      <c r="D96" s="209" t="s">
        <v>421</v>
      </c>
      <c r="E96" s="210" t="s">
        <v>4206</v>
      </c>
      <c r="F96" s="211" t="s">
        <v>4207</v>
      </c>
      <c r="G96" s="212" t="s">
        <v>3002</v>
      </c>
      <c r="H96" s="213">
        <v>2</v>
      </c>
      <c r="I96" s="214"/>
      <c r="J96" s="215">
        <f>ROUND(I96*H96,2)</f>
        <v>0</v>
      </c>
      <c r="K96" s="211" t="s">
        <v>21</v>
      </c>
      <c r="L96" s="62"/>
      <c r="M96" s="216" t="s">
        <v>21</v>
      </c>
      <c r="N96" s="217" t="s">
        <v>42</v>
      </c>
      <c r="O96" s="43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25" t="s">
        <v>426</v>
      </c>
      <c r="AT96" s="25" t="s">
        <v>421</v>
      </c>
      <c r="AU96" s="25" t="s">
        <v>78</v>
      </c>
      <c r="AY96" s="25" t="s">
        <v>419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5" t="s">
        <v>78</v>
      </c>
      <c r="BK96" s="220">
        <f>ROUND(I96*H96,2)</f>
        <v>0</v>
      </c>
      <c r="BL96" s="25" t="s">
        <v>426</v>
      </c>
      <c r="BM96" s="25" t="s">
        <v>426</v>
      </c>
    </row>
    <row r="97" spans="2:65" s="1" customFormat="1" ht="13.5">
      <c r="B97" s="42"/>
      <c r="C97" s="64"/>
      <c r="D97" s="237" t="s">
        <v>428</v>
      </c>
      <c r="E97" s="64"/>
      <c r="F97" s="271" t="s">
        <v>4207</v>
      </c>
      <c r="G97" s="64"/>
      <c r="H97" s="64"/>
      <c r="I97" s="177"/>
      <c r="J97" s="64"/>
      <c r="K97" s="64"/>
      <c r="L97" s="62"/>
      <c r="M97" s="223"/>
      <c r="N97" s="43"/>
      <c r="O97" s="43"/>
      <c r="P97" s="43"/>
      <c r="Q97" s="43"/>
      <c r="R97" s="43"/>
      <c r="S97" s="43"/>
      <c r="T97" s="79"/>
      <c r="AT97" s="25" t="s">
        <v>428</v>
      </c>
      <c r="AU97" s="25" t="s">
        <v>78</v>
      </c>
    </row>
    <row r="98" spans="2:65" s="1" customFormat="1" ht="22.5" customHeight="1">
      <c r="B98" s="42"/>
      <c r="C98" s="209" t="s">
        <v>100</v>
      </c>
      <c r="D98" s="209" t="s">
        <v>421</v>
      </c>
      <c r="E98" s="210" t="s">
        <v>4208</v>
      </c>
      <c r="F98" s="211" t="s">
        <v>4209</v>
      </c>
      <c r="G98" s="212" t="s">
        <v>3002</v>
      </c>
      <c r="H98" s="213">
        <v>4</v>
      </c>
      <c r="I98" s="214"/>
      <c r="J98" s="215">
        <f>ROUND(I98*H98,2)</f>
        <v>0</v>
      </c>
      <c r="K98" s="211" t="s">
        <v>21</v>
      </c>
      <c r="L98" s="62"/>
      <c r="M98" s="216" t="s">
        <v>21</v>
      </c>
      <c r="N98" s="217" t="s">
        <v>42</v>
      </c>
      <c r="O98" s="43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25" t="s">
        <v>426</v>
      </c>
      <c r="AT98" s="25" t="s">
        <v>421</v>
      </c>
      <c r="AU98" s="25" t="s">
        <v>78</v>
      </c>
      <c r="AY98" s="25" t="s">
        <v>419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5" t="s">
        <v>78</v>
      </c>
      <c r="BK98" s="220">
        <f>ROUND(I98*H98,2)</f>
        <v>0</v>
      </c>
      <c r="BL98" s="25" t="s">
        <v>426</v>
      </c>
      <c r="BM98" s="25" t="s">
        <v>455</v>
      </c>
    </row>
    <row r="99" spans="2:65" s="1" customFormat="1" ht="13.5">
      <c r="B99" s="42"/>
      <c r="C99" s="64"/>
      <c r="D99" s="237" t="s">
        <v>428</v>
      </c>
      <c r="E99" s="64"/>
      <c r="F99" s="271" t="s">
        <v>4209</v>
      </c>
      <c r="G99" s="64"/>
      <c r="H99" s="64"/>
      <c r="I99" s="177"/>
      <c r="J99" s="64"/>
      <c r="K99" s="64"/>
      <c r="L99" s="62"/>
      <c r="M99" s="223"/>
      <c r="N99" s="43"/>
      <c r="O99" s="43"/>
      <c r="P99" s="43"/>
      <c r="Q99" s="43"/>
      <c r="R99" s="43"/>
      <c r="S99" s="43"/>
      <c r="T99" s="79"/>
      <c r="AT99" s="25" t="s">
        <v>428</v>
      </c>
      <c r="AU99" s="25" t="s">
        <v>78</v>
      </c>
    </row>
    <row r="100" spans="2:65" s="1" customFormat="1" ht="22.5" customHeight="1">
      <c r="B100" s="42"/>
      <c r="C100" s="209" t="s">
        <v>426</v>
      </c>
      <c r="D100" s="209" t="s">
        <v>421</v>
      </c>
      <c r="E100" s="210" t="s">
        <v>4210</v>
      </c>
      <c r="F100" s="211" t="s">
        <v>4211</v>
      </c>
      <c r="G100" s="212" t="s">
        <v>3002</v>
      </c>
      <c r="H100" s="213">
        <v>30</v>
      </c>
      <c r="I100" s="214"/>
      <c r="J100" s="215">
        <f>ROUND(I100*H100,2)</f>
        <v>0</v>
      </c>
      <c r="K100" s="211" t="s">
        <v>21</v>
      </c>
      <c r="L100" s="62"/>
      <c r="M100" s="216" t="s">
        <v>21</v>
      </c>
      <c r="N100" s="217" t="s">
        <v>42</v>
      </c>
      <c r="O100" s="43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25" t="s">
        <v>426</v>
      </c>
      <c r="AT100" s="25" t="s">
        <v>421</v>
      </c>
      <c r="AU100" s="25" t="s">
        <v>78</v>
      </c>
      <c r="AY100" s="25" t="s">
        <v>419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5" t="s">
        <v>78</v>
      </c>
      <c r="BK100" s="220">
        <f>ROUND(I100*H100,2)</f>
        <v>0</v>
      </c>
      <c r="BL100" s="25" t="s">
        <v>426</v>
      </c>
      <c r="BM100" s="25" t="s">
        <v>468</v>
      </c>
    </row>
    <row r="101" spans="2:65" s="1" customFormat="1" ht="13.5">
      <c r="B101" s="42"/>
      <c r="C101" s="64"/>
      <c r="D101" s="237" t="s">
        <v>428</v>
      </c>
      <c r="E101" s="64"/>
      <c r="F101" s="271" t="s">
        <v>4211</v>
      </c>
      <c r="G101" s="64"/>
      <c r="H101" s="64"/>
      <c r="I101" s="177"/>
      <c r="J101" s="64"/>
      <c r="K101" s="64"/>
      <c r="L101" s="62"/>
      <c r="M101" s="223"/>
      <c r="N101" s="43"/>
      <c r="O101" s="43"/>
      <c r="P101" s="43"/>
      <c r="Q101" s="43"/>
      <c r="R101" s="43"/>
      <c r="S101" s="43"/>
      <c r="T101" s="79"/>
      <c r="AT101" s="25" t="s">
        <v>428</v>
      </c>
      <c r="AU101" s="25" t="s">
        <v>78</v>
      </c>
    </row>
    <row r="102" spans="2:65" s="1" customFormat="1" ht="22.5" customHeight="1">
      <c r="B102" s="42"/>
      <c r="C102" s="209" t="s">
        <v>450</v>
      </c>
      <c r="D102" s="209" t="s">
        <v>421</v>
      </c>
      <c r="E102" s="210" t="s">
        <v>4212</v>
      </c>
      <c r="F102" s="211" t="s">
        <v>4213</v>
      </c>
      <c r="G102" s="212" t="s">
        <v>3002</v>
      </c>
      <c r="H102" s="213">
        <v>1</v>
      </c>
      <c r="I102" s="214"/>
      <c r="J102" s="215">
        <f>ROUND(I102*H102,2)</f>
        <v>0</v>
      </c>
      <c r="K102" s="211" t="s">
        <v>21</v>
      </c>
      <c r="L102" s="62"/>
      <c r="M102" s="216" t="s">
        <v>21</v>
      </c>
      <c r="N102" s="217" t="s">
        <v>42</v>
      </c>
      <c r="O102" s="43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25" t="s">
        <v>426</v>
      </c>
      <c r="AT102" s="25" t="s">
        <v>421</v>
      </c>
      <c r="AU102" s="25" t="s">
        <v>78</v>
      </c>
      <c r="AY102" s="25" t="s">
        <v>419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5" t="s">
        <v>78</v>
      </c>
      <c r="BK102" s="220">
        <f>ROUND(I102*H102,2)</f>
        <v>0</v>
      </c>
      <c r="BL102" s="25" t="s">
        <v>426</v>
      </c>
      <c r="BM102" s="25" t="s">
        <v>479</v>
      </c>
    </row>
    <row r="103" spans="2:65" s="1" customFormat="1" ht="13.5">
      <c r="B103" s="42"/>
      <c r="C103" s="64"/>
      <c r="D103" s="237" t="s">
        <v>428</v>
      </c>
      <c r="E103" s="64"/>
      <c r="F103" s="271" t="s">
        <v>4213</v>
      </c>
      <c r="G103" s="64"/>
      <c r="H103" s="64"/>
      <c r="I103" s="177"/>
      <c r="J103" s="64"/>
      <c r="K103" s="64"/>
      <c r="L103" s="62"/>
      <c r="M103" s="223"/>
      <c r="N103" s="43"/>
      <c r="O103" s="43"/>
      <c r="P103" s="43"/>
      <c r="Q103" s="43"/>
      <c r="R103" s="43"/>
      <c r="S103" s="43"/>
      <c r="T103" s="79"/>
      <c r="AT103" s="25" t="s">
        <v>428</v>
      </c>
      <c r="AU103" s="25" t="s">
        <v>78</v>
      </c>
    </row>
    <row r="104" spans="2:65" s="1" customFormat="1" ht="22.5" customHeight="1">
      <c r="B104" s="42"/>
      <c r="C104" s="209" t="s">
        <v>455</v>
      </c>
      <c r="D104" s="209" t="s">
        <v>421</v>
      </c>
      <c r="E104" s="210" t="s">
        <v>4214</v>
      </c>
      <c r="F104" s="211" t="s">
        <v>4215</v>
      </c>
      <c r="G104" s="212" t="s">
        <v>3002</v>
      </c>
      <c r="H104" s="213">
        <v>1</v>
      </c>
      <c r="I104" s="214"/>
      <c r="J104" s="215">
        <f>ROUND(I104*H104,2)</f>
        <v>0</v>
      </c>
      <c r="K104" s="211" t="s">
        <v>21</v>
      </c>
      <c r="L104" s="62"/>
      <c r="M104" s="216" t="s">
        <v>21</v>
      </c>
      <c r="N104" s="217" t="s">
        <v>42</v>
      </c>
      <c r="O104" s="43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25" t="s">
        <v>426</v>
      </c>
      <c r="AT104" s="25" t="s">
        <v>421</v>
      </c>
      <c r="AU104" s="25" t="s">
        <v>78</v>
      </c>
      <c r="AY104" s="25" t="s">
        <v>419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5" t="s">
        <v>78</v>
      </c>
      <c r="BK104" s="220">
        <f>ROUND(I104*H104,2)</f>
        <v>0</v>
      </c>
      <c r="BL104" s="25" t="s">
        <v>426</v>
      </c>
      <c r="BM104" s="25" t="s">
        <v>492</v>
      </c>
    </row>
    <row r="105" spans="2:65" s="1" customFormat="1" ht="13.5">
      <c r="B105" s="42"/>
      <c r="C105" s="64"/>
      <c r="D105" s="237" t="s">
        <v>428</v>
      </c>
      <c r="E105" s="64"/>
      <c r="F105" s="271" t="s">
        <v>4215</v>
      </c>
      <c r="G105" s="64"/>
      <c r="H105" s="64"/>
      <c r="I105" s="177"/>
      <c r="J105" s="64"/>
      <c r="K105" s="64"/>
      <c r="L105" s="62"/>
      <c r="M105" s="223"/>
      <c r="N105" s="43"/>
      <c r="O105" s="43"/>
      <c r="P105" s="43"/>
      <c r="Q105" s="43"/>
      <c r="R105" s="43"/>
      <c r="S105" s="43"/>
      <c r="T105" s="79"/>
      <c r="AT105" s="25" t="s">
        <v>428</v>
      </c>
      <c r="AU105" s="25" t="s">
        <v>78</v>
      </c>
    </row>
    <row r="106" spans="2:65" s="1" customFormat="1" ht="22.5" customHeight="1">
      <c r="B106" s="42"/>
      <c r="C106" s="209" t="s">
        <v>462</v>
      </c>
      <c r="D106" s="209" t="s">
        <v>421</v>
      </c>
      <c r="E106" s="210" t="s">
        <v>4216</v>
      </c>
      <c r="F106" s="211" t="s">
        <v>4217</v>
      </c>
      <c r="G106" s="212" t="s">
        <v>3002</v>
      </c>
      <c r="H106" s="213">
        <v>1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25" t="s">
        <v>426</v>
      </c>
      <c r="AT106" s="25" t="s">
        <v>421</v>
      </c>
      <c r="AU106" s="25" t="s">
        <v>78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426</v>
      </c>
      <c r="BM106" s="25" t="s">
        <v>508</v>
      </c>
    </row>
    <row r="107" spans="2:65" s="1" customFormat="1" ht="13.5">
      <c r="B107" s="42"/>
      <c r="C107" s="64"/>
      <c r="D107" s="237" t="s">
        <v>428</v>
      </c>
      <c r="E107" s="64"/>
      <c r="F107" s="271" t="s">
        <v>4217</v>
      </c>
      <c r="G107" s="64"/>
      <c r="H107" s="64"/>
      <c r="I107" s="177"/>
      <c r="J107" s="64"/>
      <c r="K107" s="64"/>
      <c r="L107" s="62"/>
      <c r="M107" s="223"/>
      <c r="N107" s="43"/>
      <c r="O107" s="43"/>
      <c r="P107" s="43"/>
      <c r="Q107" s="43"/>
      <c r="R107" s="43"/>
      <c r="S107" s="43"/>
      <c r="T107" s="79"/>
      <c r="AT107" s="25" t="s">
        <v>428</v>
      </c>
      <c r="AU107" s="25" t="s">
        <v>78</v>
      </c>
    </row>
    <row r="108" spans="2:65" s="1" customFormat="1" ht="22.5" customHeight="1">
      <c r="B108" s="42"/>
      <c r="C108" s="209" t="s">
        <v>468</v>
      </c>
      <c r="D108" s="209" t="s">
        <v>421</v>
      </c>
      <c r="E108" s="210" t="s">
        <v>4218</v>
      </c>
      <c r="F108" s="211" t="s">
        <v>4219</v>
      </c>
      <c r="G108" s="212" t="s">
        <v>4220</v>
      </c>
      <c r="H108" s="213">
        <v>1</v>
      </c>
      <c r="I108" s="214"/>
      <c r="J108" s="215">
        <f>ROUND(I108*H108,2)</f>
        <v>0</v>
      </c>
      <c r="K108" s="211" t="s">
        <v>21</v>
      </c>
      <c r="L108" s="62"/>
      <c r="M108" s="216" t="s">
        <v>21</v>
      </c>
      <c r="N108" s="217" t="s">
        <v>42</v>
      </c>
      <c r="O108" s="43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25" t="s">
        <v>426</v>
      </c>
      <c r="AT108" s="25" t="s">
        <v>421</v>
      </c>
      <c r="AU108" s="25" t="s">
        <v>78</v>
      </c>
      <c r="AY108" s="25" t="s">
        <v>419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5" t="s">
        <v>78</v>
      </c>
      <c r="BK108" s="220">
        <f>ROUND(I108*H108,2)</f>
        <v>0</v>
      </c>
      <c r="BL108" s="25" t="s">
        <v>426</v>
      </c>
      <c r="BM108" s="25" t="s">
        <v>517</v>
      </c>
    </row>
    <row r="109" spans="2:65" s="1" customFormat="1" ht="13.5">
      <c r="B109" s="42"/>
      <c r="C109" s="64"/>
      <c r="D109" s="237" t="s">
        <v>428</v>
      </c>
      <c r="E109" s="64"/>
      <c r="F109" s="271" t="s">
        <v>4219</v>
      </c>
      <c r="G109" s="64"/>
      <c r="H109" s="64"/>
      <c r="I109" s="177"/>
      <c r="J109" s="64"/>
      <c r="K109" s="64"/>
      <c r="L109" s="62"/>
      <c r="M109" s="223"/>
      <c r="N109" s="43"/>
      <c r="O109" s="43"/>
      <c r="P109" s="43"/>
      <c r="Q109" s="43"/>
      <c r="R109" s="43"/>
      <c r="S109" s="43"/>
      <c r="T109" s="79"/>
      <c r="AT109" s="25" t="s">
        <v>428</v>
      </c>
      <c r="AU109" s="25" t="s">
        <v>78</v>
      </c>
    </row>
    <row r="110" spans="2:65" s="1" customFormat="1" ht="22.5" customHeight="1">
      <c r="B110" s="42"/>
      <c r="C110" s="209" t="s">
        <v>474</v>
      </c>
      <c r="D110" s="209" t="s">
        <v>421</v>
      </c>
      <c r="E110" s="210" t="s">
        <v>4221</v>
      </c>
      <c r="F110" s="211" t="s">
        <v>4222</v>
      </c>
      <c r="G110" s="212" t="s">
        <v>3002</v>
      </c>
      <c r="H110" s="213">
        <v>1</v>
      </c>
      <c r="I110" s="214"/>
      <c r="J110" s="215">
        <f>ROUND(I110*H110,2)</f>
        <v>0</v>
      </c>
      <c r="K110" s="211" t="s">
        <v>21</v>
      </c>
      <c r="L110" s="62"/>
      <c r="M110" s="216" t="s">
        <v>21</v>
      </c>
      <c r="N110" s="217" t="s">
        <v>42</v>
      </c>
      <c r="O110" s="43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25" t="s">
        <v>426</v>
      </c>
      <c r="AT110" s="25" t="s">
        <v>421</v>
      </c>
      <c r="AU110" s="25" t="s">
        <v>78</v>
      </c>
      <c r="AY110" s="25" t="s">
        <v>419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5" t="s">
        <v>78</v>
      </c>
      <c r="BK110" s="220">
        <f>ROUND(I110*H110,2)</f>
        <v>0</v>
      </c>
      <c r="BL110" s="25" t="s">
        <v>426</v>
      </c>
      <c r="BM110" s="25" t="s">
        <v>529</v>
      </c>
    </row>
    <row r="111" spans="2:65" s="1" customFormat="1" ht="13.5">
      <c r="B111" s="42"/>
      <c r="C111" s="64"/>
      <c r="D111" s="237" t="s">
        <v>428</v>
      </c>
      <c r="E111" s="64"/>
      <c r="F111" s="271" t="s">
        <v>4222</v>
      </c>
      <c r="G111" s="64"/>
      <c r="H111" s="64"/>
      <c r="I111" s="177"/>
      <c r="J111" s="64"/>
      <c r="K111" s="64"/>
      <c r="L111" s="62"/>
      <c r="M111" s="223"/>
      <c r="N111" s="43"/>
      <c r="O111" s="43"/>
      <c r="P111" s="43"/>
      <c r="Q111" s="43"/>
      <c r="R111" s="43"/>
      <c r="S111" s="43"/>
      <c r="T111" s="79"/>
      <c r="AT111" s="25" t="s">
        <v>428</v>
      </c>
      <c r="AU111" s="25" t="s">
        <v>78</v>
      </c>
    </row>
    <row r="112" spans="2:65" s="1" customFormat="1" ht="22.5" customHeight="1">
      <c r="B112" s="42"/>
      <c r="C112" s="209" t="s">
        <v>479</v>
      </c>
      <c r="D112" s="209" t="s">
        <v>421</v>
      </c>
      <c r="E112" s="210" t="s">
        <v>4223</v>
      </c>
      <c r="F112" s="211" t="s">
        <v>4224</v>
      </c>
      <c r="G112" s="212" t="s">
        <v>3002</v>
      </c>
      <c r="H112" s="213">
        <v>1</v>
      </c>
      <c r="I112" s="214"/>
      <c r="J112" s="215">
        <f>ROUND(I112*H112,2)</f>
        <v>0</v>
      </c>
      <c r="K112" s="211" t="s">
        <v>21</v>
      </c>
      <c r="L112" s="62"/>
      <c r="M112" s="216" t="s">
        <v>21</v>
      </c>
      <c r="N112" s="217" t="s">
        <v>42</v>
      </c>
      <c r="O112" s="43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25" t="s">
        <v>426</v>
      </c>
      <c r="AT112" s="25" t="s">
        <v>421</v>
      </c>
      <c r="AU112" s="25" t="s">
        <v>78</v>
      </c>
      <c r="AY112" s="25" t="s">
        <v>419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5" t="s">
        <v>78</v>
      </c>
      <c r="BK112" s="220">
        <f>ROUND(I112*H112,2)</f>
        <v>0</v>
      </c>
      <c r="BL112" s="25" t="s">
        <v>426</v>
      </c>
      <c r="BM112" s="25" t="s">
        <v>544</v>
      </c>
    </row>
    <row r="113" spans="2:65" s="1" customFormat="1" ht="13.5">
      <c r="B113" s="42"/>
      <c r="C113" s="64"/>
      <c r="D113" s="237" t="s">
        <v>428</v>
      </c>
      <c r="E113" s="64"/>
      <c r="F113" s="271" t="s">
        <v>4224</v>
      </c>
      <c r="G113" s="64"/>
      <c r="H113" s="64"/>
      <c r="I113" s="177"/>
      <c r="J113" s="64"/>
      <c r="K113" s="64"/>
      <c r="L113" s="62"/>
      <c r="M113" s="223"/>
      <c r="N113" s="43"/>
      <c r="O113" s="43"/>
      <c r="P113" s="43"/>
      <c r="Q113" s="43"/>
      <c r="R113" s="43"/>
      <c r="S113" s="43"/>
      <c r="T113" s="79"/>
      <c r="AT113" s="25" t="s">
        <v>428</v>
      </c>
      <c r="AU113" s="25" t="s">
        <v>78</v>
      </c>
    </row>
    <row r="114" spans="2:65" s="1" customFormat="1" ht="22.5" customHeight="1">
      <c r="B114" s="42"/>
      <c r="C114" s="209" t="s">
        <v>485</v>
      </c>
      <c r="D114" s="209" t="s">
        <v>421</v>
      </c>
      <c r="E114" s="210" t="s">
        <v>4225</v>
      </c>
      <c r="F114" s="211" t="s">
        <v>4226</v>
      </c>
      <c r="G114" s="212" t="s">
        <v>3002</v>
      </c>
      <c r="H114" s="213">
        <v>1</v>
      </c>
      <c r="I114" s="214"/>
      <c r="J114" s="215">
        <f>ROUND(I114*H114,2)</f>
        <v>0</v>
      </c>
      <c r="K114" s="211" t="s">
        <v>21</v>
      </c>
      <c r="L114" s="62"/>
      <c r="M114" s="216" t="s">
        <v>21</v>
      </c>
      <c r="N114" s="217" t="s">
        <v>42</v>
      </c>
      <c r="O114" s="43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25" t="s">
        <v>426</v>
      </c>
      <c r="AT114" s="25" t="s">
        <v>421</v>
      </c>
      <c r="AU114" s="25" t="s">
        <v>78</v>
      </c>
      <c r="AY114" s="25" t="s">
        <v>419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5" t="s">
        <v>78</v>
      </c>
      <c r="BK114" s="220">
        <f>ROUND(I114*H114,2)</f>
        <v>0</v>
      </c>
      <c r="BL114" s="25" t="s">
        <v>426</v>
      </c>
      <c r="BM114" s="25" t="s">
        <v>557</v>
      </c>
    </row>
    <row r="115" spans="2:65" s="1" customFormat="1" ht="13.5">
      <c r="B115" s="42"/>
      <c r="C115" s="64"/>
      <c r="D115" s="237" t="s">
        <v>428</v>
      </c>
      <c r="E115" s="64"/>
      <c r="F115" s="271" t="s">
        <v>4226</v>
      </c>
      <c r="G115" s="64"/>
      <c r="H115" s="64"/>
      <c r="I115" s="177"/>
      <c r="J115" s="64"/>
      <c r="K115" s="64"/>
      <c r="L115" s="62"/>
      <c r="M115" s="223"/>
      <c r="N115" s="43"/>
      <c r="O115" s="43"/>
      <c r="P115" s="43"/>
      <c r="Q115" s="43"/>
      <c r="R115" s="43"/>
      <c r="S115" s="43"/>
      <c r="T115" s="79"/>
      <c r="AT115" s="25" t="s">
        <v>428</v>
      </c>
      <c r="AU115" s="25" t="s">
        <v>78</v>
      </c>
    </row>
    <row r="116" spans="2:65" s="1" customFormat="1" ht="22.5" customHeight="1">
      <c r="B116" s="42"/>
      <c r="C116" s="209" t="s">
        <v>492</v>
      </c>
      <c r="D116" s="209" t="s">
        <v>421</v>
      </c>
      <c r="E116" s="210" t="s">
        <v>4227</v>
      </c>
      <c r="F116" s="211" t="s">
        <v>4228</v>
      </c>
      <c r="G116" s="212" t="s">
        <v>3002</v>
      </c>
      <c r="H116" s="213">
        <v>5</v>
      </c>
      <c r="I116" s="214"/>
      <c r="J116" s="215">
        <f>ROUND(I116*H116,2)</f>
        <v>0</v>
      </c>
      <c r="K116" s="211" t="s">
        <v>21</v>
      </c>
      <c r="L116" s="62"/>
      <c r="M116" s="216" t="s">
        <v>21</v>
      </c>
      <c r="N116" s="217" t="s">
        <v>42</v>
      </c>
      <c r="O116" s="43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25" t="s">
        <v>426</v>
      </c>
      <c r="AT116" s="25" t="s">
        <v>421</v>
      </c>
      <c r="AU116" s="25" t="s">
        <v>78</v>
      </c>
      <c r="AY116" s="25" t="s">
        <v>419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5" t="s">
        <v>78</v>
      </c>
      <c r="BK116" s="220">
        <f>ROUND(I116*H116,2)</f>
        <v>0</v>
      </c>
      <c r="BL116" s="25" t="s">
        <v>426</v>
      </c>
      <c r="BM116" s="25" t="s">
        <v>569</v>
      </c>
    </row>
    <row r="117" spans="2:65" s="1" customFormat="1" ht="13.5">
      <c r="B117" s="42"/>
      <c r="C117" s="64"/>
      <c r="D117" s="237" t="s">
        <v>428</v>
      </c>
      <c r="E117" s="64"/>
      <c r="F117" s="271" t="s">
        <v>4228</v>
      </c>
      <c r="G117" s="64"/>
      <c r="H117" s="64"/>
      <c r="I117" s="177"/>
      <c r="J117" s="64"/>
      <c r="K117" s="64"/>
      <c r="L117" s="62"/>
      <c r="M117" s="223"/>
      <c r="N117" s="43"/>
      <c r="O117" s="43"/>
      <c r="P117" s="43"/>
      <c r="Q117" s="43"/>
      <c r="R117" s="43"/>
      <c r="S117" s="43"/>
      <c r="T117" s="79"/>
      <c r="AT117" s="25" t="s">
        <v>428</v>
      </c>
      <c r="AU117" s="25" t="s">
        <v>78</v>
      </c>
    </row>
    <row r="118" spans="2:65" s="1" customFormat="1" ht="22.5" customHeight="1">
      <c r="B118" s="42"/>
      <c r="C118" s="209" t="s">
        <v>501</v>
      </c>
      <c r="D118" s="209" t="s">
        <v>421</v>
      </c>
      <c r="E118" s="210" t="s">
        <v>4229</v>
      </c>
      <c r="F118" s="211" t="s">
        <v>4230</v>
      </c>
      <c r="G118" s="212" t="s">
        <v>3002</v>
      </c>
      <c r="H118" s="213">
        <v>53</v>
      </c>
      <c r="I118" s="214"/>
      <c r="J118" s="215">
        <f>ROUND(I118*H118,2)</f>
        <v>0</v>
      </c>
      <c r="K118" s="211" t="s">
        <v>21</v>
      </c>
      <c r="L118" s="62"/>
      <c r="M118" s="216" t="s">
        <v>21</v>
      </c>
      <c r="N118" s="217" t="s">
        <v>42</v>
      </c>
      <c r="O118" s="43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25" t="s">
        <v>426</v>
      </c>
      <c r="AT118" s="25" t="s">
        <v>421</v>
      </c>
      <c r="AU118" s="25" t="s">
        <v>78</v>
      </c>
      <c r="AY118" s="25" t="s">
        <v>419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5" t="s">
        <v>78</v>
      </c>
      <c r="BK118" s="220">
        <f>ROUND(I118*H118,2)</f>
        <v>0</v>
      </c>
      <c r="BL118" s="25" t="s">
        <v>426</v>
      </c>
      <c r="BM118" s="25" t="s">
        <v>587</v>
      </c>
    </row>
    <row r="119" spans="2:65" s="1" customFormat="1" ht="13.5">
      <c r="B119" s="42"/>
      <c r="C119" s="64"/>
      <c r="D119" s="237" t="s">
        <v>428</v>
      </c>
      <c r="E119" s="64"/>
      <c r="F119" s="271" t="s">
        <v>4230</v>
      </c>
      <c r="G119" s="64"/>
      <c r="H119" s="64"/>
      <c r="I119" s="177"/>
      <c r="J119" s="64"/>
      <c r="K119" s="64"/>
      <c r="L119" s="62"/>
      <c r="M119" s="223"/>
      <c r="N119" s="43"/>
      <c r="O119" s="43"/>
      <c r="P119" s="43"/>
      <c r="Q119" s="43"/>
      <c r="R119" s="43"/>
      <c r="S119" s="43"/>
      <c r="T119" s="79"/>
      <c r="AT119" s="25" t="s">
        <v>428</v>
      </c>
      <c r="AU119" s="25" t="s">
        <v>78</v>
      </c>
    </row>
    <row r="120" spans="2:65" s="1" customFormat="1" ht="22.5" customHeight="1">
      <c r="B120" s="42"/>
      <c r="C120" s="209" t="s">
        <v>508</v>
      </c>
      <c r="D120" s="209" t="s">
        <v>421</v>
      </c>
      <c r="E120" s="210" t="s">
        <v>4231</v>
      </c>
      <c r="F120" s="211" t="s">
        <v>4232</v>
      </c>
      <c r="G120" s="212" t="s">
        <v>3002</v>
      </c>
      <c r="H120" s="213">
        <v>1</v>
      </c>
      <c r="I120" s="214"/>
      <c r="J120" s="215">
        <f>ROUND(I120*H120,2)</f>
        <v>0</v>
      </c>
      <c r="K120" s="211" t="s">
        <v>21</v>
      </c>
      <c r="L120" s="62"/>
      <c r="M120" s="216" t="s">
        <v>21</v>
      </c>
      <c r="N120" s="217" t="s">
        <v>42</v>
      </c>
      <c r="O120" s="43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25" t="s">
        <v>426</v>
      </c>
      <c r="AT120" s="25" t="s">
        <v>421</v>
      </c>
      <c r="AU120" s="25" t="s">
        <v>78</v>
      </c>
      <c r="AY120" s="25" t="s">
        <v>419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5" t="s">
        <v>78</v>
      </c>
      <c r="BK120" s="220">
        <f>ROUND(I120*H120,2)</f>
        <v>0</v>
      </c>
      <c r="BL120" s="25" t="s">
        <v>426</v>
      </c>
      <c r="BM120" s="25" t="s">
        <v>599</v>
      </c>
    </row>
    <row r="121" spans="2:65" s="1" customFormat="1" ht="13.5">
      <c r="B121" s="42"/>
      <c r="C121" s="64"/>
      <c r="D121" s="221" t="s">
        <v>428</v>
      </c>
      <c r="E121" s="64"/>
      <c r="F121" s="222" t="s">
        <v>4232</v>
      </c>
      <c r="G121" s="64"/>
      <c r="H121" s="64"/>
      <c r="I121" s="177"/>
      <c r="J121" s="64"/>
      <c r="K121" s="64"/>
      <c r="L121" s="62"/>
      <c r="M121" s="223"/>
      <c r="N121" s="43"/>
      <c r="O121" s="43"/>
      <c r="P121" s="43"/>
      <c r="Q121" s="43"/>
      <c r="R121" s="43"/>
      <c r="S121" s="43"/>
      <c r="T121" s="79"/>
      <c r="AT121" s="25" t="s">
        <v>428</v>
      </c>
      <c r="AU121" s="25" t="s">
        <v>78</v>
      </c>
    </row>
    <row r="122" spans="2:65" s="11" customFormat="1" ht="37.35" customHeight="1">
      <c r="B122" s="192"/>
      <c r="C122" s="193"/>
      <c r="D122" s="206" t="s">
        <v>70</v>
      </c>
      <c r="E122" s="290" t="s">
        <v>3550</v>
      </c>
      <c r="F122" s="290" t="s">
        <v>4233</v>
      </c>
      <c r="G122" s="193"/>
      <c r="H122" s="193"/>
      <c r="I122" s="196"/>
      <c r="J122" s="291">
        <f>BK122</f>
        <v>0</v>
      </c>
      <c r="K122" s="193"/>
      <c r="L122" s="198"/>
      <c r="M122" s="199"/>
      <c r="N122" s="200"/>
      <c r="O122" s="200"/>
      <c r="P122" s="201">
        <f>SUM(P123:P166)</f>
        <v>0</v>
      </c>
      <c r="Q122" s="200"/>
      <c r="R122" s="201">
        <f>SUM(R123:R166)</f>
        <v>0</v>
      </c>
      <c r="S122" s="200"/>
      <c r="T122" s="202">
        <f>SUM(T123:T166)</f>
        <v>0</v>
      </c>
      <c r="AR122" s="203" t="s">
        <v>78</v>
      </c>
      <c r="AT122" s="204" t="s">
        <v>70</v>
      </c>
      <c r="AU122" s="204" t="s">
        <v>71</v>
      </c>
      <c r="AY122" s="203" t="s">
        <v>419</v>
      </c>
      <c r="BK122" s="205">
        <f>SUM(BK123:BK166)</f>
        <v>0</v>
      </c>
    </row>
    <row r="123" spans="2:65" s="1" customFormat="1" ht="22.5" customHeight="1">
      <c r="B123" s="42"/>
      <c r="C123" s="209" t="s">
        <v>10</v>
      </c>
      <c r="D123" s="209" t="s">
        <v>421</v>
      </c>
      <c r="E123" s="210" t="s">
        <v>4234</v>
      </c>
      <c r="F123" s="211" t="s">
        <v>4235</v>
      </c>
      <c r="G123" s="212" t="s">
        <v>3002</v>
      </c>
      <c r="H123" s="213">
        <v>1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426</v>
      </c>
      <c r="AT123" s="25" t="s">
        <v>421</v>
      </c>
      <c r="AU123" s="25" t="s">
        <v>78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426</v>
      </c>
      <c r="BM123" s="25" t="s">
        <v>611</v>
      </c>
    </row>
    <row r="124" spans="2:65" s="1" customFormat="1" ht="13.5">
      <c r="B124" s="42"/>
      <c r="C124" s="64"/>
      <c r="D124" s="237" t="s">
        <v>428</v>
      </c>
      <c r="E124" s="64"/>
      <c r="F124" s="271" t="s">
        <v>4235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78</v>
      </c>
    </row>
    <row r="125" spans="2:65" s="1" customFormat="1" ht="22.5" customHeight="1">
      <c r="B125" s="42"/>
      <c r="C125" s="209" t="s">
        <v>517</v>
      </c>
      <c r="D125" s="209" t="s">
        <v>421</v>
      </c>
      <c r="E125" s="210" t="s">
        <v>4236</v>
      </c>
      <c r="F125" s="211" t="s">
        <v>4237</v>
      </c>
      <c r="G125" s="212" t="s">
        <v>3002</v>
      </c>
      <c r="H125" s="213">
        <v>2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78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622</v>
      </c>
    </row>
    <row r="126" spans="2:65" s="1" customFormat="1" ht="13.5">
      <c r="B126" s="42"/>
      <c r="C126" s="64"/>
      <c r="D126" s="237" t="s">
        <v>428</v>
      </c>
      <c r="E126" s="64"/>
      <c r="F126" s="271" t="s">
        <v>4237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78</v>
      </c>
    </row>
    <row r="127" spans="2:65" s="1" customFormat="1" ht="22.5" customHeight="1">
      <c r="B127" s="42"/>
      <c r="C127" s="209" t="s">
        <v>523</v>
      </c>
      <c r="D127" s="209" t="s">
        <v>421</v>
      </c>
      <c r="E127" s="210" t="s">
        <v>4238</v>
      </c>
      <c r="F127" s="211" t="s">
        <v>4239</v>
      </c>
      <c r="G127" s="212" t="s">
        <v>3002</v>
      </c>
      <c r="H127" s="213">
        <v>1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426</v>
      </c>
      <c r="AT127" s="25" t="s">
        <v>421</v>
      </c>
      <c r="AU127" s="25" t="s">
        <v>78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426</v>
      </c>
      <c r="BM127" s="25" t="s">
        <v>633</v>
      </c>
    </row>
    <row r="128" spans="2:65" s="1" customFormat="1" ht="13.5">
      <c r="B128" s="42"/>
      <c r="C128" s="64"/>
      <c r="D128" s="237" t="s">
        <v>428</v>
      </c>
      <c r="E128" s="64"/>
      <c r="F128" s="271" t="s">
        <v>4239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78</v>
      </c>
    </row>
    <row r="129" spans="2:65" s="1" customFormat="1" ht="22.5" customHeight="1">
      <c r="B129" s="42"/>
      <c r="C129" s="209" t="s">
        <v>529</v>
      </c>
      <c r="D129" s="209" t="s">
        <v>421</v>
      </c>
      <c r="E129" s="210" t="s">
        <v>4109</v>
      </c>
      <c r="F129" s="211" t="s">
        <v>4110</v>
      </c>
      <c r="G129" s="212" t="s">
        <v>3002</v>
      </c>
      <c r="H129" s="213">
        <v>1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426</v>
      </c>
      <c r="AT129" s="25" t="s">
        <v>421</v>
      </c>
      <c r="AU129" s="25" t="s">
        <v>78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426</v>
      </c>
      <c r="BM129" s="25" t="s">
        <v>643</v>
      </c>
    </row>
    <row r="130" spans="2:65" s="1" customFormat="1" ht="13.5">
      <c r="B130" s="42"/>
      <c r="C130" s="64"/>
      <c r="D130" s="237" t="s">
        <v>428</v>
      </c>
      <c r="E130" s="64"/>
      <c r="F130" s="271" t="s">
        <v>4110</v>
      </c>
      <c r="G130" s="64"/>
      <c r="H130" s="64"/>
      <c r="I130" s="177"/>
      <c r="J130" s="64"/>
      <c r="K130" s="64"/>
      <c r="L130" s="62"/>
      <c r="M130" s="223"/>
      <c r="N130" s="43"/>
      <c r="O130" s="43"/>
      <c r="P130" s="43"/>
      <c r="Q130" s="43"/>
      <c r="R130" s="43"/>
      <c r="S130" s="43"/>
      <c r="T130" s="79"/>
      <c r="AT130" s="25" t="s">
        <v>428</v>
      </c>
      <c r="AU130" s="25" t="s">
        <v>78</v>
      </c>
    </row>
    <row r="131" spans="2:65" s="1" customFormat="1" ht="22.5" customHeight="1">
      <c r="B131" s="42"/>
      <c r="C131" s="209" t="s">
        <v>535</v>
      </c>
      <c r="D131" s="209" t="s">
        <v>421</v>
      </c>
      <c r="E131" s="210" t="s">
        <v>4107</v>
      </c>
      <c r="F131" s="211" t="s">
        <v>4108</v>
      </c>
      <c r="G131" s="212" t="s">
        <v>3002</v>
      </c>
      <c r="H131" s="213">
        <v>1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426</v>
      </c>
      <c r="AT131" s="25" t="s">
        <v>421</v>
      </c>
      <c r="AU131" s="25" t="s">
        <v>78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426</v>
      </c>
      <c r="BM131" s="25" t="s">
        <v>654</v>
      </c>
    </row>
    <row r="132" spans="2:65" s="1" customFormat="1" ht="13.5">
      <c r="B132" s="42"/>
      <c r="C132" s="64"/>
      <c r="D132" s="237" t="s">
        <v>428</v>
      </c>
      <c r="E132" s="64"/>
      <c r="F132" s="271" t="s">
        <v>4108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78</v>
      </c>
    </row>
    <row r="133" spans="2:65" s="1" customFormat="1" ht="22.5" customHeight="1">
      <c r="B133" s="42"/>
      <c r="C133" s="209" t="s">
        <v>544</v>
      </c>
      <c r="D133" s="209" t="s">
        <v>421</v>
      </c>
      <c r="E133" s="210" t="s">
        <v>4240</v>
      </c>
      <c r="F133" s="211" t="s">
        <v>4241</v>
      </c>
      <c r="G133" s="212" t="s">
        <v>3002</v>
      </c>
      <c r="H133" s="213">
        <v>4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664</v>
      </c>
    </row>
    <row r="134" spans="2:65" s="1" customFormat="1" ht="13.5">
      <c r="B134" s="42"/>
      <c r="C134" s="64"/>
      <c r="D134" s="237" t="s">
        <v>428</v>
      </c>
      <c r="E134" s="64"/>
      <c r="F134" s="271" t="s">
        <v>4241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9</v>
      </c>
      <c r="D135" s="209" t="s">
        <v>421</v>
      </c>
      <c r="E135" s="210" t="s">
        <v>4242</v>
      </c>
      <c r="F135" s="211" t="s">
        <v>4243</v>
      </c>
      <c r="G135" s="212" t="s">
        <v>3002</v>
      </c>
      <c r="H135" s="213">
        <v>30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679</v>
      </c>
    </row>
    <row r="136" spans="2:65" s="1" customFormat="1" ht="13.5">
      <c r="B136" s="42"/>
      <c r="C136" s="64"/>
      <c r="D136" s="237" t="s">
        <v>428</v>
      </c>
      <c r="E136" s="64"/>
      <c r="F136" s="271" t="s">
        <v>4243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78</v>
      </c>
    </row>
    <row r="137" spans="2:65" s="1" customFormat="1" ht="22.5" customHeight="1">
      <c r="B137" s="42"/>
      <c r="C137" s="209" t="s">
        <v>557</v>
      </c>
      <c r="D137" s="209" t="s">
        <v>421</v>
      </c>
      <c r="E137" s="210" t="s">
        <v>4244</v>
      </c>
      <c r="F137" s="211" t="s">
        <v>4245</v>
      </c>
      <c r="G137" s="212" t="s">
        <v>3002</v>
      </c>
      <c r="H137" s="213">
        <v>4</v>
      </c>
      <c r="I137" s="214"/>
      <c r="J137" s="215">
        <f>ROUND(I137*H137,2)</f>
        <v>0</v>
      </c>
      <c r="K137" s="211" t="s">
        <v>21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5" t="s">
        <v>426</v>
      </c>
      <c r="AT137" s="25" t="s">
        <v>421</v>
      </c>
      <c r="AU137" s="25" t="s">
        <v>78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426</v>
      </c>
      <c r="BM137" s="25" t="s">
        <v>688</v>
      </c>
    </row>
    <row r="138" spans="2:65" s="1" customFormat="1" ht="13.5">
      <c r="B138" s="42"/>
      <c r="C138" s="64"/>
      <c r="D138" s="237" t="s">
        <v>428</v>
      </c>
      <c r="E138" s="64"/>
      <c r="F138" s="271" t="s">
        <v>4245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78</v>
      </c>
    </row>
    <row r="139" spans="2:65" s="1" customFormat="1" ht="22.5" customHeight="1">
      <c r="B139" s="42"/>
      <c r="C139" s="209" t="s">
        <v>563</v>
      </c>
      <c r="D139" s="209" t="s">
        <v>421</v>
      </c>
      <c r="E139" s="210" t="s">
        <v>4238</v>
      </c>
      <c r="F139" s="211" t="s">
        <v>4239</v>
      </c>
      <c r="G139" s="212" t="s">
        <v>3002</v>
      </c>
      <c r="H139" s="213">
        <v>4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426</v>
      </c>
      <c r="AT139" s="25" t="s">
        <v>421</v>
      </c>
      <c r="AU139" s="25" t="s">
        <v>78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426</v>
      </c>
      <c r="BM139" s="25" t="s">
        <v>700</v>
      </c>
    </row>
    <row r="140" spans="2:65" s="1" customFormat="1" ht="13.5">
      <c r="B140" s="42"/>
      <c r="C140" s="64"/>
      <c r="D140" s="237" t="s">
        <v>428</v>
      </c>
      <c r="E140" s="64"/>
      <c r="F140" s="271" t="s">
        <v>4239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78</v>
      </c>
    </row>
    <row r="141" spans="2:65" s="1" customFormat="1" ht="22.5" customHeight="1">
      <c r="B141" s="42"/>
      <c r="C141" s="209" t="s">
        <v>569</v>
      </c>
      <c r="D141" s="209" t="s">
        <v>421</v>
      </c>
      <c r="E141" s="210" t="s">
        <v>4246</v>
      </c>
      <c r="F141" s="211" t="s">
        <v>4247</v>
      </c>
      <c r="G141" s="212" t="s">
        <v>3002</v>
      </c>
      <c r="H141" s="213">
        <v>1</v>
      </c>
      <c r="I141" s="214"/>
      <c r="J141" s="215">
        <f>ROUND(I141*H141,2)</f>
        <v>0</v>
      </c>
      <c r="K141" s="211" t="s">
        <v>21</v>
      </c>
      <c r="L141" s="62"/>
      <c r="M141" s="216" t="s">
        <v>21</v>
      </c>
      <c r="N141" s="217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426</v>
      </c>
      <c r="AT141" s="25" t="s">
        <v>421</v>
      </c>
      <c r="AU141" s="25" t="s">
        <v>78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426</v>
      </c>
      <c r="BM141" s="25" t="s">
        <v>757</v>
      </c>
    </row>
    <row r="142" spans="2:65" s="1" customFormat="1" ht="13.5">
      <c r="B142" s="42"/>
      <c r="C142" s="64"/>
      <c r="D142" s="237" t="s">
        <v>428</v>
      </c>
      <c r="E142" s="64"/>
      <c r="F142" s="271" t="s">
        <v>4247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78</v>
      </c>
    </row>
    <row r="143" spans="2:65" s="1" customFormat="1" ht="22.5" customHeight="1">
      <c r="B143" s="42"/>
      <c r="C143" s="209" t="s">
        <v>576</v>
      </c>
      <c r="D143" s="209" t="s">
        <v>421</v>
      </c>
      <c r="E143" s="210" t="s">
        <v>4039</v>
      </c>
      <c r="F143" s="211" t="s">
        <v>4040</v>
      </c>
      <c r="G143" s="212" t="s">
        <v>3002</v>
      </c>
      <c r="H143" s="213">
        <v>1</v>
      </c>
      <c r="I143" s="214"/>
      <c r="J143" s="215">
        <f>ROUND(I143*H143,2)</f>
        <v>0</v>
      </c>
      <c r="K143" s="211" t="s">
        <v>21</v>
      </c>
      <c r="L143" s="62"/>
      <c r="M143" s="216" t="s">
        <v>21</v>
      </c>
      <c r="N143" s="217" t="s">
        <v>42</v>
      </c>
      <c r="O143" s="43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5" t="s">
        <v>426</v>
      </c>
      <c r="AT143" s="25" t="s">
        <v>421</v>
      </c>
      <c r="AU143" s="25" t="s">
        <v>78</v>
      </c>
      <c r="AY143" s="25" t="s">
        <v>419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5" t="s">
        <v>78</v>
      </c>
      <c r="BK143" s="220">
        <f>ROUND(I143*H143,2)</f>
        <v>0</v>
      </c>
      <c r="BL143" s="25" t="s">
        <v>426</v>
      </c>
      <c r="BM143" s="25" t="s">
        <v>769</v>
      </c>
    </row>
    <row r="144" spans="2:65" s="1" customFormat="1" ht="13.5">
      <c r="B144" s="42"/>
      <c r="C144" s="64"/>
      <c r="D144" s="237" t="s">
        <v>428</v>
      </c>
      <c r="E144" s="64"/>
      <c r="F144" s="271" t="s">
        <v>4040</v>
      </c>
      <c r="G144" s="64"/>
      <c r="H144" s="64"/>
      <c r="I144" s="177"/>
      <c r="J144" s="64"/>
      <c r="K144" s="64"/>
      <c r="L144" s="62"/>
      <c r="M144" s="223"/>
      <c r="N144" s="43"/>
      <c r="O144" s="43"/>
      <c r="P144" s="43"/>
      <c r="Q144" s="43"/>
      <c r="R144" s="43"/>
      <c r="S144" s="43"/>
      <c r="T144" s="79"/>
      <c r="AT144" s="25" t="s">
        <v>428</v>
      </c>
      <c r="AU144" s="25" t="s">
        <v>78</v>
      </c>
    </row>
    <row r="145" spans="2:65" s="1" customFormat="1" ht="22.5" customHeight="1">
      <c r="B145" s="42"/>
      <c r="C145" s="209" t="s">
        <v>587</v>
      </c>
      <c r="D145" s="209" t="s">
        <v>421</v>
      </c>
      <c r="E145" s="210" t="s">
        <v>4248</v>
      </c>
      <c r="F145" s="211" t="s">
        <v>4249</v>
      </c>
      <c r="G145" s="212" t="s">
        <v>4049</v>
      </c>
      <c r="H145" s="213">
        <v>1</v>
      </c>
      <c r="I145" s="214"/>
      <c r="J145" s="215">
        <f>ROUND(I145*H145,2)</f>
        <v>0</v>
      </c>
      <c r="K145" s="211" t="s">
        <v>21</v>
      </c>
      <c r="L145" s="62"/>
      <c r="M145" s="216" t="s">
        <v>21</v>
      </c>
      <c r="N145" s="217" t="s">
        <v>42</v>
      </c>
      <c r="O145" s="43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5" t="s">
        <v>426</v>
      </c>
      <c r="AT145" s="25" t="s">
        <v>421</v>
      </c>
      <c r="AU145" s="25" t="s">
        <v>78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426</v>
      </c>
      <c r="BM145" s="25" t="s">
        <v>784</v>
      </c>
    </row>
    <row r="146" spans="2:65" s="1" customFormat="1" ht="13.5">
      <c r="B146" s="42"/>
      <c r="C146" s="64"/>
      <c r="D146" s="237" t="s">
        <v>428</v>
      </c>
      <c r="E146" s="64"/>
      <c r="F146" s="271" t="s">
        <v>4249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78</v>
      </c>
    </row>
    <row r="147" spans="2:65" s="1" customFormat="1" ht="22.5" customHeight="1">
      <c r="B147" s="42"/>
      <c r="C147" s="209" t="s">
        <v>593</v>
      </c>
      <c r="D147" s="209" t="s">
        <v>421</v>
      </c>
      <c r="E147" s="210" t="s">
        <v>4250</v>
      </c>
      <c r="F147" s="211" t="s">
        <v>4251</v>
      </c>
      <c r="G147" s="212" t="s">
        <v>3002</v>
      </c>
      <c r="H147" s="213">
        <v>1</v>
      </c>
      <c r="I147" s="214"/>
      <c r="J147" s="215">
        <f>ROUND(I147*H147,2)</f>
        <v>0</v>
      </c>
      <c r="K147" s="211" t="s">
        <v>21</v>
      </c>
      <c r="L147" s="62"/>
      <c r="M147" s="216" t="s">
        <v>21</v>
      </c>
      <c r="N147" s="217" t="s">
        <v>42</v>
      </c>
      <c r="O147" s="43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25" t="s">
        <v>426</v>
      </c>
      <c r="AT147" s="25" t="s">
        <v>421</v>
      </c>
      <c r="AU147" s="25" t="s">
        <v>78</v>
      </c>
      <c r="AY147" s="25" t="s">
        <v>419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5" t="s">
        <v>78</v>
      </c>
      <c r="BK147" s="220">
        <f>ROUND(I147*H147,2)</f>
        <v>0</v>
      </c>
      <c r="BL147" s="25" t="s">
        <v>426</v>
      </c>
      <c r="BM147" s="25" t="s">
        <v>797</v>
      </c>
    </row>
    <row r="148" spans="2:65" s="1" customFormat="1" ht="13.5">
      <c r="B148" s="42"/>
      <c r="C148" s="64"/>
      <c r="D148" s="237" t="s">
        <v>428</v>
      </c>
      <c r="E148" s="64"/>
      <c r="F148" s="271" t="s">
        <v>4251</v>
      </c>
      <c r="G148" s="64"/>
      <c r="H148" s="64"/>
      <c r="I148" s="177"/>
      <c r="J148" s="64"/>
      <c r="K148" s="64"/>
      <c r="L148" s="62"/>
      <c r="M148" s="223"/>
      <c r="N148" s="43"/>
      <c r="O148" s="43"/>
      <c r="P148" s="43"/>
      <c r="Q148" s="43"/>
      <c r="R148" s="43"/>
      <c r="S148" s="43"/>
      <c r="T148" s="79"/>
      <c r="AT148" s="25" t="s">
        <v>428</v>
      </c>
      <c r="AU148" s="25" t="s">
        <v>78</v>
      </c>
    </row>
    <row r="149" spans="2:65" s="1" customFormat="1" ht="22.5" customHeight="1">
      <c r="B149" s="42"/>
      <c r="C149" s="209" t="s">
        <v>599</v>
      </c>
      <c r="D149" s="209" t="s">
        <v>421</v>
      </c>
      <c r="E149" s="210" t="s">
        <v>4121</v>
      </c>
      <c r="F149" s="211" t="s">
        <v>4122</v>
      </c>
      <c r="G149" s="212" t="s">
        <v>3002</v>
      </c>
      <c r="H149" s="213">
        <v>1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426</v>
      </c>
      <c r="AT149" s="25" t="s">
        <v>421</v>
      </c>
      <c r="AU149" s="25" t="s">
        <v>78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426</v>
      </c>
      <c r="BM149" s="25" t="s">
        <v>811</v>
      </c>
    </row>
    <row r="150" spans="2:65" s="1" customFormat="1" ht="13.5">
      <c r="B150" s="42"/>
      <c r="C150" s="64"/>
      <c r="D150" s="237" t="s">
        <v>428</v>
      </c>
      <c r="E150" s="64"/>
      <c r="F150" s="271" t="s">
        <v>4122</v>
      </c>
      <c r="G150" s="64"/>
      <c r="H150" s="64"/>
      <c r="I150" s="177"/>
      <c r="J150" s="64"/>
      <c r="K150" s="64"/>
      <c r="L150" s="62"/>
      <c r="M150" s="223"/>
      <c r="N150" s="43"/>
      <c r="O150" s="43"/>
      <c r="P150" s="43"/>
      <c r="Q150" s="43"/>
      <c r="R150" s="43"/>
      <c r="S150" s="43"/>
      <c r="T150" s="79"/>
      <c r="AT150" s="25" t="s">
        <v>428</v>
      </c>
      <c r="AU150" s="25" t="s">
        <v>78</v>
      </c>
    </row>
    <row r="151" spans="2:65" s="1" customFormat="1" ht="22.5" customHeight="1">
      <c r="B151" s="42"/>
      <c r="C151" s="209" t="s">
        <v>605</v>
      </c>
      <c r="D151" s="209" t="s">
        <v>421</v>
      </c>
      <c r="E151" s="210" t="s">
        <v>4123</v>
      </c>
      <c r="F151" s="211" t="s">
        <v>4124</v>
      </c>
      <c r="G151" s="212" t="s">
        <v>3002</v>
      </c>
      <c r="H151" s="213">
        <v>4</v>
      </c>
      <c r="I151" s="214"/>
      <c r="J151" s="215">
        <f>ROUND(I151*H151,2)</f>
        <v>0</v>
      </c>
      <c r="K151" s="211" t="s">
        <v>21</v>
      </c>
      <c r="L151" s="62"/>
      <c r="M151" s="216" t="s">
        <v>21</v>
      </c>
      <c r="N151" s="217" t="s">
        <v>42</v>
      </c>
      <c r="O151" s="43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5" t="s">
        <v>426</v>
      </c>
      <c r="AT151" s="25" t="s">
        <v>421</v>
      </c>
      <c r="AU151" s="25" t="s">
        <v>78</v>
      </c>
      <c r="AY151" s="25" t="s">
        <v>419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5" t="s">
        <v>78</v>
      </c>
      <c r="BK151" s="220">
        <f>ROUND(I151*H151,2)</f>
        <v>0</v>
      </c>
      <c r="BL151" s="25" t="s">
        <v>426</v>
      </c>
      <c r="BM151" s="25" t="s">
        <v>325</v>
      </c>
    </row>
    <row r="152" spans="2:65" s="1" customFormat="1" ht="13.5">
      <c r="B152" s="42"/>
      <c r="C152" s="64"/>
      <c r="D152" s="237" t="s">
        <v>428</v>
      </c>
      <c r="E152" s="64"/>
      <c r="F152" s="271" t="s">
        <v>4124</v>
      </c>
      <c r="G152" s="64"/>
      <c r="H152" s="64"/>
      <c r="I152" s="177"/>
      <c r="J152" s="64"/>
      <c r="K152" s="64"/>
      <c r="L152" s="62"/>
      <c r="M152" s="223"/>
      <c r="N152" s="43"/>
      <c r="O152" s="43"/>
      <c r="P152" s="43"/>
      <c r="Q152" s="43"/>
      <c r="R152" s="43"/>
      <c r="S152" s="43"/>
      <c r="T152" s="79"/>
      <c r="AT152" s="25" t="s">
        <v>428</v>
      </c>
      <c r="AU152" s="25" t="s">
        <v>78</v>
      </c>
    </row>
    <row r="153" spans="2:65" s="1" customFormat="1" ht="22.5" customHeight="1">
      <c r="B153" s="42"/>
      <c r="C153" s="209" t="s">
        <v>611</v>
      </c>
      <c r="D153" s="209" t="s">
        <v>421</v>
      </c>
      <c r="E153" s="210" t="s">
        <v>4252</v>
      </c>
      <c r="F153" s="211" t="s">
        <v>4253</v>
      </c>
      <c r="G153" s="212" t="s">
        <v>3002</v>
      </c>
      <c r="H153" s="213">
        <v>58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426</v>
      </c>
      <c r="AT153" s="25" t="s">
        <v>421</v>
      </c>
      <c r="AU153" s="25" t="s">
        <v>78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426</v>
      </c>
      <c r="BM153" s="25" t="s">
        <v>832</v>
      </c>
    </row>
    <row r="154" spans="2:65" s="1" customFormat="1" ht="13.5">
      <c r="B154" s="42"/>
      <c r="C154" s="64"/>
      <c r="D154" s="237" t="s">
        <v>428</v>
      </c>
      <c r="E154" s="64"/>
      <c r="F154" s="271" t="s">
        <v>4253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78</v>
      </c>
    </row>
    <row r="155" spans="2:65" s="1" customFormat="1" ht="22.5" customHeight="1">
      <c r="B155" s="42"/>
      <c r="C155" s="209" t="s">
        <v>617</v>
      </c>
      <c r="D155" s="209" t="s">
        <v>421</v>
      </c>
      <c r="E155" s="210" t="s">
        <v>4254</v>
      </c>
      <c r="F155" s="211" t="s">
        <v>4255</v>
      </c>
      <c r="G155" s="212" t="s">
        <v>3002</v>
      </c>
      <c r="H155" s="213">
        <v>1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426</v>
      </c>
      <c r="AT155" s="25" t="s">
        <v>421</v>
      </c>
      <c r="AU155" s="25" t="s">
        <v>78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426</v>
      </c>
      <c r="BM155" s="25" t="s">
        <v>842</v>
      </c>
    </row>
    <row r="156" spans="2:65" s="1" customFormat="1" ht="13.5">
      <c r="B156" s="42"/>
      <c r="C156" s="64"/>
      <c r="D156" s="237" t="s">
        <v>428</v>
      </c>
      <c r="E156" s="64"/>
      <c r="F156" s="271" t="s">
        <v>4255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78</v>
      </c>
    </row>
    <row r="157" spans="2:65" s="1" customFormat="1" ht="22.5" customHeight="1">
      <c r="B157" s="42"/>
      <c r="C157" s="209" t="s">
        <v>622</v>
      </c>
      <c r="D157" s="209" t="s">
        <v>421</v>
      </c>
      <c r="E157" s="210" t="s">
        <v>4256</v>
      </c>
      <c r="F157" s="211" t="s">
        <v>4257</v>
      </c>
      <c r="G157" s="212" t="s">
        <v>3002</v>
      </c>
      <c r="H157" s="213">
        <v>5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78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853</v>
      </c>
    </row>
    <row r="158" spans="2:65" s="1" customFormat="1" ht="13.5">
      <c r="B158" s="42"/>
      <c r="C158" s="64"/>
      <c r="D158" s="237" t="s">
        <v>428</v>
      </c>
      <c r="E158" s="64"/>
      <c r="F158" s="271" t="s">
        <v>4257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78</v>
      </c>
    </row>
    <row r="159" spans="2:65" s="1" customFormat="1" ht="22.5" customHeight="1">
      <c r="B159" s="42"/>
      <c r="C159" s="209" t="s">
        <v>628</v>
      </c>
      <c r="D159" s="209" t="s">
        <v>421</v>
      </c>
      <c r="E159" s="210" t="s">
        <v>4109</v>
      </c>
      <c r="F159" s="211" t="s">
        <v>4110</v>
      </c>
      <c r="G159" s="212" t="s">
        <v>3002</v>
      </c>
      <c r="H159" s="213">
        <v>5</v>
      </c>
      <c r="I159" s="214"/>
      <c r="J159" s="215">
        <f>ROUND(I159*H159,2)</f>
        <v>0</v>
      </c>
      <c r="K159" s="211" t="s">
        <v>21</v>
      </c>
      <c r="L159" s="62"/>
      <c r="M159" s="216" t="s">
        <v>21</v>
      </c>
      <c r="N159" s="217" t="s">
        <v>42</v>
      </c>
      <c r="O159" s="43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5" t="s">
        <v>426</v>
      </c>
      <c r="AT159" s="25" t="s">
        <v>421</v>
      </c>
      <c r="AU159" s="25" t="s">
        <v>78</v>
      </c>
      <c r="AY159" s="25" t="s">
        <v>419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5" t="s">
        <v>78</v>
      </c>
      <c r="BK159" s="220">
        <f>ROUND(I159*H159,2)</f>
        <v>0</v>
      </c>
      <c r="BL159" s="25" t="s">
        <v>426</v>
      </c>
      <c r="BM159" s="25" t="s">
        <v>864</v>
      </c>
    </row>
    <row r="160" spans="2:65" s="1" customFormat="1" ht="13.5">
      <c r="B160" s="42"/>
      <c r="C160" s="64"/>
      <c r="D160" s="237" t="s">
        <v>428</v>
      </c>
      <c r="E160" s="64"/>
      <c r="F160" s="271" t="s">
        <v>4110</v>
      </c>
      <c r="G160" s="64"/>
      <c r="H160" s="64"/>
      <c r="I160" s="177"/>
      <c r="J160" s="64"/>
      <c r="K160" s="64"/>
      <c r="L160" s="62"/>
      <c r="M160" s="223"/>
      <c r="N160" s="43"/>
      <c r="O160" s="43"/>
      <c r="P160" s="43"/>
      <c r="Q160" s="43"/>
      <c r="R160" s="43"/>
      <c r="S160" s="43"/>
      <c r="T160" s="79"/>
      <c r="AT160" s="25" t="s">
        <v>428</v>
      </c>
      <c r="AU160" s="25" t="s">
        <v>78</v>
      </c>
    </row>
    <row r="161" spans="2:65" s="1" customFormat="1" ht="22.5" customHeight="1">
      <c r="B161" s="42"/>
      <c r="C161" s="209" t="s">
        <v>633</v>
      </c>
      <c r="D161" s="209" t="s">
        <v>421</v>
      </c>
      <c r="E161" s="210" t="s">
        <v>4258</v>
      </c>
      <c r="F161" s="211" t="s">
        <v>4259</v>
      </c>
      <c r="G161" s="212" t="s">
        <v>3002</v>
      </c>
      <c r="H161" s="213">
        <v>53</v>
      </c>
      <c r="I161" s="214"/>
      <c r="J161" s="215">
        <f>ROUND(I161*H161,2)</f>
        <v>0</v>
      </c>
      <c r="K161" s="211" t="s">
        <v>21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426</v>
      </c>
      <c r="AT161" s="25" t="s">
        <v>421</v>
      </c>
      <c r="AU161" s="25" t="s">
        <v>78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426</v>
      </c>
      <c r="BM161" s="25" t="s">
        <v>875</v>
      </c>
    </row>
    <row r="162" spans="2:65" s="1" customFormat="1" ht="13.5">
      <c r="B162" s="42"/>
      <c r="C162" s="64"/>
      <c r="D162" s="237" t="s">
        <v>428</v>
      </c>
      <c r="E162" s="64"/>
      <c r="F162" s="271" t="s">
        <v>4259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78</v>
      </c>
    </row>
    <row r="163" spans="2:65" s="1" customFormat="1" ht="22.5" customHeight="1">
      <c r="B163" s="42"/>
      <c r="C163" s="209" t="s">
        <v>638</v>
      </c>
      <c r="D163" s="209" t="s">
        <v>421</v>
      </c>
      <c r="E163" s="210" t="s">
        <v>4260</v>
      </c>
      <c r="F163" s="211" t="s">
        <v>4261</v>
      </c>
      <c r="G163" s="212" t="s">
        <v>3770</v>
      </c>
      <c r="H163" s="213">
        <v>1</v>
      </c>
      <c r="I163" s="214"/>
      <c r="J163" s="215">
        <f>ROUND(I163*H163,2)</f>
        <v>0</v>
      </c>
      <c r="K163" s="211" t="s">
        <v>21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426</v>
      </c>
      <c r="AT163" s="25" t="s">
        <v>421</v>
      </c>
      <c r="AU163" s="25" t="s">
        <v>78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426</v>
      </c>
      <c r="BM163" s="25" t="s">
        <v>886</v>
      </c>
    </row>
    <row r="164" spans="2:65" s="1" customFormat="1" ht="13.5">
      <c r="B164" s="42"/>
      <c r="C164" s="64"/>
      <c r="D164" s="237" t="s">
        <v>428</v>
      </c>
      <c r="E164" s="64"/>
      <c r="F164" s="271" t="s">
        <v>4261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78</v>
      </c>
    </row>
    <row r="165" spans="2:65" s="1" customFormat="1" ht="22.5" customHeight="1">
      <c r="B165" s="42"/>
      <c r="C165" s="209" t="s">
        <v>643</v>
      </c>
      <c r="D165" s="209" t="s">
        <v>421</v>
      </c>
      <c r="E165" s="210" t="s">
        <v>4262</v>
      </c>
      <c r="F165" s="211" t="s">
        <v>4263</v>
      </c>
      <c r="G165" s="212" t="s">
        <v>3770</v>
      </c>
      <c r="H165" s="213">
        <v>1</v>
      </c>
      <c r="I165" s="214"/>
      <c r="J165" s="215">
        <f>ROUND(I165*H165,2)</f>
        <v>0</v>
      </c>
      <c r="K165" s="211" t="s">
        <v>21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426</v>
      </c>
      <c r="AT165" s="25" t="s">
        <v>421</v>
      </c>
      <c r="AU165" s="25" t="s">
        <v>78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426</v>
      </c>
      <c r="BM165" s="25" t="s">
        <v>897</v>
      </c>
    </row>
    <row r="166" spans="2:65" s="1" customFormat="1" ht="13.5">
      <c r="B166" s="42"/>
      <c r="C166" s="64"/>
      <c r="D166" s="221" t="s">
        <v>428</v>
      </c>
      <c r="E166" s="64"/>
      <c r="F166" s="222" t="s">
        <v>4263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78</v>
      </c>
    </row>
    <row r="167" spans="2:65" s="11" customFormat="1" ht="37.35" customHeight="1">
      <c r="B167" s="192"/>
      <c r="C167" s="193"/>
      <c r="D167" s="206" t="s">
        <v>70</v>
      </c>
      <c r="E167" s="290" t="s">
        <v>3782</v>
      </c>
      <c r="F167" s="290" t="s">
        <v>4054</v>
      </c>
      <c r="G167" s="193"/>
      <c r="H167" s="193"/>
      <c r="I167" s="196"/>
      <c r="J167" s="291">
        <f>BK167</f>
        <v>0</v>
      </c>
      <c r="K167" s="193"/>
      <c r="L167" s="198"/>
      <c r="M167" s="199"/>
      <c r="N167" s="200"/>
      <c r="O167" s="200"/>
      <c r="P167" s="201">
        <f>SUM(P168:P179)</f>
        <v>0</v>
      </c>
      <c r="Q167" s="200"/>
      <c r="R167" s="201">
        <f>SUM(R168:R179)</f>
        <v>0</v>
      </c>
      <c r="S167" s="200"/>
      <c r="T167" s="202">
        <f>SUM(T168:T179)</f>
        <v>0</v>
      </c>
      <c r="AR167" s="203" t="s">
        <v>78</v>
      </c>
      <c r="AT167" s="204" t="s">
        <v>70</v>
      </c>
      <c r="AU167" s="204" t="s">
        <v>71</v>
      </c>
      <c r="AY167" s="203" t="s">
        <v>419</v>
      </c>
      <c r="BK167" s="205">
        <f>SUM(BK168:BK179)</f>
        <v>0</v>
      </c>
    </row>
    <row r="168" spans="2:65" s="1" customFormat="1" ht="22.5" customHeight="1">
      <c r="B168" s="42"/>
      <c r="C168" s="209" t="s">
        <v>649</v>
      </c>
      <c r="D168" s="209" t="s">
        <v>421</v>
      </c>
      <c r="E168" s="210" t="s">
        <v>4133</v>
      </c>
      <c r="F168" s="211" t="s">
        <v>4134</v>
      </c>
      <c r="G168" s="212" t="s">
        <v>504</v>
      </c>
      <c r="H168" s="213">
        <v>5650</v>
      </c>
      <c r="I168" s="214"/>
      <c r="J168" s="215">
        <f>ROUND(I168*H168,2)</f>
        <v>0</v>
      </c>
      <c r="K168" s="211" t="s">
        <v>21</v>
      </c>
      <c r="L168" s="62"/>
      <c r="M168" s="216" t="s">
        <v>21</v>
      </c>
      <c r="N168" s="217" t="s">
        <v>42</v>
      </c>
      <c r="O168" s="43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25" t="s">
        <v>426</v>
      </c>
      <c r="AT168" s="25" t="s">
        <v>421</v>
      </c>
      <c r="AU168" s="25" t="s">
        <v>78</v>
      </c>
      <c r="AY168" s="25" t="s">
        <v>419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5" t="s">
        <v>78</v>
      </c>
      <c r="BK168" s="220">
        <f>ROUND(I168*H168,2)</f>
        <v>0</v>
      </c>
      <c r="BL168" s="25" t="s">
        <v>426</v>
      </c>
      <c r="BM168" s="25" t="s">
        <v>909</v>
      </c>
    </row>
    <row r="169" spans="2:65" s="1" customFormat="1" ht="13.5">
      <c r="B169" s="42"/>
      <c r="C169" s="64"/>
      <c r="D169" s="237" t="s">
        <v>428</v>
      </c>
      <c r="E169" s="64"/>
      <c r="F169" s="271" t="s">
        <v>4134</v>
      </c>
      <c r="G169" s="64"/>
      <c r="H169" s="64"/>
      <c r="I169" s="177"/>
      <c r="J169" s="64"/>
      <c r="K169" s="64"/>
      <c r="L169" s="62"/>
      <c r="M169" s="223"/>
      <c r="N169" s="43"/>
      <c r="O169" s="43"/>
      <c r="P169" s="43"/>
      <c r="Q169" s="43"/>
      <c r="R169" s="43"/>
      <c r="S169" s="43"/>
      <c r="T169" s="79"/>
      <c r="AT169" s="25" t="s">
        <v>428</v>
      </c>
      <c r="AU169" s="25" t="s">
        <v>78</v>
      </c>
    </row>
    <row r="170" spans="2:65" s="1" customFormat="1" ht="22.5" customHeight="1">
      <c r="B170" s="42"/>
      <c r="C170" s="209" t="s">
        <v>654</v>
      </c>
      <c r="D170" s="209" t="s">
        <v>421</v>
      </c>
      <c r="E170" s="210" t="s">
        <v>4264</v>
      </c>
      <c r="F170" s="211" t="s">
        <v>4265</v>
      </c>
      <c r="G170" s="212" t="s">
        <v>504</v>
      </c>
      <c r="H170" s="213">
        <v>95</v>
      </c>
      <c r="I170" s="214"/>
      <c r="J170" s="215">
        <f>ROUND(I170*H170,2)</f>
        <v>0</v>
      </c>
      <c r="K170" s="211" t="s">
        <v>21</v>
      </c>
      <c r="L170" s="62"/>
      <c r="M170" s="216" t="s">
        <v>21</v>
      </c>
      <c r="N170" s="217" t="s">
        <v>42</v>
      </c>
      <c r="O170" s="43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AR170" s="25" t="s">
        <v>426</v>
      </c>
      <c r="AT170" s="25" t="s">
        <v>421</v>
      </c>
      <c r="AU170" s="25" t="s">
        <v>78</v>
      </c>
      <c r="AY170" s="25" t="s">
        <v>419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5" t="s">
        <v>78</v>
      </c>
      <c r="BK170" s="220">
        <f>ROUND(I170*H170,2)</f>
        <v>0</v>
      </c>
      <c r="BL170" s="25" t="s">
        <v>426</v>
      </c>
      <c r="BM170" s="25" t="s">
        <v>921</v>
      </c>
    </row>
    <row r="171" spans="2:65" s="1" customFormat="1" ht="13.5">
      <c r="B171" s="42"/>
      <c r="C171" s="64"/>
      <c r="D171" s="237" t="s">
        <v>428</v>
      </c>
      <c r="E171" s="64"/>
      <c r="F171" s="271" t="s">
        <v>4265</v>
      </c>
      <c r="G171" s="64"/>
      <c r="H171" s="64"/>
      <c r="I171" s="177"/>
      <c r="J171" s="64"/>
      <c r="K171" s="64"/>
      <c r="L171" s="62"/>
      <c r="M171" s="223"/>
      <c r="N171" s="43"/>
      <c r="O171" s="43"/>
      <c r="P171" s="43"/>
      <c r="Q171" s="43"/>
      <c r="R171" s="43"/>
      <c r="S171" s="43"/>
      <c r="T171" s="79"/>
      <c r="AT171" s="25" t="s">
        <v>428</v>
      </c>
      <c r="AU171" s="25" t="s">
        <v>78</v>
      </c>
    </row>
    <row r="172" spans="2:65" s="1" customFormat="1" ht="22.5" customHeight="1">
      <c r="B172" s="42"/>
      <c r="C172" s="209" t="s">
        <v>659</v>
      </c>
      <c r="D172" s="209" t="s">
        <v>421</v>
      </c>
      <c r="E172" s="210" t="s">
        <v>4137</v>
      </c>
      <c r="F172" s="211" t="s">
        <v>4138</v>
      </c>
      <c r="G172" s="212" t="s">
        <v>504</v>
      </c>
      <c r="H172" s="213">
        <v>95</v>
      </c>
      <c r="I172" s="214"/>
      <c r="J172" s="215">
        <f>ROUND(I172*H172,2)</f>
        <v>0</v>
      </c>
      <c r="K172" s="211" t="s">
        <v>21</v>
      </c>
      <c r="L172" s="62"/>
      <c r="M172" s="216" t="s">
        <v>21</v>
      </c>
      <c r="N172" s="217" t="s">
        <v>42</v>
      </c>
      <c r="O172" s="43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5" t="s">
        <v>426</v>
      </c>
      <c r="AT172" s="25" t="s">
        <v>421</v>
      </c>
      <c r="AU172" s="25" t="s">
        <v>78</v>
      </c>
      <c r="AY172" s="25" t="s">
        <v>419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5" t="s">
        <v>78</v>
      </c>
      <c r="BK172" s="220">
        <f>ROUND(I172*H172,2)</f>
        <v>0</v>
      </c>
      <c r="BL172" s="25" t="s">
        <v>426</v>
      </c>
      <c r="BM172" s="25" t="s">
        <v>933</v>
      </c>
    </row>
    <row r="173" spans="2:65" s="1" customFormat="1" ht="13.5">
      <c r="B173" s="42"/>
      <c r="C173" s="64"/>
      <c r="D173" s="237" t="s">
        <v>428</v>
      </c>
      <c r="E173" s="64"/>
      <c r="F173" s="271" t="s">
        <v>4138</v>
      </c>
      <c r="G173" s="64"/>
      <c r="H173" s="64"/>
      <c r="I173" s="177"/>
      <c r="J173" s="64"/>
      <c r="K173" s="64"/>
      <c r="L173" s="62"/>
      <c r="M173" s="223"/>
      <c r="N173" s="43"/>
      <c r="O173" s="43"/>
      <c r="P173" s="43"/>
      <c r="Q173" s="43"/>
      <c r="R173" s="43"/>
      <c r="S173" s="43"/>
      <c r="T173" s="79"/>
      <c r="AT173" s="25" t="s">
        <v>428</v>
      </c>
      <c r="AU173" s="25" t="s">
        <v>78</v>
      </c>
    </row>
    <row r="174" spans="2:65" s="1" customFormat="1" ht="22.5" customHeight="1">
      <c r="B174" s="42"/>
      <c r="C174" s="209" t="s">
        <v>664</v>
      </c>
      <c r="D174" s="209" t="s">
        <v>421</v>
      </c>
      <c r="E174" s="210" t="s">
        <v>4139</v>
      </c>
      <c r="F174" s="211" t="s">
        <v>4140</v>
      </c>
      <c r="G174" s="212" t="s">
        <v>504</v>
      </c>
      <c r="H174" s="213">
        <v>212</v>
      </c>
      <c r="I174" s="214"/>
      <c r="J174" s="215">
        <f>ROUND(I174*H174,2)</f>
        <v>0</v>
      </c>
      <c r="K174" s="211" t="s">
        <v>21</v>
      </c>
      <c r="L174" s="62"/>
      <c r="M174" s="216" t="s">
        <v>21</v>
      </c>
      <c r="N174" s="217" t="s">
        <v>42</v>
      </c>
      <c r="O174" s="43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25" t="s">
        <v>426</v>
      </c>
      <c r="AT174" s="25" t="s">
        <v>421</v>
      </c>
      <c r="AU174" s="25" t="s">
        <v>78</v>
      </c>
      <c r="AY174" s="25" t="s">
        <v>419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5" t="s">
        <v>78</v>
      </c>
      <c r="BK174" s="220">
        <f>ROUND(I174*H174,2)</f>
        <v>0</v>
      </c>
      <c r="BL174" s="25" t="s">
        <v>426</v>
      </c>
      <c r="BM174" s="25" t="s">
        <v>945</v>
      </c>
    </row>
    <row r="175" spans="2:65" s="1" customFormat="1" ht="13.5">
      <c r="B175" s="42"/>
      <c r="C175" s="64"/>
      <c r="D175" s="237" t="s">
        <v>428</v>
      </c>
      <c r="E175" s="64"/>
      <c r="F175" s="271" t="s">
        <v>4140</v>
      </c>
      <c r="G175" s="64"/>
      <c r="H175" s="64"/>
      <c r="I175" s="177"/>
      <c r="J175" s="64"/>
      <c r="K175" s="64"/>
      <c r="L175" s="62"/>
      <c r="M175" s="223"/>
      <c r="N175" s="43"/>
      <c r="O175" s="43"/>
      <c r="P175" s="43"/>
      <c r="Q175" s="43"/>
      <c r="R175" s="43"/>
      <c r="S175" s="43"/>
      <c r="T175" s="79"/>
      <c r="AT175" s="25" t="s">
        <v>428</v>
      </c>
      <c r="AU175" s="25" t="s">
        <v>78</v>
      </c>
    </row>
    <row r="176" spans="2:65" s="1" customFormat="1" ht="22.5" customHeight="1">
      <c r="B176" s="42"/>
      <c r="C176" s="209" t="s">
        <v>671</v>
      </c>
      <c r="D176" s="209" t="s">
        <v>421</v>
      </c>
      <c r="E176" s="210" t="s">
        <v>3857</v>
      </c>
      <c r="F176" s="211" t="s">
        <v>3858</v>
      </c>
      <c r="G176" s="212" t="s">
        <v>504</v>
      </c>
      <c r="H176" s="213">
        <v>106</v>
      </c>
      <c r="I176" s="214"/>
      <c r="J176" s="215">
        <f>ROUND(I176*H176,2)</f>
        <v>0</v>
      </c>
      <c r="K176" s="211" t="s">
        <v>21</v>
      </c>
      <c r="L176" s="62"/>
      <c r="M176" s="216" t="s">
        <v>21</v>
      </c>
      <c r="N176" s="217" t="s">
        <v>42</v>
      </c>
      <c r="O176" s="43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AR176" s="25" t="s">
        <v>426</v>
      </c>
      <c r="AT176" s="25" t="s">
        <v>421</v>
      </c>
      <c r="AU176" s="25" t="s">
        <v>78</v>
      </c>
      <c r="AY176" s="25" t="s">
        <v>419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5" t="s">
        <v>78</v>
      </c>
      <c r="BK176" s="220">
        <f>ROUND(I176*H176,2)</f>
        <v>0</v>
      </c>
      <c r="BL176" s="25" t="s">
        <v>426</v>
      </c>
      <c r="BM176" s="25" t="s">
        <v>957</v>
      </c>
    </row>
    <row r="177" spans="2:65" s="1" customFormat="1" ht="13.5">
      <c r="B177" s="42"/>
      <c r="C177" s="64"/>
      <c r="D177" s="237" t="s">
        <v>428</v>
      </c>
      <c r="E177" s="64"/>
      <c r="F177" s="271" t="s">
        <v>3858</v>
      </c>
      <c r="G177" s="64"/>
      <c r="H177" s="64"/>
      <c r="I177" s="177"/>
      <c r="J177" s="64"/>
      <c r="K177" s="64"/>
      <c r="L177" s="62"/>
      <c r="M177" s="223"/>
      <c r="N177" s="43"/>
      <c r="O177" s="43"/>
      <c r="P177" s="43"/>
      <c r="Q177" s="43"/>
      <c r="R177" s="43"/>
      <c r="S177" s="43"/>
      <c r="T177" s="79"/>
      <c r="AT177" s="25" t="s">
        <v>428</v>
      </c>
      <c r="AU177" s="25" t="s">
        <v>78</v>
      </c>
    </row>
    <row r="178" spans="2:65" s="1" customFormat="1" ht="22.5" customHeight="1">
      <c r="B178" s="42"/>
      <c r="C178" s="209" t="s">
        <v>679</v>
      </c>
      <c r="D178" s="209" t="s">
        <v>421</v>
      </c>
      <c r="E178" s="210" t="s">
        <v>4266</v>
      </c>
      <c r="F178" s="211" t="s">
        <v>4267</v>
      </c>
      <c r="G178" s="212" t="s">
        <v>3002</v>
      </c>
      <c r="H178" s="213">
        <v>53</v>
      </c>
      <c r="I178" s="214"/>
      <c r="J178" s="215">
        <f>ROUND(I178*H178,2)</f>
        <v>0</v>
      </c>
      <c r="K178" s="211" t="s">
        <v>21</v>
      </c>
      <c r="L178" s="62"/>
      <c r="M178" s="216" t="s">
        <v>21</v>
      </c>
      <c r="N178" s="217" t="s">
        <v>42</v>
      </c>
      <c r="O178" s="43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25" t="s">
        <v>426</v>
      </c>
      <c r="AT178" s="25" t="s">
        <v>421</v>
      </c>
      <c r="AU178" s="25" t="s">
        <v>78</v>
      </c>
      <c r="AY178" s="25" t="s">
        <v>419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5" t="s">
        <v>78</v>
      </c>
      <c r="BK178" s="220">
        <f>ROUND(I178*H178,2)</f>
        <v>0</v>
      </c>
      <c r="BL178" s="25" t="s">
        <v>426</v>
      </c>
      <c r="BM178" s="25" t="s">
        <v>969</v>
      </c>
    </row>
    <row r="179" spans="2:65" s="1" customFormat="1" ht="13.5">
      <c r="B179" s="42"/>
      <c r="C179" s="64"/>
      <c r="D179" s="221" t="s">
        <v>428</v>
      </c>
      <c r="E179" s="64"/>
      <c r="F179" s="222" t="s">
        <v>4267</v>
      </c>
      <c r="G179" s="64"/>
      <c r="H179" s="64"/>
      <c r="I179" s="177"/>
      <c r="J179" s="64"/>
      <c r="K179" s="64"/>
      <c r="L179" s="62"/>
      <c r="M179" s="223"/>
      <c r="N179" s="43"/>
      <c r="O179" s="43"/>
      <c r="P179" s="43"/>
      <c r="Q179" s="43"/>
      <c r="R179" s="43"/>
      <c r="S179" s="43"/>
      <c r="T179" s="79"/>
      <c r="AT179" s="25" t="s">
        <v>428</v>
      </c>
      <c r="AU179" s="25" t="s">
        <v>78</v>
      </c>
    </row>
    <row r="180" spans="2:65" s="11" customFormat="1" ht="37.35" customHeight="1">
      <c r="B180" s="192"/>
      <c r="C180" s="193"/>
      <c r="D180" s="206" t="s">
        <v>70</v>
      </c>
      <c r="E180" s="290" t="s">
        <v>3859</v>
      </c>
      <c r="F180" s="290" t="s">
        <v>3866</v>
      </c>
      <c r="G180" s="193"/>
      <c r="H180" s="193"/>
      <c r="I180" s="196"/>
      <c r="J180" s="291">
        <f>BK180</f>
        <v>0</v>
      </c>
      <c r="K180" s="193"/>
      <c r="L180" s="198"/>
      <c r="M180" s="199"/>
      <c r="N180" s="200"/>
      <c r="O180" s="200"/>
      <c r="P180" s="201">
        <f>SUM(P181:P202)</f>
        <v>0</v>
      </c>
      <c r="Q180" s="200"/>
      <c r="R180" s="201">
        <f>SUM(R181:R202)</f>
        <v>0</v>
      </c>
      <c r="S180" s="200"/>
      <c r="T180" s="202">
        <f>SUM(T181:T202)</f>
        <v>0</v>
      </c>
      <c r="AR180" s="203" t="s">
        <v>78</v>
      </c>
      <c r="AT180" s="204" t="s">
        <v>70</v>
      </c>
      <c r="AU180" s="204" t="s">
        <v>71</v>
      </c>
      <c r="AY180" s="203" t="s">
        <v>419</v>
      </c>
      <c r="BK180" s="205">
        <f>SUM(BK181:BK202)</f>
        <v>0</v>
      </c>
    </row>
    <row r="181" spans="2:65" s="1" customFormat="1" ht="22.5" customHeight="1">
      <c r="B181" s="42"/>
      <c r="C181" s="209" t="s">
        <v>683</v>
      </c>
      <c r="D181" s="209" t="s">
        <v>421</v>
      </c>
      <c r="E181" s="210" t="s">
        <v>4061</v>
      </c>
      <c r="F181" s="211" t="s">
        <v>3792</v>
      </c>
      <c r="G181" s="212" t="s">
        <v>3770</v>
      </c>
      <c r="H181" s="213">
        <v>1</v>
      </c>
      <c r="I181" s="214"/>
      <c r="J181" s="215">
        <f>ROUND(I181*H181,2)</f>
        <v>0</v>
      </c>
      <c r="K181" s="211" t="s">
        <v>21</v>
      </c>
      <c r="L181" s="62"/>
      <c r="M181" s="216" t="s">
        <v>21</v>
      </c>
      <c r="N181" s="217" t="s">
        <v>42</v>
      </c>
      <c r="O181" s="43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5" t="s">
        <v>426</v>
      </c>
      <c r="AT181" s="25" t="s">
        <v>421</v>
      </c>
      <c r="AU181" s="25" t="s">
        <v>78</v>
      </c>
      <c r="AY181" s="25" t="s">
        <v>419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5" t="s">
        <v>78</v>
      </c>
      <c r="BK181" s="220">
        <f>ROUND(I181*H181,2)</f>
        <v>0</v>
      </c>
      <c r="BL181" s="25" t="s">
        <v>426</v>
      </c>
      <c r="BM181" s="25" t="s">
        <v>980</v>
      </c>
    </row>
    <row r="182" spans="2:65" s="1" customFormat="1" ht="13.5">
      <c r="B182" s="42"/>
      <c r="C182" s="64"/>
      <c r="D182" s="237" t="s">
        <v>428</v>
      </c>
      <c r="E182" s="64"/>
      <c r="F182" s="271" t="s">
        <v>3792</v>
      </c>
      <c r="G182" s="64"/>
      <c r="H182" s="64"/>
      <c r="I182" s="177"/>
      <c r="J182" s="64"/>
      <c r="K182" s="64"/>
      <c r="L182" s="62"/>
      <c r="M182" s="223"/>
      <c r="N182" s="43"/>
      <c r="O182" s="43"/>
      <c r="P182" s="43"/>
      <c r="Q182" s="43"/>
      <c r="R182" s="43"/>
      <c r="S182" s="43"/>
      <c r="T182" s="79"/>
      <c r="AT182" s="25" t="s">
        <v>428</v>
      </c>
      <c r="AU182" s="25" t="s">
        <v>78</v>
      </c>
    </row>
    <row r="183" spans="2:65" s="1" customFormat="1" ht="22.5" customHeight="1">
      <c r="B183" s="42"/>
      <c r="C183" s="209" t="s">
        <v>688</v>
      </c>
      <c r="D183" s="209" t="s">
        <v>421</v>
      </c>
      <c r="E183" s="210" t="s">
        <v>4062</v>
      </c>
      <c r="F183" s="211" t="s">
        <v>3869</v>
      </c>
      <c r="G183" s="212" t="s">
        <v>3770</v>
      </c>
      <c r="H183" s="213">
        <v>1</v>
      </c>
      <c r="I183" s="214"/>
      <c r="J183" s="215">
        <f>ROUND(I183*H183,2)</f>
        <v>0</v>
      </c>
      <c r="K183" s="211" t="s">
        <v>21</v>
      </c>
      <c r="L183" s="62"/>
      <c r="M183" s="216" t="s">
        <v>21</v>
      </c>
      <c r="N183" s="217" t="s">
        <v>42</v>
      </c>
      <c r="O183" s="43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25" t="s">
        <v>426</v>
      </c>
      <c r="AT183" s="25" t="s">
        <v>421</v>
      </c>
      <c r="AU183" s="25" t="s">
        <v>78</v>
      </c>
      <c r="AY183" s="25" t="s">
        <v>419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5" t="s">
        <v>78</v>
      </c>
      <c r="BK183" s="220">
        <f>ROUND(I183*H183,2)</f>
        <v>0</v>
      </c>
      <c r="BL183" s="25" t="s">
        <v>426</v>
      </c>
      <c r="BM183" s="25" t="s">
        <v>993</v>
      </c>
    </row>
    <row r="184" spans="2:65" s="1" customFormat="1" ht="13.5">
      <c r="B184" s="42"/>
      <c r="C184" s="64"/>
      <c r="D184" s="237" t="s">
        <v>428</v>
      </c>
      <c r="E184" s="64"/>
      <c r="F184" s="271" t="s">
        <v>3869</v>
      </c>
      <c r="G184" s="64"/>
      <c r="H184" s="64"/>
      <c r="I184" s="177"/>
      <c r="J184" s="64"/>
      <c r="K184" s="64"/>
      <c r="L184" s="62"/>
      <c r="M184" s="223"/>
      <c r="N184" s="43"/>
      <c r="O184" s="43"/>
      <c r="P184" s="43"/>
      <c r="Q184" s="43"/>
      <c r="R184" s="43"/>
      <c r="S184" s="43"/>
      <c r="T184" s="79"/>
      <c r="AT184" s="25" t="s">
        <v>428</v>
      </c>
      <c r="AU184" s="25" t="s">
        <v>78</v>
      </c>
    </row>
    <row r="185" spans="2:65" s="1" customFormat="1" ht="22.5" customHeight="1">
      <c r="B185" s="42"/>
      <c r="C185" s="209" t="s">
        <v>692</v>
      </c>
      <c r="D185" s="209" t="s">
        <v>421</v>
      </c>
      <c r="E185" s="210" t="s">
        <v>4063</v>
      </c>
      <c r="F185" s="211" t="s">
        <v>3871</v>
      </c>
      <c r="G185" s="212" t="s">
        <v>3770</v>
      </c>
      <c r="H185" s="213">
        <v>1</v>
      </c>
      <c r="I185" s="214"/>
      <c r="J185" s="215">
        <f>ROUND(I185*H185,2)</f>
        <v>0</v>
      </c>
      <c r="K185" s="211" t="s">
        <v>21</v>
      </c>
      <c r="L185" s="62"/>
      <c r="M185" s="216" t="s">
        <v>21</v>
      </c>
      <c r="N185" s="217" t="s">
        <v>42</v>
      </c>
      <c r="O185" s="43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5" t="s">
        <v>426</v>
      </c>
      <c r="AT185" s="25" t="s">
        <v>421</v>
      </c>
      <c r="AU185" s="25" t="s">
        <v>78</v>
      </c>
      <c r="AY185" s="25" t="s">
        <v>419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5" t="s">
        <v>78</v>
      </c>
      <c r="BK185" s="220">
        <f>ROUND(I185*H185,2)</f>
        <v>0</v>
      </c>
      <c r="BL185" s="25" t="s">
        <v>426</v>
      </c>
      <c r="BM185" s="25" t="s">
        <v>1005</v>
      </c>
    </row>
    <row r="186" spans="2:65" s="1" customFormat="1" ht="13.5">
      <c r="B186" s="42"/>
      <c r="C186" s="64"/>
      <c r="D186" s="237" t="s">
        <v>428</v>
      </c>
      <c r="E186" s="64"/>
      <c r="F186" s="271" t="s">
        <v>3871</v>
      </c>
      <c r="G186" s="64"/>
      <c r="H186" s="64"/>
      <c r="I186" s="177"/>
      <c r="J186" s="64"/>
      <c r="K186" s="64"/>
      <c r="L186" s="62"/>
      <c r="M186" s="223"/>
      <c r="N186" s="43"/>
      <c r="O186" s="43"/>
      <c r="P186" s="43"/>
      <c r="Q186" s="43"/>
      <c r="R186" s="43"/>
      <c r="S186" s="43"/>
      <c r="T186" s="79"/>
      <c r="AT186" s="25" t="s">
        <v>428</v>
      </c>
      <c r="AU186" s="25" t="s">
        <v>78</v>
      </c>
    </row>
    <row r="187" spans="2:65" s="1" customFormat="1" ht="22.5" customHeight="1">
      <c r="B187" s="42"/>
      <c r="C187" s="209" t="s">
        <v>700</v>
      </c>
      <c r="D187" s="209" t="s">
        <v>421</v>
      </c>
      <c r="E187" s="210" t="s">
        <v>4064</v>
      </c>
      <c r="F187" s="211" t="s">
        <v>3873</v>
      </c>
      <c r="G187" s="212" t="s">
        <v>3770</v>
      </c>
      <c r="H187" s="213">
        <v>1</v>
      </c>
      <c r="I187" s="214"/>
      <c r="J187" s="215">
        <f>ROUND(I187*H187,2)</f>
        <v>0</v>
      </c>
      <c r="K187" s="211" t="s">
        <v>21</v>
      </c>
      <c r="L187" s="62"/>
      <c r="M187" s="216" t="s">
        <v>21</v>
      </c>
      <c r="N187" s="217" t="s">
        <v>42</v>
      </c>
      <c r="O187" s="43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5" t="s">
        <v>426</v>
      </c>
      <c r="AT187" s="25" t="s">
        <v>421</v>
      </c>
      <c r="AU187" s="25" t="s">
        <v>78</v>
      </c>
      <c r="AY187" s="25" t="s">
        <v>419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5" t="s">
        <v>78</v>
      </c>
      <c r="BK187" s="220">
        <f>ROUND(I187*H187,2)</f>
        <v>0</v>
      </c>
      <c r="BL187" s="25" t="s">
        <v>426</v>
      </c>
      <c r="BM187" s="25" t="s">
        <v>1018</v>
      </c>
    </row>
    <row r="188" spans="2:65" s="1" customFormat="1" ht="13.5">
      <c r="B188" s="42"/>
      <c r="C188" s="64"/>
      <c r="D188" s="237" t="s">
        <v>428</v>
      </c>
      <c r="E188" s="64"/>
      <c r="F188" s="271" t="s">
        <v>3873</v>
      </c>
      <c r="G188" s="64"/>
      <c r="H188" s="64"/>
      <c r="I188" s="177"/>
      <c r="J188" s="64"/>
      <c r="K188" s="64"/>
      <c r="L188" s="62"/>
      <c r="M188" s="223"/>
      <c r="N188" s="43"/>
      <c r="O188" s="43"/>
      <c r="P188" s="43"/>
      <c r="Q188" s="43"/>
      <c r="R188" s="43"/>
      <c r="S188" s="43"/>
      <c r="T188" s="79"/>
      <c r="AT188" s="25" t="s">
        <v>428</v>
      </c>
      <c r="AU188" s="25" t="s">
        <v>78</v>
      </c>
    </row>
    <row r="189" spans="2:65" s="1" customFormat="1" ht="22.5" customHeight="1">
      <c r="B189" s="42"/>
      <c r="C189" s="209" t="s">
        <v>743</v>
      </c>
      <c r="D189" s="209" t="s">
        <v>421</v>
      </c>
      <c r="E189" s="210" t="s">
        <v>4065</v>
      </c>
      <c r="F189" s="211" t="s">
        <v>3877</v>
      </c>
      <c r="G189" s="212" t="s">
        <v>3770</v>
      </c>
      <c r="H189" s="213">
        <v>1</v>
      </c>
      <c r="I189" s="214"/>
      <c r="J189" s="215">
        <f>ROUND(I189*H189,2)</f>
        <v>0</v>
      </c>
      <c r="K189" s="211" t="s">
        <v>21</v>
      </c>
      <c r="L189" s="62"/>
      <c r="M189" s="216" t="s">
        <v>21</v>
      </c>
      <c r="N189" s="217" t="s">
        <v>42</v>
      </c>
      <c r="O189" s="43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AR189" s="25" t="s">
        <v>426</v>
      </c>
      <c r="AT189" s="25" t="s">
        <v>421</v>
      </c>
      <c r="AU189" s="25" t="s">
        <v>78</v>
      </c>
      <c r="AY189" s="25" t="s">
        <v>419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5" t="s">
        <v>78</v>
      </c>
      <c r="BK189" s="220">
        <f>ROUND(I189*H189,2)</f>
        <v>0</v>
      </c>
      <c r="BL189" s="25" t="s">
        <v>426</v>
      </c>
      <c r="BM189" s="25" t="s">
        <v>1033</v>
      </c>
    </row>
    <row r="190" spans="2:65" s="1" customFormat="1" ht="13.5">
      <c r="B190" s="42"/>
      <c r="C190" s="64"/>
      <c r="D190" s="237" t="s">
        <v>428</v>
      </c>
      <c r="E190" s="64"/>
      <c r="F190" s="271" t="s">
        <v>3877</v>
      </c>
      <c r="G190" s="64"/>
      <c r="H190" s="64"/>
      <c r="I190" s="177"/>
      <c r="J190" s="64"/>
      <c r="K190" s="64"/>
      <c r="L190" s="62"/>
      <c r="M190" s="223"/>
      <c r="N190" s="43"/>
      <c r="O190" s="43"/>
      <c r="P190" s="43"/>
      <c r="Q190" s="43"/>
      <c r="R190" s="43"/>
      <c r="S190" s="43"/>
      <c r="T190" s="79"/>
      <c r="AT190" s="25" t="s">
        <v>428</v>
      </c>
      <c r="AU190" s="25" t="s">
        <v>78</v>
      </c>
    </row>
    <row r="191" spans="2:65" s="1" customFormat="1" ht="22.5" customHeight="1">
      <c r="B191" s="42"/>
      <c r="C191" s="209" t="s">
        <v>757</v>
      </c>
      <c r="D191" s="209" t="s">
        <v>421</v>
      </c>
      <c r="E191" s="210" t="s">
        <v>4066</v>
      </c>
      <c r="F191" s="211" t="s">
        <v>3879</v>
      </c>
      <c r="G191" s="212" t="s">
        <v>3770</v>
      </c>
      <c r="H191" s="213">
        <v>1</v>
      </c>
      <c r="I191" s="214"/>
      <c r="J191" s="215">
        <f>ROUND(I191*H191,2)</f>
        <v>0</v>
      </c>
      <c r="K191" s="211" t="s">
        <v>21</v>
      </c>
      <c r="L191" s="62"/>
      <c r="M191" s="216" t="s">
        <v>21</v>
      </c>
      <c r="N191" s="217" t="s">
        <v>42</v>
      </c>
      <c r="O191" s="43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AR191" s="25" t="s">
        <v>426</v>
      </c>
      <c r="AT191" s="25" t="s">
        <v>421</v>
      </c>
      <c r="AU191" s="25" t="s">
        <v>78</v>
      </c>
      <c r="AY191" s="25" t="s">
        <v>419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5" t="s">
        <v>78</v>
      </c>
      <c r="BK191" s="220">
        <f>ROUND(I191*H191,2)</f>
        <v>0</v>
      </c>
      <c r="BL191" s="25" t="s">
        <v>426</v>
      </c>
      <c r="BM191" s="25" t="s">
        <v>1046</v>
      </c>
    </row>
    <row r="192" spans="2:65" s="1" customFormat="1" ht="13.5">
      <c r="B192" s="42"/>
      <c r="C192" s="64"/>
      <c r="D192" s="237" t="s">
        <v>428</v>
      </c>
      <c r="E192" s="64"/>
      <c r="F192" s="271" t="s">
        <v>3879</v>
      </c>
      <c r="G192" s="64"/>
      <c r="H192" s="64"/>
      <c r="I192" s="177"/>
      <c r="J192" s="64"/>
      <c r="K192" s="64"/>
      <c r="L192" s="62"/>
      <c r="M192" s="223"/>
      <c r="N192" s="43"/>
      <c r="O192" s="43"/>
      <c r="P192" s="43"/>
      <c r="Q192" s="43"/>
      <c r="R192" s="43"/>
      <c r="S192" s="43"/>
      <c r="T192" s="79"/>
      <c r="AT192" s="25" t="s">
        <v>428</v>
      </c>
      <c r="AU192" s="25" t="s">
        <v>78</v>
      </c>
    </row>
    <row r="193" spans="2:65" s="1" customFormat="1" ht="22.5" customHeight="1">
      <c r="B193" s="42"/>
      <c r="C193" s="209" t="s">
        <v>763</v>
      </c>
      <c r="D193" s="209" t="s">
        <v>421</v>
      </c>
      <c r="E193" s="210" t="s">
        <v>4067</v>
      </c>
      <c r="F193" s="211" t="s">
        <v>4068</v>
      </c>
      <c r="G193" s="212" t="s">
        <v>3770</v>
      </c>
      <c r="H193" s="213">
        <v>1</v>
      </c>
      <c r="I193" s="214"/>
      <c r="J193" s="215">
        <f>ROUND(I193*H193,2)</f>
        <v>0</v>
      </c>
      <c r="K193" s="211" t="s">
        <v>21</v>
      </c>
      <c r="L193" s="62"/>
      <c r="M193" s="216" t="s">
        <v>21</v>
      </c>
      <c r="N193" s="217" t="s">
        <v>42</v>
      </c>
      <c r="O193" s="43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AR193" s="25" t="s">
        <v>426</v>
      </c>
      <c r="AT193" s="25" t="s">
        <v>421</v>
      </c>
      <c r="AU193" s="25" t="s">
        <v>78</v>
      </c>
      <c r="AY193" s="25" t="s">
        <v>419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5" t="s">
        <v>78</v>
      </c>
      <c r="BK193" s="220">
        <f>ROUND(I193*H193,2)</f>
        <v>0</v>
      </c>
      <c r="BL193" s="25" t="s">
        <v>426</v>
      </c>
      <c r="BM193" s="25" t="s">
        <v>1060</v>
      </c>
    </row>
    <row r="194" spans="2:65" s="1" customFormat="1" ht="13.5">
      <c r="B194" s="42"/>
      <c r="C194" s="64"/>
      <c r="D194" s="237" t="s">
        <v>428</v>
      </c>
      <c r="E194" s="64"/>
      <c r="F194" s="271" t="s">
        <v>4068</v>
      </c>
      <c r="G194" s="64"/>
      <c r="H194" s="64"/>
      <c r="I194" s="177"/>
      <c r="J194" s="64"/>
      <c r="K194" s="64"/>
      <c r="L194" s="62"/>
      <c r="M194" s="223"/>
      <c r="N194" s="43"/>
      <c r="O194" s="43"/>
      <c r="P194" s="43"/>
      <c r="Q194" s="43"/>
      <c r="R194" s="43"/>
      <c r="S194" s="43"/>
      <c r="T194" s="79"/>
      <c r="AT194" s="25" t="s">
        <v>428</v>
      </c>
      <c r="AU194" s="25" t="s">
        <v>78</v>
      </c>
    </row>
    <row r="195" spans="2:65" s="1" customFormat="1" ht="22.5" customHeight="1">
      <c r="B195" s="42"/>
      <c r="C195" s="209" t="s">
        <v>769</v>
      </c>
      <c r="D195" s="209" t="s">
        <v>421</v>
      </c>
      <c r="E195" s="210" t="s">
        <v>4069</v>
      </c>
      <c r="F195" s="211" t="s">
        <v>3881</v>
      </c>
      <c r="G195" s="212" t="s">
        <v>3770</v>
      </c>
      <c r="H195" s="213">
        <v>1</v>
      </c>
      <c r="I195" s="214"/>
      <c r="J195" s="215">
        <f>ROUND(I195*H195,2)</f>
        <v>0</v>
      </c>
      <c r="K195" s="211" t="s">
        <v>21</v>
      </c>
      <c r="L195" s="62"/>
      <c r="M195" s="216" t="s">
        <v>21</v>
      </c>
      <c r="N195" s="217" t="s">
        <v>42</v>
      </c>
      <c r="O195" s="43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AR195" s="25" t="s">
        <v>426</v>
      </c>
      <c r="AT195" s="25" t="s">
        <v>421</v>
      </c>
      <c r="AU195" s="25" t="s">
        <v>78</v>
      </c>
      <c r="AY195" s="25" t="s">
        <v>419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5" t="s">
        <v>78</v>
      </c>
      <c r="BK195" s="220">
        <f>ROUND(I195*H195,2)</f>
        <v>0</v>
      </c>
      <c r="BL195" s="25" t="s">
        <v>426</v>
      </c>
      <c r="BM195" s="25" t="s">
        <v>1072</v>
      </c>
    </row>
    <row r="196" spans="2:65" s="1" customFormat="1" ht="13.5">
      <c r="B196" s="42"/>
      <c r="C196" s="64"/>
      <c r="D196" s="237" t="s">
        <v>428</v>
      </c>
      <c r="E196" s="64"/>
      <c r="F196" s="271" t="s">
        <v>3881</v>
      </c>
      <c r="G196" s="64"/>
      <c r="H196" s="64"/>
      <c r="I196" s="177"/>
      <c r="J196" s="64"/>
      <c r="K196" s="64"/>
      <c r="L196" s="62"/>
      <c r="M196" s="223"/>
      <c r="N196" s="43"/>
      <c r="O196" s="43"/>
      <c r="P196" s="43"/>
      <c r="Q196" s="43"/>
      <c r="R196" s="43"/>
      <c r="S196" s="43"/>
      <c r="T196" s="79"/>
      <c r="AT196" s="25" t="s">
        <v>428</v>
      </c>
      <c r="AU196" s="25" t="s">
        <v>78</v>
      </c>
    </row>
    <row r="197" spans="2:65" s="1" customFormat="1" ht="22.5" customHeight="1">
      <c r="B197" s="42"/>
      <c r="C197" s="209" t="s">
        <v>776</v>
      </c>
      <c r="D197" s="209" t="s">
        <v>421</v>
      </c>
      <c r="E197" s="210" t="s">
        <v>4070</v>
      </c>
      <c r="F197" s="211" t="s">
        <v>4071</v>
      </c>
      <c r="G197" s="212" t="s">
        <v>3394</v>
      </c>
      <c r="H197" s="213">
        <v>8</v>
      </c>
      <c r="I197" s="214"/>
      <c r="J197" s="215">
        <f>ROUND(I197*H197,2)</f>
        <v>0</v>
      </c>
      <c r="K197" s="211" t="s">
        <v>21</v>
      </c>
      <c r="L197" s="62"/>
      <c r="M197" s="216" t="s">
        <v>21</v>
      </c>
      <c r="N197" s="217" t="s">
        <v>42</v>
      </c>
      <c r="O197" s="43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AR197" s="25" t="s">
        <v>426</v>
      </c>
      <c r="AT197" s="25" t="s">
        <v>421</v>
      </c>
      <c r="AU197" s="25" t="s">
        <v>78</v>
      </c>
      <c r="AY197" s="25" t="s">
        <v>419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5" t="s">
        <v>78</v>
      </c>
      <c r="BK197" s="220">
        <f>ROUND(I197*H197,2)</f>
        <v>0</v>
      </c>
      <c r="BL197" s="25" t="s">
        <v>426</v>
      </c>
      <c r="BM197" s="25" t="s">
        <v>1084</v>
      </c>
    </row>
    <row r="198" spans="2:65" s="1" customFormat="1" ht="13.5">
      <c r="B198" s="42"/>
      <c r="C198" s="64"/>
      <c r="D198" s="237" t="s">
        <v>428</v>
      </c>
      <c r="E198" s="64"/>
      <c r="F198" s="271" t="s">
        <v>4071</v>
      </c>
      <c r="G198" s="64"/>
      <c r="H198" s="64"/>
      <c r="I198" s="177"/>
      <c r="J198" s="64"/>
      <c r="K198" s="64"/>
      <c r="L198" s="62"/>
      <c r="M198" s="223"/>
      <c r="N198" s="43"/>
      <c r="O198" s="43"/>
      <c r="P198" s="43"/>
      <c r="Q198" s="43"/>
      <c r="R198" s="43"/>
      <c r="S198" s="43"/>
      <c r="T198" s="79"/>
      <c r="AT198" s="25" t="s">
        <v>428</v>
      </c>
      <c r="AU198" s="25" t="s">
        <v>78</v>
      </c>
    </row>
    <row r="199" spans="2:65" s="1" customFormat="1" ht="22.5" customHeight="1">
      <c r="B199" s="42"/>
      <c r="C199" s="209" t="s">
        <v>784</v>
      </c>
      <c r="D199" s="209" t="s">
        <v>421</v>
      </c>
      <c r="E199" s="210" t="s">
        <v>4268</v>
      </c>
      <c r="F199" s="211" t="s">
        <v>3885</v>
      </c>
      <c r="G199" s="212" t="s">
        <v>3770</v>
      </c>
      <c r="H199" s="213">
        <v>1</v>
      </c>
      <c r="I199" s="214"/>
      <c r="J199" s="215">
        <f>ROUND(I199*H199,2)</f>
        <v>0</v>
      </c>
      <c r="K199" s="211" t="s">
        <v>21</v>
      </c>
      <c r="L199" s="62"/>
      <c r="M199" s="216" t="s">
        <v>21</v>
      </c>
      <c r="N199" s="217" t="s">
        <v>42</v>
      </c>
      <c r="O199" s="43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AR199" s="25" t="s">
        <v>426</v>
      </c>
      <c r="AT199" s="25" t="s">
        <v>421</v>
      </c>
      <c r="AU199" s="25" t="s">
        <v>78</v>
      </c>
      <c r="AY199" s="25" t="s">
        <v>419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5" t="s">
        <v>78</v>
      </c>
      <c r="BK199" s="220">
        <f>ROUND(I199*H199,2)</f>
        <v>0</v>
      </c>
      <c r="BL199" s="25" t="s">
        <v>426</v>
      </c>
      <c r="BM199" s="25" t="s">
        <v>1106</v>
      </c>
    </row>
    <row r="200" spans="2:65" s="1" customFormat="1" ht="13.5">
      <c r="B200" s="42"/>
      <c r="C200" s="64"/>
      <c r="D200" s="237" t="s">
        <v>428</v>
      </c>
      <c r="E200" s="64"/>
      <c r="F200" s="271" t="s">
        <v>3885</v>
      </c>
      <c r="G200" s="64"/>
      <c r="H200" s="64"/>
      <c r="I200" s="177"/>
      <c r="J200" s="64"/>
      <c r="K200" s="64"/>
      <c r="L200" s="62"/>
      <c r="M200" s="223"/>
      <c r="N200" s="43"/>
      <c r="O200" s="43"/>
      <c r="P200" s="43"/>
      <c r="Q200" s="43"/>
      <c r="R200" s="43"/>
      <c r="S200" s="43"/>
      <c r="T200" s="79"/>
      <c r="AT200" s="25" t="s">
        <v>428</v>
      </c>
      <c r="AU200" s="25" t="s">
        <v>78</v>
      </c>
    </row>
    <row r="201" spans="2:65" s="1" customFormat="1" ht="22.5" customHeight="1">
      <c r="B201" s="42"/>
      <c r="C201" s="209" t="s">
        <v>788</v>
      </c>
      <c r="D201" s="209" t="s">
        <v>421</v>
      </c>
      <c r="E201" s="210" t="s">
        <v>4269</v>
      </c>
      <c r="F201" s="211" t="s">
        <v>3887</v>
      </c>
      <c r="G201" s="212" t="s">
        <v>3770</v>
      </c>
      <c r="H201" s="213">
        <v>1</v>
      </c>
      <c r="I201" s="214"/>
      <c r="J201" s="215">
        <f>ROUND(I201*H201,2)</f>
        <v>0</v>
      </c>
      <c r="K201" s="211" t="s">
        <v>21</v>
      </c>
      <c r="L201" s="62"/>
      <c r="M201" s="216" t="s">
        <v>21</v>
      </c>
      <c r="N201" s="217" t="s">
        <v>42</v>
      </c>
      <c r="O201" s="43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AR201" s="25" t="s">
        <v>426</v>
      </c>
      <c r="AT201" s="25" t="s">
        <v>421</v>
      </c>
      <c r="AU201" s="25" t="s">
        <v>78</v>
      </c>
      <c r="AY201" s="25" t="s">
        <v>419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5" t="s">
        <v>78</v>
      </c>
      <c r="BK201" s="220">
        <f>ROUND(I201*H201,2)</f>
        <v>0</v>
      </c>
      <c r="BL201" s="25" t="s">
        <v>426</v>
      </c>
      <c r="BM201" s="25" t="s">
        <v>1118</v>
      </c>
    </row>
    <row r="202" spans="2:65" s="1" customFormat="1" ht="13.5">
      <c r="B202" s="42"/>
      <c r="C202" s="64"/>
      <c r="D202" s="221" t="s">
        <v>428</v>
      </c>
      <c r="E202" s="64"/>
      <c r="F202" s="222" t="s">
        <v>3887</v>
      </c>
      <c r="G202" s="64"/>
      <c r="H202" s="64"/>
      <c r="I202" s="177"/>
      <c r="J202" s="64"/>
      <c r="K202" s="64"/>
      <c r="L202" s="62"/>
      <c r="M202" s="287"/>
      <c r="N202" s="288"/>
      <c r="O202" s="288"/>
      <c r="P202" s="288"/>
      <c r="Q202" s="288"/>
      <c r="R202" s="288"/>
      <c r="S202" s="288"/>
      <c r="T202" s="289"/>
      <c r="AT202" s="25" t="s">
        <v>428</v>
      </c>
      <c r="AU202" s="25" t="s">
        <v>78</v>
      </c>
    </row>
    <row r="203" spans="2:65" s="1" customFormat="1" ht="6.95" customHeight="1">
      <c r="B203" s="57"/>
      <c r="C203" s="58"/>
      <c r="D203" s="58"/>
      <c r="E203" s="58"/>
      <c r="F203" s="58"/>
      <c r="G203" s="58"/>
      <c r="H203" s="58"/>
      <c r="I203" s="151"/>
      <c r="J203" s="58"/>
      <c r="K203" s="58"/>
      <c r="L203" s="62"/>
    </row>
  </sheetData>
  <sheetProtection password="CC35" sheet="1" objects="1" scenarios="1" formatCells="0" formatColumns="0" formatRows="0" sort="0" autoFilter="0"/>
  <autoFilter ref="C91:K202"/>
  <mergeCells count="15">
    <mergeCell ref="E82:H82"/>
    <mergeCell ref="E80:H80"/>
    <mergeCell ref="E84:H84"/>
    <mergeCell ref="G1:H1"/>
    <mergeCell ref="L2:V2"/>
    <mergeCell ref="E49:H49"/>
    <mergeCell ref="E53:H53"/>
    <mergeCell ref="E51:H51"/>
    <mergeCell ref="E55:H55"/>
    <mergeCell ref="E78:H78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117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4270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ROUND(J91,2)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ROUND(SUM(BE91:BE170), 2)</f>
        <v>0</v>
      </c>
      <c r="G34" s="43"/>
      <c r="H34" s="43"/>
      <c r="I34" s="143">
        <v>0.21</v>
      </c>
      <c r="J34" s="142">
        <f>ROUND(ROUND((SUM(BE91:BE170)),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ROUND(SUM(BF91:BF170), 2)</f>
        <v>0</v>
      </c>
      <c r="G35" s="43"/>
      <c r="H35" s="43"/>
      <c r="I35" s="143">
        <v>0.15</v>
      </c>
      <c r="J35" s="142">
        <f>ROUND(ROUND((SUM(BF91:BF170)),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ROUND(SUM(BG91:BG170),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ROUND(SUM(BH91:BH170),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ROUND(SUM(BI91:BI170),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STA - STA - Společná televizní anténa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J91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4271</v>
      </c>
      <c r="E65" s="164"/>
      <c r="F65" s="164"/>
      <c r="G65" s="164"/>
      <c r="H65" s="164"/>
      <c r="I65" s="165"/>
      <c r="J65" s="166">
        <f>J92</f>
        <v>0</v>
      </c>
      <c r="K65" s="167"/>
    </row>
    <row r="66" spans="2:12" s="8" customFormat="1" ht="24.95" customHeight="1">
      <c r="B66" s="161"/>
      <c r="C66" s="162"/>
      <c r="D66" s="163" t="s">
        <v>4272</v>
      </c>
      <c r="E66" s="164"/>
      <c r="F66" s="164"/>
      <c r="G66" s="164"/>
      <c r="H66" s="164"/>
      <c r="I66" s="165"/>
      <c r="J66" s="166">
        <f>J127</f>
        <v>0</v>
      </c>
      <c r="K66" s="167"/>
    </row>
    <row r="67" spans="2:12" s="8" customFormat="1" ht="24.95" customHeight="1">
      <c r="B67" s="161"/>
      <c r="C67" s="162"/>
      <c r="D67" s="163" t="s">
        <v>4273</v>
      </c>
      <c r="E67" s="164"/>
      <c r="F67" s="164"/>
      <c r="G67" s="164"/>
      <c r="H67" s="164"/>
      <c r="I67" s="165"/>
      <c r="J67" s="166">
        <f>J148</f>
        <v>0</v>
      </c>
      <c r="K67" s="167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29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51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54"/>
      <c r="J73" s="61"/>
      <c r="K73" s="61"/>
      <c r="L73" s="62"/>
    </row>
    <row r="74" spans="2:12" s="1" customFormat="1" ht="36.950000000000003" customHeight="1">
      <c r="B74" s="42"/>
      <c r="C74" s="63" t="s">
        <v>380</v>
      </c>
      <c r="D74" s="64"/>
      <c r="E74" s="64"/>
      <c r="F74" s="64"/>
      <c r="G74" s="64"/>
      <c r="H74" s="64"/>
      <c r="I74" s="177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14.45" customHeight="1">
      <c r="B76" s="42"/>
      <c r="C76" s="66" t="s">
        <v>18</v>
      </c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22.5" customHeight="1">
      <c r="B77" s="42"/>
      <c r="C77" s="64"/>
      <c r="D77" s="64"/>
      <c r="E77" s="423" t="str">
        <f>E7</f>
        <v>Rekonstrukce objektu č.50 na ubytovnu</v>
      </c>
      <c r="F77" s="424"/>
      <c r="G77" s="424"/>
      <c r="H77" s="424"/>
      <c r="I77" s="177"/>
      <c r="J77" s="64"/>
      <c r="K77" s="64"/>
      <c r="L77" s="62"/>
    </row>
    <row r="78" spans="2:12">
      <c r="B78" s="29"/>
      <c r="C78" s="66" t="s">
        <v>170</v>
      </c>
      <c r="D78" s="178"/>
      <c r="E78" s="178"/>
      <c r="F78" s="178"/>
      <c r="G78" s="178"/>
      <c r="H78" s="178"/>
      <c r="J78" s="178"/>
      <c r="K78" s="178"/>
      <c r="L78" s="179"/>
    </row>
    <row r="79" spans="2:12" ht="22.5" customHeight="1">
      <c r="B79" s="29"/>
      <c r="C79" s="178"/>
      <c r="D79" s="178"/>
      <c r="E79" s="423" t="s">
        <v>173</v>
      </c>
      <c r="F79" s="428"/>
      <c r="G79" s="428"/>
      <c r="H79" s="428"/>
      <c r="J79" s="178"/>
      <c r="K79" s="178"/>
      <c r="L79" s="179"/>
    </row>
    <row r="80" spans="2:12">
      <c r="B80" s="29"/>
      <c r="C80" s="66" t="s">
        <v>176</v>
      </c>
      <c r="D80" s="178"/>
      <c r="E80" s="178"/>
      <c r="F80" s="178"/>
      <c r="G80" s="178"/>
      <c r="H80" s="178"/>
      <c r="J80" s="178"/>
      <c r="K80" s="178"/>
      <c r="L80" s="179"/>
    </row>
    <row r="81" spans="2:65" s="1" customFormat="1" ht="22.5" customHeight="1">
      <c r="B81" s="42"/>
      <c r="C81" s="64"/>
      <c r="D81" s="64"/>
      <c r="E81" s="427" t="s">
        <v>3806</v>
      </c>
      <c r="F81" s="425"/>
      <c r="G81" s="425"/>
      <c r="H81" s="425"/>
      <c r="I81" s="177"/>
      <c r="J81" s="64"/>
      <c r="K81" s="64"/>
      <c r="L81" s="62"/>
    </row>
    <row r="82" spans="2:65" s="1" customFormat="1" ht="14.45" customHeight="1">
      <c r="B82" s="42"/>
      <c r="C82" s="66" t="s">
        <v>3807</v>
      </c>
      <c r="D82" s="64"/>
      <c r="E82" s="64"/>
      <c r="F82" s="64"/>
      <c r="G82" s="64"/>
      <c r="H82" s="64"/>
      <c r="I82" s="177"/>
      <c r="J82" s="64"/>
      <c r="K82" s="64"/>
      <c r="L82" s="62"/>
    </row>
    <row r="83" spans="2:65" s="1" customFormat="1" ht="23.25" customHeight="1">
      <c r="B83" s="42"/>
      <c r="C83" s="64"/>
      <c r="D83" s="64"/>
      <c r="E83" s="394" t="str">
        <f>E13</f>
        <v>STA - STA - Společná televizní anténa</v>
      </c>
      <c r="F83" s="425"/>
      <c r="G83" s="425"/>
      <c r="H83" s="425"/>
      <c r="I83" s="177"/>
      <c r="J83" s="64"/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7"/>
      <c r="J84" s="64"/>
      <c r="K84" s="64"/>
      <c r="L84" s="62"/>
    </row>
    <row r="85" spans="2:65" s="1" customFormat="1" ht="18" customHeight="1">
      <c r="B85" s="42"/>
      <c r="C85" s="66" t="s">
        <v>23</v>
      </c>
      <c r="D85" s="64"/>
      <c r="E85" s="64"/>
      <c r="F85" s="180" t="str">
        <f>F16</f>
        <v>Valdice</v>
      </c>
      <c r="G85" s="64"/>
      <c r="H85" s="64"/>
      <c r="I85" s="181" t="s">
        <v>25</v>
      </c>
      <c r="J85" s="74" t="str">
        <f>IF(J16="","",J16)</f>
        <v>31.07.2017</v>
      </c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7"/>
      <c r="J86" s="64"/>
      <c r="K86" s="64"/>
      <c r="L86" s="62"/>
    </row>
    <row r="87" spans="2:65" s="1" customFormat="1">
      <c r="B87" s="42"/>
      <c r="C87" s="66" t="s">
        <v>27</v>
      </c>
      <c r="D87" s="64"/>
      <c r="E87" s="64"/>
      <c r="F87" s="180" t="str">
        <f>E19</f>
        <v xml:space="preserve"> </v>
      </c>
      <c r="G87" s="64"/>
      <c r="H87" s="64"/>
      <c r="I87" s="181" t="s">
        <v>33</v>
      </c>
      <c r="J87" s="180" t="str">
        <f>E25</f>
        <v xml:space="preserve"> </v>
      </c>
      <c r="K87" s="64"/>
      <c r="L87" s="62"/>
    </row>
    <row r="88" spans="2:65" s="1" customFormat="1" ht="14.45" customHeight="1">
      <c r="B88" s="42"/>
      <c r="C88" s="66" t="s">
        <v>31</v>
      </c>
      <c r="D88" s="64"/>
      <c r="E88" s="64"/>
      <c r="F88" s="180" t="str">
        <f>IF(E22="","",E22)</f>
        <v/>
      </c>
      <c r="G88" s="64"/>
      <c r="H88" s="64"/>
      <c r="I88" s="177"/>
      <c r="J88" s="64"/>
      <c r="K88" s="64"/>
      <c r="L88" s="62"/>
    </row>
    <row r="89" spans="2:65" s="1" customFormat="1" ht="10.35" customHeight="1">
      <c r="B89" s="42"/>
      <c r="C89" s="64"/>
      <c r="D89" s="64"/>
      <c r="E89" s="64"/>
      <c r="F89" s="64"/>
      <c r="G89" s="64"/>
      <c r="H89" s="64"/>
      <c r="I89" s="177"/>
      <c r="J89" s="64"/>
      <c r="K89" s="64"/>
      <c r="L89" s="62"/>
    </row>
    <row r="90" spans="2:65" s="10" customFormat="1" ht="29.25" customHeight="1">
      <c r="B90" s="182"/>
      <c r="C90" s="183" t="s">
        <v>404</v>
      </c>
      <c r="D90" s="184" t="s">
        <v>56</v>
      </c>
      <c r="E90" s="184" t="s">
        <v>52</v>
      </c>
      <c r="F90" s="184" t="s">
        <v>405</v>
      </c>
      <c r="G90" s="184" t="s">
        <v>406</v>
      </c>
      <c r="H90" s="184" t="s">
        <v>407</v>
      </c>
      <c r="I90" s="185" t="s">
        <v>408</v>
      </c>
      <c r="J90" s="184" t="s">
        <v>275</v>
      </c>
      <c r="K90" s="186" t="s">
        <v>409</v>
      </c>
      <c r="L90" s="187"/>
      <c r="M90" s="82" t="s">
        <v>410</v>
      </c>
      <c r="N90" s="83" t="s">
        <v>41</v>
      </c>
      <c r="O90" s="83" t="s">
        <v>411</v>
      </c>
      <c r="P90" s="83" t="s">
        <v>412</v>
      </c>
      <c r="Q90" s="83" t="s">
        <v>413</v>
      </c>
      <c r="R90" s="83" t="s">
        <v>414</v>
      </c>
      <c r="S90" s="83" t="s">
        <v>415</v>
      </c>
      <c r="T90" s="84" t="s">
        <v>416</v>
      </c>
    </row>
    <row r="91" spans="2:65" s="1" customFormat="1" ht="29.25" customHeight="1">
      <c r="B91" s="42"/>
      <c r="C91" s="88" t="s">
        <v>280</v>
      </c>
      <c r="D91" s="64"/>
      <c r="E91" s="64"/>
      <c r="F91" s="64"/>
      <c r="G91" s="64"/>
      <c r="H91" s="64"/>
      <c r="I91" s="177"/>
      <c r="J91" s="188">
        <f>BK91</f>
        <v>0</v>
      </c>
      <c r="K91" s="64"/>
      <c r="L91" s="62"/>
      <c r="M91" s="85"/>
      <c r="N91" s="86"/>
      <c r="O91" s="86"/>
      <c r="P91" s="189">
        <f>P92+P127+P148</f>
        <v>0</v>
      </c>
      <c r="Q91" s="86"/>
      <c r="R91" s="189">
        <f>R92+R127+R148</f>
        <v>0</v>
      </c>
      <c r="S91" s="86"/>
      <c r="T91" s="190">
        <f>T92+T127+T148</f>
        <v>0</v>
      </c>
      <c r="AT91" s="25" t="s">
        <v>70</v>
      </c>
      <c r="AU91" s="25" t="s">
        <v>281</v>
      </c>
      <c r="BK91" s="191">
        <f>BK92+BK127+BK148</f>
        <v>0</v>
      </c>
    </row>
    <row r="92" spans="2:65" s="11" customFormat="1" ht="37.35" customHeight="1">
      <c r="B92" s="192"/>
      <c r="C92" s="193"/>
      <c r="D92" s="206" t="s">
        <v>70</v>
      </c>
      <c r="E92" s="290" t="s">
        <v>3526</v>
      </c>
      <c r="F92" s="290" t="s">
        <v>4274</v>
      </c>
      <c r="G92" s="193"/>
      <c r="H92" s="193"/>
      <c r="I92" s="196"/>
      <c r="J92" s="291">
        <f>BK92</f>
        <v>0</v>
      </c>
      <c r="K92" s="193"/>
      <c r="L92" s="198"/>
      <c r="M92" s="199"/>
      <c r="N92" s="200"/>
      <c r="O92" s="200"/>
      <c r="P92" s="201">
        <f>SUM(P93:P126)</f>
        <v>0</v>
      </c>
      <c r="Q92" s="200"/>
      <c r="R92" s="201">
        <f>SUM(R93:R126)</f>
        <v>0</v>
      </c>
      <c r="S92" s="200"/>
      <c r="T92" s="202">
        <f>SUM(T93:T126)</f>
        <v>0</v>
      </c>
      <c r="AR92" s="203" t="s">
        <v>78</v>
      </c>
      <c r="AT92" s="204" t="s">
        <v>70</v>
      </c>
      <c r="AU92" s="204" t="s">
        <v>71</v>
      </c>
      <c r="AY92" s="203" t="s">
        <v>419</v>
      </c>
      <c r="BK92" s="205">
        <f>SUM(BK93:BK126)</f>
        <v>0</v>
      </c>
    </row>
    <row r="93" spans="2:65" s="1" customFormat="1" ht="22.5" customHeight="1">
      <c r="B93" s="42"/>
      <c r="C93" s="209" t="s">
        <v>78</v>
      </c>
      <c r="D93" s="209" t="s">
        <v>421</v>
      </c>
      <c r="E93" s="210" t="s">
        <v>4275</v>
      </c>
      <c r="F93" s="211" t="s">
        <v>4276</v>
      </c>
      <c r="G93" s="212" t="s">
        <v>3002</v>
      </c>
      <c r="H93" s="213">
        <v>1</v>
      </c>
      <c r="I93" s="214"/>
      <c r="J93" s="215">
        <f>ROUND(I93*H93,2)</f>
        <v>0</v>
      </c>
      <c r="K93" s="211" t="s">
        <v>21</v>
      </c>
      <c r="L93" s="62"/>
      <c r="M93" s="216" t="s">
        <v>21</v>
      </c>
      <c r="N93" s="217" t="s">
        <v>42</v>
      </c>
      <c r="O93" s="43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AR93" s="25" t="s">
        <v>426</v>
      </c>
      <c r="AT93" s="25" t="s">
        <v>421</v>
      </c>
      <c r="AU93" s="25" t="s">
        <v>78</v>
      </c>
      <c r="AY93" s="25" t="s">
        <v>419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5" t="s">
        <v>78</v>
      </c>
      <c r="BK93" s="220">
        <f>ROUND(I93*H93,2)</f>
        <v>0</v>
      </c>
      <c r="BL93" s="25" t="s">
        <v>426</v>
      </c>
      <c r="BM93" s="25" t="s">
        <v>80</v>
      </c>
    </row>
    <row r="94" spans="2:65" s="1" customFormat="1" ht="13.5">
      <c r="B94" s="42"/>
      <c r="C94" s="64"/>
      <c r="D94" s="237" t="s">
        <v>428</v>
      </c>
      <c r="E94" s="64"/>
      <c r="F94" s="271" t="s">
        <v>4276</v>
      </c>
      <c r="G94" s="64"/>
      <c r="H94" s="64"/>
      <c r="I94" s="177"/>
      <c r="J94" s="64"/>
      <c r="K94" s="64"/>
      <c r="L94" s="62"/>
      <c r="M94" s="223"/>
      <c r="N94" s="43"/>
      <c r="O94" s="43"/>
      <c r="P94" s="43"/>
      <c r="Q94" s="43"/>
      <c r="R94" s="43"/>
      <c r="S94" s="43"/>
      <c r="T94" s="79"/>
      <c r="AT94" s="25" t="s">
        <v>428</v>
      </c>
      <c r="AU94" s="25" t="s">
        <v>78</v>
      </c>
    </row>
    <row r="95" spans="2:65" s="1" customFormat="1" ht="22.5" customHeight="1">
      <c r="B95" s="42"/>
      <c r="C95" s="209" t="s">
        <v>80</v>
      </c>
      <c r="D95" s="209" t="s">
        <v>421</v>
      </c>
      <c r="E95" s="210" t="s">
        <v>4277</v>
      </c>
      <c r="F95" s="211" t="s">
        <v>4278</v>
      </c>
      <c r="G95" s="212" t="s">
        <v>3002</v>
      </c>
      <c r="H95" s="213">
        <v>1</v>
      </c>
      <c r="I95" s="214"/>
      <c r="J95" s="215">
        <f>ROUND(I95*H95,2)</f>
        <v>0</v>
      </c>
      <c r="K95" s="211" t="s">
        <v>21</v>
      </c>
      <c r="L95" s="62"/>
      <c r="M95" s="216" t="s">
        <v>21</v>
      </c>
      <c r="N95" s="217" t="s">
        <v>42</v>
      </c>
      <c r="O95" s="43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AR95" s="25" t="s">
        <v>426</v>
      </c>
      <c r="AT95" s="25" t="s">
        <v>421</v>
      </c>
      <c r="AU95" s="25" t="s">
        <v>78</v>
      </c>
      <c r="AY95" s="25" t="s">
        <v>419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5" t="s">
        <v>78</v>
      </c>
      <c r="BK95" s="220">
        <f>ROUND(I95*H95,2)</f>
        <v>0</v>
      </c>
      <c r="BL95" s="25" t="s">
        <v>426</v>
      </c>
      <c r="BM95" s="25" t="s">
        <v>426</v>
      </c>
    </row>
    <row r="96" spans="2:65" s="1" customFormat="1" ht="13.5">
      <c r="B96" s="42"/>
      <c r="C96" s="64"/>
      <c r="D96" s="237" t="s">
        <v>428</v>
      </c>
      <c r="E96" s="64"/>
      <c r="F96" s="271" t="s">
        <v>4278</v>
      </c>
      <c r="G96" s="64"/>
      <c r="H96" s="64"/>
      <c r="I96" s="177"/>
      <c r="J96" s="64"/>
      <c r="K96" s="64"/>
      <c r="L96" s="62"/>
      <c r="M96" s="223"/>
      <c r="N96" s="43"/>
      <c r="O96" s="43"/>
      <c r="P96" s="43"/>
      <c r="Q96" s="43"/>
      <c r="R96" s="43"/>
      <c r="S96" s="43"/>
      <c r="T96" s="79"/>
      <c r="AT96" s="25" t="s">
        <v>428</v>
      </c>
      <c r="AU96" s="25" t="s">
        <v>78</v>
      </c>
    </row>
    <row r="97" spans="2:65" s="1" customFormat="1" ht="22.5" customHeight="1">
      <c r="B97" s="42"/>
      <c r="C97" s="209" t="s">
        <v>100</v>
      </c>
      <c r="D97" s="209" t="s">
        <v>421</v>
      </c>
      <c r="E97" s="210" t="s">
        <v>4279</v>
      </c>
      <c r="F97" s="211" t="s">
        <v>4280</v>
      </c>
      <c r="G97" s="212" t="s">
        <v>3002</v>
      </c>
      <c r="H97" s="213">
        <v>1</v>
      </c>
      <c r="I97" s="214"/>
      <c r="J97" s="215">
        <f>ROUND(I97*H97,2)</f>
        <v>0</v>
      </c>
      <c r="K97" s="211" t="s">
        <v>21</v>
      </c>
      <c r="L97" s="62"/>
      <c r="M97" s="216" t="s">
        <v>21</v>
      </c>
      <c r="N97" s="217" t="s">
        <v>42</v>
      </c>
      <c r="O97" s="43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25" t="s">
        <v>426</v>
      </c>
      <c r="AT97" s="25" t="s">
        <v>421</v>
      </c>
      <c r="AU97" s="25" t="s">
        <v>78</v>
      </c>
      <c r="AY97" s="25" t="s">
        <v>419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5" t="s">
        <v>78</v>
      </c>
      <c r="BK97" s="220">
        <f>ROUND(I97*H97,2)</f>
        <v>0</v>
      </c>
      <c r="BL97" s="25" t="s">
        <v>426</v>
      </c>
      <c r="BM97" s="25" t="s">
        <v>455</v>
      </c>
    </row>
    <row r="98" spans="2:65" s="1" customFormat="1" ht="13.5">
      <c r="B98" s="42"/>
      <c r="C98" s="64"/>
      <c r="D98" s="237" t="s">
        <v>428</v>
      </c>
      <c r="E98" s="64"/>
      <c r="F98" s="271" t="s">
        <v>4280</v>
      </c>
      <c r="G98" s="64"/>
      <c r="H98" s="64"/>
      <c r="I98" s="177"/>
      <c r="J98" s="64"/>
      <c r="K98" s="64"/>
      <c r="L98" s="62"/>
      <c r="M98" s="223"/>
      <c r="N98" s="43"/>
      <c r="O98" s="43"/>
      <c r="P98" s="43"/>
      <c r="Q98" s="43"/>
      <c r="R98" s="43"/>
      <c r="S98" s="43"/>
      <c r="T98" s="79"/>
      <c r="AT98" s="25" t="s">
        <v>428</v>
      </c>
      <c r="AU98" s="25" t="s">
        <v>78</v>
      </c>
    </row>
    <row r="99" spans="2:65" s="1" customFormat="1" ht="22.5" customHeight="1">
      <c r="B99" s="42"/>
      <c r="C99" s="209" t="s">
        <v>426</v>
      </c>
      <c r="D99" s="209" t="s">
        <v>421</v>
      </c>
      <c r="E99" s="210" t="s">
        <v>4281</v>
      </c>
      <c r="F99" s="211" t="s">
        <v>4282</v>
      </c>
      <c r="G99" s="212" t="s">
        <v>3002</v>
      </c>
      <c r="H99" s="213">
        <v>1</v>
      </c>
      <c r="I99" s="214"/>
      <c r="J99" s="215">
        <f>ROUND(I99*H99,2)</f>
        <v>0</v>
      </c>
      <c r="K99" s="211" t="s">
        <v>21</v>
      </c>
      <c r="L99" s="62"/>
      <c r="M99" s="216" t="s">
        <v>21</v>
      </c>
      <c r="N99" s="217" t="s">
        <v>42</v>
      </c>
      <c r="O99" s="43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25" t="s">
        <v>426</v>
      </c>
      <c r="AT99" s="25" t="s">
        <v>421</v>
      </c>
      <c r="AU99" s="25" t="s">
        <v>78</v>
      </c>
      <c r="AY99" s="25" t="s">
        <v>419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5" t="s">
        <v>78</v>
      </c>
      <c r="BK99" s="220">
        <f>ROUND(I99*H99,2)</f>
        <v>0</v>
      </c>
      <c r="BL99" s="25" t="s">
        <v>426</v>
      </c>
      <c r="BM99" s="25" t="s">
        <v>468</v>
      </c>
    </row>
    <row r="100" spans="2:65" s="1" customFormat="1" ht="13.5">
      <c r="B100" s="42"/>
      <c r="C100" s="64"/>
      <c r="D100" s="237" t="s">
        <v>428</v>
      </c>
      <c r="E100" s="64"/>
      <c r="F100" s="271" t="s">
        <v>4282</v>
      </c>
      <c r="G100" s="64"/>
      <c r="H100" s="64"/>
      <c r="I100" s="177"/>
      <c r="J100" s="64"/>
      <c r="K100" s="64"/>
      <c r="L100" s="62"/>
      <c r="M100" s="223"/>
      <c r="N100" s="43"/>
      <c r="O100" s="43"/>
      <c r="P100" s="43"/>
      <c r="Q100" s="43"/>
      <c r="R100" s="43"/>
      <c r="S100" s="43"/>
      <c r="T100" s="79"/>
      <c r="AT100" s="25" t="s">
        <v>428</v>
      </c>
      <c r="AU100" s="25" t="s">
        <v>78</v>
      </c>
    </row>
    <row r="101" spans="2:65" s="1" customFormat="1" ht="22.5" customHeight="1">
      <c r="B101" s="42"/>
      <c r="C101" s="209" t="s">
        <v>450</v>
      </c>
      <c r="D101" s="209" t="s">
        <v>421</v>
      </c>
      <c r="E101" s="210" t="s">
        <v>4283</v>
      </c>
      <c r="F101" s="211" t="s">
        <v>4284</v>
      </c>
      <c r="G101" s="212" t="s">
        <v>3002</v>
      </c>
      <c r="H101" s="213">
        <v>1</v>
      </c>
      <c r="I101" s="214"/>
      <c r="J101" s="215">
        <f>ROUND(I101*H101,2)</f>
        <v>0</v>
      </c>
      <c r="K101" s="211" t="s">
        <v>21</v>
      </c>
      <c r="L101" s="62"/>
      <c r="M101" s="216" t="s">
        <v>21</v>
      </c>
      <c r="N101" s="217" t="s">
        <v>42</v>
      </c>
      <c r="O101" s="43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25" t="s">
        <v>426</v>
      </c>
      <c r="AT101" s="25" t="s">
        <v>421</v>
      </c>
      <c r="AU101" s="25" t="s">
        <v>78</v>
      </c>
      <c r="AY101" s="25" t="s">
        <v>419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5" t="s">
        <v>78</v>
      </c>
      <c r="BK101" s="220">
        <f>ROUND(I101*H101,2)</f>
        <v>0</v>
      </c>
      <c r="BL101" s="25" t="s">
        <v>426</v>
      </c>
      <c r="BM101" s="25" t="s">
        <v>479</v>
      </c>
    </row>
    <row r="102" spans="2:65" s="1" customFormat="1" ht="13.5">
      <c r="B102" s="42"/>
      <c r="C102" s="64"/>
      <c r="D102" s="237" t="s">
        <v>428</v>
      </c>
      <c r="E102" s="64"/>
      <c r="F102" s="271" t="s">
        <v>4284</v>
      </c>
      <c r="G102" s="64"/>
      <c r="H102" s="64"/>
      <c r="I102" s="177"/>
      <c r="J102" s="64"/>
      <c r="K102" s="64"/>
      <c r="L102" s="62"/>
      <c r="M102" s="223"/>
      <c r="N102" s="43"/>
      <c r="O102" s="43"/>
      <c r="P102" s="43"/>
      <c r="Q102" s="43"/>
      <c r="R102" s="43"/>
      <c r="S102" s="43"/>
      <c r="T102" s="79"/>
      <c r="AT102" s="25" t="s">
        <v>428</v>
      </c>
      <c r="AU102" s="25" t="s">
        <v>78</v>
      </c>
    </row>
    <row r="103" spans="2:65" s="1" customFormat="1" ht="22.5" customHeight="1">
      <c r="B103" s="42"/>
      <c r="C103" s="209" t="s">
        <v>455</v>
      </c>
      <c r="D103" s="209" t="s">
        <v>421</v>
      </c>
      <c r="E103" s="210" t="s">
        <v>4285</v>
      </c>
      <c r="F103" s="211" t="s">
        <v>4286</v>
      </c>
      <c r="G103" s="212" t="s">
        <v>3002</v>
      </c>
      <c r="H103" s="213">
        <v>1</v>
      </c>
      <c r="I103" s="214"/>
      <c r="J103" s="215">
        <f>ROUND(I103*H103,2)</f>
        <v>0</v>
      </c>
      <c r="K103" s="211" t="s">
        <v>21</v>
      </c>
      <c r="L103" s="62"/>
      <c r="M103" s="216" t="s">
        <v>21</v>
      </c>
      <c r="N103" s="217" t="s">
        <v>42</v>
      </c>
      <c r="O103" s="43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25" t="s">
        <v>426</v>
      </c>
      <c r="AT103" s="25" t="s">
        <v>421</v>
      </c>
      <c r="AU103" s="25" t="s">
        <v>78</v>
      </c>
      <c r="AY103" s="25" t="s">
        <v>419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5" t="s">
        <v>78</v>
      </c>
      <c r="BK103" s="220">
        <f>ROUND(I103*H103,2)</f>
        <v>0</v>
      </c>
      <c r="BL103" s="25" t="s">
        <v>426</v>
      </c>
      <c r="BM103" s="25" t="s">
        <v>492</v>
      </c>
    </row>
    <row r="104" spans="2:65" s="1" customFormat="1" ht="13.5">
      <c r="B104" s="42"/>
      <c r="C104" s="64"/>
      <c r="D104" s="237" t="s">
        <v>428</v>
      </c>
      <c r="E104" s="64"/>
      <c r="F104" s="271" t="s">
        <v>4286</v>
      </c>
      <c r="G104" s="64"/>
      <c r="H104" s="64"/>
      <c r="I104" s="177"/>
      <c r="J104" s="64"/>
      <c r="K104" s="64"/>
      <c r="L104" s="62"/>
      <c r="M104" s="223"/>
      <c r="N104" s="43"/>
      <c r="O104" s="43"/>
      <c r="P104" s="43"/>
      <c r="Q104" s="43"/>
      <c r="R104" s="43"/>
      <c r="S104" s="43"/>
      <c r="T104" s="79"/>
      <c r="AT104" s="25" t="s">
        <v>428</v>
      </c>
      <c r="AU104" s="25" t="s">
        <v>78</v>
      </c>
    </row>
    <row r="105" spans="2:65" s="1" customFormat="1" ht="22.5" customHeight="1">
      <c r="B105" s="42"/>
      <c r="C105" s="209" t="s">
        <v>462</v>
      </c>
      <c r="D105" s="209" t="s">
        <v>421</v>
      </c>
      <c r="E105" s="210" t="s">
        <v>4287</v>
      </c>
      <c r="F105" s="211" t="s">
        <v>4288</v>
      </c>
      <c r="G105" s="212" t="s">
        <v>3002</v>
      </c>
      <c r="H105" s="213">
        <v>1</v>
      </c>
      <c r="I105" s="214"/>
      <c r="J105" s="215">
        <f>ROUND(I105*H105,2)</f>
        <v>0</v>
      </c>
      <c r="K105" s="211" t="s">
        <v>21</v>
      </c>
      <c r="L105" s="62"/>
      <c r="M105" s="216" t="s">
        <v>21</v>
      </c>
      <c r="N105" s="217" t="s">
        <v>42</v>
      </c>
      <c r="O105" s="43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25" t="s">
        <v>426</v>
      </c>
      <c r="AT105" s="25" t="s">
        <v>421</v>
      </c>
      <c r="AU105" s="25" t="s">
        <v>78</v>
      </c>
      <c r="AY105" s="25" t="s">
        <v>419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5" t="s">
        <v>78</v>
      </c>
      <c r="BK105" s="220">
        <f>ROUND(I105*H105,2)</f>
        <v>0</v>
      </c>
      <c r="BL105" s="25" t="s">
        <v>426</v>
      </c>
      <c r="BM105" s="25" t="s">
        <v>508</v>
      </c>
    </row>
    <row r="106" spans="2:65" s="1" customFormat="1" ht="13.5">
      <c r="B106" s="42"/>
      <c r="C106" s="64"/>
      <c r="D106" s="237" t="s">
        <v>428</v>
      </c>
      <c r="E106" s="64"/>
      <c r="F106" s="271" t="s">
        <v>4288</v>
      </c>
      <c r="G106" s="64"/>
      <c r="H106" s="64"/>
      <c r="I106" s="177"/>
      <c r="J106" s="64"/>
      <c r="K106" s="64"/>
      <c r="L106" s="62"/>
      <c r="M106" s="223"/>
      <c r="N106" s="43"/>
      <c r="O106" s="43"/>
      <c r="P106" s="43"/>
      <c r="Q106" s="43"/>
      <c r="R106" s="43"/>
      <c r="S106" s="43"/>
      <c r="T106" s="79"/>
      <c r="AT106" s="25" t="s">
        <v>428</v>
      </c>
      <c r="AU106" s="25" t="s">
        <v>78</v>
      </c>
    </row>
    <row r="107" spans="2:65" s="1" customFormat="1" ht="22.5" customHeight="1">
      <c r="B107" s="42"/>
      <c r="C107" s="209" t="s">
        <v>468</v>
      </c>
      <c r="D107" s="209" t="s">
        <v>421</v>
      </c>
      <c r="E107" s="210" t="s">
        <v>4289</v>
      </c>
      <c r="F107" s="211" t="s">
        <v>4290</v>
      </c>
      <c r="G107" s="212" t="s">
        <v>21</v>
      </c>
      <c r="H107" s="213">
        <v>1</v>
      </c>
      <c r="I107" s="214"/>
      <c r="J107" s="215">
        <f>ROUND(I107*H107,2)</f>
        <v>0</v>
      </c>
      <c r="K107" s="211" t="s">
        <v>21</v>
      </c>
      <c r="L107" s="62"/>
      <c r="M107" s="216" t="s">
        <v>21</v>
      </c>
      <c r="N107" s="217" t="s">
        <v>42</v>
      </c>
      <c r="O107" s="43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25" t="s">
        <v>426</v>
      </c>
      <c r="AT107" s="25" t="s">
        <v>421</v>
      </c>
      <c r="AU107" s="25" t="s">
        <v>78</v>
      </c>
      <c r="AY107" s="25" t="s">
        <v>419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5" t="s">
        <v>78</v>
      </c>
      <c r="BK107" s="220">
        <f>ROUND(I107*H107,2)</f>
        <v>0</v>
      </c>
      <c r="BL107" s="25" t="s">
        <v>426</v>
      </c>
      <c r="BM107" s="25" t="s">
        <v>517</v>
      </c>
    </row>
    <row r="108" spans="2:65" s="1" customFormat="1" ht="13.5">
      <c r="B108" s="42"/>
      <c r="C108" s="64"/>
      <c r="D108" s="237" t="s">
        <v>428</v>
      </c>
      <c r="E108" s="64"/>
      <c r="F108" s="271" t="s">
        <v>4290</v>
      </c>
      <c r="G108" s="64"/>
      <c r="H108" s="64"/>
      <c r="I108" s="177"/>
      <c r="J108" s="64"/>
      <c r="K108" s="64"/>
      <c r="L108" s="62"/>
      <c r="M108" s="223"/>
      <c r="N108" s="43"/>
      <c r="O108" s="43"/>
      <c r="P108" s="43"/>
      <c r="Q108" s="43"/>
      <c r="R108" s="43"/>
      <c r="S108" s="43"/>
      <c r="T108" s="79"/>
      <c r="AT108" s="25" t="s">
        <v>428</v>
      </c>
      <c r="AU108" s="25" t="s">
        <v>78</v>
      </c>
    </row>
    <row r="109" spans="2:65" s="1" customFormat="1" ht="31.5" customHeight="1">
      <c r="B109" s="42"/>
      <c r="C109" s="209" t="s">
        <v>474</v>
      </c>
      <c r="D109" s="209" t="s">
        <v>421</v>
      </c>
      <c r="E109" s="210" t="s">
        <v>4291</v>
      </c>
      <c r="F109" s="211" t="s">
        <v>4292</v>
      </c>
      <c r="G109" s="212" t="s">
        <v>21</v>
      </c>
      <c r="H109" s="213">
        <v>1</v>
      </c>
      <c r="I109" s="214"/>
      <c r="J109" s="215">
        <f>ROUND(I109*H109,2)</f>
        <v>0</v>
      </c>
      <c r="K109" s="211" t="s">
        <v>21</v>
      </c>
      <c r="L109" s="62"/>
      <c r="M109" s="216" t="s">
        <v>21</v>
      </c>
      <c r="N109" s="217" t="s">
        <v>42</v>
      </c>
      <c r="O109" s="43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25" t="s">
        <v>426</v>
      </c>
      <c r="AT109" s="25" t="s">
        <v>421</v>
      </c>
      <c r="AU109" s="25" t="s">
        <v>78</v>
      </c>
      <c r="AY109" s="25" t="s">
        <v>419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5" t="s">
        <v>78</v>
      </c>
      <c r="BK109" s="220">
        <f>ROUND(I109*H109,2)</f>
        <v>0</v>
      </c>
      <c r="BL109" s="25" t="s">
        <v>426</v>
      </c>
      <c r="BM109" s="25" t="s">
        <v>529</v>
      </c>
    </row>
    <row r="110" spans="2:65" s="1" customFormat="1" ht="27">
      <c r="B110" s="42"/>
      <c r="C110" s="64"/>
      <c r="D110" s="237" t="s">
        <v>428</v>
      </c>
      <c r="E110" s="64"/>
      <c r="F110" s="271" t="s">
        <v>4292</v>
      </c>
      <c r="G110" s="64"/>
      <c r="H110" s="64"/>
      <c r="I110" s="177"/>
      <c r="J110" s="64"/>
      <c r="K110" s="64"/>
      <c r="L110" s="62"/>
      <c r="M110" s="223"/>
      <c r="N110" s="43"/>
      <c r="O110" s="43"/>
      <c r="P110" s="43"/>
      <c r="Q110" s="43"/>
      <c r="R110" s="43"/>
      <c r="S110" s="43"/>
      <c r="T110" s="79"/>
      <c r="AT110" s="25" t="s">
        <v>428</v>
      </c>
      <c r="AU110" s="25" t="s">
        <v>78</v>
      </c>
    </row>
    <row r="111" spans="2:65" s="1" customFormat="1" ht="31.5" customHeight="1">
      <c r="B111" s="42"/>
      <c r="C111" s="209" t="s">
        <v>479</v>
      </c>
      <c r="D111" s="209" t="s">
        <v>421</v>
      </c>
      <c r="E111" s="210" t="s">
        <v>4293</v>
      </c>
      <c r="F111" s="211" t="s">
        <v>4294</v>
      </c>
      <c r="G111" s="212" t="s">
        <v>21</v>
      </c>
      <c r="H111" s="213">
        <v>1</v>
      </c>
      <c r="I111" s="214"/>
      <c r="J111" s="215">
        <f>ROUND(I111*H111,2)</f>
        <v>0</v>
      </c>
      <c r="K111" s="211" t="s">
        <v>21</v>
      </c>
      <c r="L111" s="62"/>
      <c r="M111" s="216" t="s">
        <v>21</v>
      </c>
      <c r="N111" s="217" t="s">
        <v>42</v>
      </c>
      <c r="O111" s="43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25" t="s">
        <v>426</v>
      </c>
      <c r="AT111" s="25" t="s">
        <v>421</v>
      </c>
      <c r="AU111" s="25" t="s">
        <v>78</v>
      </c>
      <c r="AY111" s="25" t="s">
        <v>419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5" t="s">
        <v>78</v>
      </c>
      <c r="BK111" s="220">
        <f>ROUND(I111*H111,2)</f>
        <v>0</v>
      </c>
      <c r="BL111" s="25" t="s">
        <v>426</v>
      </c>
      <c r="BM111" s="25" t="s">
        <v>544</v>
      </c>
    </row>
    <row r="112" spans="2:65" s="1" customFormat="1" ht="27">
      <c r="B112" s="42"/>
      <c r="C112" s="64"/>
      <c r="D112" s="237" t="s">
        <v>428</v>
      </c>
      <c r="E112" s="64"/>
      <c r="F112" s="271" t="s">
        <v>4294</v>
      </c>
      <c r="G112" s="64"/>
      <c r="H112" s="64"/>
      <c r="I112" s="177"/>
      <c r="J112" s="64"/>
      <c r="K112" s="64"/>
      <c r="L112" s="62"/>
      <c r="M112" s="223"/>
      <c r="N112" s="43"/>
      <c r="O112" s="43"/>
      <c r="P112" s="43"/>
      <c r="Q112" s="43"/>
      <c r="R112" s="43"/>
      <c r="S112" s="43"/>
      <c r="T112" s="79"/>
      <c r="AT112" s="25" t="s">
        <v>428</v>
      </c>
      <c r="AU112" s="25" t="s">
        <v>78</v>
      </c>
    </row>
    <row r="113" spans="2:65" s="1" customFormat="1" ht="31.5" customHeight="1">
      <c r="B113" s="42"/>
      <c r="C113" s="209" t="s">
        <v>485</v>
      </c>
      <c r="D113" s="209" t="s">
        <v>421</v>
      </c>
      <c r="E113" s="210" t="s">
        <v>4295</v>
      </c>
      <c r="F113" s="211" t="s">
        <v>4296</v>
      </c>
      <c r="G113" s="212" t="s">
        <v>21</v>
      </c>
      <c r="H113" s="213">
        <v>1</v>
      </c>
      <c r="I113" s="214"/>
      <c r="J113" s="215">
        <f>ROUND(I113*H113,2)</f>
        <v>0</v>
      </c>
      <c r="K113" s="211" t="s">
        <v>21</v>
      </c>
      <c r="L113" s="62"/>
      <c r="M113" s="216" t="s">
        <v>21</v>
      </c>
      <c r="N113" s="217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426</v>
      </c>
      <c r="AT113" s="25" t="s">
        <v>421</v>
      </c>
      <c r="AU113" s="25" t="s">
        <v>78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426</v>
      </c>
      <c r="BM113" s="25" t="s">
        <v>557</v>
      </c>
    </row>
    <row r="114" spans="2:65" s="1" customFormat="1" ht="27">
      <c r="B114" s="42"/>
      <c r="C114" s="64"/>
      <c r="D114" s="237" t="s">
        <v>428</v>
      </c>
      <c r="E114" s="64"/>
      <c r="F114" s="271" t="s">
        <v>4296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78</v>
      </c>
    </row>
    <row r="115" spans="2:65" s="1" customFormat="1" ht="22.5" customHeight="1">
      <c r="B115" s="42"/>
      <c r="C115" s="209" t="s">
        <v>492</v>
      </c>
      <c r="D115" s="209" t="s">
        <v>421</v>
      </c>
      <c r="E115" s="210" t="s">
        <v>4297</v>
      </c>
      <c r="F115" s="211" t="s">
        <v>4298</v>
      </c>
      <c r="G115" s="212" t="s">
        <v>21</v>
      </c>
      <c r="H115" s="213">
        <v>1</v>
      </c>
      <c r="I115" s="214"/>
      <c r="J115" s="215">
        <f>ROUND(I115*H115,2)</f>
        <v>0</v>
      </c>
      <c r="K115" s="211" t="s">
        <v>21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426</v>
      </c>
      <c r="AT115" s="25" t="s">
        <v>421</v>
      </c>
      <c r="AU115" s="25" t="s">
        <v>78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426</v>
      </c>
      <c r="BM115" s="25" t="s">
        <v>569</v>
      </c>
    </row>
    <row r="116" spans="2:65" s="1" customFormat="1" ht="13.5">
      <c r="B116" s="42"/>
      <c r="C116" s="64"/>
      <c r="D116" s="237" t="s">
        <v>428</v>
      </c>
      <c r="E116" s="64"/>
      <c r="F116" s="271" t="s">
        <v>4298</v>
      </c>
      <c r="G116" s="64"/>
      <c r="H116" s="64"/>
      <c r="I116" s="177"/>
      <c r="J116" s="64"/>
      <c r="K116" s="64"/>
      <c r="L116" s="62"/>
      <c r="M116" s="223"/>
      <c r="N116" s="43"/>
      <c r="O116" s="43"/>
      <c r="P116" s="43"/>
      <c r="Q116" s="43"/>
      <c r="R116" s="43"/>
      <c r="S116" s="43"/>
      <c r="T116" s="79"/>
      <c r="AT116" s="25" t="s">
        <v>428</v>
      </c>
      <c r="AU116" s="25" t="s">
        <v>78</v>
      </c>
    </row>
    <row r="117" spans="2:65" s="1" customFormat="1" ht="22.5" customHeight="1">
      <c r="B117" s="42"/>
      <c r="C117" s="209" t="s">
        <v>501</v>
      </c>
      <c r="D117" s="209" t="s">
        <v>421</v>
      </c>
      <c r="E117" s="210" t="s">
        <v>4299</v>
      </c>
      <c r="F117" s="211" t="s">
        <v>4300</v>
      </c>
      <c r="G117" s="212" t="s">
        <v>21</v>
      </c>
      <c r="H117" s="213">
        <v>4</v>
      </c>
      <c r="I117" s="214"/>
      <c r="J117" s="215">
        <f>ROUND(I117*H117,2)</f>
        <v>0</v>
      </c>
      <c r="K117" s="211" t="s">
        <v>21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426</v>
      </c>
      <c r="AT117" s="25" t="s">
        <v>421</v>
      </c>
      <c r="AU117" s="25" t="s">
        <v>78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426</v>
      </c>
      <c r="BM117" s="25" t="s">
        <v>587</v>
      </c>
    </row>
    <row r="118" spans="2:65" s="1" customFormat="1" ht="13.5">
      <c r="B118" s="42"/>
      <c r="C118" s="64"/>
      <c r="D118" s="237" t="s">
        <v>428</v>
      </c>
      <c r="E118" s="64"/>
      <c r="F118" s="271" t="s">
        <v>4300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78</v>
      </c>
    </row>
    <row r="119" spans="2:65" s="1" customFormat="1" ht="22.5" customHeight="1">
      <c r="B119" s="42"/>
      <c r="C119" s="209" t="s">
        <v>508</v>
      </c>
      <c r="D119" s="209" t="s">
        <v>421</v>
      </c>
      <c r="E119" s="210" t="s">
        <v>4301</v>
      </c>
      <c r="F119" s="211" t="s">
        <v>4302</v>
      </c>
      <c r="G119" s="212" t="s">
        <v>21</v>
      </c>
      <c r="H119" s="213">
        <v>1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78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599</v>
      </c>
    </row>
    <row r="120" spans="2:65" s="1" customFormat="1" ht="13.5">
      <c r="B120" s="42"/>
      <c r="C120" s="64"/>
      <c r="D120" s="237" t="s">
        <v>428</v>
      </c>
      <c r="E120" s="64"/>
      <c r="F120" s="271" t="s">
        <v>4302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78</v>
      </c>
    </row>
    <row r="121" spans="2:65" s="1" customFormat="1" ht="22.5" customHeight="1">
      <c r="B121" s="42"/>
      <c r="C121" s="209" t="s">
        <v>10</v>
      </c>
      <c r="D121" s="209" t="s">
        <v>421</v>
      </c>
      <c r="E121" s="210" t="s">
        <v>4303</v>
      </c>
      <c r="F121" s="211" t="s">
        <v>4304</v>
      </c>
      <c r="G121" s="212" t="s">
        <v>21</v>
      </c>
      <c r="H121" s="213">
        <v>2</v>
      </c>
      <c r="I121" s="214"/>
      <c r="J121" s="215">
        <f>ROUND(I121*H121,2)</f>
        <v>0</v>
      </c>
      <c r="K121" s="211" t="s">
        <v>21</v>
      </c>
      <c r="L121" s="62"/>
      <c r="M121" s="216" t="s">
        <v>21</v>
      </c>
      <c r="N121" s="217" t="s">
        <v>42</v>
      </c>
      <c r="O121" s="43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5" t="s">
        <v>426</v>
      </c>
      <c r="AT121" s="25" t="s">
        <v>421</v>
      </c>
      <c r="AU121" s="25" t="s">
        <v>78</v>
      </c>
      <c r="AY121" s="25" t="s">
        <v>419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5" t="s">
        <v>78</v>
      </c>
      <c r="BK121" s="220">
        <f>ROUND(I121*H121,2)</f>
        <v>0</v>
      </c>
      <c r="BL121" s="25" t="s">
        <v>426</v>
      </c>
      <c r="BM121" s="25" t="s">
        <v>611</v>
      </c>
    </row>
    <row r="122" spans="2:65" s="1" customFormat="1" ht="13.5">
      <c r="B122" s="42"/>
      <c r="C122" s="64"/>
      <c r="D122" s="237" t="s">
        <v>428</v>
      </c>
      <c r="E122" s="64"/>
      <c r="F122" s="271" t="s">
        <v>4304</v>
      </c>
      <c r="G122" s="64"/>
      <c r="H122" s="64"/>
      <c r="I122" s="177"/>
      <c r="J122" s="64"/>
      <c r="K122" s="64"/>
      <c r="L122" s="62"/>
      <c r="M122" s="223"/>
      <c r="N122" s="43"/>
      <c r="O122" s="43"/>
      <c r="P122" s="43"/>
      <c r="Q122" s="43"/>
      <c r="R122" s="43"/>
      <c r="S122" s="43"/>
      <c r="T122" s="79"/>
      <c r="AT122" s="25" t="s">
        <v>428</v>
      </c>
      <c r="AU122" s="25" t="s">
        <v>78</v>
      </c>
    </row>
    <row r="123" spans="2:65" s="1" customFormat="1" ht="22.5" customHeight="1">
      <c r="B123" s="42"/>
      <c r="C123" s="209" t="s">
        <v>517</v>
      </c>
      <c r="D123" s="209" t="s">
        <v>421</v>
      </c>
      <c r="E123" s="210" t="s">
        <v>4305</v>
      </c>
      <c r="F123" s="211" t="s">
        <v>4306</v>
      </c>
      <c r="G123" s="212" t="s">
        <v>21</v>
      </c>
      <c r="H123" s="213">
        <v>1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426</v>
      </c>
      <c r="AT123" s="25" t="s">
        <v>421</v>
      </c>
      <c r="AU123" s="25" t="s">
        <v>78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426</v>
      </c>
      <c r="BM123" s="25" t="s">
        <v>622</v>
      </c>
    </row>
    <row r="124" spans="2:65" s="1" customFormat="1" ht="13.5">
      <c r="B124" s="42"/>
      <c r="C124" s="64"/>
      <c r="D124" s="237" t="s">
        <v>428</v>
      </c>
      <c r="E124" s="64"/>
      <c r="F124" s="271" t="s">
        <v>4306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78</v>
      </c>
    </row>
    <row r="125" spans="2:65" s="1" customFormat="1" ht="22.5" customHeight="1">
      <c r="B125" s="42"/>
      <c r="C125" s="209" t="s">
        <v>523</v>
      </c>
      <c r="D125" s="209" t="s">
        <v>421</v>
      </c>
      <c r="E125" s="210" t="s">
        <v>4307</v>
      </c>
      <c r="F125" s="211" t="s">
        <v>4308</v>
      </c>
      <c r="G125" s="212" t="s">
        <v>21</v>
      </c>
      <c r="H125" s="213">
        <v>1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78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633</v>
      </c>
    </row>
    <row r="126" spans="2:65" s="1" customFormat="1" ht="13.5">
      <c r="B126" s="42"/>
      <c r="C126" s="64"/>
      <c r="D126" s="221" t="s">
        <v>428</v>
      </c>
      <c r="E126" s="64"/>
      <c r="F126" s="222" t="s">
        <v>4308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78</v>
      </c>
    </row>
    <row r="127" spans="2:65" s="11" customFormat="1" ht="37.35" customHeight="1">
      <c r="B127" s="192"/>
      <c r="C127" s="193"/>
      <c r="D127" s="206" t="s">
        <v>70</v>
      </c>
      <c r="E127" s="290" t="s">
        <v>3550</v>
      </c>
      <c r="F127" s="290" t="s">
        <v>4054</v>
      </c>
      <c r="G127" s="193"/>
      <c r="H127" s="193"/>
      <c r="I127" s="196"/>
      <c r="J127" s="291">
        <f>BK127</f>
        <v>0</v>
      </c>
      <c r="K127" s="193"/>
      <c r="L127" s="198"/>
      <c r="M127" s="199"/>
      <c r="N127" s="200"/>
      <c r="O127" s="200"/>
      <c r="P127" s="201">
        <f>SUM(P128:P147)</f>
        <v>0</v>
      </c>
      <c r="Q127" s="200"/>
      <c r="R127" s="201">
        <f>SUM(R128:R147)</f>
        <v>0</v>
      </c>
      <c r="S127" s="200"/>
      <c r="T127" s="202">
        <f>SUM(T128:T147)</f>
        <v>0</v>
      </c>
      <c r="AR127" s="203" t="s">
        <v>78</v>
      </c>
      <c r="AT127" s="204" t="s">
        <v>70</v>
      </c>
      <c r="AU127" s="204" t="s">
        <v>71</v>
      </c>
      <c r="AY127" s="203" t="s">
        <v>419</v>
      </c>
      <c r="BK127" s="205">
        <f>SUM(BK128:BK147)</f>
        <v>0</v>
      </c>
    </row>
    <row r="128" spans="2:65" s="1" customFormat="1" ht="22.5" customHeight="1">
      <c r="B128" s="42"/>
      <c r="C128" s="209" t="s">
        <v>529</v>
      </c>
      <c r="D128" s="209" t="s">
        <v>421</v>
      </c>
      <c r="E128" s="210" t="s">
        <v>4309</v>
      </c>
      <c r="F128" s="211" t="s">
        <v>4310</v>
      </c>
      <c r="G128" s="212" t="s">
        <v>504</v>
      </c>
      <c r="H128" s="213">
        <v>20</v>
      </c>
      <c r="I128" s="214"/>
      <c r="J128" s="215">
        <f>ROUND(I128*H128,2)</f>
        <v>0</v>
      </c>
      <c r="K128" s="211" t="s">
        <v>21</v>
      </c>
      <c r="L128" s="62"/>
      <c r="M128" s="216" t="s">
        <v>21</v>
      </c>
      <c r="N128" s="217" t="s">
        <v>42</v>
      </c>
      <c r="O128" s="43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25" t="s">
        <v>426</v>
      </c>
      <c r="AT128" s="25" t="s">
        <v>421</v>
      </c>
      <c r="AU128" s="25" t="s">
        <v>78</v>
      </c>
      <c r="AY128" s="25" t="s">
        <v>419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5" t="s">
        <v>78</v>
      </c>
      <c r="BK128" s="220">
        <f>ROUND(I128*H128,2)</f>
        <v>0</v>
      </c>
      <c r="BL128" s="25" t="s">
        <v>426</v>
      </c>
      <c r="BM128" s="25" t="s">
        <v>643</v>
      </c>
    </row>
    <row r="129" spans="2:65" s="1" customFormat="1" ht="13.5">
      <c r="B129" s="42"/>
      <c r="C129" s="64"/>
      <c r="D129" s="237" t="s">
        <v>428</v>
      </c>
      <c r="E129" s="64"/>
      <c r="F129" s="271" t="s">
        <v>4310</v>
      </c>
      <c r="G129" s="64"/>
      <c r="H129" s="64"/>
      <c r="I129" s="177"/>
      <c r="J129" s="64"/>
      <c r="K129" s="64"/>
      <c r="L129" s="62"/>
      <c r="M129" s="223"/>
      <c r="N129" s="43"/>
      <c r="O129" s="43"/>
      <c r="P129" s="43"/>
      <c r="Q129" s="43"/>
      <c r="R129" s="43"/>
      <c r="S129" s="43"/>
      <c r="T129" s="79"/>
      <c r="AT129" s="25" t="s">
        <v>428</v>
      </c>
      <c r="AU129" s="25" t="s">
        <v>78</v>
      </c>
    </row>
    <row r="130" spans="2:65" s="1" customFormat="1" ht="22.5" customHeight="1">
      <c r="B130" s="42"/>
      <c r="C130" s="209" t="s">
        <v>535</v>
      </c>
      <c r="D130" s="209" t="s">
        <v>421</v>
      </c>
      <c r="E130" s="210" t="s">
        <v>4311</v>
      </c>
      <c r="F130" s="211" t="s">
        <v>4312</v>
      </c>
      <c r="G130" s="212" t="s">
        <v>504</v>
      </c>
      <c r="H130" s="213">
        <v>690</v>
      </c>
      <c r="I130" s="214"/>
      <c r="J130" s="215">
        <f>ROUND(I130*H130,2)</f>
        <v>0</v>
      </c>
      <c r="K130" s="211" t="s">
        <v>21</v>
      </c>
      <c r="L130" s="62"/>
      <c r="M130" s="216" t="s">
        <v>21</v>
      </c>
      <c r="N130" s="217" t="s">
        <v>42</v>
      </c>
      <c r="O130" s="43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25" t="s">
        <v>426</v>
      </c>
      <c r="AT130" s="25" t="s">
        <v>421</v>
      </c>
      <c r="AU130" s="25" t="s">
        <v>78</v>
      </c>
      <c r="AY130" s="25" t="s">
        <v>419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5" t="s">
        <v>78</v>
      </c>
      <c r="BK130" s="220">
        <f>ROUND(I130*H130,2)</f>
        <v>0</v>
      </c>
      <c r="BL130" s="25" t="s">
        <v>426</v>
      </c>
      <c r="BM130" s="25" t="s">
        <v>654</v>
      </c>
    </row>
    <row r="131" spans="2:65" s="1" customFormat="1" ht="13.5">
      <c r="B131" s="42"/>
      <c r="C131" s="64"/>
      <c r="D131" s="237" t="s">
        <v>428</v>
      </c>
      <c r="E131" s="64"/>
      <c r="F131" s="271" t="s">
        <v>4312</v>
      </c>
      <c r="G131" s="64"/>
      <c r="H131" s="64"/>
      <c r="I131" s="177"/>
      <c r="J131" s="64"/>
      <c r="K131" s="64"/>
      <c r="L131" s="62"/>
      <c r="M131" s="223"/>
      <c r="N131" s="43"/>
      <c r="O131" s="43"/>
      <c r="P131" s="43"/>
      <c r="Q131" s="43"/>
      <c r="R131" s="43"/>
      <c r="S131" s="43"/>
      <c r="T131" s="79"/>
      <c r="AT131" s="25" t="s">
        <v>428</v>
      </c>
      <c r="AU131" s="25" t="s">
        <v>78</v>
      </c>
    </row>
    <row r="132" spans="2:65" s="1" customFormat="1" ht="22.5" customHeight="1">
      <c r="B132" s="42"/>
      <c r="C132" s="209" t="s">
        <v>544</v>
      </c>
      <c r="D132" s="209" t="s">
        <v>421</v>
      </c>
      <c r="E132" s="210" t="s">
        <v>4313</v>
      </c>
      <c r="F132" s="211" t="s">
        <v>4314</v>
      </c>
      <c r="G132" s="212" t="s">
        <v>3002</v>
      </c>
      <c r="H132" s="213">
        <v>17</v>
      </c>
      <c r="I132" s="214"/>
      <c r="J132" s="215">
        <f>ROUND(I132*H132,2)</f>
        <v>0</v>
      </c>
      <c r="K132" s="211" t="s">
        <v>21</v>
      </c>
      <c r="L132" s="62"/>
      <c r="M132" s="216" t="s">
        <v>21</v>
      </c>
      <c r="N132" s="217" t="s">
        <v>42</v>
      </c>
      <c r="O132" s="43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25" t="s">
        <v>426</v>
      </c>
      <c r="AT132" s="25" t="s">
        <v>421</v>
      </c>
      <c r="AU132" s="25" t="s">
        <v>78</v>
      </c>
      <c r="AY132" s="25" t="s">
        <v>419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5" t="s">
        <v>78</v>
      </c>
      <c r="BK132" s="220">
        <f>ROUND(I132*H132,2)</f>
        <v>0</v>
      </c>
      <c r="BL132" s="25" t="s">
        <v>426</v>
      </c>
      <c r="BM132" s="25" t="s">
        <v>664</v>
      </c>
    </row>
    <row r="133" spans="2:65" s="1" customFormat="1" ht="13.5">
      <c r="B133" s="42"/>
      <c r="C133" s="64"/>
      <c r="D133" s="237" t="s">
        <v>428</v>
      </c>
      <c r="E133" s="64"/>
      <c r="F133" s="271" t="s">
        <v>4314</v>
      </c>
      <c r="G133" s="64"/>
      <c r="H133" s="64"/>
      <c r="I133" s="177"/>
      <c r="J133" s="64"/>
      <c r="K133" s="64"/>
      <c r="L133" s="62"/>
      <c r="M133" s="223"/>
      <c r="N133" s="43"/>
      <c r="O133" s="43"/>
      <c r="P133" s="43"/>
      <c r="Q133" s="43"/>
      <c r="R133" s="43"/>
      <c r="S133" s="43"/>
      <c r="T133" s="79"/>
      <c r="AT133" s="25" t="s">
        <v>428</v>
      </c>
      <c r="AU133" s="25" t="s">
        <v>78</v>
      </c>
    </row>
    <row r="134" spans="2:65" s="1" customFormat="1" ht="22.5" customHeight="1">
      <c r="B134" s="42"/>
      <c r="C134" s="209" t="s">
        <v>9</v>
      </c>
      <c r="D134" s="209" t="s">
        <v>421</v>
      </c>
      <c r="E134" s="210" t="s">
        <v>4315</v>
      </c>
      <c r="F134" s="211" t="s">
        <v>4316</v>
      </c>
      <c r="G134" s="212" t="s">
        <v>3002</v>
      </c>
      <c r="H134" s="213">
        <v>21</v>
      </c>
      <c r="I134" s="214"/>
      <c r="J134" s="215">
        <f>ROUND(I134*H134,2)</f>
        <v>0</v>
      </c>
      <c r="K134" s="211" t="s">
        <v>21</v>
      </c>
      <c r="L134" s="62"/>
      <c r="M134" s="216" t="s">
        <v>21</v>
      </c>
      <c r="N134" s="217" t="s">
        <v>42</v>
      </c>
      <c r="O134" s="43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5" t="s">
        <v>426</v>
      </c>
      <c r="AT134" s="25" t="s">
        <v>421</v>
      </c>
      <c r="AU134" s="25" t="s">
        <v>78</v>
      </c>
      <c r="AY134" s="25" t="s">
        <v>419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5" t="s">
        <v>78</v>
      </c>
      <c r="BK134" s="220">
        <f>ROUND(I134*H134,2)</f>
        <v>0</v>
      </c>
      <c r="BL134" s="25" t="s">
        <v>426</v>
      </c>
      <c r="BM134" s="25" t="s">
        <v>679</v>
      </c>
    </row>
    <row r="135" spans="2:65" s="1" customFormat="1" ht="13.5">
      <c r="B135" s="42"/>
      <c r="C135" s="64"/>
      <c r="D135" s="237" t="s">
        <v>428</v>
      </c>
      <c r="E135" s="64"/>
      <c r="F135" s="271" t="s">
        <v>4316</v>
      </c>
      <c r="G135" s="64"/>
      <c r="H135" s="64"/>
      <c r="I135" s="177"/>
      <c r="J135" s="64"/>
      <c r="K135" s="64"/>
      <c r="L135" s="62"/>
      <c r="M135" s="223"/>
      <c r="N135" s="43"/>
      <c r="O135" s="43"/>
      <c r="P135" s="43"/>
      <c r="Q135" s="43"/>
      <c r="R135" s="43"/>
      <c r="S135" s="43"/>
      <c r="T135" s="79"/>
      <c r="AT135" s="25" t="s">
        <v>428</v>
      </c>
      <c r="AU135" s="25" t="s">
        <v>78</v>
      </c>
    </row>
    <row r="136" spans="2:65" s="1" customFormat="1" ht="22.5" customHeight="1">
      <c r="B136" s="42"/>
      <c r="C136" s="209" t="s">
        <v>557</v>
      </c>
      <c r="D136" s="209" t="s">
        <v>421</v>
      </c>
      <c r="E136" s="210" t="s">
        <v>4317</v>
      </c>
      <c r="F136" s="211" t="s">
        <v>4318</v>
      </c>
      <c r="G136" s="212" t="s">
        <v>3002</v>
      </c>
      <c r="H136" s="213">
        <v>14</v>
      </c>
      <c r="I136" s="214"/>
      <c r="J136" s="215">
        <f>ROUND(I136*H136,2)</f>
        <v>0</v>
      </c>
      <c r="K136" s="211" t="s">
        <v>21</v>
      </c>
      <c r="L136" s="62"/>
      <c r="M136" s="216" t="s">
        <v>21</v>
      </c>
      <c r="N136" s="217" t="s">
        <v>42</v>
      </c>
      <c r="O136" s="43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25" t="s">
        <v>426</v>
      </c>
      <c r="AT136" s="25" t="s">
        <v>421</v>
      </c>
      <c r="AU136" s="25" t="s">
        <v>78</v>
      </c>
      <c r="AY136" s="25" t="s">
        <v>419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5" t="s">
        <v>78</v>
      </c>
      <c r="BK136" s="220">
        <f>ROUND(I136*H136,2)</f>
        <v>0</v>
      </c>
      <c r="BL136" s="25" t="s">
        <v>426</v>
      </c>
      <c r="BM136" s="25" t="s">
        <v>688</v>
      </c>
    </row>
    <row r="137" spans="2:65" s="1" customFormat="1" ht="13.5">
      <c r="B137" s="42"/>
      <c r="C137" s="64"/>
      <c r="D137" s="237" t="s">
        <v>428</v>
      </c>
      <c r="E137" s="64"/>
      <c r="F137" s="271" t="s">
        <v>4318</v>
      </c>
      <c r="G137" s="64"/>
      <c r="H137" s="64"/>
      <c r="I137" s="177"/>
      <c r="J137" s="64"/>
      <c r="K137" s="64"/>
      <c r="L137" s="62"/>
      <c r="M137" s="223"/>
      <c r="N137" s="43"/>
      <c r="O137" s="43"/>
      <c r="P137" s="43"/>
      <c r="Q137" s="43"/>
      <c r="R137" s="43"/>
      <c r="S137" s="43"/>
      <c r="T137" s="79"/>
      <c r="AT137" s="25" t="s">
        <v>428</v>
      </c>
      <c r="AU137" s="25" t="s">
        <v>78</v>
      </c>
    </row>
    <row r="138" spans="2:65" s="1" customFormat="1" ht="22.5" customHeight="1">
      <c r="B138" s="42"/>
      <c r="C138" s="209" t="s">
        <v>563</v>
      </c>
      <c r="D138" s="209" t="s">
        <v>421</v>
      </c>
      <c r="E138" s="210" t="s">
        <v>4319</v>
      </c>
      <c r="F138" s="211" t="s">
        <v>4320</v>
      </c>
      <c r="G138" s="212" t="s">
        <v>3002</v>
      </c>
      <c r="H138" s="213">
        <v>7</v>
      </c>
      <c r="I138" s="214"/>
      <c r="J138" s="215">
        <f>ROUND(I138*H138,2)</f>
        <v>0</v>
      </c>
      <c r="K138" s="211" t="s">
        <v>21</v>
      </c>
      <c r="L138" s="62"/>
      <c r="M138" s="216" t="s">
        <v>21</v>
      </c>
      <c r="N138" s="217" t="s">
        <v>42</v>
      </c>
      <c r="O138" s="43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25" t="s">
        <v>426</v>
      </c>
      <c r="AT138" s="25" t="s">
        <v>421</v>
      </c>
      <c r="AU138" s="25" t="s">
        <v>78</v>
      </c>
      <c r="AY138" s="25" t="s">
        <v>419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5" t="s">
        <v>78</v>
      </c>
      <c r="BK138" s="220">
        <f>ROUND(I138*H138,2)</f>
        <v>0</v>
      </c>
      <c r="BL138" s="25" t="s">
        <v>426</v>
      </c>
      <c r="BM138" s="25" t="s">
        <v>700</v>
      </c>
    </row>
    <row r="139" spans="2:65" s="1" customFormat="1" ht="13.5">
      <c r="B139" s="42"/>
      <c r="C139" s="64"/>
      <c r="D139" s="237" t="s">
        <v>428</v>
      </c>
      <c r="E139" s="64"/>
      <c r="F139" s="271" t="s">
        <v>4320</v>
      </c>
      <c r="G139" s="64"/>
      <c r="H139" s="64"/>
      <c r="I139" s="177"/>
      <c r="J139" s="64"/>
      <c r="K139" s="64"/>
      <c r="L139" s="62"/>
      <c r="M139" s="223"/>
      <c r="N139" s="43"/>
      <c r="O139" s="43"/>
      <c r="P139" s="43"/>
      <c r="Q139" s="43"/>
      <c r="R139" s="43"/>
      <c r="S139" s="43"/>
      <c r="T139" s="79"/>
      <c r="AT139" s="25" t="s">
        <v>428</v>
      </c>
      <c r="AU139" s="25" t="s">
        <v>78</v>
      </c>
    </row>
    <row r="140" spans="2:65" s="1" customFormat="1" ht="22.5" customHeight="1">
      <c r="B140" s="42"/>
      <c r="C140" s="209" t="s">
        <v>569</v>
      </c>
      <c r="D140" s="209" t="s">
        <v>421</v>
      </c>
      <c r="E140" s="210" t="s">
        <v>4321</v>
      </c>
      <c r="F140" s="211" t="s">
        <v>4322</v>
      </c>
      <c r="G140" s="212" t="s">
        <v>3002</v>
      </c>
      <c r="H140" s="213">
        <v>59</v>
      </c>
      <c r="I140" s="214"/>
      <c r="J140" s="215">
        <f>ROUND(I140*H140,2)</f>
        <v>0</v>
      </c>
      <c r="K140" s="211" t="s">
        <v>21</v>
      </c>
      <c r="L140" s="62"/>
      <c r="M140" s="216" t="s">
        <v>21</v>
      </c>
      <c r="N140" s="217" t="s">
        <v>42</v>
      </c>
      <c r="O140" s="43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25" t="s">
        <v>426</v>
      </c>
      <c r="AT140" s="25" t="s">
        <v>421</v>
      </c>
      <c r="AU140" s="25" t="s">
        <v>78</v>
      </c>
      <c r="AY140" s="25" t="s">
        <v>419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5" t="s">
        <v>78</v>
      </c>
      <c r="BK140" s="220">
        <f>ROUND(I140*H140,2)</f>
        <v>0</v>
      </c>
      <c r="BL140" s="25" t="s">
        <v>426</v>
      </c>
      <c r="BM140" s="25" t="s">
        <v>757</v>
      </c>
    </row>
    <row r="141" spans="2:65" s="1" customFormat="1" ht="13.5">
      <c r="B141" s="42"/>
      <c r="C141" s="64"/>
      <c r="D141" s="237" t="s">
        <v>428</v>
      </c>
      <c r="E141" s="64"/>
      <c r="F141" s="271" t="s">
        <v>4322</v>
      </c>
      <c r="G141" s="64"/>
      <c r="H141" s="64"/>
      <c r="I141" s="177"/>
      <c r="J141" s="64"/>
      <c r="K141" s="64"/>
      <c r="L141" s="62"/>
      <c r="M141" s="223"/>
      <c r="N141" s="43"/>
      <c r="O141" s="43"/>
      <c r="P141" s="43"/>
      <c r="Q141" s="43"/>
      <c r="R141" s="43"/>
      <c r="S141" s="43"/>
      <c r="T141" s="79"/>
      <c r="AT141" s="25" t="s">
        <v>428</v>
      </c>
      <c r="AU141" s="25" t="s">
        <v>78</v>
      </c>
    </row>
    <row r="142" spans="2:65" s="1" customFormat="1" ht="22.5" customHeight="1">
      <c r="B142" s="42"/>
      <c r="C142" s="209" t="s">
        <v>576</v>
      </c>
      <c r="D142" s="209" t="s">
        <v>421</v>
      </c>
      <c r="E142" s="210" t="s">
        <v>3855</v>
      </c>
      <c r="F142" s="211" t="s">
        <v>3856</v>
      </c>
      <c r="G142" s="212" t="s">
        <v>504</v>
      </c>
      <c r="H142" s="213">
        <v>236</v>
      </c>
      <c r="I142" s="214"/>
      <c r="J142" s="215">
        <f>ROUND(I142*H142,2)</f>
        <v>0</v>
      </c>
      <c r="K142" s="211" t="s">
        <v>21</v>
      </c>
      <c r="L142" s="62"/>
      <c r="M142" s="216" t="s">
        <v>21</v>
      </c>
      <c r="N142" s="217" t="s">
        <v>42</v>
      </c>
      <c r="O142" s="43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5" t="s">
        <v>426</v>
      </c>
      <c r="AT142" s="25" t="s">
        <v>421</v>
      </c>
      <c r="AU142" s="25" t="s">
        <v>78</v>
      </c>
      <c r="AY142" s="25" t="s">
        <v>419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5" t="s">
        <v>78</v>
      </c>
      <c r="BK142" s="220">
        <f>ROUND(I142*H142,2)</f>
        <v>0</v>
      </c>
      <c r="BL142" s="25" t="s">
        <v>426</v>
      </c>
      <c r="BM142" s="25" t="s">
        <v>769</v>
      </c>
    </row>
    <row r="143" spans="2:65" s="1" customFormat="1" ht="13.5">
      <c r="B143" s="42"/>
      <c r="C143" s="64"/>
      <c r="D143" s="237" t="s">
        <v>428</v>
      </c>
      <c r="E143" s="64"/>
      <c r="F143" s="271" t="s">
        <v>3856</v>
      </c>
      <c r="G143" s="64"/>
      <c r="H143" s="64"/>
      <c r="I143" s="177"/>
      <c r="J143" s="64"/>
      <c r="K143" s="64"/>
      <c r="L143" s="62"/>
      <c r="M143" s="223"/>
      <c r="N143" s="43"/>
      <c r="O143" s="43"/>
      <c r="P143" s="43"/>
      <c r="Q143" s="43"/>
      <c r="R143" s="43"/>
      <c r="S143" s="43"/>
      <c r="T143" s="79"/>
      <c r="AT143" s="25" t="s">
        <v>428</v>
      </c>
      <c r="AU143" s="25" t="s">
        <v>78</v>
      </c>
    </row>
    <row r="144" spans="2:65" s="1" customFormat="1" ht="22.5" customHeight="1">
      <c r="B144" s="42"/>
      <c r="C144" s="209" t="s">
        <v>587</v>
      </c>
      <c r="D144" s="209" t="s">
        <v>421</v>
      </c>
      <c r="E144" s="210" t="s">
        <v>3857</v>
      </c>
      <c r="F144" s="211" t="s">
        <v>3858</v>
      </c>
      <c r="G144" s="212" t="s">
        <v>504</v>
      </c>
      <c r="H144" s="213">
        <v>72</v>
      </c>
      <c r="I144" s="214"/>
      <c r="J144" s="215">
        <f>ROUND(I144*H144,2)</f>
        <v>0</v>
      </c>
      <c r="K144" s="211" t="s">
        <v>21</v>
      </c>
      <c r="L144" s="62"/>
      <c r="M144" s="216" t="s">
        <v>21</v>
      </c>
      <c r="N144" s="217" t="s">
        <v>42</v>
      </c>
      <c r="O144" s="43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25" t="s">
        <v>426</v>
      </c>
      <c r="AT144" s="25" t="s">
        <v>421</v>
      </c>
      <c r="AU144" s="25" t="s">
        <v>78</v>
      </c>
      <c r="AY144" s="25" t="s">
        <v>419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5" t="s">
        <v>78</v>
      </c>
      <c r="BK144" s="220">
        <f>ROUND(I144*H144,2)</f>
        <v>0</v>
      </c>
      <c r="BL144" s="25" t="s">
        <v>426</v>
      </c>
      <c r="BM144" s="25" t="s">
        <v>784</v>
      </c>
    </row>
    <row r="145" spans="2:65" s="1" customFormat="1" ht="13.5">
      <c r="B145" s="42"/>
      <c r="C145" s="64"/>
      <c r="D145" s="237" t="s">
        <v>428</v>
      </c>
      <c r="E145" s="64"/>
      <c r="F145" s="271" t="s">
        <v>3858</v>
      </c>
      <c r="G145" s="64"/>
      <c r="H145" s="64"/>
      <c r="I145" s="177"/>
      <c r="J145" s="64"/>
      <c r="K145" s="64"/>
      <c r="L145" s="62"/>
      <c r="M145" s="223"/>
      <c r="N145" s="43"/>
      <c r="O145" s="43"/>
      <c r="P145" s="43"/>
      <c r="Q145" s="43"/>
      <c r="R145" s="43"/>
      <c r="S145" s="43"/>
      <c r="T145" s="79"/>
      <c r="AT145" s="25" t="s">
        <v>428</v>
      </c>
      <c r="AU145" s="25" t="s">
        <v>78</v>
      </c>
    </row>
    <row r="146" spans="2:65" s="1" customFormat="1" ht="22.5" customHeight="1">
      <c r="B146" s="42"/>
      <c r="C146" s="209" t="s">
        <v>593</v>
      </c>
      <c r="D146" s="209" t="s">
        <v>421</v>
      </c>
      <c r="E146" s="210" t="s">
        <v>4323</v>
      </c>
      <c r="F146" s="211" t="s">
        <v>4324</v>
      </c>
      <c r="G146" s="212" t="s">
        <v>3002</v>
      </c>
      <c r="H146" s="213">
        <v>59</v>
      </c>
      <c r="I146" s="214"/>
      <c r="J146" s="215">
        <f>ROUND(I146*H146,2)</f>
        <v>0</v>
      </c>
      <c r="K146" s="211" t="s">
        <v>21</v>
      </c>
      <c r="L146" s="62"/>
      <c r="M146" s="216" t="s">
        <v>21</v>
      </c>
      <c r="N146" s="217" t="s">
        <v>42</v>
      </c>
      <c r="O146" s="43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25" t="s">
        <v>426</v>
      </c>
      <c r="AT146" s="25" t="s">
        <v>421</v>
      </c>
      <c r="AU146" s="25" t="s">
        <v>78</v>
      </c>
      <c r="AY146" s="25" t="s">
        <v>419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5" t="s">
        <v>78</v>
      </c>
      <c r="BK146" s="220">
        <f>ROUND(I146*H146,2)</f>
        <v>0</v>
      </c>
      <c r="BL146" s="25" t="s">
        <v>426</v>
      </c>
      <c r="BM146" s="25" t="s">
        <v>797</v>
      </c>
    </row>
    <row r="147" spans="2:65" s="1" customFormat="1" ht="13.5">
      <c r="B147" s="42"/>
      <c r="C147" s="64"/>
      <c r="D147" s="221" t="s">
        <v>428</v>
      </c>
      <c r="E147" s="64"/>
      <c r="F147" s="222" t="s">
        <v>4324</v>
      </c>
      <c r="G147" s="64"/>
      <c r="H147" s="64"/>
      <c r="I147" s="177"/>
      <c r="J147" s="64"/>
      <c r="K147" s="64"/>
      <c r="L147" s="62"/>
      <c r="M147" s="223"/>
      <c r="N147" s="43"/>
      <c r="O147" s="43"/>
      <c r="P147" s="43"/>
      <c r="Q147" s="43"/>
      <c r="R147" s="43"/>
      <c r="S147" s="43"/>
      <c r="T147" s="79"/>
      <c r="AT147" s="25" t="s">
        <v>428</v>
      </c>
      <c r="AU147" s="25" t="s">
        <v>78</v>
      </c>
    </row>
    <row r="148" spans="2:65" s="11" customFormat="1" ht="37.35" customHeight="1">
      <c r="B148" s="192"/>
      <c r="C148" s="193"/>
      <c r="D148" s="206" t="s">
        <v>70</v>
      </c>
      <c r="E148" s="290" t="s">
        <v>3782</v>
      </c>
      <c r="F148" s="290" t="s">
        <v>3866</v>
      </c>
      <c r="G148" s="193"/>
      <c r="H148" s="193"/>
      <c r="I148" s="196"/>
      <c r="J148" s="291">
        <f>BK148</f>
        <v>0</v>
      </c>
      <c r="K148" s="193"/>
      <c r="L148" s="198"/>
      <c r="M148" s="199"/>
      <c r="N148" s="200"/>
      <c r="O148" s="200"/>
      <c r="P148" s="201">
        <f>SUM(P149:P170)</f>
        <v>0</v>
      </c>
      <c r="Q148" s="200"/>
      <c r="R148" s="201">
        <f>SUM(R149:R170)</f>
        <v>0</v>
      </c>
      <c r="S148" s="200"/>
      <c r="T148" s="202">
        <f>SUM(T149:T170)</f>
        <v>0</v>
      </c>
      <c r="AR148" s="203" t="s">
        <v>78</v>
      </c>
      <c r="AT148" s="204" t="s">
        <v>70</v>
      </c>
      <c r="AU148" s="204" t="s">
        <v>71</v>
      </c>
      <c r="AY148" s="203" t="s">
        <v>419</v>
      </c>
      <c r="BK148" s="205">
        <f>SUM(BK149:BK170)</f>
        <v>0</v>
      </c>
    </row>
    <row r="149" spans="2:65" s="1" customFormat="1" ht="22.5" customHeight="1">
      <c r="B149" s="42"/>
      <c r="C149" s="209" t="s">
        <v>599</v>
      </c>
      <c r="D149" s="209" t="s">
        <v>421</v>
      </c>
      <c r="E149" s="210" t="s">
        <v>4325</v>
      </c>
      <c r="F149" s="211" t="s">
        <v>3792</v>
      </c>
      <c r="G149" s="212" t="s">
        <v>3770</v>
      </c>
      <c r="H149" s="213">
        <v>1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426</v>
      </c>
      <c r="AT149" s="25" t="s">
        <v>421</v>
      </c>
      <c r="AU149" s="25" t="s">
        <v>78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426</v>
      </c>
      <c r="BM149" s="25" t="s">
        <v>811</v>
      </c>
    </row>
    <row r="150" spans="2:65" s="1" customFormat="1" ht="13.5">
      <c r="B150" s="42"/>
      <c r="C150" s="64"/>
      <c r="D150" s="237" t="s">
        <v>428</v>
      </c>
      <c r="E150" s="64"/>
      <c r="F150" s="271" t="s">
        <v>3792</v>
      </c>
      <c r="G150" s="64"/>
      <c r="H150" s="64"/>
      <c r="I150" s="177"/>
      <c r="J150" s="64"/>
      <c r="K150" s="64"/>
      <c r="L150" s="62"/>
      <c r="M150" s="223"/>
      <c r="N150" s="43"/>
      <c r="O150" s="43"/>
      <c r="P150" s="43"/>
      <c r="Q150" s="43"/>
      <c r="R150" s="43"/>
      <c r="S150" s="43"/>
      <c r="T150" s="79"/>
      <c r="AT150" s="25" t="s">
        <v>428</v>
      </c>
      <c r="AU150" s="25" t="s">
        <v>78</v>
      </c>
    </row>
    <row r="151" spans="2:65" s="1" customFormat="1" ht="22.5" customHeight="1">
      <c r="B151" s="42"/>
      <c r="C151" s="209" t="s">
        <v>605</v>
      </c>
      <c r="D151" s="209" t="s">
        <v>421</v>
      </c>
      <c r="E151" s="210" t="s">
        <v>4326</v>
      </c>
      <c r="F151" s="211" t="s">
        <v>3869</v>
      </c>
      <c r="G151" s="212" t="s">
        <v>3770</v>
      </c>
      <c r="H151" s="213">
        <v>1</v>
      </c>
      <c r="I151" s="214"/>
      <c r="J151" s="215">
        <f>ROUND(I151*H151,2)</f>
        <v>0</v>
      </c>
      <c r="K151" s="211" t="s">
        <v>21</v>
      </c>
      <c r="L151" s="62"/>
      <c r="M151" s="216" t="s">
        <v>21</v>
      </c>
      <c r="N151" s="217" t="s">
        <v>42</v>
      </c>
      <c r="O151" s="43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5" t="s">
        <v>426</v>
      </c>
      <c r="AT151" s="25" t="s">
        <v>421</v>
      </c>
      <c r="AU151" s="25" t="s">
        <v>78</v>
      </c>
      <c r="AY151" s="25" t="s">
        <v>419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5" t="s">
        <v>78</v>
      </c>
      <c r="BK151" s="220">
        <f>ROUND(I151*H151,2)</f>
        <v>0</v>
      </c>
      <c r="BL151" s="25" t="s">
        <v>426</v>
      </c>
      <c r="BM151" s="25" t="s">
        <v>325</v>
      </c>
    </row>
    <row r="152" spans="2:65" s="1" customFormat="1" ht="13.5">
      <c r="B152" s="42"/>
      <c r="C152" s="64"/>
      <c r="D152" s="237" t="s">
        <v>428</v>
      </c>
      <c r="E152" s="64"/>
      <c r="F152" s="271" t="s">
        <v>3869</v>
      </c>
      <c r="G152" s="64"/>
      <c r="H152" s="64"/>
      <c r="I152" s="177"/>
      <c r="J152" s="64"/>
      <c r="K152" s="64"/>
      <c r="L152" s="62"/>
      <c r="M152" s="223"/>
      <c r="N152" s="43"/>
      <c r="O152" s="43"/>
      <c r="P152" s="43"/>
      <c r="Q152" s="43"/>
      <c r="R152" s="43"/>
      <c r="S152" s="43"/>
      <c r="T152" s="79"/>
      <c r="AT152" s="25" t="s">
        <v>428</v>
      </c>
      <c r="AU152" s="25" t="s">
        <v>78</v>
      </c>
    </row>
    <row r="153" spans="2:65" s="1" customFormat="1" ht="22.5" customHeight="1">
      <c r="B153" s="42"/>
      <c r="C153" s="209" t="s">
        <v>611</v>
      </c>
      <c r="D153" s="209" t="s">
        <v>421</v>
      </c>
      <c r="E153" s="210" t="s">
        <v>3870</v>
      </c>
      <c r="F153" s="211" t="s">
        <v>3871</v>
      </c>
      <c r="G153" s="212" t="s">
        <v>3770</v>
      </c>
      <c r="H153" s="213">
        <v>1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426</v>
      </c>
      <c r="AT153" s="25" t="s">
        <v>421</v>
      </c>
      <c r="AU153" s="25" t="s">
        <v>78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426</v>
      </c>
      <c r="BM153" s="25" t="s">
        <v>832</v>
      </c>
    </row>
    <row r="154" spans="2:65" s="1" customFormat="1" ht="13.5">
      <c r="B154" s="42"/>
      <c r="C154" s="64"/>
      <c r="D154" s="237" t="s">
        <v>428</v>
      </c>
      <c r="E154" s="64"/>
      <c r="F154" s="271" t="s">
        <v>3871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78</v>
      </c>
    </row>
    <row r="155" spans="2:65" s="1" customFormat="1" ht="22.5" customHeight="1">
      <c r="B155" s="42"/>
      <c r="C155" s="209" t="s">
        <v>617</v>
      </c>
      <c r="D155" s="209" t="s">
        <v>421</v>
      </c>
      <c r="E155" s="210" t="s">
        <v>4327</v>
      </c>
      <c r="F155" s="211" t="s">
        <v>3873</v>
      </c>
      <c r="G155" s="212" t="s">
        <v>3770</v>
      </c>
      <c r="H155" s="213">
        <v>1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426</v>
      </c>
      <c r="AT155" s="25" t="s">
        <v>421</v>
      </c>
      <c r="AU155" s="25" t="s">
        <v>78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426</v>
      </c>
      <c r="BM155" s="25" t="s">
        <v>842</v>
      </c>
    </row>
    <row r="156" spans="2:65" s="1" customFormat="1" ht="13.5">
      <c r="B156" s="42"/>
      <c r="C156" s="64"/>
      <c r="D156" s="237" t="s">
        <v>428</v>
      </c>
      <c r="E156" s="64"/>
      <c r="F156" s="271" t="s">
        <v>3873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78</v>
      </c>
    </row>
    <row r="157" spans="2:65" s="1" customFormat="1" ht="22.5" customHeight="1">
      <c r="B157" s="42"/>
      <c r="C157" s="209" t="s">
        <v>622</v>
      </c>
      <c r="D157" s="209" t="s">
        <v>421</v>
      </c>
      <c r="E157" s="210" t="s">
        <v>4328</v>
      </c>
      <c r="F157" s="211" t="s">
        <v>3877</v>
      </c>
      <c r="G157" s="212" t="s">
        <v>3770</v>
      </c>
      <c r="H157" s="213">
        <v>1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78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853</v>
      </c>
    </row>
    <row r="158" spans="2:65" s="1" customFormat="1" ht="13.5">
      <c r="B158" s="42"/>
      <c r="C158" s="64"/>
      <c r="D158" s="237" t="s">
        <v>428</v>
      </c>
      <c r="E158" s="64"/>
      <c r="F158" s="271" t="s">
        <v>3877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78</v>
      </c>
    </row>
    <row r="159" spans="2:65" s="1" customFormat="1" ht="22.5" customHeight="1">
      <c r="B159" s="42"/>
      <c r="C159" s="209" t="s">
        <v>628</v>
      </c>
      <c r="D159" s="209" t="s">
        <v>421</v>
      </c>
      <c r="E159" s="210" t="s">
        <v>4329</v>
      </c>
      <c r="F159" s="211" t="s">
        <v>3879</v>
      </c>
      <c r="G159" s="212" t="s">
        <v>3770</v>
      </c>
      <c r="H159" s="213">
        <v>1</v>
      </c>
      <c r="I159" s="214"/>
      <c r="J159" s="215">
        <f>ROUND(I159*H159,2)</f>
        <v>0</v>
      </c>
      <c r="K159" s="211" t="s">
        <v>21</v>
      </c>
      <c r="L159" s="62"/>
      <c r="M159" s="216" t="s">
        <v>21</v>
      </c>
      <c r="N159" s="217" t="s">
        <v>42</v>
      </c>
      <c r="O159" s="43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5" t="s">
        <v>426</v>
      </c>
      <c r="AT159" s="25" t="s">
        <v>421</v>
      </c>
      <c r="AU159" s="25" t="s">
        <v>78</v>
      </c>
      <c r="AY159" s="25" t="s">
        <v>419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5" t="s">
        <v>78</v>
      </c>
      <c r="BK159" s="220">
        <f>ROUND(I159*H159,2)</f>
        <v>0</v>
      </c>
      <c r="BL159" s="25" t="s">
        <v>426</v>
      </c>
      <c r="BM159" s="25" t="s">
        <v>864</v>
      </c>
    </row>
    <row r="160" spans="2:65" s="1" customFormat="1" ht="13.5">
      <c r="B160" s="42"/>
      <c r="C160" s="64"/>
      <c r="D160" s="237" t="s">
        <v>428</v>
      </c>
      <c r="E160" s="64"/>
      <c r="F160" s="271" t="s">
        <v>3879</v>
      </c>
      <c r="G160" s="64"/>
      <c r="H160" s="64"/>
      <c r="I160" s="177"/>
      <c r="J160" s="64"/>
      <c r="K160" s="64"/>
      <c r="L160" s="62"/>
      <c r="M160" s="223"/>
      <c r="N160" s="43"/>
      <c r="O160" s="43"/>
      <c r="P160" s="43"/>
      <c r="Q160" s="43"/>
      <c r="R160" s="43"/>
      <c r="S160" s="43"/>
      <c r="T160" s="79"/>
      <c r="AT160" s="25" t="s">
        <v>428</v>
      </c>
      <c r="AU160" s="25" t="s">
        <v>78</v>
      </c>
    </row>
    <row r="161" spans="2:65" s="1" customFormat="1" ht="22.5" customHeight="1">
      <c r="B161" s="42"/>
      <c r="C161" s="209" t="s">
        <v>633</v>
      </c>
      <c r="D161" s="209" t="s">
        <v>421</v>
      </c>
      <c r="E161" s="210" t="s">
        <v>4330</v>
      </c>
      <c r="F161" s="211" t="s">
        <v>4068</v>
      </c>
      <c r="G161" s="212" t="s">
        <v>3770</v>
      </c>
      <c r="H161" s="213">
        <v>1</v>
      </c>
      <c r="I161" s="214"/>
      <c r="J161" s="215">
        <f>ROUND(I161*H161,2)</f>
        <v>0</v>
      </c>
      <c r="K161" s="211" t="s">
        <v>21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426</v>
      </c>
      <c r="AT161" s="25" t="s">
        <v>421</v>
      </c>
      <c r="AU161" s="25" t="s">
        <v>78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426</v>
      </c>
      <c r="BM161" s="25" t="s">
        <v>875</v>
      </c>
    </row>
    <row r="162" spans="2:65" s="1" customFormat="1" ht="13.5">
      <c r="B162" s="42"/>
      <c r="C162" s="64"/>
      <c r="D162" s="237" t="s">
        <v>428</v>
      </c>
      <c r="E162" s="64"/>
      <c r="F162" s="271" t="s">
        <v>4068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78</v>
      </c>
    </row>
    <row r="163" spans="2:65" s="1" customFormat="1" ht="22.5" customHeight="1">
      <c r="B163" s="42"/>
      <c r="C163" s="209" t="s">
        <v>638</v>
      </c>
      <c r="D163" s="209" t="s">
        <v>421</v>
      </c>
      <c r="E163" s="210" t="s">
        <v>4069</v>
      </c>
      <c r="F163" s="211" t="s">
        <v>3881</v>
      </c>
      <c r="G163" s="212" t="s">
        <v>3770</v>
      </c>
      <c r="H163" s="213">
        <v>1</v>
      </c>
      <c r="I163" s="214"/>
      <c r="J163" s="215">
        <f>ROUND(I163*H163,2)</f>
        <v>0</v>
      </c>
      <c r="K163" s="211" t="s">
        <v>21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426</v>
      </c>
      <c r="AT163" s="25" t="s">
        <v>421</v>
      </c>
      <c r="AU163" s="25" t="s">
        <v>78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426</v>
      </c>
      <c r="BM163" s="25" t="s">
        <v>886</v>
      </c>
    </row>
    <row r="164" spans="2:65" s="1" customFormat="1" ht="13.5">
      <c r="B164" s="42"/>
      <c r="C164" s="64"/>
      <c r="D164" s="237" t="s">
        <v>428</v>
      </c>
      <c r="E164" s="64"/>
      <c r="F164" s="271" t="s">
        <v>3881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78</v>
      </c>
    </row>
    <row r="165" spans="2:65" s="1" customFormat="1" ht="22.5" customHeight="1">
      <c r="B165" s="42"/>
      <c r="C165" s="209" t="s">
        <v>643</v>
      </c>
      <c r="D165" s="209" t="s">
        <v>421</v>
      </c>
      <c r="E165" s="210" t="s">
        <v>4070</v>
      </c>
      <c r="F165" s="211" t="s">
        <v>4071</v>
      </c>
      <c r="G165" s="212" t="s">
        <v>3394</v>
      </c>
      <c r="H165" s="213">
        <v>8</v>
      </c>
      <c r="I165" s="214"/>
      <c r="J165" s="215">
        <f>ROUND(I165*H165,2)</f>
        <v>0</v>
      </c>
      <c r="K165" s="211" t="s">
        <v>21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426</v>
      </c>
      <c r="AT165" s="25" t="s">
        <v>421</v>
      </c>
      <c r="AU165" s="25" t="s">
        <v>78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426</v>
      </c>
      <c r="BM165" s="25" t="s">
        <v>897</v>
      </c>
    </row>
    <row r="166" spans="2:65" s="1" customFormat="1" ht="13.5">
      <c r="B166" s="42"/>
      <c r="C166" s="64"/>
      <c r="D166" s="237" t="s">
        <v>428</v>
      </c>
      <c r="E166" s="64"/>
      <c r="F166" s="271" t="s">
        <v>4071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78</v>
      </c>
    </row>
    <row r="167" spans="2:65" s="1" customFormat="1" ht="22.5" customHeight="1">
      <c r="B167" s="42"/>
      <c r="C167" s="209" t="s">
        <v>649</v>
      </c>
      <c r="D167" s="209" t="s">
        <v>421</v>
      </c>
      <c r="E167" s="210" t="s">
        <v>4331</v>
      </c>
      <c r="F167" s="211" t="s">
        <v>4332</v>
      </c>
      <c r="G167" s="212" t="s">
        <v>3770</v>
      </c>
      <c r="H167" s="213">
        <v>1</v>
      </c>
      <c r="I167" s="214"/>
      <c r="J167" s="215">
        <f>ROUND(I167*H167,2)</f>
        <v>0</v>
      </c>
      <c r="K167" s="211" t="s">
        <v>21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426</v>
      </c>
      <c r="AT167" s="25" t="s">
        <v>421</v>
      </c>
      <c r="AU167" s="25" t="s">
        <v>78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426</v>
      </c>
      <c r="BM167" s="25" t="s">
        <v>909</v>
      </c>
    </row>
    <row r="168" spans="2:65" s="1" customFormat="1" ht="13.5">
      <c r="B168" s="42"/>
      <c r="C168" s="64"/>
      <c r="D168" s="237" t="s">
        <v>428</v>
      </c>
      <c r="E168" s="64"/>
      <c r="F168" s="271" t="s">
        <v>4332</v>
      </c>
      <c r="G168" s="64"/>
      <c r="H168" s="64"/>
      <c r="I168" s="177"/>
      <c r="J168" s="64"/>
      <c r="K168" s="64"/>
      <c r="L168" s="62"/>
      <c r="M168" s="223"/>
      <c r="N168" s="43"/>
      <c r="O168" s="43"/>
      <c r="P168" s="43"/>
      <c r="Q168" s="43"/>
      <c r="R168" s="43"/>
      <c r="S168" s="43"/>
      <c r="T168" s="79"/>
      <c r="AT168" s="25" t="s">
        <v>428</v>
      </c>
      <c r="AU168" s="25" t="s">
        <v>78</v>
      </c>
    </row>
    <row r="169" spans="2:65" s="1" customFormat="1" ht="22.5" customHeight="1">
      <c r="B169" s="42"/>
      <c r="C169" s="209" t="s">
        <v>654</v>
      </c>
      <c r="D169" s="209" t="s">
        <v>421</v>
      </c>
      <c r="E169" s="210" t="s">
        <v>4333</v>
      </c>
      <c r="F169" s="211" t="s">
        <v>4334</v>
      </c>
      <c r="G169" s="212" t="s">
        <v>3770</v>
      </c>
      <c r="H169" s="213">
        <v>1</v>
      </c>
      <c r="I169" s="214"/>
      <c r="J169" s="215">
        <f>ROUND(I169*H169,2)</f>
        <v>0</v>
      </c>
      <c r="K169" s="211" t="s">
        <v>21</v>
      </c>
      <c r="L169" s="62"/>
      <c r="M169" s="216" t="s">
        <v>21</v>
      </c>
      <c r="N169" s="217" t="s">
        <v>42</v>
      </c>
      <c r="O169" s="43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5" t="s">
        <v>426</v>
      </c>
      <c r="AT169" s="25" t="s">
        <v>421</v>
      </c>
      <c r="AU169" s="25" t="s">
        <v>78</v>
      </c>
      <c r="AY169" s="25" t="s">
        <v>419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5" t="s">
        <v>78</v>
      </c>
      <c r="BK169" s="220">
        <f>ROUND(I169*H169,2)</f>
        <v>0</v>
      </c>
      <c r="BL169" s="25" t="s">
        <v>426</v>
      </c>
      <c r="BM169" s="25" t="s">
        <v>921</v>
      </c>
    </row>
    <row r="170" spans="2:65" s="1" customFormat="1" ht="13.5">
      <c r="B170" s="42"/>
      <c r="C170" s="64"/>
      <c r="D170" s="221" t="s">
        <v>428</v>
      </c>
      <c r="E170" s="64"/>
      <c r="F170" s="222" t="s">
        <v>4334</v>
      </c>
      <c r="G170" s="64"/>
      <c r="H170" s="64"/>
      <c r="I170" s="177"/>
      <c r="J170" s="64"/>
      <c r="K170" s="64"/>
      <c r="L170" s="62"/>
      <c r="M170" s="287"/>
      <c r="N170" s="288"/>
      <c r="O170" s="288"/>
      <c r="P170" s="288"/>
      <c r="Q170" s="288"/>
      <c r="R170" s="288"/>
      <c r="S170" s="288"/>
      <c r="T170" s="289"/>
      <c r="AT170" s="25" t="s">
        <v>428</v>
      </c>
      <c r="AU170" s="25" t="s">
        <v>78</v>
      </c>
    </row>
    <row r="171" spans="2:65" s="1" customFormat="1" ht="6.95" customHeight="1">
      <c r="B171" s="57"/>
      <c r="C171" s="58"/>
      <c r="D171" s="58"/>
      <c r="E171" s="58"/>
      <c r="F171" s="58"/>
      <c r="G171" s="58"/>
      <c r="H171" s="58"/>
      <c r="I171" s="151"/>
      <c r="J171" s="58"/>
      <c r="K171" s="58"/>
      <c r="L171" s="62"/>
    </row>
  </sheetData>
  <sheetProtection password="CC35" sheet="1" objects="1" scenarios="1" formatCells="0" formatColumns="0" formatRows="0" sort="0" autoFilter="0"/>
  <autoFilter ref="C90:K170"/>
  <mergeCells count="15">
    <mergeCell ref="E81:H81"/>
    <mergeCell ref="E79:H79"/>
    <mergeCell ref="E83:H83"/>
    <mergeCell ref="G1:H1"/>
    <mergeCell ref="L2:V2"/>
    <mergeCell ref="E49:H49"/>
    <mergeCell ref="E53:H53"/>
    <mergeCell ref="E51:H51"/>
    <mergeCell ref="E55:H55"/>
    <mergeCell ref="E77:H77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120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4335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ROUND(J92,2)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ROUND(SUM(BE92:BE136), 2)</f>
        <v>0</v>
      </c>
      <c r="G34" s="43"/>
      <c r="H34" s="43"/>
      <c r="I34" s="143">
        <v>0.21</v>
      </c>
      <c r="J34" s="142">
        <f>ROUND(ROUND((SUM(BE92:BE136)),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ROUND(SUM(BF92:BF136), 2)</f>
        <v>0</v>
      </c>
      <c r="G35" s="43"/>
      <c r="H35" s="43"/>
      <c r="I35" s="143">
        <v>0.15</v>
      </c>
      <c r="J35" s="142">
        <f>ROUND(ROUND((SUM(BF92:BF136)),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ROUND(SUM(BG92:BG136),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ROUND(SUM(BH92:BH136),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ROUND(SUM(BI92:BI136),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TEL - Telefonní rozvody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J92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4336</v>
      </c>
      <c r="E65" s="164"/>
      <c r="F65" s="164"/>
      <c r="G65" s="164"/>
      <c r="H65" s="164"/>
      <c r="I65" s="165"/>
      <c r="J65" s="166">
        <f>J93</f>
        <v>0</v>
      </c>
      <c r="K65" s="167"/>
    </row>
    <row r="66" spans="2:12" s="8" customFormat="1" ht="24.95" customHeight="1">
      <c r="B66" s="161"/>
      <c r="C66" s="162"/>
      <c r="D66" s="163" t="s">
        <v>4337</v>
      </c>
      <c r="E66" s="164"/>
      <c r="F66" s="164"/>
      <c r="G66" s="164"/>
      <c r="H66" s="164"/>
      <c r="I66" s="165"/>
      <c r="J66" s="166">
        <f>J98</f>
        <v>0</v>
      </c>
      <c r="K66" s="167"/>
    </row>
    <row r="67" spans="2:12" s="8" customFormat="1" ht="24.95" customHeight="1">
      <c r="B67" s="161"/>
      <c r="C67" s="162"/>
      <c r="D67" s="163" t="s">
        <v>3979</v>
      </c>
      <c r="E67" s="164"/>
      <c r="F67" s="164"/>
      <c r="G67" s="164"/>
      <c r="H67" s="164"/>
      <c r="I67" s="165"/>
      <c r="J67" s="166">
        <f>J105</f>
        <v>0</v>
      </c>
      <c r="K67" s="167"/>
    </row>
    <row r="68" spans="2:12" s="8" customFormat="1" ht="24.95" customHeight="1">
      <c r="B68" s="161"/>
      <c r="C68" s="162"/>
      <c r="D68" s="163" t="s">
        <v>3980</v>
      </c>
      <c r="E68" s="164"/>
      <c r="F68" s="164"/>
      <c r="G68" s="164"/>
      <c r="H68" s="164"/>
      <c r="I68" s="165"/>
      <c r="J68" s="166">
        <f>J114</f>
        <v>0</v>
      </c>
      <c r="K68" s="167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51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4"/>
      <c r="J74" s="61"/>
      <c r="K74" s="61"/>
      <c r="L74" s="62"/>
    </row>
    <row r="75" spans="2:12" s="1" customFormat="1" ht="36.950000000000003" customHeight="1">
      <c r="B75" s="42"/>
      <c r="C75" s="63" t="s">
        <v>380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22.5" customHeight="1">
      <c r="B78" s="42"/>
      <c r="C78" s="64"/>
      <c r="D78" s="64"/>
      <c r="E78" s="423" t="str">
        <f>E7</f>
        <v>Rekonstrukce objektu č.50 na ubytovnu</v>
      </c>
      <c r="F78" s="424"/>
      <c r="G78" s="424"/>
      <c r="H78" s="424"/>
      <c r="I78" s="177"/>
      <c r="J78" s="64"/>
      <c r="K78" s="64"/>
      <c r="L78" s="62"/>
    </row>
    <row r="79" spans="2:12">
      <c r="B79" s="29"/>
      <c r="C79" s="66" t="s">
        <v>170</v>
      </c>
      <c r="D79" s="178"/>
      <c r="E79" s="178"/>
      <c r="F79" s="178"/>
      <c r="G79" s="178"/>
      <c r="H79" s="178"/>
      <c r="J79" s="178"/>
      <c r="K79" s="178"/>
      <c r="L79" s="179"/>
    </row>
    <row r="80" spans="2:12" ht="22.5" customHeight="1">
      <c r="B80" s="29"/>
      <c r="C80" s="178"/>
      <c r="D80" s="178"/>
      <c r="E80" s="423" t="s">
        <v>173</v>
      </c>
      <c r="F80" s="428"/>
      <c r="G80" s="428"/>
      <c r="H80" s="428"/>
      <c r="J80" s="178"/>
      <c r="K80" s="178"/>
      <c r="L80" s="179"/>
    </row>
    <row r="81" spans="2:65">
      <c r="B81" s="29"/>
      <c r="C81" s="66" t="s">
        <v>176</v>
      </c>
      <c r="D81" s="178"/>
      <c r="E81" s="178"/>
      <c r="F81" s="178"/>
      <c r="G81" s="178"/>
      <c r="H81" s="178"/>
      <c r="J81" s="178"/>
      <c r="K81" s="178"/>
      <c r="L81" s="179"/>
    </row>
    <row r="82" spans="2:65" s="1" customFormat="1" ht="22.5" customHeight="1">
      <c r="B82" s="42"/>
      <c r="C82" s="64"/>
      <c r="D82" s="64"/>
      <c r="E82" s="427" t="s">
        <v>3806</v>
      </c>
      <c r="F82" s="425"/>
      <c r="G82" s="425"/>
      <c r="H82" s="425"/>
      <c r="I82" s="177"/>
      <c r="J82" s="64"/>
      <c r="K82" s="64"/>
      <c r="L82" s="62"/>
    </row>
    <row r="83" spans="2:65" s="1" customFormat="1" ht="14.45" customHeight="1">
      <c r="B83" s="42"/>
      <c r="C83" s="66" t="s">
        <v>3807</v>
      </c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" customFormat="1" ht="23.25" customHeight="1">
      <c r="B84" s="42"/>
      <c r="C84" s="64"/>
      <c r="D84" s="64"/>
      <c r="E84" s="394" t="str">
        <f>E13</f>
        <v>TEL - Telefonní rozvody</v>
      </c>
      <c r="F84" s="425"/>
      <c r="G84" s="425"/>
      <c r="H84" s="425"/>
      <c r="I84" s="177"/>
      <c r="J84" s="64"/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65" s="1" customFormat="1" ht="18" customHeight="1">
      <c r="B86" s="42"/>
      <c r="C86" s="66" t="s">
        <v>23</v>
      </c>
      <c r="D86" s="64"/>
      <c r="E86" s="64"/>
      <c r="F86" s="180" t="str">
        <f>F16</f>
        <v>Valdice</v>
      </c>
      <c r="G86" s="64"/>
      <c r="H86" s="64"/>
      <c r="I86" s="181" t="s">
        <v>25</v>
      </c>
      <c r="J86" s="74" t="str">
        <f>IF(J16="","",J16)</f>
        <v>31.07.2017</v>
      </c>
      <c r="K86" s="64"/>
      <c r="L86" s="62"/>
    </row>
    <row r="87" spans="2:65" s="1" customFormat="1" ht="6.95" customHeight="1">
      <c r="B87" s="42"/>
      <c r="C87" s="64"/>
      <c r="D87" s="64"/>
      <c r="E87" s="64"/>
      <c r="F87" s="64"/>
      <c r="G87" s="64"/>
      <c r="H87" s="64"/>
      <c r="I87" s="177"/>
      <c r="J87" s="64"/>
      <c r="K87" s="64"/>
      <c r="L87" s="62"/>
    </row>
    <row r="88" spans="2:65" s="1" customFormat="1">
      <c r="B88" s="42"/>
      <c r="C88" s="66" t="s">
        <v>27</v>
      </c>
      <c r="D88" s="64"/>
      <c r="E88" s="64"/>
      <c r="F88" s="180" t="str">
        <f>E19</f>
        <v xml:space="preserve"> </v>
      </c>
      <c r="G88" s="64"/>
      <c r="H88" s="64"/>
      <c r="I88" s="181" t="s">
        <v>33</v>
      </c>
      <c r="J88" s="180" t="str">
        <f>E25</f>
        <v xml:space="preserve"> </v>
      </c>
      <c r="K88" s="64"/>
      <c r="L88" s="62"/>
    </row>
    <row r="89" spans="2:65" s="1" customFormat="1" ht="14.45" customHeight="1">
      <c r="B89" s="42"/>
      <c r="C89" s="66" t="s">
        <v>31</v>
      </c>
      <c r="D89" s="64"/>
      <c r="E89" s="64"/>
      <c r="F89" s="180" t="str">
        <f>IF(E22="","",E22)</f>
        <v/>
      </c>
      <c r="G89" s="64"/>
      <c r="H89" s="64"/>
      <c r="I89" s="177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77"/>
      <c r="J90" s="64"/>
      <c r="K90" s="64"/>
      <c r="L90" s="62"/>
    </row>
    <row r="91" spans="2:65" s="10" customFormat="1" ht="29.25" customHeight="1">
      <c r="B91" s="182"/>
      <c r="C91" s="183" t="s">
        <v>404</v>
      </c>
      <c r="D91" s="184" t="s">
        <v>56</v>
      </c>
      <c r="E91" s="184" t="s">
        <v>52</v>
      </c>
      <c r="F91" s="184" t="s">
        <v>405</v>
      </c>
      <c r="G91" s="184" t="s">
        <v>406</v>
      </c>
      <c r="H91" s="184" t="s">
        <v>407</v>
      </c>
      <c r="I91" s="185" t="s">
        <v>408</v>
      </c>
      <c r="J91" s="184" t="s">
        <v>275</v>
      </c>
      <c r="K91" s="186" t="s">
        <v>409</v>
      </c>
      <c r="L91" s="187"/>
      <c r="M91" s="82" t="s">
        <v>410</v>
      </c>
      <c r="N91" s="83" t="s">
        <v>41</v>
      </c>
      <c r="O91" s="83" t="s">
        <v>411</v>
      </c>
      <c r="P91" s="83" t="s">
        <v>412</v>
      </c>
      <c r="Q91" s="83" t="s">
        <v>413</v>
      </c>
      <c r="R91" s="83" t="s">
        <v>414</v>
      </c>
      <c r="S91" s="83" t="s">
        <v>415</v>
      </c>
      <c r="T91" s="84" t="s">
        <v>416</v>
      </c>
    </row>
    <row r="92" spans="2:65" s="1" customFormat="1" ht="29.25" customHeight="1">
      <c r="B92" s="42"/>
      <c r="C92" s="88" t="s">
        <v>280</v>
      </c>
      <c r="D92" s="64"/>
      <c r="E92" s="64"/>
      <c r="F92" s="64"/>
      <c r="G92" s="64"/>
      <c r="H92" s="64"/>
      <c r="I92" s="177"/>
      <c r="J92" s="188">
        <f>BK92</f>
        <v>0</v>
      </c>
      <c r="K92" s="64"/>
      <c r="L92" s="62"/>
      <c r="M92" s="85"/>
      <c r="N92" s="86"/>
      <c r="O92" s="86"/>
      <c r="P92" s="189">
        <f>P93+P98+P105+P114</f>
        <v>0</v>
      </c>
      <c r="Q92" s="86"/>
      <c r="R92" s="189">
        <f>R93+R98+R105+R114</f>
        <v>0</v>
      </c>
      <c r="S92" s="86"/>
      <c r="T92" s="190">
        <f>T93+T98+T105+T114</f>
        <v>0</v>
      </c>
      <c r="AT92" s="25" t="s">
        <v>70</v>
      </c>
      <c r="AU92" s="25" t="s">
        <v>281</v>
      </c>
      <c r="BK92" s="191">
        <f>BK93+BK98+BK105+BK114</f>
        <v>0</v>
      </c>
    </row>
    <row r="93" spans="2:65" s="11" customFormat="1" ht="37.35" customHeight="1">
      <c r="B93" s="192"/>
      <c r="C93" s="193"/>
      <c r="D93" s="206" t="s">
        <v>70</v>
      </c>
      <c r="E93" s="290" t="s">
        <v>3526</v>
      </c>
      <c r="F93" s="290" t="s">
        <v>4338</v>
      </c>
      <c r="G93" s="193"/>
      <c r="H93" s="193"/>
      <c r="I93" s="196"/>
      <c r="J93" s="291">
        <f>BK93</f>
        <v>0</v>
      </c>
      <c r="K93" s="193"/>
      <c r="L93" s="198"/>
      <c r="M93" s="199"/>
      <c r="N93" s="200"/>
      <c r="O93" s="200"/>
      <c r="P93" s="201">
        <f>SUM(P94:P97)</f>
        <v>0</v>
      </c>
      <c r="Q93" s="200"/>
      <c r="R93" s="201">
        <f>SUM(R94:R97)</f>
        <v>0</v>
      </c>
      <c r="S93" s="200"/>
      <c r="T93" s="202">
        <f>SUM(T94:T97)</f>
        <v>0</v>
      </c>
      <c r="AR93" s="203" t="s">
        <v>78</v>
      </c>
      <c r="AT93" s="204" t="s">
        <v>70</v>
      </c>
      <c r="AU93" s="204" t="s">
        <v>71</v>
      </c>
      <c r="AY93" s="203" t="s">
        <v>419</v>
      </c>
      <c r="BK93" s="205">
        <f>SUM(BK94:BK97)</f>
        <v>0</v>
      </c>
    </row>
    <row r="94" spans="2:65" s="1" customFormat="1" ht="22.5" customHeight="1">
      <c r="B94" s="42"/>
      <c r="C94" s="209" t="s">
        <v>78</v>
      </c>
      <c r="D94" s="209" t="s">
        <v>421</v>
      </c>
      <c r="E94" s="210" t="s">
        <v>4339</v>
      </c>
      <c r="F94" s="211" t="s">
        <v>4340</v>
      </c>
      <c r="G94" s="212" t="s">
        <v>3002</v>
      </c>
      <c r="H94" s="213">
        <v>24</v>
      </c>
      <c r="I94" s="214"/>
      <c r="J94" s="215">
        <f>ROUND(I94*H94,2)</f>
        <v>0</v>
      </c>
      <c r="K94" s="211" t="s">
        <v>21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AR94" s="25" t="s">
        <v>426</v>
      </c>
      <c r="AT94" s="25" t="s">
        <v>421</v>
      </c>
      <c r="AU94" s="25" t="s">
        <v>78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426</v>
      </c>
      <c r="BM94" s="25" t="s">
        <v>80</v>
      </c>
    </row>
    <row r="95" spans="2:65" s="1" customFormat="1" ht="13.5">
      <c r="B95" s="42"/>
      <c r="C95" s="64"/>
      <c r="D95" s="237" t="s">
        <v>428</v>
      </c>
      <c r="E95" s="64"/>
      <c r="F95" s="271" t="s">
        <v>4340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78</v>
      </c>
    </row>
    <row r="96" spans="2:65" s="1" customFormat="1" ht="22.5" customHeight="1">
      <c r="B96" s="42"/>
      <c r="C96" s="209" t="s">
        <v>80</v>
      </c>
      <c r="D96" s="209" t="s">
        <v>421</v>
      </c>
      <c r="E96" s="210" t="s">
        <v>4341</v>
      </c>
      <c r="F96" s="211" t="s">
        <v>4342</v>
      </c>
      <c r="G96" s="212" t="s">
        <v>3002</v>
      </c>
      <c r="H96" s="213">
        <v>12</v>
      </c>
      <c r="I96" s="214"/>
      <c r="J96" s="215">
        <f>ROUND(I96*H96,2)</f>
        <v>0</v>
      </c>
      <c r="K96" s="211" t="s">
        <v>21</v>
      </c>
      <c r="L96" s="62"/>
      <c r="M96" s="216" t="s">
        <v>21</v>
      </c>
      <c r="N96" s="217" t="s">
        <v>42</v>
      </c>
      <c r="O96" s="43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25" t="s">
        <v>426</v>
      </c>
      <c r="AT96" s="25" t="s">
        <v>421</v>
      </c>
      <c r="AU96" s="25" t="s">
        <v>78</v>
      </c>
      <c r="AY96" s="25" t="s">
        <v>419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5" t="s">
        <v>78</v>
      </c>
      <c r="BK96" s="220">
        <f>ROUND(I96*H96,2)</f>
        <v>0</v>
      </c>
      <c r="BL96" s="25" t="s">
        <v>426</v>
      </c>
      <c r="BM96" s="25" t="s">
        <v>426</v>
      </c>
    </row>
    <row r="97" spans="2:65" s="1" customFormat="1" ht="13.5">
      <c r="B97" s="42"/>
      <c r="C97" s="64"/>
      <c r="D97" s="221" t="s">
        <v>428</v>
      </c>
      <c r="E97" s="64"/>
      <c r="F97" s="222" t="s">
        <v>4342</v>
      </c>
      <c r="G97" s="64"/>
      <c r="H97" s="64"/>
      <c r="I97" s="177"/>
      <c r="J97" s="64"/>
      <c r="K97" s="64"/>
      <c r="L97" s="62"/>
      <c r="M97" s="223"/>
      <c r="N97" s="43"/>
      <c r="O97" s="43"/>
      <c r="P97" s="43"/>
      <c r="Q97" s="43"/>
      <c r="R97" s="43"/>
      <c r="S97" s="43"/>
      <c r="T97" s="79"/>
      <c r="AT97" s="25" t="s">
        <v>428</v>
      </c>
      <c r="AU97" s="25" t="s">
        <v>78</v>
      </c>
    </row>
    <row r="98" spans="2:65" s="11" customFormat="1" ht="37.35" customHeight="1">
      <c r="B98" s="192"/>
      <c r="C98" s="193"/>
      <c r="D98" s="206" t="s">
        <v>70</v>
      </c>
      <c r="E98" s="290" t="s">
        <v>3550</v>
      </c>
      <c r="F98" s="290" t="s">
        <v>4343</v>
      </c>
      <c r="G98" s="193"/>
      <c r="H98" s="193"/>
      <c r="I98" s="196"/>
      <c r="J98" s="291">
        <f>BK98</f>
        <v>0</v>
      </c>
      <c r="K98" s="193"/>
      <c r="L98" s="198"/>
      <c r="M98" s="199"/>
      <c r="N98" s="200"/>
      <c r="O98" s="200"/>
      <c r="P98" s="201">
        <f>SUM(P99:P104)</f>
        <v>0</v>
      </c>
      <c r="Q98" s="200"/>
      <c r="R98" s="201">
        <f>SUM(R99:R104)</f>
        <v>0</v>
      </c>
      <c r="S98" s="200"/>
      <c r="T98" s="202">
        <f>SUM(T99:T104)</f>
        <v>0</v>
      </c>
      <c r="AR98" s="203" t="s">
        <v>78</v>
      </c>
      <c r="AT98" s="204" t="s">
        <v>70</v>
      </c>
      <c r="AU98" s="204" t="s">
        <v>71</v>
      </c>
      <c r="AY98" s="203" t="s">
        <v>419</v>
      </c>
      <c r="BK98" s="205">
        <f>SUM(BK99:BK104)</f>
        <v>0</v>
      </c>
    </row>
    <row r="99" spans="2:65" s="1" customFormat="1" ht="22.5" customHeight="1">
      <c r="B99" s="42"/>
      <c r="C99" s="209" t="s">
        <v>100</v>
      </c>
      <c r="D99" s="209" t="s">
        <v>421</v>
      </c>
      <c r="E99" s="210" t="s">
        <v>4344</v>
      </c>
      <c r="F99" s="211" t="s">
        <v>4340</v>
      </c>
      <c r="G99" s="212" t="s">
        <v>3002</v>
      </c>
      <c r="H99" s="213">
        <v>24</v>
      </c>
      <c r="I99" s="214"/>
      <c r="J99" s="215">
        <f>ROUND(I99*H99,2)</f>
        <v>0</v>
      </c>
      <c r="K99" s="211" t="s">
        <v>21</v>
      </c>
      <c r="L99" s="62"/>
      <c r="M99" s="216" t="s">
        <v>21</v>
      </c>
      <c r="N99" s="217" t="s">
        <v>42</v>
      </c>
      <c r="O99" s="43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25" t="s">
        <v>426</v>
      </c>
      <c r="AT99" s="25" t="s">
        <v>421</v>
      </c>
      <c r="AU99" s="25" t="s">
        <v>78</v>
      </c>
      <c r="AY99" s="25" t="s">
        <v>419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5" t="s">
        <v>78</v>
      </c>
      <c r="BK99" s="220">
        <f>ROUND(I99*H99,2)</f>
        <v>0</v>
      </c>
      <c r="BL99" s="25" t="s">
        <v>426</v>
      </c>
      <c r="BM99" s="25" t="s">
        <v>455</v>
      </c>
    </row>
    <row r="100" spans="2:65" s="1" customFormat="1" ht="13.5">
      <c r="B100" s="42"/>
      <c r="C100" s="64"/>
      <c r="D100" s="237" t="s">
        <v>428</v>
      </c>
      <c r="E100" s="64"/>
      <c r="F100" s="271" t="s">
        <v>4340</v>
      </c>
      <c r="G100" s="64"/>
      <c r="H100" s="64"/>
      <c r="I100" s="177"/>
      <c r="J100" s="64"/>
      <c r="K100" s="64"/>
      <c r="L100" s="62"/>
      <c r="M100" s="223"/>
      <c r="N100" s="43"/>
      <c r="O100" s="43"/>
      <c r="P100" s="43"/>
      <c r="Q100" s="43"/>
      <c r="R100" s="43"/>
      <c r="S100" s="43"/>
      <c r="T100" s="79"/>
      <c r="AT100" s="25" t="s">
        <v>428</v>
      </c>
      <c r="AU100" s="25" t="s">
        <v>78</v>
      </c>
    </row>
    <row r="101" spans="2:65" s="1" customFormat="1" ht="22.5" customHeight="1">
      <c r="B101" s="42"/>
      <c r="C101" s="209" t="s">
        <v>426</v>
      </c>
      <c r="D101" s="209" t="s">
        <v>421</v>
      </c>
      <c r="E101" s="210" t="s">
        <v>4345</v>
      </c>
      <c r="F101" s="211" t="s">
        <v>4346</v>
      </c>
      <c r="G101" s="212" t="s">
        <v>3002</v>
      </c>
      <c r="H101" s="213">
        <v>12</v>
      </c>
      <c r="I101" s="214"/>
      <c r="J101" s="215">
        <f>ROUND(I101*H101,2)</f>
        <v>0</v>
      </c>
      <c r="K101" s="211" t="s">
        <v>21</v>
      </c>
      <c r="L101" s="62"/>
      <c r="M101" s="216" t="s">
        <v>21</v>
      </c>
      <c r="N101" s="217" t="s">
        <v>42</v>
      </c>
      <c r="O101" s="43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25" t="s">
        <v>426</v>
      </c>
      <c r="AT101" s="25" t="s">
        <v>421</v>
      </c>
      <c r="AU101" s="25" t="s">
        <v>78</v>
      </c>
      <c r="AY101" s="25" t="s">
        <v>419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5" t="s">
        <v>78</v>
      </c>
      <c r="BK101" s="220">
        <f>ROUND(I101*H101,2)</f>
        <v>0</v>
      </c>
      <c r="BL101" s="25" t="s">
        <v>426</v>
      </c>
      <c r="BM101" s="25" t="s">
        <v>468</v>
      </c>
    </row>
    <row r="102" spans="2:65" s="1" customFormat="1" ht="13.5">
      <c r="B102" s="42"/>
      <c r="C102" s="64"/>
      <c r="D102" s="237" t="s">
        <v>428</v>
      </c>
      <c r="E102" s="64"/>
      <c r="F102" s="271" t="s">
        <v>4346</v>
      </c>
      <c r="G102" s="64"/>
      <c r="H102" s="64"/>
      <c r="I102" s="177"/>
      <c r="J102" s="64"/>
      <c r="K102" s="64"/>
      <c r="L102" s="62"/>
      <c r="M102" s="223"/>
      <c r="N102" s="43"/>
      <c r="O102" s="43"/>
      <c r="P102" s="43"/>
      <c r="Q102" s="43"/>
      <c r="R102" s="43"/>
      <c r="S102" s="43"/>
      <c r="T102" s="79"/>
      <c r="AT102" s="25" t="s">
        <v>428</v>
      </c>
      <c r="AU102" s="25" t="s">
        <v>78</v>
      </c>
    </row>
    <row r="103" spans="2:65" s="1" customFormat="1" ht="22.5" customHeight="1">
      <c r="B103" s="42"/>
      <c r="C103" s="209" t="s">
        <v>450</v>
      </c>
      <c r="D103" s="209" t="s">
        <v>421</v>
      </c>
      <c r="E103" s="210" t="s">
        <v>4347</v>
      </c>
      <c r="F103" s="211" t="s">
        <v>4348</v>
      </c>
      <c r="G103" s="212" t="s">
        <v>3002</v>
      </c>
      <c r="H103" s="213">
        <v>24</v>
      </c>
      <c r="I103" s="214"/>
      <c r="J103" s="215">
        <f>ROUND(I103*H103,2)</f>
        <v>0</v>
      </c>
      <c r="K103" s="211" t="s">
        <v>21</v>
      </c>
      <c r="L103" s="62"/>
      <c r="M103" s="216" t="s">
        <v>21</v>
      </c>
      <c r="N103" s="217" t="s">
        <v>42</v>
      </c>
      <c r="O103" s="43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25" t="s">
        <v>426</v>
      </c>
      <c r="AT103" s="25" t="s">
        <v>421</v>
      </c>
      <c r="AU103" s="25" t="s">
        <v>78</v>
      </c>
      <c r="AY103" s="25" t="s">
        <v>419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5" t="s">
        <v>78</v>
      </c>
      <c r="BK103" s="220">
        <f>ROUND(I103*H103,2)</f>
        <v>0</v>
      </c>
      <c r="BL103" s="25" t="s">
        <v>426</v>
      </c>
      <c r="BM103" s="25" t="s">
        <v>479</v>
      </c>
    </row>
    <row r="104" spans="2:65" s="1" customFormat="1" ht="13.5">
      <c r="B104" s="42"/>
      <c r="C104" s="64"/>
      <c r="D104" s="221" t="s">
        <v>428</v>
      </c>
      <c r="E104" s="64"/>
      <c r="F104" s="222" t="s">
        <v>4348</v>
      </c>
      <c r="G104" s="64"/>
      <c r="H104" s="64"/>
      <c r="I104" s="177"/>
      <c r="J104" s="64"/>
      <c r="K104" s="64"/>
      <c r="L104" s="62"/>
      <c r="M104" s="223"/>
      <c r="N104" s="43"/>
      <c r="O104" s="43"/>
      <c r="P104" s="43"/>
      <c r="Q104" s="43"/>
      <c r="R104" s="43"/>
      <c r="S104" s="43"/>
      <c r="T104" s="79"/>
      <c r="AT104" s="25" t="s">
        <v>428</v>
      </c>
      <c r="AU104" s="25" t="s">
        <v>78</v>
      </c>
    </row>
    <row r="105" spans="2:65" s="11" customFormat="1" ht="37.35" customHeight="1">
      <c r="B105" s="192"/>
      <c r="C105" s="193"/>
      <c r="D105" s="206" t="s">
        <v>70</v>
      </c>
      <c r="E105" s="290" t="s">
        <v>3782</v>
      </c>
      <c r="F105" s="290" t="s">
        <v>4054</v>
      </c>
      <c r="G105" s="193"/>
      <c r="H105" s="193"/>
      <c r="I105" s="196"/>
      <c r="J105" s="291">
        <f>BK105</f>
        <v>0</v>
      </c>
      <c r="K105" s="193"/>
      <c r="L105" s="198"/>
      <c r="M105" s="199"/>
      <c r="N105" s="200"/>
      <c r="O105" s="200"/>
      <c r="P105" s="201">
        <f>SUM(P106:P113)</f>
        <v>0</v>
      </c>
      <c r="Q105" s="200"/>
      <c r="R105" s="201">
        <f>SUM(R106:R113)</f>
        <v>0</v>
      </c>
      <c r="S105" s="200"/>
      <c r="T105" s="202">
        <f>SUM(T106:T113)</f>
        <v>0</v>
      </c>
      <c r="AR105" s="203" t="s">
        <v>78</v>
      </c>
      <c r="AT105" s="204" t="s">
        <v>70</v>
      </c>
      <c r="AU105" s="204" t="s">
        <v>71</v>
      </c>
      <c r="AY105" s="203" t="s">
        <v>419</v>
      </c>
      <c r="BK105" s="205">
        <f>SUM(BK106:BK113)</f>
        <v>0</v>
      </c>
    </row>
    <row r="106" spans="2:65" s="1" customFormat="1" ht="22.5" customHeight="1">
      <c r="B106" s="42"/>
      <c r="C106" s="209" t="s">
        <v>455</v>
      </c>
      <c r="D106" s="209" t="s">
        <v>421</v>
      </c>
      <c r="E106" s="210" t="s">
        <v>4135</v>
      </c>
      <c r="F106" s="211" t="s">
        <v>4136</v>
      </c>
      <c r="G106" s="212" t="s">
        <v>504</v>
      </c>
      <c r="H106" s="213">
        <v>1560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25" t="s">
        <v>426</v>
      </c>
      <c r="AT106" s="25" t="s">
        <v>421</v>
      </c>
      <c r="AU106" s="25" t="s">
        <v>78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426</v>
      </c>
      <c r="BM106" s="25" t="s">
        <v>492</v>
      </c>
    </row>
    <row r="107" spans="2:65" s="1" customFormat="1" ht="13.5">
      <c r="B107" s="42"/>
      <c r="C107" s="64"/>
      <c r="D107" s="237" t="s">
        <v>428</v>
      </c>
      <c r="E107" s="64"/>
      <c r="F107" s="271" t="s">
        <v>4136</v>
      </c>
      <c r="G107" s="64"/>
      <c r="H107" s="64"/>
      <c r="I107" s="177"/>
      <c r="J107" s="64"/>
      <c r="K107" s="64"/>
      <c r="L107" s="62"/>
      <c r="M107" s="223"/>
      <c r="N107" s="43"/>
      <c r="O107" s="43"/>
      <c r="P107" s="43"/>
      <c r="Q107" s="43"/>
      <c r="R107" s="43"/>
      <c r="S107" s="43"/>
      <c r="T107" s="79"/>
      <c r="AT107" s="25" t="s">
        <v>428</v>
      </c>
      <c r="AU107" s="25" t="s">
        <v>78</v>
      </c>
    </row>
    <row r="108" spans="2:65" s="1" customFormat="1" ht="22.5" customHeight="1">
      <c r="B108" s="42"/>
      <c r="C108" s="209" t="s">
        <v>462</v>
      </c>
      <c r="D108" s="209" t="s">
        <v>421</v>
      </c>
      <c r="E108" s="210" t="s">
        <v>4139</v>
      </c>
      <c r="F108" s="211" t="s">
        <v>4140</v>
      </c>
      <c r="G108" s="212" t="s">
        <v>504</v>
      </c>
      <c r="H108" s="213">
        <v>96</v>
      </c>
      <c r="I108" s="214"/>
      <c r="J108" s="215">
        <f>ROUND(I108*H108,2)</f>
        <v>0</v>
      </c>
      <c r="K108" s="211" t="s">
        <v>21</v>
      </c>
      <c r="L108" s="62"/>
      <c r="M108" s="216" t="s">
        <v>21</v>
      </c>
      <c r="N108" s="217" t="s">
        <v>42</v>
      </c>
      <c r="O108" s="43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25" t="s">
        <v>426</v>
      </c>
      <c r="AT108" s="25" t="s">
        <v>421</v>
      </c>
      <c r="AU108" s="25" t="s">
        <v>78</v>
      </c>
      <c r="AY108" s="25" t="s">
        <v>419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5" t="s">
        <v>78</v>
      </c>
      <c r="BK108" s="220">
        <f>ROUND(I108*H108,2)</f>
        <v>0</v>
      </c>
      <c r="BL108" s="25" t="s">
        <v>426</v>
      </c>
      <c r="BM108" s="25" t="s">
        <v>508</v>
      </c>
    </row>
    <row r="109" spans="2:65" s="1" customFormat="1" ht="13.5">
      <c r="B109" s="42"/>
      <c r="C109" s="64"/>
      <c r="D109" s="237" t="s">
        <v>428</v>
      </c>
      <c r="E109" s="64"/>
      <c r="F109" s="271" t="s">
        <v>4140</v>
      </c>
      <c r="G109" s="64"/>
      <c r="H109" s="64"/>
      <c r="I109" s="177"/>
      <c r="J109" s="64"/>
      <c r="K109" s="64"/>
      <c r="L109" s="62"/>
      <c r="M109" s="223"/>
      <c r="N109" s="43"/>
      <c r="O109" s="43"/>
      <c r="P109" s="43"/>
      <c r="Q109" s="43"/>
      <c r="R109" s="43"/>
      <c r="S109" s="43"/>
      <c r="T109" s="79"/>
      <c r="AT109" s="25" t="s">
        <v>428</v>
      </c>
      <c r="AU109" s="25" t="s">
        <v>78</v>
      </c>
    </row>
    <row r="110" spans="2:65" s="1" customFormat="1" ht="22.5" customHeight="1">
      <c r="B110" s="42"/>
      <c r="C110" s="209" t="s">
        <v>468</v>
      </c>
      <c r="D110" s="209" t="s">
        <v>421</v>
      </c>
      <c r="E110" s="210" t="s">
        <v>3857</v>
      </c>
      <c r="F110" s="211" t="s">
        <v>3858</v>
      </c>
      <c r="G110" s="212" t="s">
        <v>504</v>
      </c>
      <c r="H110" s="213">
        <v>72</v>
      </c>
      <c r="I110" s="214"/>
      <c r="J110" s="215">
        <f>ROUND(I110*H110,2)</f>
        <v>0</v>
      </c>
      <c r="K110" s="211" t="s">
        <v>21</v>
      </c>
      <c r="L110" s="62"/>
      <c r="M110" s="216" t="s">
        <v>21</v>
      </c>
      <c r="N110" s="217" t="s">
        <v>42</v>
      </c>
      <c r="O110" s="43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25" t="s">
        <v>426</v>
      </c>
      <c r="AT110" s="25" t="s">
        <v>421</v>
      </c>
      <c r="AU110" s="25" t="s">
        <v>78</v>
      </c>
      <c r="AY110" s="25" t="s">
        <v>419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5" t="s">
        <v>78</v>
      </c>
      <c r="BK110" s="220">
        <f>ROUND(I110*H110,2)</f>
        <v>0</v>
      </c>
      <c r="BL110" s="25" t="s">
        <v>426</v>
      </c>
      <c r="BM110" s="25" t="s">
        <v>517</v>
      </c>
    </row>
    <row r="111" spans="2:65" s="1" customFormat="1" ht="13.5">
      <c r="B111" s="42"/>
      <c r="C111" s="64"/>
      <c r="D111" s="237" t="s">
        <v>428</v>
      </c>
      <c r="E111" s="64"/>
      <c r="F111" s="271" t="s">
        <v>3858</v>
      </c>
      <c r="G111" s="64"/>
      <c r="H111" s="64"/>
      <c r="I111" s="177"/>
      <c r="J111" s="64"/>
      <c r="K111" s="64"/>
      <c r="L111" s="62"/>
      <c r="M111" s="223"/>
      <c r="N111" s="43"/>
      <c r="O111" s="43"/>
      <c r="P111" s="43"/>
      <c r="Q111" s="43"/>
      <c r="R111" s="43"/>
      <c r="S111" s="43"/>
      <c r="T111" s="79"/>
      <c r="AT111" s="25" t="s">
        <v>428</v>
      </c>
      <c r="AU111" s="25" t="s">
        <v>78</v>
      </c>
    </row>
    <row r="112" spans="2:65" s="1" customFormat="1" ht="22.5" customHeight="1">
      <c r="B112" s="42"/>
      <c r="C112" s="209" t="s">
        <v>474</v>
      </c>
      <c r="D112" s="209" t="s">
        <v>421</v>
      </c>
      <c r="E112" s="210" t="s">
        <v>3853</v>
      </c>
      <c r="F112" s="211" t="s">
        <v>3854</v>
      </c>
      <c r="G112" s="212" t="s">
        <v>3002</v>
      </c>
      <c r="H112" s="213">
        <v>24</v>
      </c>
      <c r="I112" s="214"/>
      <c r="J112" s="215">
        <f>ROUND(I112*H112,2)</f>
        <v>0</v>
      </c>
      <c r="K112" s="211" t="s">
        <v>21</v>
      </c>
      <c r="L112" s="62"/>
      <c r="M112" s="216" t="s">
        <v>21</v>
      </c>
      <c r="N112" s="217" t="s">
        <v>42</v>
      </c>
      <c r="O112" s="43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25" t="s">
        <v>426</v>
      </c>
      <c r="AT112" s="25" t="s">
        <v>421</v>
      </c>
      <c r="AU112" s="25" t="s">
        <v>78</v>
      </c>
      <c r="AY112" s="25" t="s">
        <v>419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5" t="s">
        <v>78</v>
      </c>
      <c r="BK112" s="220">
        <f>ROUND(I112*H112,2)</f>
        <v>0</v>
      </c>
      <c r="BL112" s="25" t="s">
        <v>426</v>
      </c>
      <c r="BM112" s="25" t="s">
        <v>529</v>
      </c>
    </row>
    <row r="113" spans="2:65" s="1" customFormat="1" ht="13.5">
      <c r="B113" s="42"/>
      <c r="C113" s="64"/>
      <c r="D113" s="221" t="s">
        <v>428</v>
      </c>
      <c r="E113" s="64"/>
      <c r="F113" s="222" t="s">
        <v>3854</v>
      </c>
      <c r="G113" s="64"/>
      <c r="H113" s="64"/>
      <c r="I113" s="177"/>
      <c r="J113" s="64"/>
      <c r="K113" s="64"/>
      <c r="L113" s="62"/>
      <c r="M113" s="223"/>
      <c r="N113" s="43"/>
      <c r="O113" s="43"/>
      <c r="P113" s="43"/>
      <c r="Q113" s="43"/>
      <c r="R113" s="43"/>
      <c r="S113" s="43"/>
      <c r="T113" s="79"/>
      <c r="AT113" s="25" t="s">
        <v>428</v>
      </c>
      <c r="AU113" s="25" t="s">
        <v>78</v>
      </c>
    </row>
    <row r="114" spans="2:65" s="11" customFormat="1" ht="37.35" customHeight="1">
      <c r="B114" s="192"/>
      <c r="C114" s="193"/>
      <c r="D114" s="206" t="s">
        <v>70</v>
      </c>
      <c r="E114" s="290" t="s">
        <v>3859</v>
      </c>
      <c r="F114" s="290" t="s">
        <v>3866</v>
      </c>
      <c r="G114" s="193"/>
      <c r="H114" s="193"/>
      <c r="I114" s="196"/>
      <c r="J114" s="291">
        <f>BK114</f>
        <v>0</v>
      </c>
      <c r="K114" s="193"/>
      <c r="L114" s="198"/>
      <c r="M114" s="199"/>
      <c r="N114" s="200"/>
      <c r="O114" s="200"/>
      <c r="P114" s="201">
        <f>SUM(P115:P136)</f>
        <v>0</v>
      </c>
      <c r="Q114" s="200"/>
      <c r="R114" s="201">
        <f>SUM(R115:R136)</f>
        <v>0</v>
      </c>
      <c r="S114" s="200"/>
      <c r="T114" s="202">
        <f>SUM(T115:T136)</f>
        <v>0</v>
      </c>
      <c r="AR114" s="203" t="s">
        <v>78</v>
      </c>
      <c r="AT114" s="204" t="s">
        <v>70</v>
      </c>
      <c r="AU114" s="204" t="s">
        <v>71</v>
      </c>
      <c r="AY114" s="203" t="s">
        <v>419</v>
      </c>
      <c r="BK114" s="205">
        <f>SUM(BK115:BK136)</f>
        <v>0</v>
      </c>
    </row>
    <row r="115" spans="2:65" s="1" customFormat="1" ht="22.5" customHeight="1">
      <c r="B115" s="42"/>
      <c r="C115" s="209" t="s">
        <v>479</v>
      </c>
      <c r="D115" s="209" t="s">
        <v>421</v>
      </c>
      <c r="E115" s="210" t="s">
        <v>4349</v>
      </c>
      <c r="F115" s="211" t="s">
        <v>3792</v>
      </c>
      <c r="G115" s="212" t="s">
        <v>3770</v>
      </c>
      <c r="H115" s="213">
        <v>1</v>
      </c>
      <c r="I115" s="214"/>
      <c r="J115" s="215">
        <f>ROUND(I115*H115,2)</f>
        <v>0</v>
      </c>
      <c r="K115" s="211" t="s">
        <v>21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426</v>
      </c>
      <c r="AT115" s="25" t="s">
        <v>421</v>
      </c>
      <c r="AU115" s="25" t="s">
        <v>78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426</v>
      </c>
      <c r="BM115" s="25" t="s">
        <v>544</v>
      </c>
    </row>
    <row r="116" spans="2:65" s="1" customFormat="1" ht="13.5">
      <c r="B116" s="42"/>
      <c r="C116" s="64"/>
      <c r="D116" s="237" t="s">
        <v>428</v>
      </c>
      <c r="E116" s="64"/>
      <c r="F116" s="271" t="s">
        <v>3792</v>
      </c>
      <c r="G116" s="64"/>
      <c r="H116" s="64"/>
      <c r="I116" s="177"/>
      <c r="J116" s="64"/>
      <c r="K116" s="64"/>
      <c r="L116" s="62"/>
      <c r="M116" s="223"/>
      <c r="N116" s="43"/>
      <c r="O116" s="43"/>
      <c r="P116" s="43"/>
      <c r="Q116" s="43"/>
      <c r="R116" s="43"/>
      <c r="S116" s="43"/>
      <c r="T116" s="79"/>
      <c r="AT116" s="25" t="s">
        <v>428</v>
      </c>
      <c r="AU116" s="25" t="s">
        <v>78</v>
      </c>
    </row>
    <row r="117" spans="2:65" s="1" customFormat="1" ht="22.5" customHeight="1">
      <c r="B117" s="42"/>
      <c r="C117" s="209" t="s">
        <v>485</v>
      </c>
      <c r="D117" s="209" t="s">
        <v>421</v>
      </c>
      <c r="E117" s="210" t="s">
        <v>4350</v>
      </c>
      <c r="F117" s="211" t="s">
        <v>3869</v>
      </c>
      <c r="G117" s="212" t="s">
        <v>3770</v>
      </c>
      <c r="H117" s="213">
        <v>1</v>
      </c>
      <c r="I117" s="214"/>
      <c r="J117" s="215">
        <f>ROUND(I117*H117,2)</f>
        <v>0</v>
      </c>
      <c r="K117" s="211" t="s">
        <v>21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426</v>
      </c>
      <c r="AT117" s="25" t="s">
        <v>421</v>
      </c>
      <c r="AU117" s="25" t="s">
        <v>78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426</v>
      </c>
      <c r="BM117" s="25" t="s">
        <v>557</v>
      </c>
    </row>
    <row r="118" spans="2:65" s="1" customFormat="1" ht="13.5">
      <c r="B118" s="42"/>
      <c r="C118" s="64"/>
      <c r="D118" s="237" t="s">
        <v>428</v>
      </c>
      <c r="E118" s="64"/>
      <c r="F118" s="271" t="s">
        <v>3869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78</v>
      </c>
    </row>
    <row r="119" spans="2:65" s="1" customFormat="1" ht="22.5" customHeight="1">
      <c r="B119" s="42"/>
      <c r="C119" s="209" t="s">
        <v>492</v>
      </c>
      <c r="D119" s="209" t="s">
        <v>421</v>
      </c>
      <c r="E119" s="210" t="s">
        <v>3870</v>
      </c>
      <c r="F119" s="211" t="s">
        <v>3871</v>
      </c>
      <c r="G119" s="212" t="s">
        <v>3770</v>
      </c>
      <c r="H119" s="213">
        <v>1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78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569</v>
      </c>
    </row>
    <row r="120" spans="2:65" s="1" customFormat="1" ht="13.5">
      <c r="B120" s="42"/>
      <c r="C120" s="64"/>
      <c r="D120" s="237" t="s">
        <v>428</v>
      </c>
      <c r="E120" s="64"/>
      <c r="F120" s="271" t="s">
        <v>3871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78</v>
      </c>
    </row>
    <row r="121" spans="2:65" s="1" customFormat="1" ht="22.5" customHeight="1">
      <c r="B121" s="42"/>
      <c r="C121" s="209" t="s">
        <v>501</v>
      </c>
      <c r="D121" s="209" t="s">
        <v>421</v>
      </c>
      <c r="E121" s="210" t="s">
        <v>4327</v>
      </c>
      <c r="F121" s="211" t="s">
        <v>3873</v>
      </c>
      <c r="G121" s="212" t="s">
        <v>3770</v>
      </c>
      <c r="H121" s="213">
        <v>1</v>
      </c>
      <c r="I121" s="214"/>
      <c r="J121" s="215">
        <f>ROUND(I121*H121,2)</f>
        <v>0</v>
      </c>
      <c r="K121" s="211" t="s">
        <v>21</v>
      </c>
      <c r="L121" s="62"/>
      <c r="M121" s="216" t="s">
        <v>21</v>
      </c>
      <c r="N121" s="217" t="s">
        <v>42</v>
      </c>
      <c r="O121" s="43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5" t="s">
        <v>426</v>
      </c>
      <c r="AT121" s="25" t="s">
        <v>421</v>
      </c>
      <c r="AU121" s="25" t="s">
        <v>78</v>
      </c>
      <c r="AY121" s="25" t="s">
        <v>419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5" t="s">
        <v>78</v>
      </c>
      <c r="BK121" s="220">
        <f>ROUND(I121*H121,2)</f>
        <v>0</v>
      </c>
      <c r="BL121" s="25" t="s">
        <v>426</v>
      </c>
      <c r="BM121" s="25" t="s">
        <v>587</v>
      </c>
    </row>
    <row r="122" spans="2:65" s="1" customFormat="1" ht="13.5">
      <c r="B122" s="42"/>
      <c r="C122" s="64"/>
      <c r="D122" s="237" t="s">
        <v>428</v>
      </c>
      <c r="E122" s="64"/>
      <c r="F122" s="271" t="s">
        <v>3873</v>
      </c>
      <c r="G122" s="64"/>
      <c r="H122" s="64"/>
      <c r="I122" s="177"/>
      <c r="J122" s="64"/>
      <c r="K122" s="64"/>
      <c r="L122" s="62"/>
      <c r="M122" s="223"/>
      <c r="N122" s="43"/>
      <c r="O122" s="43"/>
      <c r="P122" s="43"/>
      <c r="Q122" s="43"/>
      <c r="R122" s="43"/>
      <c r="S122" s="43"/>
      <c r="T122" s="79"/>
      <c r="AT122" s="25" t="s">
        <v>428</v>
      </c>
      <c r="AU122" s="25" t="s">
        <v>78</v>
      </c>
    </row>
    <row r="123" spans="2:65" s="1" customFormat="1" ht="22.5" customHeight="1">
      <c r="B123" s="42"/>
      <c r="C123" s="209" t="s">
        <v>508</v>
      </c>
      <c r="D123" s="209" t="s">
        <v>421</v>
      </c>
      <c r="E123" s="210" t="s">
        <v>4351</v>
      </c>
      <c r="F123" s="211" t="s">
        <v>3877</v>
      </c>
      <c r="G123" s="212" t="s">
        <v>3770</v>
      </c>
      <c r="H123" s="213">
        <v>1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426</v>
      </c>
      <c r="AT123" s="25" t="s">
        <v>421</v>
      </c>
      <c r="AU123" s="25" t="s">
        <v>78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426</v>
      </c>
      <c r="BM123" s="25" t="s">
        <v>599</v>
      </c>
    </row>
    <row r="124" spans="2:65" s="1" customFormat="1" ht="13.5">
      <c r="B124" s="42"/>
      <c r="C124" s="64"/>
      <c r="D124" s="237" t="s">
        <v>428</v>
      </c>
      <c r="E124" s="64"/>
      <c r="F124" s="271" t="s">
        <v>3877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78</v>
      </c>
    </row>
    <row r="125" spans="2:65" s="1" customFormat="1" ht="22.5" customHeight="1">
      <c r="B125" s="42"/>
      <c r="C125" s="209" t="s">
        <v>10</v>
      </c>
      <c r="D125" s="209" t="s">
        <v>421</v>
      </c>
      <c r="E125" s="210" t="s">
        <v>4352</v>
      </c>
      <c r="F125" s="211" t="s">
        <v>3879</v>
      </c>
      <c r="G125" s="212" t="s">
        <v>3770</v>
      </c>
      <c r="H125" s="213">
        <v>1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78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611</v>
      </c>
    </row>
    <row r="126" spans="2:65" s="1" customFormat="1" ht="13.5">
      <c r="B126" s="42"/>
      <c r="C126" s="64"/>
      <c r="D126" s="237" t="s">
        <v>428</v>
      </c>
      <c r="E126" s="64"/>
      <c r="F126" s="271" t="s">
        <v>3879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78</v>
      </c>
    </row>
    <row r="127" spans="2:65" s="1" customFormat="1" ht="22.5" customHeight="1">
      <c r="B127" s="42"/>
      <c r="C127" s="209" t="s">
        <v>517</v>
      </c>
      <c r="D127" s="209" t="s">
        <v>421</v>
      </c>
      <c r="E127" s="210" t="s">
        <v>4330</v>
      </c>
      <c r="F127" s="211" t="s">
        <v>4068</v>
      </c>
      <c r="G127" s="212" t="s">
        <v>3770</v>
      </c>
      <c r="H127" s="213">
        <v>1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426</v>
      </c>
      <c r="AT127" s="25" t="s">
        <v>421</v>
      </c>
      <c r="AU127" s="25" t="s">
        <v>78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426</v>
      </c>
      <c r="BM127" s="25" t="s">
        <v>622</v>
      </c>
    </row>
    <row r="128" spans="2:65" s="1" customFormat="1" ht="13.5">
      <c r="B128" s="42"/>
      <c r="C128" s="64"/>
      <c r="D128" s="237" t="s">
        <v>428</v>
      </c>
      <c r="E128" s="64"/>
      <c r="F128" s="271" t="s">
        <v>4068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78</v>
      </c>
    </row>
    <row r="129" spans="2:65" s="1" customFormat="1" ht="22.5" customHeight="1">
      <c r="B129" s="42"/>
      <c r="C129" s="209" t="s">
        <v>523</v>
      </c>
      <c r="D129" s="209" t="s">
        <v>421</v>
      </c>
      <c r="E129" s="210" t="s">
        <v>4353</v>
      </c>
      <c r="F129" s="211" t="s">
        <v>3881</v>
      </c>
      <c r="G129" s="212" t="s">
        <v>3770</v>
      </c>
      <c r="H129" s="213">
        <v>1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426</v>
      </c>
      <c r="AT129" s="25" t="s">
        <v>421</v>
      </c>
      <c r="AU129" s="25" t="s">
        <v>78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426</v>
      </c>
      <c r="BM129" s="25" t="s">
        <v>633</v>
      </c>
    </row>
    <row r="130" spans="2:65" s="1" customFormat="1" ht="13.5">
      <c r="B130" s="42"/>
      <c r="C130" s="64"/>
      <c r="D130" s="237" t="s">
        <v>428</v>
      </c>
      <c r="E130" s="64"/>
      <c r="F130" s="271" t="s">
        <v>3881</v>
      </c>
      <c r="G130" s="64"/>
      <c r="H130" s="64"/>
      <c r="I130" s="177"/>
      <c r="J130" s="64"/>
      <c r="K130" s="64"/>
      <c r="L130" s="62"/>
      <c r="M130" s="223"/>
      <c r="N130" s="43"/>
      <c r="O130" s="43"/>
      <c r="P130" s="43"/>
      <c r="Q130" s="43"/>
      <c r="R130" s="43"/>
      <c r="S130" s="43"/>
      <c r="T130" s="79"/>
      <c r="AT130" s="25" t="s">
        <v>428</v>
      </c>
      <c r="AU130" s="25" t="s">
        <v>78</v>
      </c>
    </row>
    <row r="131" spans="2:65" s="1" customFormat="1" ht="22.5" customHeight="1">
      <c r="B131" s="42"/>
      <c r="C131" s="209" t="s">
        <v>529</v>
      </c>
      <c r="D131" s="209" t="s">
        <v>421</v>
      </c>
      <c r="E131" s="210" t="s">
        <v>4070</v>
      </c>
      <c r="F131" s="211" t="s">
        <v>4071</v>
      </c>
      <c r="G131" s="212" t="s">
        <v>3394</v>
      </c>
      <c r="H131" s="213">
        <v>8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426</v>
      </c>
      <c r="AT131" s="25" t="s">
        <v>421</v>
      </c>
      <c r="AU131" s="25" t="s">
        <v>78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426</v>
      </c>
      <c r="BM131" s="25" t="s">
        <v>643</v>
      </c>
    </row>
    <row r="132" spans="2:65" s="1" customFormat="1" ht="13.5">
      <c r="B132" s="42"/>
      <c r="C132" s="64"/>
      <c r="D132" s="237" t="s">
        <v>428</v>
      </c>
      <c r="E132" s="64"/>
      <c r="F132" s="271" t="s">
        <v>4071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78</v>
      </c>
    </row>
    <row r="133" spans="2:65" s="1" customFormat="1" ht="22.5" customHeight="1">
      <c r="B133" s="42"/>
      <c r="C133" s="209" t="s">
        <v>535</v>
      </c>
      <c r="D133" s="209" t="s">
        <v>421</v>
      </c>
      <c r="E133" s="210" t="s">
        <v>4354</v>
      </c>
      <c r="F133" s="211" t="s">
        <v>3885</v>
      </c>
      <c r="G133" s="212" t="s">
        <v>3770</v>
      </c>
      <c r="H133" s="213">
        <v>0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654</v>
      </c>
    </row>
    <row r="134" spans="2:65" s="1" customFormat="1" ht="13.5">
      <c r="B134" s="42"/>
      <c r="C134" s="64"/>
      <c r="D134" s="237" t="s">
        <v>428</v>
      </c>
      <c r="E134" s="64"/>
      <c r="F134" s="271" t="s">
        <v>3885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544</v>
      </c>
      <c r="D135" s="209" t="s">
        <v>421</v>
      </c>
      <c r="E135" s="210" t="s">
        <v>4355</v>
      </c>
      <c r="F135" s="211" t="s">
        <v>3887</v>
      </c>
      <c r="G135" s="212" t="s">
        <v>3770</v>
      </c>
      <c r="H135" s="213">
        <v>1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664</v>
      </c>
    </row>
    <row r="136" spans="2:65" s="1" customFormat="1" ht="13.5">
      <c r="B136" s="42"/>
      <c r="C136" s="64"/>
      <c r="D136" s="221" t="s">
        <v>428</v>
      </c>
      <c r="E136" s="64"/>
      <c r="F136" s="222" t="s">
        <v>3887</v>
      </c>
      <c r="G136" s="64"/>
      <c r="H136" s="64"/>
      <c r="I136" s="177"/>
      <c r="J136" s="64"/>
      <c r="K136" s="64"/>
      <c r="L136" s="62"/>
      <c r="M136" s="287"/>
      <c r="N136" s="288"/>
      <c r="O136" s="288"/>
      <c r="P136" s="288"/>
      <c r="Q136" s="288"/>
      <c r="R136" s="288"/>
      <c r="S136" s="288"/>
      <c r="T136" s="289"/>
      <c r="AT136" s="25" t="s">
        <v>428</v>
      </c>
      <c r="AU136" s="25" t="s">
        <v>78</v>
      </c>
    </row>
    <row r="137" spans="2:65" s="1" customFormat="1" ht="6.95" customHeight="1">
      <c r="B137" s="57"/>
      <c r="C137" s="58"/>
      <c r="D137" s="58"/>
      <c r="E137" s="58"/>
      <c r="F137" s="58"/>
      <c r="G137" s="58"/>
      <c r="H137" s="58"/>
      <c r="I137" s="151"/>
      <c r="J137" s="58"/>
      <c r="K137" s="58"/>
      <c r="L137" s="62"/>
    </row>
  </sheetData>
  <sheetProtection password="CC35" sheet="1" objects="1" scenarios="1" formatCells="0" formatColumns="0" formatRows="0" sort="0" autoFilter="0"/>
  <autoFilter ref="C91:K136"/>
  <mergeCells count="15">
    <mergeCell ref="E82:H82"/>
    <mergeCell ref="E80:H80"/>
    <mergeCell ref="E84:H84"/>
    <mergeCell ref="G1:H1"/>
    <mergeCell ref="L2:V2"/>
    <mergeCell ref="E49:H49"/>
    <mergeCell ref="E53:H53"/>
    <mergeCell ref="E51:H51"/>
    <mergeCell ref="E55:H55"/>
    <mergeCell ref="E78:H78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122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4356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ROUND(J90,2)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ROUND(SUM(BE90:BE168), 2)</f>
        <v>0</v>
      </c>
      <c r="G34" s="43"/>
      <c r="H34" s="43"/>
      <c r="I34" s="143">
        <v>0.21</v>
      </c>
      <c r="J34" s="142">
        <f>ROUND(ROUND((SUM(BE90:BE168)),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ROUND(SUM(BF90:BF168), 2)</f>
        <v>0</v>
      </c>
      <c r="G35" s="43"/>
      <c r="H35" s="43"/>
      <c r="I35" s="143">
        <v>0.15</v>
      </c>
      <c r="J35" s="142">
        <f>ROUND(ROUND((SUM(BF90:BF168)),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ROUND(SUM(BG90:BG168),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ROUND(SUM(BH90:BH168),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ROUND(SUM(BI90:BI168),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TRASY - TRASY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J90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4357</v>
      </c>
      <c r="E65" s="164"/>
      <c r="F65" s="164"/>
      <c r="G65" s="164"/>
      <c r="H65" s="164"/>
      <c r="I65" s="165"/>
      <c r="J65" s="166">
        <f>J91</f>
        <v>0</v>
      </c>
      <c r="K65" s="167"/>
    </row>
    <row r="66" spans="2:12" s="8" customFormat="1" ht="24.95" customHeight="1">
      <c r="B66" s="161"/>
      <c r="C66" s="162"/>
      <c r="D66" s="163" t="s">
        <v>4358</v>
      </c>
      <c r="E66" s="164"/>
      <c r="F66" s="164"/>
      <c r="G66" s="164"/>
      <c r="H66" s="164"/>
      <c r="I66" s="165"/>
      <c r="J66" s="166">
        <f>J148</f>
        <v>0</v>
      </c>
      <c r="K66" s="167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9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51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54"/>
      <c r="J72" s="61"/>
      <c r="K72" s="61"/>
      <c r="L72" s="62"/>
    </row>
    <row r="73" spans="2:12" s="1" customFormat="1" ht="36.950000000000003" customHeight="1">
      <c r="B73" s="42"/>
      <c r="C73" s="63" t="s">
        <v>380</v>
      </c>
      <c r="D73" s="64"/>
      <c r="E73" s="64"/>
      <c r="F73" s="64"/>
      <c r="G73" s="64"/>
      <c r="H73" s="64"/>
      <c r="I73" s="177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77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22.5" customHeight="1">
      <c r="B76" s="42"/>
      <c r="C76" s="64"/>
      <c r="D76" s="64"/>
      <c r="E76" s="423" t="str">
        <f>E7</f>
        <v>Rekonstrukce objektu č.50 na ubytovnu</v>
      </c>
      <c r="F76" s="424"/>
      <c r="G76" s="424"/>
      <c r="H76" s="424"/>
      <c r="I76" s="177"/>
      <c r="J76" s="64"/>
      <c r="K76" s="64"/>
      <c r="L76" s="62"/>
    </row>
    <row r="77" spans="2:12">
      <c r="B77" s="29"/>
      <c r="C77" s="66" t="s">
        <v>170</v>
      </c>
      <c r="D77" s="178"/>
      <c r="E77" s="178"/>
      <c r="F77" s="178"/>
      <c r="G77" s="178"/>
      <c r="H77" s="178"/>
      <c r="J77" s="178"/>
      <c r="K77" s="178"/>
      <c r="L77" s="179"/>
    </row>
    <row r="78" spans="2:12" ht="22.5" customHeight="1">
      <c r="B78" s="29"/>
      <c r="C78" s="178"/>
      <c r="D78" s="178"/>
      <c r="E78" s="423" t="s">
        <v>173</v>
      </c>
      <c r="F78" s="428"/>
      <c r="G78" s="428"/>
      <c r="H78" s="428"/>
      <c r="J78" s="178"/>
      <c r="K78" s="178"/>
      <c r="L78" s="179"/>
    </row>
    <row r="79" spans="2:12">
      <c r="B79" s="29"/>
      <c r="C79" s="66" t="s">
        <v>176</v>
      </c>
      <c r="D79" s="178"/>
      <c r="E79" s="178"/>
      <c r="F79" s="178"/>
      <c r="G79" s="178"/>
      <c r="H79" s="178"/>
      <c r="J79" s="178"/>
      <c r="K79" s="178"/>
      <c r="L79" s="179"/>
    </row>
    <row r="80" spans="2:12" s="1" customFormat="1" ht="22.5" customHeight="1">
      <c r="B80" s="42"/>
      <c r="C80" s="64"/>
      <c r="D80" s="64"/>
      <c r="E80" s="427" t="s">
        <v>3806</v>
      </c>
      <c r="F80" s="425"/>
      <c r="G80" s="425"/>
      <c r="H80" s="425"/>
      <c r="I80" s="177"/>
      <c r="J80" s="64"/>
      <c r="K80" s="64"/>
      <c r="L80" s="62"/>
    </row>
    <row r="81" spans="2:65" s="1" customFormat="1" ht="14.45" customHeight="1">
      <c r="B81" s="42"/>
      <c r="C81" s="66" t="s">
        <v>3807</v>
      </c>
      <c r="D81" s="64"/>
      <c r="E81" s="64"/>
      <c r="F81" s="64"/>
      <c r="G81" s="64"/>
      <c r="H81" s="64"/>
      <c r="I81" s="177"/>
      <c r="J81" s="64"/>
      <c r="K81" s="64"/>
      <c r="L81" s="62"/>
    </row>
    <row r="82" spans="2:65" s="1" customFormat="1" ht="23.25" customHeight="1">
      <c r="B82" s="42"/>
      <c r="C82" s="64"/>
      <c r="D82" s="64"/>
      <c r="E82" s="394" t="str">
        <f>E13</f>
        <v>TRASY - TRASY</v>
      </c>
      <c r="F82" s="425"/>
      <c r="G82" s="425"/>
      <c r="H82" s="425"/>
      <c r="I82" s="177"/>
      <c r="J82" s="64"/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" customFormat="1" ht="18" customHeight="1">
      <c r="B84" s="42"/>
      <c r="C84" s="66" t="s">
        <v>23</v>
      </c>
      <c r="D84" s="64"/>
      <c r="E84" s="64"/>
      <c r="F84" s="180" t="str">
        <f>F16</f>
        <v>Valdice</v>
      </c>
      <c r="G84" s="64"/>
      <c r="H84" s="64"/>
      <c r="I84" s="181" t="s">
        <v>25</v>
      </c>
      <c r="J84" s="74" t="str">
        <f>IF(J16="","",J16)</f>
        <v>31.07.2017</v>
      </c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7"/>
      <c r="J85" s="64"/>
      <c r="K85" s="64"/>
      <c r="L85" s="62"/>
    </row>
    <row r="86" spans="2:65" s="1" customFormat="1">
      <c r="B86" s="42"/>
      <c r="C86" s="66" t="s">
        <v>27</v>
      </c>
      <c r="D86" s="64"/>
      <c r="E86" s="64"/>
      <c r="F86" s="180" t="str">
        <f>E19</f>
        <v xml:space="preserve"> </v>
      </c>
      <c r="G86" s="64"/>
      <c r="H86" s="64"/>
      <c r="I86" s="181" t="s">
        <v>33</v>
      </c>
      <c r="J86" s="180" t="str">
        <f>E25</f>
        <v xml:space="preserve"> </v>
      </c>
      <c r="K86" s="64"/>
      <c r="L86" s="62"/>
    </row>
    <row r="87" spans="2:65" s="1" customFormat="1" ht="14.45" customHeight="1">
      <c r="B87" s="42"/>
      <c r="C87" s="66" t="s">
        <v>31</v>
      </c>
      <c r="D87" s="64"/>
      <c r="E87" s="64"/>
      <c r="F87" s="180" t="str">
        <f>IF(E22="","",E22)</f>
        <v/>
      </c>
      <c r="G87" s="64"/>
      <c r="H87" s="64"/>
      <c r="I87" s="177"/>
      <c r="J87" s="64"/>
      <c r="K87" s="64"/>
      <c r="L87" s="62"/>
    </row>
    <row r="88" spans="2:65" s="1" customFormat="1" ht="10.35" customHeight="1">
      <c r="B88" s="42"/>
      <c r="C88" s="64"/>
      <c r="D88" s="64"/>
      <c r="E88" s="64"/>
      <c r="F88" s="64"/>
      <c r="G88" s="64"/>
      <c r="H88" s="64"/>
      <c r="I88" s="177"/>
      <c r="J88" s="64"/>
      <c r="K88" s="64"/>
      <c r="L88" s="62"/>
    </row>
    <row r="89" spans="2:65" s="10" customFormat="1" ht="29.25" customHeight="1">
      <c r="B89" s="182"/>
      <c r="C89" s="183" t="s">
        <v>404</v>
      </c>
      <c r="D89" s="184" t="s">
        <v>56</v>
      </c>
      <c r="E89" s="184" t="s">
        <v>52</v>
      </c>
      <c r="F89" s="184" t="s">
        <v>405</v>
      </c>
      <c r="G89" s="184" t="s">
        <v>406</v>
      </c>
      <c r="H89" s="184" t="s">
        <v>407</v>
      </c>
      <c r="I89" s="185" t="s">
        <v>408</v>
      </c>
      <c r="J89" s="184" t="s">
        <v>275</v>
      </c>
      <c r="K89" s="186" t="s">
        <v>409</v>
      </c>
      <c r="L89" s="187"/>
      <c r="M89" s="82" t="s">
        <v>410</v>
      </c>
      <c r="N89" s="83" t="s">
        <v>41</v>
      </c>
      <c r="O89" s="83" t="s">
        <v>411</v>
      </c>
      <c r="P89" s="83" t="s">
        <v>412</v>
      </c>
      <c r="Q89" s="83" t="s">
        <v>413</v>
      </c>
      <c r="R89" s="83" t="s">
        <v>414</v>
      </c>
      <c r="S89" s="83" t="s">
        <v>415</v>
      </c>
      <c r="T89" s="84" t="s">
        <v>416</v>
      </c>
    </row>
    <row r="90" spans="2:65" s="1" customFormat="1" ht="29.25" customHeight="1">
      <c r="B90" s="42"/>
      <c r="C90" s="88" t="s">
        <v>280</v>
      </c>
      <c r="D90" s="64"/>
      <c r="E90" s="64"/>
      <c r="F90" s="64"/>
      <c r="G90" s="64"/>
      <c r="H90" s="64"/>
      <c r="I90" s="177"/>
      <c r="J90" s="188">
        <f>BK90</f>
        <v>0</v>
      </c>
      <c r="K90" s="64"/>
      <c r="L90" s="62"/>
      <c r="M90" s="85"/>
      <c r="N90" s="86"/>
      <c r="O90" s="86"/>
      <c r="P90" s="189">
        <f>P91+P148</f>
        <v>0</v>
      </c>
      <c r="Q90" s="86"/>
      <c r="R90" s="189">
        <f>R91+R148</f>
        <v>0</v>
      </c>
      <c r="S90" s="86"/>
      <c r="T90" s="190">
        <f>T91+T148</f>
        <v>0</v>
      </c>
      <c r="AT90" s="25" t="s">
        <v>70</v>
      </c>
      <c r="AU90" s="25" t="s">
        <v>281</v>
      </c>
      <c r="BK90" s="191">
        <f>BK91+BK148</f>
        <v>0</v>
      </c>
    </row>
    <row r="91" spans="2:65" s="11" customFormat="1" ht="37.35" customHeight="1">
      <c r="B91" s="192"/>
      <c r="C91" s="193"/>
      <c r="D91" s="206" t="s">
        <v>70</v>
      </c>
      <c r="E91" s="290" t="s">
        <v>3526</v>
      </c>
      <c r="F91" s="290" t="s">
        <v>4359</v>
      </c>
      <c r="G91" s="193"/>
      <c r="H91" s="193"/>
      <c r="I91" s="196"/>
      <c r="J91" s="291">
        <f>BK91</f>
        <v>0</v>
      </c>
      <c r="K91" s="193"/>
      <c r="L91" s="198"/>
      <c r="M91" s="199"/>
      <c r="N91" s="200"/>
      <c r="O91" s="200"/>
      <c r="P91" s="201">
        <f>SUM(P92:P147)</f>
        <v>0</v>
      </c>
      <c r="Q91" s="200"/>
      <c r="R91" s="201">
        <f>SUM(R92:R147)</f>
        <v>0</v>
      </c>
      <c r="S91" s="200"/>
      <c r="T91" s="202">
        <f>SUM(T92:T147)</f>
        <v>0</v>
      </c>
      <c r="AR91" s="203" t="s">
        <v>78</v>
      </c>
      <c r="AT91" s="204" t="s">
        <v>70</v>
      </c>
      <c r="AU91" s="204" t="s">
        <v>71</v>
      </c>
      <c r="AY91" s="203" t="s">
        <v>419</v>
      </c>
      <c r="BK91" s="205">
        <f>SUM(BK92:BK147)</f>
        <v>0</v>
      </c>
    </row>
    <row r="92" spans="2:65" s="1" customFormat="1" ht="22.5" customHeight="1">
      <c r="B92" s="42"/>
      <c r="C92" s="209" t="s">
        <v>78</v>
      </c>
      <c r="D92" s="209" t="s">
        <v>421</v>
      </c>
      <c r="E92" s="210" t="s">
        <v>4360</v>
      </c>
      <c r="F92" s="211" t="s">
        <v>4361</v>
      </c>
      <c r="G92" s="212" t="s">
        <v>504</v>
      </c>
      <c r="H92" s="213">
        <v>16</v>
      </c>
      <c r="I92" s="214"/>
      <c r="J92" s="215">
        <f>ROUND(I92*H92,2)</f>
        <v>0</v>
      </c>
      <c r="K92" s="211" t="s">
        <v>21</v>
      </c>
      <c r="L92" s="62"/>
      <c r="M92" s="216" t="s">
        <v>21</v>
      </c>
      <c r="N92" s="217" t="s">
        <v>42</v>
      </c>
      <c r="O92" s="43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AR92" s="25" t="s">
        <v>426</v>
      </c>
      <c r="AT92" s="25" t="s">
        <v>421</v>
      </c>
      <c r="AU92" s="25" t="s">
        <v>78</v>
      </c>
      <c r="AY92" s="25" t="s">
        <v>419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5" t="s">
        <v>78</v>
      </c>
      <c r="BK92" s="220">
        <f>ROUND(I92*H92,2)</f>
        <v>0</v>
      </c>
      <c r="BL92" s="25" t="s">
        <v>426</v>
      </c>
      <c r="BM92" s="25" t="s">
        <v>80</v>
      </c>
    </row>
    <row r="93" spans="2:65" s="1" customFormat="1" ht="13.5">
      <c r="B93" s="42"/>
      <c r="C93" s="64"/>
      <c r="D93" s="237" t="s">
        <v>428</v>
      </c>
      <c r="E93" s="64"/>
      <c r="F93" s="271" t="s">
        <v>4361</v>
      </c>
      <c r="G93" s="64"/>
      <c r="H93" s="64"/>
      <c r="I93" s="177"/>
      <c r="J93" s="64"/>
      <c r="K93" s="64"/>
      <c r="L93" s="62"/>
      <c r="M93" s="223"/>
      <c r="N93" s="43"/>
      <c r="O93" s="43"/>
      <c r="P93" s="43"/>
      <c r="Q93" s="43"/>
      <c r="R93" s="43"/>
      <c r="S93" s="43"/>
      <c r="T93" s="79"/>
      <c r="AT93" s="25" t="s">
        <v>428</v>
      </c>
      <c r="AU93" s="25" t="s">
        <v>78</v>
      </c>
    </row>
    <row r="94" spans="2:65" s="1" customFormat="1" ht="22.5" customHeight="1">
      <c r="B94" s="42"/>
      <c r="C94" s="209" t="s">
        <v>80</v>
      </c>
      <c r="D94" s="209" t="s">
        <v>421</v>
      </c>
      <c r="E94" s="210" t="s">
        <v>4362</v>
      </c>
      <c r="F94" s="211" t="s">
        <v>4363</v>
      </c>
      <c r="G94" s="212" t="s">
        <v>504</v>
      </c>
      <c r="H94" s="213">
        <v>16</v>
      </c>
      <c r="I94" s="214"/>
      <c r="J94" s="215">
        <f>ROUND(I94*H94,2)</f>
        <v>0</v>
      </c>
      <c r="K94" s="211" t="s">
        <v>21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AR94" s="25" t="s">
        <v>426</v>
      </c>
      <c r="AT94" s="25" t="s">
        <v>421</v>
      </c>
      <c r="AU94" s="25" t="s">
        <v>78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426</v>
      </c>
      <c r="BM94" s="25" t="s">
        <v>426</v>
      </c>
    </row>
    <row r="95" spans="2:65" s="1" customFormat="1" ht="13.5">
      <c r="B95" s="42"/>
      <c r="C95" s="64"/>
      <c r="D95" s="237" t="s">
        <v>428</v>
      </c>
      <c r="E95" s="64"/>
      <c r="F95" s="271" t="s">
        <v>4363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78</v>
      </c>
    </row>
    <row r="96" spans="2:65" s="1" customFormat="1" ht="22.5" customHeight="1">
      <c r="B96" s="42"/>
      <c r="C96" s="209" t="s">
        <v>100</v>
      </c>
      <c r="D96" s="209" t="s">
        <v>421</v>
      </c>
      <c r="E96" s="210" t="s">
        <v>4364</v>
      </c>
      <c r="F96" s="211" t="s">
        <v>4365</v>
      </c>
      <c r="G96" s="212" t="s">
        <v>504</v>
      </c>
      <c r="H96" s="213">
        <v>420</v>
      </c>
      <c r="I96" s="214"/>
      <c r="J96" s="215">
        <f>ROUND(I96*H96,2)</f>
        <v>0</v>
      </c>
      <c r="K96" s="211" t="s">
        <v>21</v>
      </c>
      <c r="L96" s="62"/>
      <c r="M96" s="216" t="s">
        <v>21</v>
      </c>
      <c r="N96" s="217" t="s">
        <v>42</v>
      </c>
      <c r="O96" s="43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25" t="s">
        <v>426</v>
      </c>
      <c r="AT96" s="25" t="s">
        <v>421</v>
      </c>
      <c r="AU96" s="25" t="s">
        <v>78</v>
      </c>
      <c r="AY96" s="25" t="s">
        <v>419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5" t="s">
        <v>78</v>
      </c>
      <c r="BK96" s="220">
        <f>ROUND(I96*H96,2)</f>
        <v>0</v>
      </c>
      <c r="BL96" s="25" t="s">
        <v>426</v>
      </c>
      <c r="BM96" s="25" t="s">
        <v>455</v>
      </c>
    </row>
    <row r="97" spans="2:65" s="1" customFormat="1" ht="13.5">
      <c r="B97" s="42"/>
      <c r="C97" s="64"/>
      <c r="D97" s="237" t="s">
        <v>428</v>
      </c>
      <c r="E97" s="64"/>
      <c r="F97" s="271" t="s">
        <v>4365</v>
      </c>
      <c r="G97" s="64"/>
      <c r="H97" s="64"/>
      <c r="I97" s="177"/>
      <c r="J97" s="64"/>
      <c r="K97" s="64"/>
      <c r="L97" s="62"/>
      <c r="M97" s="223"/>
      <c r="N97" s="43"/>
      <c r="O97" s="43"/>
      <c r="P97" s="43"/>
      <c r="Q97" s="43"/>
      <c r="R97" s="43"/>
      <c r="S97" s="43"/>
      <c r="T97" s="79"/>
      <c r="AT97" s="25" t="s">
        <v>428</v>
      </c>
      <c r="AU97" s="25" t="s">
        <v>78</v>
      </c>
    </row>
    <row r="98" spans="2:65" s="1" customFormat="1" ht="22.5" customHeight="1">
      <c r="B98" s="42"/>
      <c r="C98" s="209" t="s">
        <v>426</v>
      </c>
      <c r="D98" s="209" t="s">
        <v>421</v>
      </c>
      <c r="E98" s="210" t="s">
        <v>4366</v>
      </c>
      <c r="F98" s="211" t="s">
        <v>4367</v>
      </c>
      <c r="G98" s="212" t="s">
        <v>504</v>
      </c>
      <c r="H98" s="213">
        <v>420</v>
      </c>
      <c r="I98" s="214"/>
      <c r="J98" s="215">
        <f>ROUND(I98*H98,2)</f>
        <v>0</v>
      </c>
      <c r="K98" s="211" t="s">
        <v>21</v>
      </c>
      <c r="L98" s="62"/>
      <c r="M98" s="216" t="s">
        <v>21</v>
      </c>
      <c r="N98" s="217" t="s">
        <v>42</v>
      </c>
      <c r="O98" s="43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25" t="s">
        <v>426</v>
      </c>
      <c r="AT98" s="25" t="s">
        <v>421</v>
      </c>
      <c r="AU98" s="25" t="s">
        <v>78</v>
      </c>
      <c r="AY98" s="25" t="s">
        <v>419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5" t="s">
        <v>78</v>
      </c>
      <c r="BK98" s="220">
        <f>ROUND(I98*H98,2)</f>
        <v>0</v>
      </c>
      <c r="BL98" s="25" t="s">
        <v>426</v>
      </c>
      <c r="BM98" s="25" t="s">
        <v>468</v>
      </c>
    </row>
    <row r="99" spans="2:65" s="1" customFormat="1" ht="13.5">
      <c r="B99" s="42"/>
      <c r="C99" s="64"/>
      <c r="D99" s="237" t="s">
        <v>428</v>
      </c>
      <c r="E99" s="64"/>
      <c r="F99" s="271" t="s">
        <v>4367</v>
      </c>
      <c r="G99" s="64"/>
      <c r="H99" s="64"/>
      <c r="I99" s="177"/>
      <c r="J99" s="64"/>
      <c r="K99" s="64"/>
      <c r="L99" s="62"/>
      <c r="M99" s="223"/>
      <c r="N99" s="43"/>
      <c r="O99" s="43"/>
      <c r="P99" s="43"/>
      <c r="Q99" s="43"/>
      <c r="R99" s="43"/>
      <c r="S99" s="43"/>
      <c r="T99" s="79"/>
      <c r="AT99" s="25" t="s">
        <v>428</v>
      </c>
      <c r="AU99" s="25" t="s">
        <v>78</v>
      </c>
    </row>
    <row r="100" spans="2:65" s="1" customFormat="1" ht="22.5" customHeight="1">
      <c r="B100" s="42"/>
      <c r="C100" s="209" t="s">
        <v>450</v>
      </c>
      <c r="D100" s="209" t="s">
        <v>421</v>
      </c>
      <c r="E100" s="210" t="s">
        <v>4368</v>
      </c>
      <c r="F100" s="211" t="s">
        <v>4369</v>
      </c>
      <c r="G100" s="212" t="s">
        <v>3002</v>
      </c>
      <c r="H100" s="213">
        <v>840</v>
      </c>
      <c r="I100" s="214"/>
      <c r="J100" s="215">
        <f>ROUND(I100*H100,2)</f>
        <v>0</v>
      </c>
      <c r="K100" s="211" t="s">
        <v>21</v>
      </c>
      <c r="L100" s="62"/>
      <c r="M100" s="216" t="s">
        <v>21</v>
      </c>
      <c r="N100" s="217" t="s">
        <v>42</v>
      </c>
      <c r="O100" s="43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25" t="s">
        <v>426</v>
      </c>
      <c r="AT100" s="25" t="s">
        <v>421</v>
      </c>
      <c r="AU100" s="25" t="s">
        <v>78</v>
      </c>
      <c r="AY100" s="25" t="s">
        <v>419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5" t="s">
        <v>78</v>
      </c>
      <c r="BK100" s="220">
        <f>ROUND(I100*H100,2)</f>
        <v>0</v>
      </c>
      <c r="BL100" s="25" t="s">
        <v>426</v>
      </c>
      <c r="BM100" s="25" t="s">
        <v>479</v>
      </c>
    </row>
    <row r="101" spans="2:65" s="1" customFormat="1" ht="13.5">
      <c r="B101" s="42"/>
      <c r="C101" s="64"/>
      <c r="D101" s="237" t="s">
        <v>428</v>
      </c>
      <c r="E101" s="64"/>
      <c r="F101" s="271" t="s">
        <v>4369</v>
      </c>
      <c r="G101" s="64"/>
      <c r="H101" s="64"/>
      <c r="I101" s="177"/>
      <c r="J101" s="64"/>
      <c r="K101" s="64"/>
      <c r="L101" s="62"/>
      <c r="M101" s="223"/>
      <c r="N101" s="43"/>
      <c r="O101" s="43"/>
      <c r="P101" s="43"/>
      <c r="Q101" s="43"/>
      <c r="R101" s="43"/>
      <c r="S101" s="43"/>
      <c r="T101" s="79"/>
      <c r="AT101" s="25" t="s">
        <v>428</v>
      </c>
      <c r="AU101" s="25" t="s">
        <v>78</v>
      </c>
    </row>
    <row r="102" spans="2:65" s="1" customFormat="1" ht="22.5" customHeight="1">
      <c r="B102" s="42"/>
      <c r="C102" s="209" t="s">
        <v>455</v>
      </c>
      <c r="D102" s="209" t="s">
        <v>421</v>
      </c>
      <c r="E102" s="210" t="s">
        <v>4370</v>
      </c>
      <c r="F102" s="211" t="s">
        <v>4371</v>
      </c>
      <c r="G102" s="212" t="s">
        <v>3002</v>
      </c>
      <c r="H102" s="213">
        <v>9</v>
      </c>
      <c r="I102" s="214"/>
      <c r="J102" s="215">
        <f>ROUND(I102*H102,2)</f>
        <v>0</v>
      </c>
      <c r="K102" s="211" t="s">
        <v>21</v>
      </c>
      <c r="L102" s="62"/>
      <c r="M102" s="216" t="s">
        <v>21</v>
      </c>
      <c r="N102" s="217" t="s">
        <v>42</v>
      </c>
      <c r="O102" s="43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25" t="s">
        <v>426</v>
      </c>
      <c r="AT102" s="25" t="s">
        <v>421</v>
      </c>
      <c r="AU102" s="25" t="s">
        <v>78</v>
      </c>
      <c r="AY102" s="25" t="s">
        <v>419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5" t="s">
        <v>78</v>
      </c>
      <c r="BK102" s="220">
        <f>ROUND(I102*H102,2)</f>
        <v>0</v>
      </c>
      <c r="BL102" s="25" t="s">
        <v>426</v>
      </c>
      <c r="BM102" s="25" t="s">
        <v>492</v>
      </c>
    </row>
    <row r="103" spans="2:65" s="1" customFormat="1" ht="13.5">
      <c r="B103" s="42"/>
      <c r="C103" s="64"/>
      <c r="D103" s="237" t="s">
        <v>428</v>
      </c>
      <c r="E103" s="64"/>
      <c r="F103" s="271" t="s">
        <v>4371</v>
      </c>
      <c r="G103" s="64"/>
      <c r="H103" s="64"/>
      <c r="I103" s="177"/>
      <c r="J103" s="64"/>
      <c r="K103" s="64"/>
      <c r="L103" s="62"/>
      <c r="M103" s="223"/>
      <c r="N103" s="43"/>
      <c r="O103" s="43"/>
      <c r="P103" s="43"/>
      <c r="Q103" s="43"/>
      <c r="R103" s="43"/>
      <c r="S103" s="43"/>
      <c r="T103" s="79"/>
      <c r="AT103" s="25" t="s">
        <v>428</v>
      </c>
      <c r="AU103" s="25" t="s">
        <v>78</v>
      </c>
    </row>
    <row r="104" spans="2:65" s="1" customFormat="1" ht="22.5" customHeight="1">
      <c r="B104" s="42"/>
      <c r="C104" s="209" t="s">
        <v>462</v>
      </c>
      <c r="D104" s="209" t="s">
        <v>421</v>
      </c>
      <c r="E104" s="210" t="s">
        <v>4372</v>
      </c>
      <c r="F104" s="211" t="s">
        <v>4373</v>
      </c>
      <c r="G104" s="212" t="s">
        <v>3002</v>
      </c>
      <c r="H104" s="213">
        <v>9</v>
      </c>
      <c r="I104" s="214"/>
      <c r="J104" s="215">
        <f>ROUND(I104*H104,2)</f>
        <v>0</v>
      </c>
      <c r="K104" s="211" t="s">
        <v>21</v>
      </c>
      <c r="L104" s="62"/>
      <c r="M104" s="216" t="s">
        <v>21</v>
      </c>
      <c r="N104" s="217" t="s">
        <v>42</v>
      </c>
      <c r="O104" s="43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25" t="s">
        <v>426</v>
      </c>
      <c r="AT104" s="25" t="s">
        <v>421</v>
      </c>
      <c r="AU104" s="25" t="s">
        <v>78</v>
      </c>
      <c r="AY104" s="25" t="s">
        <v>419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5" t="s">
        <v>78</v>
      </c>
      <c r="BK104" s="220">
        <f>ROUND(I104*H104,2)</f>
        <v>0</v>
      </c>
      <c r="BL104" s="25" t="s">
        <v>426</v>
      </c>
      <c r="BM104" s="25" t="s">
        <v>508</v>
      </c>
    </row>
    <row r="105" spans="2:65" s="1" customFormat="1" ht="13.5">
      <c r="B105" s="42"/>
      <c r="C105" s="64"/>
      <c r="D105" s="237" t="s">
        <v>428</v>
      </c>
      <c r="E105" s="64"/>
      <c r="F105" s="271" t="s">
        <v>4373</v>
      </c>
      <c r="G105" s="64"/>
      <c r="H105" s="64"/>
      <c r="I105" s="177"/>
      <c r="J105" s="64"/>
      <c r="K105" s="64"/>
      <c r="L105" s="62"/>
      <c r="M105" s="223"/>
      <c r="N105" s="43"/>
      <c r="O105" s="43"/>
      <c r="P105" s="43"/>
      <c r="Q105" s="43"/>
      <c r="R105" s="43"/>
      <c r="S105" s="43"/>
      <c r="T105" s="79"/>
      <c r="AT105" s="25" t="s">
        <v>428</v>
      </c>
      <c r="AU105" s="25" t="s">
        <v>78</v>
      </c>
    </row>
    <row r="106" spans="2:65" s="1" customFormat="1" ht="22.5" customHeight="1">
      <c r="B106" s="42"/>
      <c r="C106" s="209" t="s">
        <v>468</v>
      </c>
      <c r="D106" s="209" t="s">
        <v>421</v>
      </c>
      <c r="E106" s="210" t="s">
        <v>4374</v>
      </c>
      <c r="F106" s="211" t="s">
        <v>4375</v>
      </c>
      <c r="G106" s="212" t="s">
        <v>3002</v>
      </c>
      <c r="H106" s="213">
        <v>29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25" t="s">
        <v>426</v>
      </c>
      <c r="AT106" s="25" t="s">
        <v>421</v>
      </c>
      <c r="AU106" s="25" t="s">
        <v>78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426</v>
      </c>
      <c r="BM106" s="25" t="s">
        <v>517</v>
      </c>
    </row>
    <row r="107" spans="2:65" s="1" customFormat="1" ht="13.5">
      <c r="B107" s="42"/>
      <c r="C107" s="64"/>
      <c r="D107" s="237" t="s">
        <v>428</v>
      </c>
      <c r="E107" s="64"/>
      <c r="F107" s="271" t="s">
        <v>4375</v>
      </c>
      <c r="G107" s="64"/>
      <c r="H107" s="64"/>
      <c r="I107" s="177"/>
      <c r="J107" s="64"/>
      <c r="K107" s="64"/>
      <c r="L107" s="62"/>
      <c r="M107" s="223"/>
      <c r="N107" s="43"/>
      <c r="O107" s="43"/>
      <c r="P107" s="43"/>
      <c r="Q107" s="43"/>
      <c r="R107" s="43"/>
      <c r="S107" s="43"/>
      <c r="T107" s="79"/>
      <c r="AT107" s="25" t="s">
        <v>428</v>
      </c>
      <c r="AU107" s="25" t="s">
        <v>78</v>
      </c>
    </row>
    <row r="108" spans="2:65" s="1" customFormat="1" ht="22.5" customHeight="1">
      <c r="B108" s="42"/>
      <c r="C108" s="209" t="s">
        <v>474</v>
      </c>
      <c r="D108" s="209" t="s">
        <v>421</v>
      </c>
      <c r="E108" s="210" t="s">
        <v>4376</v>
      </c>
      <c r="F108" s="211" t="s">
        <v>4377</v>
      </c>
      <c r="G108" s="212" t="s">
        <v>3002</v>
      </c>
      <c r="H108" s="213">
        <v>29</v>
      </c>
      <c r="I108" s="214"/>
      <c r="J108" s="215">
        <f>ROUND(I108*H108,2)</f>
        <v>0</v>
      </c>
      <c r="K108" s="211" t="s">
        <v>21</v>
      </c>
      <c r="L108" s="62"/>
      <c r="M108" s="216" t="s">
        <v>21</v>
      </c>
      <c r="N108" s="217" t="s">
        <v>42</v>
      </c>
      <c r="O108" s="43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25" t="s">
        <v>426</v>
      </c>
      <c r="AT108" s="25" t="s">
        <v>421</v>
      </c>
      <c r="AU108" s="25" t="s">
        <v>78</v>
      </c>
      <c r="AY108" s="25" t="s">
        <v>419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5" t="s">
        <v>78</v>
      </c>
      <c r="BK108" s="220">
        <f>ROUND(I108*H108,2)</f>
        <v>0</v>
      </c>
      <c r="BL108" s="25" t="s">
        <v>426</v>
      </c>
      <c r="BM108" s="25" t="s">
        <v>529</v>
      </c>
    </row>
    <row r="109" spans="2:65" s="1" customFormat="1" ht="13.5">
      <c r="B109" s="42"/>
      <c r="C109" s="64"/>
      <c r="D109" s="237" t="s">
        <v>428</v>
      </c>
      <c r="E109" s="64"/>
      <c r="F109" s="271" t="s">
        <v>4377</v>
      </c>
      <c r="G109" s="64"/>
      <c r="H109" s="64"/>
      <c r="I109" s="177"/>
      <c r="J109" s="64"/>
      <c r="K109" s="64"/>
      <c r="L109" s="62"/>
      <c r="M109" s="223"/>
      <c r="N109" s="43"/>
      <c r="O109" s="43"/>
      <c r="P109" s="43"/>
      <c r="Q109" s="43"/>
      <c r="R109" s="43"/>
      <c r="S109" s="43"/>
      <c r="T109" s="79"/>
      <c r="AT109" s="25" t="s">
        <v>428</v>
      </c>
      <c r="AU109" s="25" t="s">
        <v>78</v>
      </c>
    </row>
    <row r="110" spans="2:65" s="1" customFormat="1" ht="22.5" customHeight="1">
      <c r="B110" s="42"/>
      <c r="C110" s="209" t="s">
        <v>479</v>
      </c>
      <c r="D110" s="209" t="s">
        <v>421</v>
      </c>
      <c r="E110" s="210" t="s">
        <v>4378</v>
      </c>
      <c r="F110" s="211" t="s">
        <v>4379</v>
      </c>
      <c r="G110" s="212" t="s">
        <v>3002</v>
      </c>
      <c r="H110" s="213">
        <v>4</v>
      </c>
      <c r="I110" s="214"/>
      <c r="J110" s="215">
        <f>ROUND(I110*H110,2)</f>
        <v>0</v>
      </c>
      <c r="K110" s="211" t="s">
        <v>21</v>
      </c>
      <c r="L110" s="62"/>
      <c r="M110" s="216" t="s">
        <v>21</v>
      </c>
      <c r="N110" s="217" t="s">
        <v>42</v>
      </c>
      <c r="O110" s="43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25" t="s">
        <v>426</v>
      </c>
      <c r="AT110" s="25" t="s">
        <v>421</v>
      </c>
      <c r="AU110" s="25" t="s">
        <v>78</v>
      </c>
      <c r="AY110" s="25" t="s">
        <v>419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5" t="s">
        <v>78</v>
      </c>
      <c r="BK110" s="220">
        <f>ROUND(I110*H110,2)</f>
        <v>0</v>
      </c>
      <c r="BL110" s="25" t="s">
        <v>426</v>
      </c>
      <c r="BM110" s="25" t="s">
        <v>544</v>
      </c>
    </row>
    <row r="111" spans="2:65" s="1" customFormat="1" ht="13.5">
      <c r="B111" s="42"/>
      <c r="C111" s="64"/>
      <c r="D111" s="237" t="s">
        <v>428</v>
      </c>
      <c r="E111" s="64"/>
      <c r="F111" s="271" t="s">
        <v>4379</v>
      </c>
      <c r="G111" s="64"/>
      <c r="H111" s="64"/>
      <c r="I111" s="177"/>
      <c r="J111" s="64"/>
      <c r="K111" s="64"/>
      <c r="L111" s="62"/>
      <c r="M111" s="223"/>
      <c r="N111" s="43"/>
      <c r="O111" s="43"/>
      <c r="P111" s="43"/>
      <c r="Q111" s="43"/>
      <c r="R111" s="43"/>
      <c r="S111" s="43"/>
      <c r="T111" s="79"/>
      <c r="AT111" s="25" t="s">
        <v>428</v>
      </c>
      <c r="AU111" s="25" t="s">
        <v>78</v>
      </c>
    </row>
    <row r="112" spans="2:65" s="1" customFormat="1" ht="22.5" customHeight="1">
      <c r="B112" s="42"/>
      <c r="C112" s="209" t="s">
        <v>485</v>
      </c>
      <c r="D112" s="209" t="s">
        <v>421</v>
      </c>
      <c r="E112" s="210" t="s">
        <v>4380</v>
      </c>
      <c r="F112" s="211" t="s">
        <v>4381</v>
      </c>
      <c r="G112" s="212" t="s">
        <v>3002</v>
      </c>
      <c r="H112" s="213">
        <v>4</v>
      </c>
      <c r="I112" s="214"/>
      <c r="J112" s="215">
        <f>ROUND(I112*H112,2)</f>
        <v>0</v>
      </c>
      <c r="K112" s="211" t="s">
        <v>21</v>
      </c>
      <c r="L112" s="62"/>
      <c r="M112" s="216" t="s">
        <v>21</v>
      </c>
      <c r="N112" s="217" t="s">
        <v>42</v>
      </c>
      <c r="O112" s="43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25" t="s">
        <v>426</v>
      </c>
      <c r="AT112" s="25" t="s">
        <v>421</v>
      </c>
      <c r="AU112" s="25" t="s">
        <v>78</v>
      </c>
      <c r="AY112" s="25" t="s">
        <v>419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5" t="s">
        <v>78</v>
      </c>
      <c r="BK112" s="220">
        <f>ROUND(I112*H112,2)</f>
        <v>0</v>
      </c>
      <c r="BL112" s="25" t="s">
        <v>426</v>
      </c>
      <c r="BM112" s="25" t="s">
        <v>557</v>
      </c>
    </row>
    <row r="113" spans="2:65" s="1" customFormat="1" ht="13.5">
      <c r="B113" s="42"/>
      <c r="C113" s="64"/>
      <c r="D113" s="237" t="s">
        <v>428</v>
      </c>
      <c r="E113" s="64"/>
      <c r="F113" s="271" t="s">
        <v>4381</v>
      </c>
      <c r="G113" s="64"/>
      <c r="H113" s="64"/>
      <c r="I113" s="177"/>
      <c r="J113" s="64"/>
      <c r="K113" s="64"/>
      <c r="L113" s="62"/>
      <c r="M113" s="223"/>
      <c r="N113" s="43"/>
      <c r="O113" s="43"/>
      <c r="P113" s="43"/>
      <c r="Q113" s="43"/>
      <c r="R113" s="43"/>
      <c r="S113" s="43"/>
      <c r="T113" s="79"/>
      <c r="AT113" s="25" t="s">
        <v>428</v>
      </c>
      <c r="AU113" s="25" t="s">
        <v>78</v>
      </c>
    </row>
    <row r="114" spans="2:65" s="1" customFormat="1" ht="22.5" customHeight="1">
      <c r="B114" s="42"/>
      <c r="C114" s="209" t="s">
        <v>492</v>
      </c>
      <c r="D114" s="209" t="s">
        <v>421</v>
      </c>
      <c r="E114" s="210" t="s">
        <v>4382</v>
      </c>
      <c r="F114" s="211" t="s">
        <v>4383</v>
      </c>
      <c r="G114" s="212" t="s">
        <v>3002</v>
      </c>
      <c r="H114" s="213">
        <v>510</v>
      </c>
      <c r="I114" s="214"/>
      <c r="J114" s="215">
        <f>ROUND(I114*H114,2)</f>
        <v>0</v>
      </c>
      <c r="K114" s="211" t="s">
        <v>21</v>
      </c>
      <c r="L114" s="62"/>
      <c r="M114" s="216" t="s">
        <v>21</v>
      </c>
      <c r="N114" s="217" t="s">
        <v>42</v>
      </c>
      <c r="O114" s="43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25" t="s">
        <v>426</v>
      </c>
      <c r="AT114" s="25" t="s">
        <v>421</v>
      </c>
      <c r="AU114" s="25" t="s">
        <v>78</v>
      </c>
      <c r="AY114" s="25" t="s">
        <v>419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5" t="s">
        <v>78</v>
      </c>
      <c r="BK114" s="220">
        <f>ROUND(I114*H114,2)</f>
        <v>0</v>
      </c>
      <c r="BL114" s="25" t="s">
        <v>426</v>
      </c>
      <c r="BM114" s="25" t="s">
        <v>569</v>
      </c>
    </row>
    <row r="115" spans="2:65" s="1" customFormat="1" ht="13.5">
      <c r="B115" s="42"/>
      <c r="C115" s="64"/>
      <c r="D115" s="237" t="s">
        <v>428</v>
      </c>
      <c r="E115" s="64"/>
      <c r="F115" s="271" t="s">
        <v>4383</v>
      </c>
      <c r="G115" s="64"/>
      <c r="H115" s="64"/>
      <c r="I115" s="177"/>
      <c r="J115" s="64"/>
      <c r="K115" s="64"/>
      <c r="L115" s="62"/>
      <c r="M115" s="223"/>
      <c r="N115" s="43"/>
      <c r="O115" s="43"/>
      <c r="P115" s="43"/>
      <c r="Q115" s="43"/>
      <c r="R115" s="43"/>
      <c r="S115" s="43"/>
      <c r="T115" s="79"/>
      <c r="AT115" s="25" t="s">
        <v>428</v>
      </c>
      <c r="AU115" s="25" t="s">
        <v>78</v>
      </c>
    </row>
    <row r="116" spans="2:65" s="1" customFormat="1" ht="22.5" customHeight="1">
      <c r="B116" s="42"/>
      <c r="C116" s="209" t="s">
        <v>501</v>
      </c>
      <c r="D116" s="209" t="s">
        <v>421</v>
      </c>
      <c r="E116" s="210" t="s">
        <v>4384</v>
      </c>
      <c r="F116" s="211" t="s">
        <v>4385</v>
      </c>
      <c r="G116" s="212" t="s">
        <v>3002</v>
      </c>
      <c r="H116" s="213">
        <v>510</v>
      </c>
      <c r="I116" s="214"/>
      <c r="J116" s="215">
        <f>ROUND(I116*H116,2)</f>
        <v>0</v>
      </c>
      <c r="K116" s="211" t="s">
        <v>21</v>
      </c>
      <c r="L116" s="62"/>
      <c r="M116" s="216" t="s">
        <v>21</v>
      </c>
      <c r="N116" s="217" t="s">
        <v>42</v>
      </c>
      <c r="O116" s="43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25" t="s">
        <v>426</v>
      </c>
      <c r="AT116" s="25" t="s">
        <v>421</v>
      </c>
      <c r="AU116" s="25" t="s">
        <v>78</v>
      </c>
      <c r="AY116" s="25" t="s">
        <v>419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5" t="s">
        <v>78</v>
      </c>
      <c r="BK116" s="220">
        <f>ROUND(I116*H116,2)</f>
        <v>0</v>
      </c>
      <c r="BL116" s="25" t="s">
        <v>426</v>
      </c>
      <c r="BM116" s="25" t="s">
        <v>587</v>
      </c>
    </row>
    <row r="117" spans="2:65" s="1" customFormat="1" ht="13.5">
      <c r="B117" s="42"/>
      <c r="C117" s="64"/>
      <c r="D117" s="237" t="s">
        <v>428</v>
      </c>
      <c r="E117" s="64"/>
      <c r="F117" s="271" t="s">
        <v>4385</v>
      </c>
      <c r="G117" s="64"/>
      <c r="H117" s="64"/>
      <c r="I117" s="177"/>
      <c r="J117" s="64"/>
      <c r="K117" s="64"/>
      <c r="L117" s="62"/>
      <c r="M117" s="223"/>
      <c r="N117" s="43"/>
      <c r="O117" s="43"/>
      <c r="P117" s="43"/>
      <c r="Q117" s="43"/>
      <c r="R117" s="43"/>
      <c r="S117" s="43"/>
      <c r="T117" s="79"/>
      <c r="AT117" s="25" t="s">
        <v>428</v>
      </c>
      <c r="AU117" s="25" t="s">
        <v>78</v>
      </c>
    </row>
    <row r="118" spans="2:65" s="1" customFormat="1" ht="22.5" customHeight="1">
      <c r="B118" s="42"/>
      <c r="C118" s="209" t="s">
        <v>508</v>
      </c>
      <c r="D118" s="209" t="s">
        <v>421</v>
      </c>
      <c r="E118" s="210" t="s">
        <v>4386</v>
      </c>
      <c r="F118" s="211" t="s">
        <v>4387</v>
      </c>
      <c r="G118" s="212" t="s">
        <v>3002</v>
      </c>
      <c r="H118" s="213">
        <v>1040</v>
      </c>
      <c r="I118" s="214"/>
      <c r="J118" s="215">
        <f>ROUND(I118*H118,2)</f>
        <v>0</v>
      </c>
      <c r="K118" s="211" t="s">
        <v>21</v>
      </c>
      <c r="L118" s="62"/>
      <c r="M118" s="216" t="s">
        <v>21</v>
      </c>
      <c r="N118" s="217" t="s">
        <v>42</v>
      </c>
      <c r="O118" s="43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25" t="s">
        <v>426</v>
      </c>
      <c r="AT118" s="25" t="s">
        <v>421</v>
      </c>
      <c r="AU118" s="25" t="s">
        <v>78</v>
      </c>
      <c r="AY118" s="25" t="s">
        <v>419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5" t="s">
        <v>78</v>
      </c>
      <c r="BK118" s="220">
        <f>ROUND(I118*H118,2)</f>
        <v>0</v>
      </c>
      <c r="BL118" s="25" t="s">
        <v>426</v>
      </c>
      <c r="BM118" s="25" t="s">
        <v>599</v>
      </c>
    </row>
    <row r="119" spans="2:65" s="1" customFormat="1" ht="13.5">
      <c r="B119" s="42"/>
      <c r="C119" s="64"/>
      <c r="D119" s="237" t="s">
        <v>428</v>
      </c>
      <c r="E119" s="64"/>
      <c r="F119" s="271" t="s">
        <v>4387</v>
      </c>
      <c r="G119" s="64"/>
      <c r="H119" s="64"/>
      <c r="I119" s="177"/>
      <c r="J119" s="64"/>
      <c r="K119" s="64"/>
      <c r="L119" s="62"/>
      <c r="M119" s="223"/>
      <c r="N119" s="43"/>
      <c r="O119" s="43"/>
      <c r="P119" s="43"/>
      <c r="Q119" s="43"/>
      <c r="R119" s="43"/>
      <c r="S119" s="43"/>
      <c r="T119" s="79"/>
      <c r="AT119" s="25" t="s">
        <v>428</v>
      </c>
      <c r="AU119" s="25" t="s">
        <v>78</v>
      </c>
    </row>
    <row r="120" spans="2:65" s="1" customFormat="1" ht="22.5" customHeight="1">
      <c r="B120" s="42"/>
      <c r="C120" s="209" t="s">
        <v>10</v>
      </c>
      <c r="D120" s="209" t="s">
        <v>421</v>
      </c>
      <c r="E120" s="210" t="s">
        <v>4388</v>
      </c>
      <c r="F120" s="211" t="s">
        <v>4389</v>
      </c>
      <c r="G120" s="212" t="s">
        <v>3002</v>
      </c>
      <c r="H120" s="213">
        <v>1100</v>
      </c>
      <c r="I120" s="214"/>
      <c r="J120" s="215">
        <f>ROUND(I120*H120,2)</f>
        <v>0</v>
      </c>
      <c r="K120" s="211" t="s">
        <v>21</v>
      </c>
      <c r="L120" s="62"/>
      <c r="M120" s="216" t="s">
        <v>21</v>
      </c>
      <c r="N120" s="217" t="s">
        <v>42</v>
      </c>
      <c r="O120" s="43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25" t="s">
        <v>426</v>
      </c>
      <c r="AT120" s="25" t="s">
        <v>421</v>
      </c>
      <c r="AU120" s="25" t="s">
        <v>78</v>
      </c>
      <c r="AY120" s="25" t="s">
        <v>419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5" t="s">
        <v>78</v>
      </c>
      <c r="BK120" s="220">
        <f>ROUND(I120*H120,2)</f>
        <v>0</v>
      </c>
      <c r="BL120" s="25" t="s">
        <v>426</v>
      </c>
      <c r="BM120" s="25" t="s">
        <v>611</v>
      </c>
    </row>
    <row r="121" spans="2:65" s="1" customFormat="1" ht="13.5">
      <c r="B121" s="42"/>
      <c r="C121" s="64"/>
      <c r="D121" s="237" t="s">
        <v>428</v>
      </c>
      <c r="E121" s="64"/>
      <c r="F121" s="271" t="s">
        <v>4389</v>
      </c>
      <c r="G121" s="64"/>
      <c r="H121" s="64"/>
      <c r="I121" s="177"/>
      <c r="J121" s="64"/>
      <c r="K121" s="64"/>
      <c r="L121" s="62"/>
      <c r="M121" s="223"/>
      <c r="N121" s="43"/>
      <c r="O121" s="43"/>
      <c r="P121" s="43"/>
      <c r="Q121" s="43"/>
      <c r="R121" s="43"/>
      <c r="S121" s="43"/>
      <c r="T121" s="79"/>
      <c r="AT121" s="25" t="s">
        <v>428</v>
      </c>
      <c r="AU121" s="25" t="s">
        <v>78</v>
      </c>
    </row>
    <row r="122" spans="2:65" s="1" customFormat="1" ht="22.5" customHeight="1">
      <c r="B122" s="42"/>
      <c r="C122" s="209" t="s">
        <v>517</v>
      </c>
      <c r="D122" s="209" t="s">
        <v>421</v>
      </c>
      <c r="E122" s="210" t="s">
        <v>4390</v>
      </c>
      <c r="F122" s="211" t="s">
        <v>4391</v>
      </c>
      <c r="G122" s="212" t="s">
        <v>3002</v>
      </c>
      <c r="H122" s="213">
        <v>510</v>
      </c>
      <c r="I122" s="214"/>
      <c r="J122" s="215">
        <f>ROUND(I122*H122,2)</f>
        <v>0</v>
      </c>
      <c r="K122" s="211" t="s">
        <v>21</v>
      </c>
      <c r="L122" s="62"/>
      <c r="M122" s="216" t="s">
        <v>21</v>
      </c>
      <c r="N122" s="217" t="s">
        <v>42</v>
      </c>
      <c r="O122" s="43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25" t="s">
        <v>426</v>
      </c>
      <c r="AT122" s="25" t="s">
        <v>421</v>
      </c>
      <c r="AU122" s="25" t="s">
        <v>78</v>
      </c>
      <c r="AY122" s="25" t="s">
        <v>419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5" t="s">
        <v>78</v>
      </c>
      <c r="BK122" s="220">
        <f>ROUND(I122*H122,2)</f>
        <v>0</v>
      </c>
      <c r="BL122" s="25" t="s">
        <v>426</v>
      </c>
      <c r="BM122" s="25" t="s">
        <v>622</v>
      </c>
    </row>
    <row r="123" spans="2:65" s="1" customFormat="1" ht="13.5">
      <c r="B123" s="42"/>
      <c r="C123" s="64"/>
      <c r="D123" s="237" t="s">
        <v>428</v>
      </c>
      <c r="E123" s="64"/>
      <c r="F123" s="271" t="s">
        <v>4391</v>
      </c>
      <c r="G123" s="64"/>
      <c r="H123" s="64"/>
      <c r="I123" s="177"/>
      <c r="J123" s="64"/>
      <c r="K123" s="64"/>
      <c r="L123" s="62"/>
      <c r="M123" s="223"/>
      <c r="N123" s="43"/>
      <c r="O123" s="43"/>
      <c r="P123" s="43"/>
      <c r="Q123" s="43"/>
      <c r="R123" s="43"/>
      <c r="S123" s="43"/>
      <c r="T123" s="79"/>
      <c r="AT123" s="25" t="s">
        <v>428</v>
      </c>
      <c r="AU123" s="25" t="s">
        <v>78</v>
      </c>
    </row>
    <row r="124" spans="2:65" s="1" customFormat="1" ht="22.5" customHeight="1">
      <c r="B124" s="42"/>
      <c r="C124" s="209" t="s">
        <v>523</v>
      </c>
      <c r="D124" s="209" t="s">
        <v>421</v>
      </c>
      <c r="E124" s="210" t="s">
        <v>4392</v>
      </c>
      <c r="F124" s="211" t="s">
        <v>4393</v>
      </c>
      <c r="G124" s="212" t="s">
        <v>3002</v>
      </c>
      <c r="H124" s="213">
        <v>126</v>
      </c>
      <c r="I124" s="214"/>
      <c r="J124" s="215">
        <f>ROUND(I124*H124,2)</f>
        <v>0</v>
      </c>
      <c r="K124" s="211" t="s">
        <v>21</v>
      </c>
      <c r="L124" s="62"/>
      <c r="M124" s="216" t="s">
        <v>21</v>
      </c>
      <c r="N124" s="217" t="s">
        <v>42</v>
      </c>
      <c r="O124" s="43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25" t="s">
        <v>426</v>
      </c>
      <c r="AT124" s="25" t="s">
        <v>421</v>
      </c>
      <c r="AU124" s="25" t="s">
        <v>78</v>
      </c>
      <c r="AY124" s="25" t="s">
        <v>419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5" t="s">
        <v>78</v>
      </c>
      <c r="BK124" s="220">
        <f>ROUND(I124*H124,2)</f>
        <v>0</v>
      </c>
      <c r="BL124" s="25" t="s">
        <v>426</v>
      </c>
      <c r="BM124" s="25" t="s">
        <v>633</v>
      </c>
    </row>
    <row r="125" spans="2:65" s="1" customFormat="1" ht="13.5">
      <c r="B125" s="42"/>
      <c r="C125" s="64"/>
      <c r="D125" s="237" t="s">
        <v>428</v>
      </c>
      <c r="E125" s="64"/>
      <c r="F125" s="271" t="s">
        <v>4393</v>
      </c>
      <c r="G125" s="64"/>
      <c r="H125" s="64"/>
      <c r="I125" s="177"/>
      <c r="J125" s="64"/>
      <c r="K125" s="64"/>
      <c r="L125" s="62"/>
      <c r="M125" s="223"/>
      <c r="N125" s="43"/>
      <c r="O125" s="43"/>
      <c r="P125" s="43"/>
      <c r="Q125" s="43"/>
      <c r="R125" s="43"/>
      <c r="S125" s="43"/>
      <c r="T125" s="79"/>
      <c r="AT125" s="25" t="s">
        <v>428</v>
      </c>
      <c r="AU125" s="25" t="s">
        <v>78</v>
      </c>
    </row>
    <row r="126" spans="2:65" s="1" customFormat="1" ht="22.5" customHeight="1">
      <c r="B126" s="42"/>
      <c r="C126" s="209" t="s">
        <v>529</v>
      </c>
      <c r="D126" s="209" t="s">
        <v>421</v>
      </c>
      <c r="E126" s="210" t="s">
        <v>4394</v>
      </c>
      <c r="F126" s="211" t="s">
        <v>4395</v>
      </c>
      <c r="G126" s="212" t="s">
        <v>3002</v>
      </c>
      <c r="H126" s="213">
        <v>126</v>
      </c>
      <c r="I126" s="214"/>
      <c r="J126" s="215">
        <f>ROUND(I126*H126,2)</f>
        <v>0</v>
      </c>
      <c r="K126" s="211" t="s">
        <v>21</v>
      </c>
      <c r="L126" s="62"/>
      <c r="M126" s="216" t="s">
        <v>21</v>
      </c>
      <c r="N126" s="217" t="s">
        <v>42</v>
      </c>
      <c r="O126" s="43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25" t="s">
        <v>426</v>
      </c>
      <c r="AT126" s="25" t="s">
        <v>421</v>
      </c>
      <c r="AU126" s="25" t="s">
        <v>78</v>
      </c>
      <c r="AY126" s="25" t="s">
        <v>419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5" t="s">
        <v>78</v>
      </c>
      <c r="BK126" s="220">
        <f>ROUND(I126*H126,2)</f>
        <v>0</v>
      </c>
      <c r="BL126" s="25" t="s">
        <v>426</v>
      </c>
      <c r="BM126" s="25" t="s">
        <v>643</v>
      </c>
    </row>
    <row r="127" spans="2:65" s="1" customFormat="1" ht="13.5">
      <c r="B127" s="42"/>
      <c r="C127" s="64"/>
      <c r="D127" s="237" t="s">
        <v>428</v>
      </c>
      <c r="E127" s="64"/>
      <c r="F127" s="271" t="s">
        <v>4395</v>
      </c>
      <c r="G127" s="64"/>
      <c r="H127" s="64"/>
      <c r="I127" s="177"/>
      <c r="J127" s="64"/>
      <c r="K127" s="64"/>
      <c r="L127" s="62"/>
      <c r="M127" s="223"/>
      <c r="N127" s="43"/>
      <c r="O127" s="43"/>
      <c r="P127" s="43"/>
      <c r="Q127" s="43"/>
      <c r="R127" s="43"/>
      <c r="S127" s="43"/>
      <c r="T127" s="79"/>
      <c r="AT127" s="25" t="s">
        <v>428</v>
      </c>
      <c r="AU127" s="25" t="s">
        <v>78</v>
      </c>
    </row>
    <row r="128" spans="2:65" s="1" customFormat="1" ht="22.5" customHeight="1">
      <c r="B128" s="42"/>
      <c r="C128" s="209" t="s">
        <v>535</v>
      </c>
      <c r="D128" s="209" t="s">
        <v>421</v>
      </c>
      <c r="E128" s="210" t="s">
        <v>4396</v>
      </c>
      <c r="F128" s="211" t="s">
        <v>4397</v>
      </c>
      <c r="G128" s="212" t="s">
        <v>3002</v>
      </c>
      <c r="H128" s="213">
        <v>1200</v>
      </c>
      <c r="I128" s="214"/>
      <c r="J128" s="215">
        <f>ROUND(I128*H128,2)</f>
        <v>0</v>
      </c>
      <c r="K128" s="211" t="s">
        <v>21</v>
      </c>
      <c r="L128" s="62"/>
      <c r="M128" s="216" t="s">
        <v>21</v>
      </c>
      <c r="N128" s="217" t="s">
        <v>42</v>
      </c>
      <c r="O128" s="43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25" t="s">
        <v>426</v>
      </c>
      <c r="AT128" s="25" t="s">
        <v>421</v>
      </c>
      <c r="AU128" s="25" t="s">
        <v>78</v>
      </c>
      <c r="AY128" s="25" t="s">
        <v>419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5" t="s">
        <v>78</v>
      </c>
      <c r="BK128" s="220">
        <f>ROUND(I128*H128,2)</f>
        <v>0</v>
      </c>
      <c r="BL128" s="25" t="s">
        <v>426</v>
      </c>
      <c r="BM128" s="25" t="s">
        <v>654</v>
      </c>
    </row>
    <row r="129" spans="2:65" s="1" customFormat="1" ht="13.5">
      <c r="B129" s="42"/>
      <c r="C129" s="64"/>
      <c r="D129" s="237" t="s">
        <v>428</v>
      </c>
      <c r="E129" s="64"/>
      <c r="F129" s="271" t="s">
        <v>4397</v>
      </c>
      <c r="G129" s="64"/>
      <c r="H129" s="64"/>
      <c r="I129" s="177"/>
      <c r="J129" s="64"/>
      <c r="K129" s="64"/>
      <c r="L129" s="62"/>
      <c r="M129" s="223"/>
      <c r="N129" s="43"/>
      <c r="O129" s="43"/>
      <c r="P129" s="43"/>
      <c r="Q129" s="43"/>
      <c r="R129" s="43"/>
      <c r="S129" s="43"/>
      <c r="T129" s="79"/>
      <c r="AT129" s="25" t="s">
        <v>428</v>
      </c>
      <c r="AU129" s="25" t="s">
        <v>78</v>
      </c>
    </row>
    <row r="130" spans="2:65" s="1" customFormat="1" ht="22.5" customHeight="1">
      <c r="B130" s="42"/>
      <c r="C130" s="209" t="s">
        <v>544</v>
      </c>
      <c r="D130" s="209" t="s">
        <v>421</v>
      </c>
      <c r="E130" s="210" t="s">
        <v>4398</v>
      </c>
      <c r="F130" s="211" t="s">
        <v>4399</v>
      </c>
      <c r="G130" s="212" t="s">
        <v>504</v>
      </c>
      <c r="H130" s="213">
        <v>14</v>
      </c>
      <c r="I130" s="214"/>
      <c r="J130" s="215">
        <f>ROUND(I130*H130,2)</f>
        <v>0</v>
      </c>
      <c r="K130" s="211" t="s">
        <v>21</v>
      </c>
      <c r="L130" s="62"/>
      <c r="M130" s="216" t="s">
        <v>21</v>
      </c>
      <c r="N130" s="217" t="s">
        <v>42</v>
      </c>
      <c r="O130" s="43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25" t="s">
        <v>426</v>
      </c>
      <c r="AT130" s="25" t="s">
        <v>421</v>
      </c>
      <c r="AU130" s="25" t="s">
        <v>78</v>
      </c>
      <c r="AY130" s="25" t="s">
        <v>419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5" t="s">
        <v>78</v>
      </c>
      <c r="BK130" s="220">
        <f>ROUND(I130*H130,2)</f>
        <v>0</v>
      </c>
      <c r="BL130" s="25" t="s">
        <v>426</v>
      </c>
      <c r="BM130" s="25" t="s">
        <v>664</v>
      </c>
    </row>
    <row r="131" spans="2:65" s="1" customFormat="1" ht="13.5">
      <c r="B131" s="42"/>
      <c r="C131" s="64"/>
      <c r="D131" s="237" t="s">
        <v>428</v>
      </c>
      <c r="E131" s="64"/>
      <c r="F131" s="271" t="s">
        <v>4399</v>
      </c>
      <c r="G131" s="64"/>
      <c r="H131" s="64"/>
      <c r="I131" s="177"/>
      <c r="J131" s="64"/>
      <c r="K131" s="64"/>
      <c r="L131" s="62"/>
      <c r="M131" s="223"/>
      <c r="N131" s="43"/>
      <c r="O131" s="43"/>
      <c r="P131" s="43"/>
      <c r="Q131" s="43"/>
      <c r="R131" s="43"/>
      <c r="S131" s="43"/>
      <c r="T131" s="79"/>
      <c r="AT131" s="25" t="s">
        <v>428</v>
      </c>
      <c r="AU131" s="25" t="s">
        <v>78</v>
      </c>
    </row>
    <row r="132" spans="2:65" s="1" customFormat="1" ht="22.5" customHeight="1">
      <c r="B132" s="42"/>
      <c r="C132" s="209" t="s">
        <v>9</v>
      </c>
      <c r="D132" s="209" t="s">
        <v>421</v>
      </c>
      <c r="E132" s="210" t="s">
        <v>4400</v>
      </c>
      <c r="F132" s="211" t="s">
        <v>4401</v>
      </c>
      <c r="G132" s="212" t="s">
        <v>3002</v>
      </c>
      <c r="H132" s="213">
        <v>14</v>
      </c>
      <c r="I132" s="214"/>
      <c r="J132" s="215">
        <f>ROUND(I132*H132,2)</f>
        <v>0</v>
      </c>
      <c r="K132" s="211" t="s">
        <v>21</v>
      </c>
      <c r="L132" s="62"/>
      <c r="M132" s="216" t="s">
        <v>21</v>
      </c>
      <c r="N132" s="217" t="s">
        <v>42</v>
      </c>
      <c r="O132" s="43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25" t="s">
        <v>426</v>
      </c>
      <c r="AT132" s="25" t="s">
        <v>421</v>
      </c>
      <c r="AU132" s="25" t="s">
        <v>78</v>
      </c>
      <c r="AY132" s="25" t="s">
        <v>419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5" t="s">
        <v>78</v>
      </c>
      <c r="BK132" s="220">
        <f>ROUND(I132*H132,2)</f>
        <v>0</v>
      </c>
      <c r="BL132" s="25" t="s">
        <v>426</v>
      </c>
      <c r="BM132" s="25" t="s">
        <v>679</v>
      </c>
    </row>
    <row r="133" spans="2:65" s="1" customFormat="1" ht="13.5">
      <c r="B133" s="42"/>
      <c r="C133" s="64"/>
      <c r="D133" s="237" t="s">
        <v>428</v>
      </c>
      <c r="E133" s="64"/>
      <c r="F133" s="271" t="s">
        <v>4401</v>
      </c>
      <c r="G133" s="64"/>
      <c r="H133" s="64"/>
      <c r="I133" s="177"/>
      <c r="J133" s="64"/>
      <c r="K133" s="64"/>
      <c r="L133" s="62"/>
      <c r="M133" s="223"/>
      <c r="N133" s="43"/>
      <c r="O133" s="43"/>
      <c r="P133" s="43"/>
      <c r="Q133" s="43"/>
      <c r="R133" s="43"/>
      <c r="S133" s="43"/>
      <c r="T133" s="79"/>
      <c r="AT133" s="25" t="s">
        <v>428</v>
      </c>
      <c r="AU133" s="25" t="s">
        <v>78</v>
      </c>
    </row>
    <row r="134" spans="2:65" s="1" customFormat="1" ht="22.5" customHeight="1">
      <c r="B134" s="42"/>
      <c r="C134" s="209" t="s">
        <v>557</v>
      </c>
      <c r="D134" s="209" t="s">
        <v>421</v>
      </c>
      <c r="E134" s="210" t="s">
        <v>4402</v>
      </c>
      <c r="F134" s="211" t="s">
        <v>4403</v>
      </c>
      <c r="G134" s="212" t="s">
        <v>3002</v>
      </c>
      <c r="H134" s="213">
        <v>56</v>
      </c>
      <c r="I134" s="214"/>
      <c r="J134" s="215">
        <f>ROUND(I134*H134,2)</f>
        <v>0</v>
      </c>
      <c r="K134" s="211" t="s">
        <v>21</v>
      </c>
      <c r="L134" s="62"/>
      <c r="M134" s="216" t="s">
        <v>21</v>
      </c>
      <c r="N134" s="217" t="s">
        <v>42</v>
      </c>
      <c r="O134" s="43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5" t="s">
        <v>426</v>
      </c>
      <c r="AT134" s="25" t="s">
        <v>421</v>
      </c>
      <c r="AU134" s="25" t="s">
        <v>78</v>
      </c>
      <c r="AY134" s="25" t="s">
        <v>419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5" t="s">
        <v>78</v>
      </c>
      <c r="BK134" s="220">
        <f>ROUND(I134*H134,2)</f>
        <v>0</v>
      </c>
      <c r="BL134" s="25" t="s">
        <v>426</v>
      </c>
      <c r="BM134" s="25" t="s">
        <v>688</v>
      </c>
    </row>
    <row r="135" spans="2:65" s="1" customFormat="1" ht="13.5">
      <c r="B135" s="42"/>
      <c r="C135" s="64"/>
      <c r="D135" s="237" t="s">
        <v>428</v>
      </c>
      <c r="E135" s="64"/>
      <c r="F135" s="271" t="s">
        <v>4403</v>
      </c>
      <c r="G135" s="64"/>
      <c r="H135" s="64"/>
      <c r="I135" s="177"/>
      <c r="J135" s="64"/>
      <c r="K135" s="64"/>
      <c r="L135" s="62"/>
      <c r="M135" s="223"/>
      <c r="N135" s="43"/>
      <c r="O135" s="43"/>
      <c r="P135" s="43"/>
      <c r="Q135" s="43"/>
      <c r="R135" s="43"/>
      <c r="S135" s="43"/>
      <c r="T135" s="79"/>
      <c r="AT135" s="25" t="s">
        <v>428</v>
      </c>
      <c r="AU135" s="25" t="s">
        <v>78</v>
      </c>
    </row>
    <row r="136" spans="2:65" s="1" customFormat="1" ht="22.5" customHeight="1">
      <c r="B136" s="42"/>
      <c r="C136" s="209" t="s">
        <v>563</v>
      </c>
      <c r="D136" s="209" t="s">
        <v>421</v>
      </c>
      <c r="E136" s="210" t="s">
        <v>4390</v>
      </c>
      <c r="F136" s="211" t="s">
        <v>4391</v>
      </c>
      <c r="G136" s="212" t="s">
        <v>3002</v>
      </c>
      <c r="H136" s="213">
        <v>56</v>
      </c>
      <c r="I136" s="214"/>
      <c r="J136" s="215">
        <f>ROUND(I136*H136,2)</f>
        <v>0</v>
      </c>
      <c r="K136" s="211" t="s">
        <v>21</v>
      </c>
      <c r="L136" s="62"/>
      <c r="M136" s="216" t="s">
        <v>21</v>
      </c>
      <c r="N136" s="217" t="s">
        <v>42</v>
      </c>
      <c r="O136" s="43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25" t="s">
        <v>426</v>
      </c>
      <c r="AT136" s="25" t="s">
        <v>421</v>
      </c>
      <c r="AU136" s="25" t="s">
        <v>78</v>
      </c>
      <c r="AY136" s="25" t="s">
        <v>419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5" t="s">
        <v>78</v>
      </c>
      <c r="BK136" s="220">
        <f>ROUND(I136*H136,2)</f>
        <v>0</v>
      </c>
      <c r="BL136" s="25" t="s">
        <v>426</v>
      </c>
      <c r="BM136" s="25" t="s">
        <v>700</v>
      </c>
    </row>
    <row r="137" spans="2:65" s="1" customFormat="1" ht="13.5">
      <c r="B137" s="42"/>
      <c r="C137" s="64"/>
      <c r="D137" s="237" t="s">
        <v>428</v>
      </c>
      <c r="E137" s="64"/>
      <c r="F137" s="271" t="s">
        <v>4391</v>
      </c>
      <c r="G137" s="64"/>
      <c r="H137" s="64"/>
      <c r="I137" s="177"/>
      <c r="J137" s="64"/>
      <c r="K137" s="64"/>
      <c r="L137" s="62"/>
      <c r="M137" s="223"/>
      <c r="N137" s="43"/>
      <c r="O137" s="43"/>
      <c r="P137" s="43"/>
      <c r="Q137" s="43"/>
      <c r="R137" s="43"/>
      <c r="S137" s="43"/>
      <c r="T137" s="79"/>
      <c r="AT137" s="25" t="s">
        <v>428</v>
      </c>
      <c r="AU137" s="25" t="s">
        <v>78</v>
      </c>
    </row>
    <row r="138" spans="2:65" s="1" customFormat="1" ht="31.5" customHeight="1">
      <c r="B138" s="42"/>
      <c r="C138" s="209" t="s">
        <v>569</v>
      </c>
      <c r="D138" s="209" t="s">
        <v>421</v>
      </c>
      <c r="E138" s="210" t="s">
        <v>4404</v>
      </c>
      <c r="F138" s="211" t="s">
        <v>4405</v>
      </c>
      <c r="G138" s="212" t="s">
        <v>504</v>
      </c>
      <c r="H138" s="213">
        <v>33</v>
      </c>
      <c r="I138" s="214"/>
      <c r="J138" s="215">
        <f>ROUND(I138*H138,2)</f>
        <v>0</v>
      </c>
      <c r="K138" s="211" t="s">
        <v>21</v>
      </c>
      <c r="L138" s="62"/>
      <c r="M138" s="216" t="s">
        <v>21</v>
      </c>
      <c r="N138" s="217" t="s">
        <v>42</v>
      </c>
      <c r="O138" s="43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25" t="s">
        <v>426</v>
      </c>
      <c r="AT138" s="25" t="s">
        <v>421</v>
      </c>
      <c r="AU138" s="25" t="s">
        <v>78</v>
      </c>
      <c r="AY138" s="25" t="s">
        <v>419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5" t="s">
        <v>78</v>
      </c>
      <c r="BK138" s="220">
        <f>ROUND(I138*H138,2)</f>
        <v>0</v>
      </c>
      <c r="BL138" s="25" t="s">
        <v>426</v>
      </c>
      <c r="BM138" s="25" t="s">
        <v>757</v>
      </c>
    </row>
    <row r="139" spans="2:65" s="1" customFormat="1" ht="13.5">
      <c r="B139" s="42"/>
      <c r="C139" s="64"/>
      <c r="D139" s="237" t="s">
        <v>428</v>
      </c>
      <c r="E139" s="64"/>
      <c r="F139" s="271" t="s">
        <v>4405</v>
      </c>
      <c r="G139" s="64"/>
      <c r="H139" s="64"/>
      <c r="I139" s="177"/>
      <c r="J139" s="64"/>
      <c r="K139" s="64"/>
      <c r="L139" s="62"/>
      <c r="M139" s="223"/>
      <c r="N139" s="43"/>
      <c r="O139" s="43"/>
      <c r="P139" s="43"/>
      <c r="Q139" s="43"/>
      <c r="R139" s="43"/>
      <c r="S139" s="43"/>
      <c r="T139" s="79"/>
      <c r="AT139" s="25" t="s">
        <v>428</v>
      </c>
      <c r="AU139" s="25" t="s">
        <v>78</v>
      </c>
    </row>
    <row r="140" spans="2:65" s="1" customFormat="1" ht="22.5" customHeight="1">
      <c r="B140" s="42"/>
      <c r="C140" s="209" t="s">
        <v>576</v>
      </c>
      <c r="D140" s="209" t="s">
        <v>421</v>
      </c>
      <c r="E140" s="210" t="s">
        <v>4406</v>
      </c>
      <c r="F140" s="211" t="s">
        <v>4407</v>
      </c>
      <c r="G140" s="212" t="s">
        <v>3002</v>
      </c>
      <c r="H140" s="213">
        <v>2</v>
      </c>
      <c r="I140" s="214"/>
      <c r="J140" s="215">
        <f>ROUND(I140*H140,2)</f>
        <v>0</v>
      </c>
      <c r="K140" s="211" t="s">
        <v>21</v>
      </c>
      <c r="L140" s="62"/>
      <c r="M140" s="216" t="s">
        <v>21</v>
      </c>
      <c r="N140" s="217" t="s">
        <v>42</v>
      </c>
      <c r="O140" s="43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25" t="s">
        <v>426</v>
      </c>
      <c r="AT140" s="25" t="s">
        <v>421</v>
      </c>
      <c r="AU140" s="25" t="s">
        <v>78</v>
      </c>
      <c r="AY140" s="25" t="s">
        <v>419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5" t="s">
        <v>78</v>
      </c>
      <c r="BK140" s="220">
        <f>ROUND(I140*H140,2)</f>
        <v>0</v>
      </c>
      <c r="BL140" s="25" t="s">
        <v>426</v>
      </c>
      <c r="BM140" s="25" t="s">
        <v>769</v>
      </c>
    </row>
    <row r="141" spans="2:65" s="1" customFormat="1" ht="13.5">
      <c r="B141" s="42"/>
      <c r="C141" s="64"/>
      <c r="D141" s="237" t="s">
        <v>428</v>
      </c>
      <c r="E141" s="64"/>
      <c r="F141" s="271" t="s">
        <v>4407</v>
      </c>
      <c r="G141" s="64"/>
      <c r="H141" s="64"/>
      <c r="I141" s="177"/>
      <c r="J141" s="64"/>
      <c r="K141" s="64"/>
      <c r="L141" s="62"/>
      <c r="M141" s="223"/>
      <c r="N141" s="43"/>
      <c r="O141" s="43"/>
      <c r="P141" s="43"/>
      <c r="Q141" s="43"/>
      <c r="R141" s="43"/>
      <c r="S141" s="43"/>
      <c r="T141" s="79"/>
      <c r="AT141" s="25" t="s">
        <v>428</v>
      </c>
      <c r="AU141" s="25" t="s">
        <v>78</v>
      </c>
    </row>
    <row r="142" spans="2:65" s="1" customFormat="1" ht="22.5" customHeight="1">
      <c r="B142" s="42"/>
      <c r="C142" s="209" t="s">
        <v>587</v>
      </c>
      <c r="D142" s="209" t="s">
        <v>421</v>
      </c>
      <c r="E142" s="210" t="s">
        <v>4408</v>
      </c>
      <c r="F142" s="211" t="s">
        <v>4409</v>
      </c>
      <c r="G142" s="212" t="s">
        <v>3002</v>
      </c>
      <c r="H142" s="213">
        <v>68</v>
      </c>
      <c r="I142" s="214"/>
      <c r="J142" s="215">
        <f>ROUND(I142*H142,2)</f>
        <v>0</v>
      </c>
      <c r="K142" s="211" t="s">
        <v>21</v>
      </c>
      <c r="L142" s="62"/>
      <c r="M142" s="216" t="s">
        <v>21</v>
      </c>
      <c r="N142" s="217" t="s">
        <v>42</v>
      </c>
      <c r="O142" s="43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5" t="s">
        <v>426</v>
      </c>
      <c r="AT142" s="25" t="s">
        <v>421</v>
      </c>
      <c r="AU142" s="25" t="s">
        <v>78</v>
      </c>
      <c r="AY142" s="25" t="s">
        <v>419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5" t="s">
        <v>78</v>
      </c>
      <c r="BK142" s="220">
        <f>ROUND(I142*H142,2)</f>
        <v>0</v>
      </c>
      <c r="BL142" s="25" t="s">
        <v>426</v>
      </c>
      <c r="BM142" s="25" t="s">
        <v>784</v>
      </c>
    </row>
    <row r="143" spans="2:65" s="1" customFormat="1" ht="13.5">
      <c r="B143" s="42"/>
      <c r="C143" s="64"/>
      <c r="D143" s="237" t="s">
        <v>428</v>
      </c>
      <c r="E143" s="64"/>
      <c r="F143" s="271" t="s">
        <v>4409</v>
      </c>
      <c r="G143" s="64"/>
      <c r="H143" s="64"/>
      <c r="I143" s="177"/>
      <c r="J143" s="64"/>
      <c r="K143" s="64"/>
      <c r="L143" s="62"/>
      <c r="M143" s="223"/>
      <c r="N143" s="43"/>
      <c r="O143" s="43"/>
      <c r="P143" s="43"/>
      <c r="Q143" s="43"/>
      <c r="R143" s="43"/>
      <c r="S143" s="43"/>
      <c r="T143" s="79"/>
      <c r="AT143" s="25" t="s">
        <v>428</v>
      </c>
      <c r="AU143" s="25" t="s">
        <v>78</v>
      </c>
    </row>
    <row r="144" spans="2:65" s="1" customFormat="1" ht="22.5" customHeight="1">
      <c r="B144" s="42"/>
      <c r="C144" s="209" t="s">
        <v>593</v>
      </c>
      <c r="D144" s="209" t="s">
        <v>421</v>
      </c>
      <c r="E144" s="210" t="s">
        <v>4410</v>
      </c>
      <c r="F144" s="211" t="s">
        <v>4411</v>
      </c>
      <c r="G144" s="212" t="s">
        <v>3002</v>
      </c>
      <c r="H144" s="213">
        <v>3</v>
      </c>
      <c r="I144" s="214"/>
      <c r="J144" s="215">
        <f>ROUND(I144*H144,2)</f>
        <v>0</v>
      </c>
      <c r="K144" s="211" t="s">
        <v>21</v>
      </c>
      <c r="L144" s="62"/>
      <c r="M144" s="216" t="s">
        <v>21</v>
      </c>
      <c r="N144" s="217" t="s">
        <v>42</v>
      </c>
      <c r="O144" s="43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25" t="s">
        <v>426</v>
      </c>
      <c r="AT144" s="25" t="s">
        <v>421</v>
      </c>
      <c r="AU144" s="25" t="s">
        <v>78</v>
      </c>
      <c r="AY144" s="25" t="s">
        <v>419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5" t="s">
        <v>78</v>
      </c>
      <c r="BK144" s="220">
        <f>ROUND(I144*H144,2)</f>
        <v>0</v>
      </c>
      <c r="BL144" s="25" t="s">
        <v>426</v>
      </c>
      <c r="BM144" s="25" t="s">
        <v>797</v>
      </c>
    </row>
    <row r="145" spans="2:65" s="1" customFormat="1" ht="13.5">
      <c r="B145" s="42"/>
      <c r="C145" s="64"/>
      <c r="D145" s="237" t="s">
        <v>428</v>
      </c>
      <c r="E145" s="64"/>
      <c r="F145" s="271" t="s">
        <v>4411</v>
      </c>
      <c r="G145" s="64"/>
      <c r="H145" s="64"/>
      <c r="I145" s="177"/>
      <c r="J145" s="64"/>
      <c r="K145" s="64"/>
      <c r="L145" s="62"/>
      <c r="M145" s="223"/>
      <c r="N145" s="43"/>
      <c r="O145" s="43"/>
      <c r="P145" s="43"/>
      <c r="Q145" s="43"/>
      <c r="R145" s="43"/>
      <c r="S145" s="43"/>
      <c r="T145" s="79"/>
      <c r="AT145" s="25" t="s">
        <v>428</v>
      </c>
      <c r="AU145" s="25" t="s">
        <v>78</v>
      </c>
    </row>
    <row r="146" spans="2:65" s="1" customFormat="1" ht="22.5" customHeight="1">
      <c r="B146" s="42"/>
      <c r="C146" s="209" t="s">
        <v>599</v>
      </c>
      <c r="D146" s="209" t="s">
        <v>421</v>
      </c>
      <c r="E146" s="210" t="s">
        <v>4412</v>
      </c>
      <c r="F146" s="211" t="s">
        <v>4413</v>
      </c>
      <c r="G146" s="212" t="s">
        <v>3002</v>
      </c>
      <c r="H146" s="213">
        <v>16</v>
      </c>
      <c r="I146" s="214"/>
      <c r="J146" s="215">
        <f>ROUND(I146*H146,2)</f>
        <v>0</v>
      </c>
      <c r="K146" s="211" t="s">
        <v>21</v>
      </c>
      <c r="L146" s="62"/>
      <c r="M146" s="216" t="s">
        <v>21</v>
      </c>
      <c r="N146" s="217" t="s">
        <v>42</v>
      </c>
      <c r="O146" s="43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25" t="s">
        <v>426</v>
      </c>
      <c r="AT146" s="25" t="s">
        <v>421</v>
      </c>
      <c r="AU146" s="25" t="s">
        <v>78</v>
      </c>
      <c r="AY146" s="25" t="s">
        <v>419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5" t="s">
        <v>78</v>
      </c>
      <c r="BK146" s="220">
        <f>ROUND(I146*H146,2)</f>
        <v>0</v>
      </c>
      <c r="BL146" s="25" t="s">
        <v>426</v>
      </c>
      <c r="BM146" s="25" t="s">
        <v>811</v>
      </c>
    </row>
    <row r="147" spans="2:65" s="1" customFormat="1" ht="13.5">
      <c r="B147" s="42"/>
      <c r="C147" s="64"/>
      <c r="D147" s="221" t="s">
        <v>428</v>
      </c>
      <c r="E147" s="64"/>
      <c r="F147" s="222" t="s">
        <v>4413</v>
      </c>
      <c r="G147" s="64"/>
      <c r="H147" s="64"/>
      <c r="I147" s="177"/>
      <c r="J147" s="64"/>
      <c r="K147" s="64"/>
      <c r="L147" s="62"/>
      <c r="M147" s="223"/>
      <c r="N147" s="43"/>
      <c r="O147" s="43"/>
      <c r="P147" s="43"/>
      <c r="Q147" s="43"/>
      <c r="R147" s="43"/>
      <c r="S147" s="43"/>
      <c r="T147" s="79"/>
      <c r="AT147" s="25" t="s">
        <v>428</v>
      </c>
      <c r="AU147" s="25" t="s">
        <v>78</v>
      </c>
    </row>
    <row r="148" spans="2:65" s="11" customFormat="1" ht="37.35" customHeight="1">
      <c r="B148" s="192"/>
      <c r="C148" s="193"/>
      <c r="D148" s="206" t="s">
        <v>70</v>
      </c>
      <c r="E148" s="290" t="s">
        <v>3550</v>
      </c>
      <c r="F148" s="290" t="s">
        <v>3866</v>
      </c>
      <c r="G148" s="193"/>
      <c r="H148" s="193"/>
      <c r="I148" s="196"/>
      <c r="J148" s="291">
        <f>BK148</f>
        <v>0</v>
      </c>
      <c r="K148" s="193"/>
      <c r="L148" s="198"/>
      <c r="M148" s="199"/>
      <c r="N148" s="200"/>
      <c r="O148" s="200"/>
      <c r="P148" s="201">
        <f>SUM(P149:P168)</f>
        <v>0</v>
      </c>
      <c r="Q148" s="200"/>
      <c r="R148" s="201">
        <f>SUM(R149:R168)</f>
        <v>0</v>
      </c>
      <c r="S148" s="200"/>
      <c r="T148" s="202">
        <f>SUM(T149:T168)</f>
        <v>0</v>
      </c>
      <c r="AR148" s="203" t="s">
        <v>78</v>
      </c>
      <c r="AT148" s="204" t="s">
        <v>70</v>
      </c>
      <c r="AU148" s="204" t="s">
        <v>71</v>
      </c>
      <c r="AY148" s="203" t="s">
        <v>419</v>
      </c>
      <c r="BK148" s="205">
        <f>SUM(BK149:BK168)</f>
        <v>0</v>
      </c>
    </row>
    <row r="149" spans="2:65" s="1" customFormat="1" ht="22.5" customHeight="1">
      <c r="B149" s="42"/>
      <c r="C149" s="209" t="s">
        <v>605</v>
      </c>
      <c r="D149" s="209" t="s">
        <v>421</v>
      </c>
      <c r="E149" s="210" t="s">
        <v>4349</v>
      </c>
      <c r="F149" s="211" t="s">
        <v>3792</v>
      </c>
      <c r="G149" s="212" t="s">
        <v>3770</v>
      </c>
      <c r="H149" s="213">
        <v>1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426</v>
      </c>
      <c r="AT149" s="25" t="s">
        <v>421</v>
      </c>
      <c r="AU149" s="25" t="s">
        <v>78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426</v>
      </c>
      <c r="BM149" s="25" t="s">
        <v>325</v>
      </c>
    </row>
    <row r="150" spans="2:65" s="1" customFormat="1" ht="13.5">
      <c r="B150" s="42"/>
      <c r="C150" s="64"/>
      <c r="D150" s="237" t="s">
        <v>428</v>
      </c>
      <c r="E150" s="64"/>
      <c r="F150" s="271" t="s">
        <v>3792</v>
      </c>
      <c r="G150" s="64"/>
      <c r="H150" s="64"/>
      <c r="I150" s="177"/>
      <c r="J150" s="64"/>
      <c r="K150" s="64"/>
      <c r="L150" s="62"/>
      <c r="M150" s="223"/>
      <c r="N150" s="43"/>
      <c r="O150" s="43"/>
      <c r="P150" s="43"/>
      <c r="Q150" s="43"/>
      <c r="R150" s="43"/>
      <c r="S150" s="43"/>
      <c r="T150" s="79"/>
      <c r="AT150" s="25" t="s">
        <v>428</v>
      </c>
      <c r="AU150" s="25" t="s">
        <v>78</v>
      </c>
    </row>
    <row r="151" spans="2:65" s="1" customFormat="1" ht="22.5" customHeight="1">
      <c r="B151" s="42"/>
      <c r="C151" s="209" t="s">
        <v>611</v>
      </c>
      <c r="D151" s="209" t="s">
        <v>421</v>
      </c>
      <c r="E151" s="210" t="s">
        <v>4350</v>
      </c>
      <c r="F151" s="211" t="s">
        <v>3869</v>
      </c>
      <c r="G151" s="212" t="s">
        <v>3770</v>
      </c>
      <c r="H151" s="213">
        <v>1</v>
      </c>
      <c r="I151" s="214"/>
      <c r="J151" s="215">
        <f>ROUND(I151*H151,2)</f>
        <v>0</v>
      </c>
      <c r="K151" s="211" t="s">
        <v>21</v>
      </c>
      <c r="L151" s="62"/>
      <c r="M151" s="216" t="s">
        <v>21</v>
      </c>
      <c r="N151" s="217" t="s">
        <v>42</v>
      </c>
      <c r="O151" s="43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5" t="s">
        <v>426</v>
      </c>
      <c r="AT151" s="25" t="s">
        <v>421</v>
      </c>
      <c r="AU151" s="25" t="s">
        <v>78</v>
      </c>
      <c r="AY151" s="25" t="s">
        <v>419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5" t="s">
        <v>78</v>
      </c>
      <c r="BK151" s="220">
        <f>ROUND(I151*H151,2)</f>
        <v>0</v>
      </c>
      <c r="BL151" s="25" t="s">
        <v>426</v>
      </c>
      <c r="BM151" s="25" t="s">
        <v>832</v>
      </c>
    </row>
    <row r="152" spans="2:65" s="1" customFormat="1" ht="13.5">
      <c r="B152" s="42"/>
      <c r="C152" s="64"/>
      <c r="D152" s="237" t="s">
        <v>428</v>
      </c>
      <c r="E152" s="64"/>
      <c r="F152" s="271" t="s">
        <v>3869</v>
      </c>
      <c r="G152" s="64"/>
      <c r="H152" s="64"/>
      <c r="I152" s="177"/>
      <c r="J152" s="64"/>
      <c r="K152" s="64"/>
      <c r="L152" s="62"/>
      <c r="M152" s="223"/>
      <c r="N152" s="43"/>
      <c r="O152" s="43"/>
      <c r="P152" s="43"/>
      <c r="Q152" s="43"/>
      <c r="R152" s="43"/>
      <c r="S152" s="43"/>
      <c r="T152" s="79"/>
      <c r="AT152" s="25" t="s">
        <v>428</v>
      </c>
      <c r="AU152" s="25" t="s">
        <v>78</v>
      </c>
    </row>
    <row r="153" spans="2:65" s="1" customFormat="1" ht="22.5" customHeight="1">
      <c r="B153" s="42"/>
      <c r="C153" s="209" t="s">
        <v>617</v>
      </c>
      <c r="D153" s="209" t="s">
        <v>421</v>
      </c>
      <c r="E153" s="210" t="s">
        <v>4414</v>
      </c>
      <c r="F153" s="211" t="s">
        <v>3873</v>
      </c>
      <c r="G153" s="212" t="s">
        <v>3770</v>
      </c>
      <c r="H153" s="213">
        <v>1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426</v>
      </c>
      <c r="AT153" s="25" t="s">
        <v>421</v>
      </c>
      <c r="AU153" s="25" t="s">
        <v>78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426</v>
      </c>
      <c r="BM153" s="25" t="s">
        <v>842</v>
      </c>
    </row>
    <row r="154" spans="2:65" s="1" customFormat="1" ht="13.5">
      <c r="B154" s="42"/>
      <c r="C154" s="64"/>
      <c r="D154" s="237" t="s">
        <v>428</v>
      </c>
      <c r="E154" s="64"/>
      <c r="F154" s="271" t="s">
        <v>3873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78</v>
      </c>
    </row>
    <row r="155" spans="2:65" s="1" customFormat="1" ht="22.5" customHeight="1">
      <c r="B155" s="42"/>
      <c r="C155" s="209" t="s">
        <v>622</v>
      </c>
      <c r="D155" s="209" t="s">
        <v>421</v>
      </c>
      <c r="E155" s="210" t="s">
        <v>4415</v>
      </c>
      <c r="F155" s="211" t="s">
        <v>4416</v>
      </c>
      <c r="G155" s="212" t="s">
        <v>458</v>
      </c>
      <c r="H155" s="213">
        <v>0.12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426</v>
      </c>
      <c r="AT155" s="25" t="s">
        <v>421</v>
      </c>
      <c r="AU155" s="25" t="s">
        <v>78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426</v>
      </c>
      <c r="BM155" s="25" t="s">
        <v>853</v>
      </c>
    </row>
    <row r="156" spans="2:65" s="1" customFormat="1" ht="13.5">
      <c r="B156" s="42"/>
      <c r="C156" s="64"/>
      <c r="D156" s="237" t="s">
        <v>428</v>
      </c>
      <c r="E156" s="64"/>
      <c r="F156" s="271" t="s">
        <v>4416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78</v>
      </c>
    </row>
    <row r="157" spans="2:65" s="1" customFormat="1" ht="22.5" customHeight="1">
      <c r="B157" s="42"/>
      <c r="C157" s="209" t="s">
        <v>628</v>
      </c>
      <c r="D157" s="209" t="s">
        <v>421</v>
      </c>
      <c r="E157" s="210" t="s">
        <v>4351</v>
      </c>
      <c r="F157" s="211" t="s">
        <v>3877</v>
      </c>
      <c r="G157" s="212" t="s">
        <v>3770</v>
      </c>
      <c r="H157" s="213">
        <v>1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78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864</v>
      </c>
    </row>
    <row r="158" spans="2:65" s="1" customFormat="1" ht="13.5">
      <c r="B158" s="42"/>
      <c r="C158" s="64"/>
      <c r="D158" s="237" t="s">
        <v>428</v>
      </c>
      <c r="E158" s="64"/>
      <c r="F158" s="271" t="s">
        <v>3877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78</v>
      </c>
    </row>
    <row r="159" spans="2:65" s="1" customFormat="1" ht="22.5" customHeight="1">
      <c r="B159" s="42"/>
      <c r="C159" s="209" t="s">
        <v>633</v>
      </c>
      <c r="D159" s="209" t="s">
        <v>421</v>
      </c>
      <c r="E159" s="210" t="s">
        <v>4329</v>
      </c>
      <c r="F159" s="211" t="s">
        <v>3879</v>
      </c>
      <c r="G159" s="212" t="s">
        <v>3770</v>
      </c>
      <c r="H159" s="213">
        <v>1</v>
      </c>
      <c r="I159" s="214"/>
      <c r="J159" s="215">
        <f>ROUND(I159*H159,2)</f>
        <v>0</v>
      </c>
      <c r="K159" s="211" t="s">
        <v>21</v>
      </c>
      <c r="L159" s="62"/>
      <c r="M159" s="216" t="s">
        <v>21</v>
      </c>
      <c r="N159" s="217" t="s">
        <v>42</v>
      </c>
      <c r="O159" s="43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5" t="s">
        <v>426</v>
      </c>
      <c r="AT159" s="25" t="s">
        <v>421</v>
      </c>
      <c r="AU159" s="25" t="s">
        <v>78</v>
      </c>
      <c r="AY159" s="25" t="s">
        <v>419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5" t="s">
        <v>78</v>
      </c>
      <c r="BK159" s="220">
        <f>ROUND(I159*H159,2)</f>
        <v>0</v>
      </c>
      <c r="BL159" s="25" t="s">
        <v>426</v>
      </c>
      <c r="BM159" s="25" t="s">
        <v>875</v>
      </c>
    </row>
    <row r="160" spans="2:65" s="1" customFormat="1" ht="13.5">
      <c r="B160" s="42"/>
      <c r="C160" s="64"/>
      <c r="D160" s="237" t="s">
        <v>428</v>
      </c>
      <c r="E160" s="64"/>
      <c r="F160" s="271" t="s">
        <v>3879</v>
      </c>
      <c r="G160" s="64"/>
      <c r="H160" s="64"/>
      <c r="I160" s="177"/>
      <c r="J160" s="64"/>
      <c r="K160" s="64"/>
      <c r="L160" s="62"/>
      <c r="M160" s="223"/>
      <c r="N160" s="43"/>
      <c r="O160" s="43"/>
      <c r="P160" s="43"/>
      <c r="Q160" s="43"/>
      <c r="R160" s="43"/>
      <c r="S160" s="43"/>
      <c r="T160" s="79"/>
      <c r="AT160" s="25" t="s">
        <v>428</v>
      </c>
      <c r="AU160" s="25" t="s">
        <v>78</v>
      </c>
    </row>
    <row r="161" spans="2:65" s="1" customFormat="1" ht="22.5" customHeight="1">
      <c r="B161" s="42"/>
      <c r="C161" s="209" t="s">
        <v>638</v>
      </c>
      <c r="D161" s="209" t="s">
        <v>421</v>
      </c>
      <c r="E161" s="210" t="s">
        <v>4417</v>
      </c>
      <c r="F161" s="211" t="s">
        <v>4068</v>
      </c>
      <c r="G161" s="212" t="s">
        <v>3770</v>
      </c>
      <c r="H161" s="213">
        <v>1</v>
      </c>
      <c r="I161" s="214"/>
      <c r="J161" s="215">
        <f>ROUND(I161*H161,2)</f>
        <v>0</v>
      </c>
      <c r="K161" s="211" t="s">
        <v>21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426</v>
      </c>
      <c r="AT161" s="25" t="s">
        <v>421</v>
      </c>
      <c r="AU161" s="25" t="s">
        <v>78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426</v>
      </c>
      <c r="BM161" s="25" t="s">
        <v>886</v>
      </c>
    </row>
    <row r="162" spans="2:65" s="1" customFormat="1" ht="13.5">
      <c r="B162" s="42"/>
      <c r="C162" s="64"/>
      <c r="D162" s="237" t="s">
        <v>428</v>
      </c>
      <c r="E162" s="64"/>
      <c r="F162" s="271" t="s">
        <v>4068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78</v>
      </c>
    </row>
    <row r="163" spans="2:65" s="1" customFormat="1" ht="22.5" customHeight="1">
      <c r="B163" s="42"/>
      <c r="C163" s="209" t="s">
        <v>643</v>
      </c>
      <c r="D163" s="209" t="s">
        <v>421</v>
      </c>
      <c r="E163" s="210" t="s">
        <v>4353</v>
      </c>
      <c r="F163" s="211" t="s">
        <v>3881</v>
      </c>
      <c r="G163" s="212" t="s">
        <v>3770</v>
      </c>
      <c r="H163" s="213">
        <v>1</v>
      </c>
      <c r="I163" s="214"/>
      <c r="J163" s="215">
        <f>ROUND(I163*H163,2)</f>
        <v>0</v>
      </c>
      <c r="K163" s="211" t="s">
        <v>21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426</v>
      </c>
      <c r="AT163" s="25" t="s">
        <v>421</v>
      </c>
      <c r="AU163" s="25" t="s">
        <v>78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426</v>
      </c>
      <c r="BM163" s="25" t="s">
        <v>897</v>
      </c>
    </row>
    <row r="164" spans="2:65" s="1" customFormat="1" ht="13.5">
      <c r="B164" s="42"/>
      <c r="C164" s="64"/>
      <c r="D164" s="237" t="s">
        <v>428</v>
      </c>
      <c r="E164" s="64"/>
      <c r="F164" s="271" t="s">
        <v>3881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78</v>
      </c>
    </row>
    <row r="165" spans="2:65" s="1" customFormat="1" ht="22.5" customHeight="1">
      <c r="B165" s="42"/>
      <c r="C165" s="209" t="s">
        <v>649</v>
      </c>
      <c r="D165" s="209" t="s">
        <v>421</v>
      </c>
      <c r="E165" s="210" t="s">
        <v>4418</v>
      </c>
      <c r="F165" s="211" t="s">
        <v>3885</v>
      </c>
      <c r="G165" s="212" t="s">
        <v>3770</v>
      </c>
      <c r="H165" s="213">
        <v>1</v>
      </c>
      <c r="I165" s="214"/>
      <c r="J165" s="215">
        <f>ROUND(I165*H165,2)</f>
        <v>0</v>
      </c>
      <c r="K165" s="211" t="s">
        <v>21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426</v>
      </c>
      <c r="AT165" s="25" t="s">
        <v>421</v>
      </c>
      <c r="AU165" s="25" t="s">
        <v>78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426</v>
      </c>
      <c r="BM165" s="25" t="s">
        <v>909</v>
      </c>
    </row>
    <row r="166" spans="2:65" s="1" customFormat="1" ht="13.5">
      <c r="B166" s="42"/>
      <c r="C166" s="64"/>
      <c r="D166" s="237" t="s">
        <v>428</v>
      </c>
      <c r="E166" s="64"/>
      <c r="F166" s="271" t="s">
        <v>3885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78</v>
      </c>
    </row>
    <row r="167" spans="2:65" s="1" customFormat="1" ht="22.5" customHeight="1">
      <c r="B167" s="42"/>
      <c r="C167" s="209" t="s">
        <v>654</v>
      </c>
      <c r="D167" s="209" t="s">
        <v>421</v>
      </c>
      <c r="E167" s="210" t="s">
        <v>4419</v>
      </c>
      <c r="F167" s="211" t="s">
        <v>3887</v>
      </c>
      <c r="G167" s="212" t="s">
        <v>3770</v>
      </c>
      <c r="H167" s="213">
        <v>1</v>
      </c>
      <c r="I167" s="214"/>
      <c r="J167" s="215">
        <f>ROUND(I167*H167,2)</f>
        <v>0</v>
      </c>
      <c r="K167" s="211" t="s">
        <v>21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426</v>
      </c>
      <c r="AT167" s="25" t="s">
        <v>421</v>
      </c>
      <c r="AU167" s="25" t="s">
        <v>78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426</v>
      </c>
      <c r="BM167" s="25" t="s">
        <v>921</v>
      </c>
    </row>
    <row r="168" spans="2:65" s="1" customFormat="1" ht="13.5">
      <c r="B168" s="42"/>
      <c r="C168" s="64"/>
      <c r="D168" s="221" t="s">
        <v>428</v>
      </c>
      <c r="E168" s="64"/>
      <c r="F168" s="222" t="s">
        <v>3887</v>
      </c>
      <c r="G168" s="64"/>
      <c r="H168" s="64"/>
      <c r="I168" s="177"/>
      <c r="J168" s="64"/>
      <c r="K168" s="64"/>
      <c r="L168" s="62"/>
      <c r="M168" s="287"/>
      <c r="N168" s="288"/>
      <c r="O168" s="288"/>
      <c r="P168" s="288"/>
      <c r="Q168" s="288"/>
      <c r="R168" s="288"/>
      <c r="S168" s="288"/>
      <c r="T168" s="289"/>
      <c r="AT168" s="25" t="s">
        <v>428</v>
      </c>
      <c r="AU168" s="25" t="s">
        <v>78</v>
      </c>
    </row>
    <row r="169" spans="2:65" s="1" customFormat="1" ht="6.95" customHeight="1">
      <c r="B169" s="57"/>
      <c r="C169" s="58"/>
      <c r="D169" s="58"/>
      <c r="E169" s="58"/>
      <c r="F169" s="58"/>
      <c r="G169" s="58"/>
      <c r="H169" s="58"/>
      <c r="I169" s="151"/>
      <c r="J169" s="58"/>
      <c r="K169" s="58"/>
      <c r="L169" s="62"/>
    </row>
  </sheetData>
  <sheetProtection password="CC35" sheet="1" objects="1" scenarios="1" formatCells="0" formatColumns="0" formatRows="0" sort="0" autoFilter="0"/>
  <autoFilter ref="C89:K168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3806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4420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ROUND(J89,2)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ROUND(SUM(BE89:BE94), 2)</f>
        <v>0</v>
      </c>
      <c r="G34" s="43"/>
      <c r="H34" s="43"/>
      <c r="I34" s="143">
        <v>0.21</v>
      </c>
      <c r="J34" s="142">
        <f>ROUND(ROUND((SUM(BE89:BE94)),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ROUND(SUM(BF89:BF94), 2)</f>
        <v>0</v>
      </c>
      <c r="G35" s="43"/>
      <c r="H35" s="43"/>
      <c r="I35" s="143">
        <v>0.15</v>
      </c>
      <c r="J35" s="142">
        <f>ROUND(ROUND((SUM(BF89:BF94)),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ROUND(SUM(BG89:BG94),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ROUND(SUM(BH89:BH94),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ROUND(SUM(BI89:BI94),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3806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DETEKTORY - DETEKTORY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J89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4421</v>
      </c>
      <c r="E65" s="164"/>
      <c r="F65" s="164"/>
      <c r="G65" s="164"/>
      <c r="H65" s="164"/>
      <c r="I65" s="165"/>
      <c r="J65" s="166">
        <f>J90</f>
        <v>0</v>
      </c>
      <c r="K65" s="167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9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51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54"/>
      <c r="J71" s="61"/>
      <c r="K71" s="61"/>
      <c r="L71" s="62"/>
    </row>
    <row r="72" spans="2:12" s="1" customFormat="1" ht="36.950000000000003" customHeight="1">
      <c r="B72" s="42"/>
      <c r="C72" s="63" t="s">
        <v>380</v>
      </c>
      <c r="D72" s="64"/>
      <c r="E72" s="64"/>
      <c r="F72" s="64"/>
      <c r="G72" s="64"/>
      <c r="H72" s="64"/>
      <c r="I72" s="177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77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77"/>
      <c r="J74" s="64"/>
      <c r="K74" s="64"/>
      <c r="L74" s="62"/>
    </row>
    <row r="75" spans="2:12" s="1" customFormat="1" ht="22.5" customHeight="1">
      <c r="B75" s="42"/>
      <c r="C75" s="64"/>
      <c r="D75" s="64"/>
      <c r="E75" s="423" t="str">
        <f>E7</f>
        <v>Rekonstrukce objektu č.50 na ubytovnu</v>
      </c>
      <c r="F75" s="424"/>
      <c r="G75" s="424"/>
      <c r="H75" s="424"/>
      <c r="I75" s="177"/>
      <c r="J75" s="64"/>
      <c r="K75" s="64"/>
      <c r="L75" s="62"/>
    </row>
    <row r="76" spans="2:12">
      <c r="B76" s="29"/>
      <c r="C76" s="66" t="s">
        <v>170</v>
      </c>
      <c r="D76" s="178"/>
      <c r="E76" s="178"/>
      <c r="F76" s="178"/>
      <c r="G76" s="178"/>
      <c r="H76" s="178"/>
      <c r="J76" s="178"/>
      <c r="K76" s="178"/>
      <c r="L76" s="179"/>
    </row>
    <row r="77" spans="2:12" ht="22.5" customHeight="1">
      <c r="B77" s="29"/>
      <c r="C77" s="178"/>
      <c r="D77" s="178"/>
      <c r="E77" s="423" t="s">
        <v>173</v>
      </c>
      <c r="F77" s="428"/>
      <c r="G77" s="428"/>
      <c r="H77" s="428"/>
      <c r="J77" s="178"/>
      <c r="K77" s="178"/>
      <c r="L77" s="179"/>
    </row>
    <row r="78" spans="2:12">
      <c r="B78" s="29"/>
      <c r="C78" s="66" t="s">
        <v>176</v>
      </c>
      <c r="D78" s="178"/>
      <c r="E78" s="178"/>
      <c r="F78" s="178"/>
      <c r="G78" s="178"/>
      <c r="H78" s="178"/>
      <c r="J78" s="178"/>
      <c r="K78" s="178"/>
      <c r="L78" s="179"/>
    </row>
    <row r="79" spans="2:12" s="1" customFormat="1" ht="22.5" customHeight="1">
      <c r="B79" s="42"/>
      <c r="C79" s="64"/>
      <c r="D79" s="64"/>
      <c r="E79" s="427" t="s">
        <v>3806</v>
      </c>
      <c r="F79" s="425"/>
      <c r="G79" s="425"/>
      <c r="H79" s="425"/>
      <c r="I79" s="177"/>
      <c r="J79" s="64"/>
      <c r="K79" s="64"/>
      <c r="L79" s="62"/>
    </row>
    <row r="80" spans="2:12" s="1" customFormat="1" ht="14.45" customHeight="1">
      <c r="B80" s="42"/>
      <c r="C80" s="66" t="s">
        <v>3807</v>
      </c>
      <c r="D80" s="64"/>
      <c r="E80" s="64"/>
      <c r="F80" s="64"/>
      <c r="G80" s="64"/>
      <c r="H80" s="64"/>
      <c r="I80" s="177"/>
      <c r="J80" s="64"/>
      <c r="K80" s="64"/>
      <c r="L80" s="62"/>
    </row>
    <row r="81" spans="2:65" s="1" customFormat="1" ht="23.25" customHeight="1">
      <c r="B81" s="42"/>
      <c r="C81" s="64"/>
      <c r="D81" s="64"/>
      <c r="E81" s="394" t="str">
        <f>E13</f>
        <v>DETEKTORY - DETEKTORY</v>
      </c>
      <c r="F81" s="425"/>
      <c r="G81" s="425"/>
      <c r="H81" s="425"/>
      <c r="I81" s="177"/>
      <c r="J81" s="64"/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7"/>
      <c r="J82" s="64"/>
      <c r="K82" s="64"/>
      <c r="L82" s="62"/>
    </row>
    <row r="83" spans="2:65" s="1" customFormat="1" ht="18" customHeight="1">
      <c r="B83" s="42"/>
      <c r="C83" s="66" t="s">
        <v>23</v>
      </c>
      <c r="D83" s="64"/>
      <c r="E83" s="64"/>
      <c r="F83" s="180" t="str">
        <f>F16</f>
        <v>Valdice</v>
      </c>
      <c r="G83" s="64"/>
      <c r="H83" s="64"/>
      <c r="I83" s="181" t="s">
        <v>25</v>
      </c>
      <c r="J83" s="74" t="str">
        <f>IF(J16="","",J16)</f>
        <v>31.07.2017</v>
      </c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7"/>
      <c r="J84" s="64"/>
      <c r="K84" s="64"/>
      <c r="L84" s="62"/>
    </row>
    <row r="85" spans="2:65" s="1" customFormat="1">
      <c r="B85" s="42"/>
      <c r="C85" s="66" t="s">
        <v>27</v>
      </c>
      <c r="D85" s="64"/>
      <c r="E85" s="64"/>
      <c r="F85" s="180" t="str">
        <f>E19</f>
        <v xml:space="preserve"> </v>
      </c>
      <c r="G85" s="64"/>
      <c r="H85" s="64"/>
      <c r="I85" s="181" t="s">
        <v>33</v>
      </c>
      <c r="J85" s="180" t="str">
        <f>E25</f>
        <v xml:space="preserve"> </v>
      </c>
      <c r="K85" s="64"/>
      <c r="L85" s="62"/>
    </row>
    <row r="86" spans="2:65" s="1" customFormat="1" ht="14.45" customHeight="1">
      <c r="B86" s="42"/>
      <c r="C86" s="66" t="s">
        <v>31</v>
      </c>
      <c r="D86" s="64"/>
      <c r="E86" s="64"/>
      <c r="F86" s="180" t="str">
        <f>IF(E22="","",E22)</f>
        <v/>
      </c>
      <c r="G86" s="64"/>
      <c r="H86" s="64"/>
      <c r="I86" s="177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7"/>
      <c r="J87" s="64"/>
      <c r="K87" s="64"/>
      <c r="L87" s="62"/>
    </row>
    <row r="88" spans="2:65" s="10" customFormat="1" ht="29.25" customHeight="1">
      <c r="B88" s="182"/>
      <c r="C88" s="183" t="s">
        <v>404</v>
      </c>
      <c r="D88" s="184" t="s">
        <v>56</v>
      </c>
      <c r="E88" s="184" t="s">
        <v>52</v>
      </c>
      <c r="F88" s="184" t="s">
        <v>405</v>
      </c>
      <c r="G88" s="184" t="s">
        <v>406</v>
      </c>
      <c r="H88" s="184" t="s">
        <v>407</v>
      </c>
      <c r="I88" s="185" t="s">
        <v>408</v>
      </c>
      <c r="J88" s="184" t="s">
        <v>275</v>
      </c>
      <c r="K88" s="186" t="s">
        <v>409</v>
      </c>
      <c r="L88" s="187"/>
      <c r="M88" s="82" t="s">
        <v>410</v>
      </c>
      <c r="N88" s="83" t="s">
        <v>41</v>
      </c>
      <c r="O88" s="83" t="s">
        <v>411</v>
      </c>
      <c r="P88" s="83" t="s">
        <v>412</v>
      </c>
      <c r="Q88" s="83" t="s">
        <v>413</v>
      </c>
      <c r="R88" s="83" t="s">
        <v>414</v>
      </c>
      <c r="S88" s="83" t="s">
        <v>415</v>
      </c>
      <c r="T88" s="84" t="s">
        <v>416</v>
      </c>
    </row>
    <row r="89" spans="2:65" s="1" customFormat="1" ht="29.25" customHeight="1">
      <c r="B89" s="42"/>
      <c r="C89" s="88" t="s">
        <v>280</v>
      </c>
      <c r="D89" s="64"/>
      <c r="E89" s="64"/>
      <c r="F89" s="64"/>
      <c r="G89" s="64"/>
      <c r="H89" s="64"/>
      <c r="I89" s="177"/>
      <c r="J89" s="188">
        <f>BK89</f>
        <v>0</v>
      </c>
      <c r="K89" s="64"/>
      <c r="L89" s="62"/>
      <c r="M89" s="85"/>
      <c r="N89" s="86"/>
      <c r="O89" s="86"/>
      <c r="P89" s="189">
        <f>P90</f>
        <v>0</v>
      </c>
      <c r="Q89" s="86"/>
      <c r="R89" s="189">
        <f>R90</f>
        <v>0</v>
      </c>
      <c r="S89" s="86"/>
      <c r="T89" s="190">
        <f>T90</f>
        <v>0</v>
      </c>
      <c r="AT89" s="25" t="s">
        <v>70</v>
      </c>
      <c r="AU89" s="25" t="s">
        <v>281</v>
      </c>
      <c r="BK89" s="191">
        <f>BK90</f>
        <v>0</v>
      </c>
    </row>
    <row r="90" spans="2:65" s="11" customFormat="1" ht="37.35" customHeight="1">
      <c r="B90" s="192"/>
      <c r="C90" s="193"/>
      <c r="D90" s="206" t="s">
        <v>70</v>
      </c>
      <c r="E90" s="290" t="s">
        <v>3526</v>
      </c>
      <c r="F90" s="290" t="s">
        <v>4422</v>
      </c>
      <c r="G90" s="193"/>
      <c r="H90" s="193"/>
      <c r="I90" s="196"/>
      <c r="J90" s="291">
        <f>BK90</f>
        <v>0</v>
      </c>
      <c r="K90" s="193"/>
      <c r="L90" s="198"/>
      <c r="M90" s="199"/>
      <c r="N90" s="200"/>
      <c r="O90" s="200"/>
      <c r="P90" s="201">
        <f>SUM(P91:P94)</f>
        <v>0</v>
      </c>
      <c r="Q90" s="200"/>
      <c r="R90" s="201">
        <f>SUM(R91:R94)</f>
        <v>0</v>
      </c>
      <c r="S90" s="200"/>
      <c r="T90" s="202">
        <f>SUM(T91:T94)</f>
        <v>0</v>
      </c>
      <c r="AR90" s="203" t="s">
        <v>78</v>
      </c>
      <c r="AT90" s="204" t="s">
        <v>70</v>
      </c>
      <c r="AU90" s="204" t="s">
        <v>71</v>
      </c>
      <c r="AY90" s="203" t="s">
        <v>419</v>
      </c>
      <c r="BK90" s="205">
        <f>SUM(BK91:BK94)</f>
        <v>0</v>
      </c>
    </row>
    <row r="91" spans="2:65" s="1" customFormat="1" ht="22.5" customHeight="1">
      <c r="B91" s="42"/>
      <c r="C91" s="209" t="s">
        <v>78</v>
      </c>
      <c r="D91" s="209" t="s">
        <v>421</v>
      </c>
      <c r="E91" s="210" t="s">
        <v>4423</v>
      </c>
      <c r="F91" s="211" t="s">
        <v>4424</v>
      </c>
      <c r="G91" s="212" t="s">
        <v>3002</v>
      </c>
      <c r="H91" s="213">
        <v>2</v>
      </c>
      <c r="I91" s="214"/>
      <c r="J91" s="215">
        <f>ROUND(I91*H91,2)</f>
        <v>0</v>
      </c>
      <c r="K91" s="211" t="s">
        <v>21</v>
      </c>
      <c r="L91" s="62"/>
      <c r="M91" s="216" t="s">
        <v>21</v>
      </c>
      <c r="N91" s="217" t="s">
        <v>42</v>
      </c>
      <c r="O91" s="43"/>
      <c r="P91" s="218">
        <f>O91*H91</f>
        <v>0</v>
      </c>
      <c r="Q91" s="218">
        <v>0</v>
      </c>
      <c r="R91" s="218">
        <f>Q91*H91</f>
        <v>0</v>
      </c>
      <c r="S91" s="218">
        <v>0</v>
      </c>
      <c r="T91" s="219">
        <f>S91*H91</f>
        <v>0</v>
      </c>
      <c r="AR91" s="25" t="s">
        <v>426</v>
      </c>
      <c r="AT91" s="25" t="s">
        <v>421</v>
      </c>
      <c r="AU91" s="25" t="s">
        <v>78</v>
      </c>
      <c r="AY91" s="25" t="s">
        <v>419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5" t="s">
        <v>78</v>
      </c>
      <c r="BK91" s="220">
        <f>ROUND(I91*H91,2)</f>
        <v>0</v>
      </c>
      <c r="BL91" s="25" t="s">
        <v>426</v>
      </c>
      <c r="BM91" s="25" t="s">
        <v>80</v>
      </c>
    </row>
    <row r="92" spans="2:65" s="1" customFormat="1" ht="13.5">
      <c r="B92" s="42"/>
      <c r="C92" s="64"/>
      <c r="D92" s="237" t="s">
        <v>428</v>
      </c>
      <c r="E92" s="64"/>
      <c r="F92" s="271" t="s">
        <v>4424</v>
      </c>
      <c r="G92" s="64"/>
      <c r="H92" s="64"/>
      <c r="I92" s="177"/>
      <c r="J92" s="64"/>
      <c r="K92" s="64"/>
      <c r="L92" s="62"/>
      <c r="M92" s="223"/>
      <c r="N92" s="43"/>
      <c r="O92" s="43"/>
      <c r="P92" s="43"/>
      <c r="Q92" s="43"/>
      <c r="R92" s="43"/>
      <c r="S92" s="43"/>
      <c r="T92" s="79"/>
      <c r="AT92" s="25" t="s">
        <v>428</v>
      </c>
      <c r="AU92" s="25" t="s">
        <v>78</v>
      </c>
    </row>
    <row r="93" spans="2:65" s="1" customFormat="1" ht="22.5" customHeight="1">
      <c r="B93" s="42"/>
      <c r="C93" s="209" t="s">
        <v>80</v>
      </c>
      <c r="D93" s="209" t="s">
        <v>421</v>
      </c>
      <c r="E93" s="210" t="s">
        <v>4425</v>
      </c>
      <c r="F93" s="211" t="s">
        <v>4426</v>
      </c>
      <c r="G93" s="212" t="s">
        <v>3770</v>
      </c>
      <c r="H93" s="213">
        <v>1</v>
      </c>
      <c r="I93" s="214"/>
      <c r="J93" s="215">
        <f>ROUND(I93*H93,2)</f>
        <v>0</v>
      </c>
      <c r="K93" s="211" t="s">
        <v>21</v>
      </c>
      <c r="L93" s="62"/>
      <c r="M93" s="216" t="s">
        <v>21</v>
      </c>
      <c r="N93" s="217" t="s">
        <v>42</v>
      </c>
      <c r="O93" s="43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AR93" s="25" t="s">
        <v>426</v>
      </c>
      <c r="AT93" s="25" t="s">
        <v>421</v>
      </c>
      <c r="AU93" s="25" t="s">
        <v>78</v>
      </c>
      <c r="AY93" s="25" t="s">
        <v>419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5" t="s">
        <v>78</v>
      </c>
      <c r="BK93" s="220">
        <f>ROUND(I93*H93,2)</f>
        <v>0</v>
      </c>
      <c r="BL93" s="25" t="s">
        <v>426</v>
      </c>
      <c r="BM93" s="25" t="s">
        <v>426</v>
      </c>
    </row>
    <row r="94" spans="2:65" s="1" customFormat="1" ht="13.5">
      <c r="B94" s="42"/>
      <c r="C94" s="64"/>
      <c r="D94" s="221" t="s">
        <v>428</v>
      </c>
      <c r="E94" s="64"/>
      <c r="F94" s="222" t="s">
        <v>4426</v>
      </c>
      <c r="G94" s="64"/>
      <c r="H94" s="64"/>
      <c r="I94" s="177"/>
      <c r="J94" s="64"/>
      <c r="K94" s="64"/>
      <c r="L94" s="62"/>
      <c r="M94" s="287"/>
      <c r="N94" s="288"/>
      <c r="O94" s="288"/>
      <c r="P94" s="288"/>
      <c r="Q94" s="288"/>
      <c r="R94" s="288"/>
      <c r="S94" s="288"/>
      <c r="T94" s="289"/>
      <c r="AT94" s="25" t="s">
        <v>428</v>
      </c>
      <c r="AU94" s="25" t="s">
        <v>78</v>
      </c>
    </row>
    <row r="95" spans="2:65" s="1" customFormat="1" ht="6.95" customHeight="1">
      <c r="B95" s="57"/>
      <c r="C95" s="58"/>
      <c r="D95" s="58"/>
      <c r="E95" s="58"/>
      <c r="F95" s="58"/>
      <c r="G95" s="58"/>
      <c r="H95" s="58"/>
      <c r="I95" s="151"/>
      <c r="J95" s="58"/>
      <c r="K95" s="58"/>
      <c r="L95" s="62"/>
    </row>
  </sheetData>
  <sheetProtection password="CC35" sheet="1" objects="1" scenarios="1" formatCells="0" formatColumns="0" formatRows="0" sort="0" autoFilter="0"/>
  <autoFilter ref="C88:K94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1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127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9" t="s">
        <v>173</v>
      </c>
      <c r="F9" s="421"/>
      <c r="G9" s="421"/>
      <c r="H9" s="421"/>
      <c r="I9" s="129"/>
      <c r="J9" s="43"/>
      <c r="K9" s="46"/>
    </row>
    <row r="10" spans="1:70" s="1" customFormat="1">
      <c r="B10" s="42"/>
      <c r="C10" s="43"/>
      <c r="D10" s="38" t="s">
        <v>176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22" t="s">
        <v>4427</v>
      </c>
      <c r="F11" s="421"/>
      <c r="G11" s="421"/>
      <c r="H11" s="421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31.07.2017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30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37</v>
      </c>
      <c r="E29" s="43"/>
      <c r="F29" s="43"/>
      <c r="G29" s="43"/>
      <c r="H29" s="43"/>
      <c r="I29" s="129"/>
      <c r="J29" s="140">
        <f>ROUND(J91,2)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41" t="s">
        <v>38</v>
      </c>
      <c r="J31" s="47" t="s">
        <v>40</v>
      </c>
      <c r="K31" s="46"/>
    </row>
    <row r="32" spans="2:11" s="1" customFormat="1" ht="14.45" customHeight="1">
      <c r="B32" s="42"/>
      <c r="C32" s="43"/>
      <c r="D32" s="50" t="s">
        <v>41</v>
      </c>
      <c r="E32" s="50" t="s">
        <v>42</v>
      </c>
      <c r="F32" s="142">
        <f>ROUND(SUM(BE91:BE412), 2)</f>
        <v>0</v>
      </c>
      <c r="G32" s="43"/>
      <c r="H32" s="43"/>
      <c r="I32" s="143">
        <v>0.21</v>
      </c>
      <c r="J32" s="142">
        <f>ROUND(ROUND((SUM(BE91:BE412)),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2">
        <f>ROUND(SUM(BF91:BF412), 2)</f>
        <v>0</v>
      </c>
      <c r="G33" s="43"/>
      <c r="H33" s="43"/>
      <c r="I33" s="143">
        <v>0.15</v>
      </c>
      <c r="J33" s="142">
        <f>ROUND(ROUND((SUM(BF91:BF412)),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2">
        <f>ROUND(SUM(BG91:BG412),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2">
        <f>ROUND(SUM(BH91:BH412),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2">
        <f>ROUND(SUM(BI91:BI412),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47</v>
      </c>
      <c r="E38" s="80"/>
      <c r="F38" s="80"/>
      <c r="G38" s="146" t="s">
        <v>48</v>
      </c>
      <c r="H38" s="147" t="s">
        <v>49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245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9" t="str">
        <f>E7</f>
        <v>Rekonstrukce objektu č.50 na ubytovnu</v>
      </c>
      <c r="F47" s="420"/>
      <c r="G47" s="420"/>
      <c r="H47" s="420"/>
      <c r="I47" s="129"/>
      <c r="J47" s="43"/>
      <c r="K47" s="46"/>
    </row>
    <row r="48" spans="2:11">
      <c r="B48" s="29"/>
      <c r="C48" s="38" t="s">
        <v>170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9" t="s">
        <v>173</v>
      </c>
      <c r="F49" s="421"/>
      <c r="G49" s="421"/>
      <c r="H49" s="421"/>
      <c r="I49" s="129"/>
      <c r="J49" s="43"/>
      <c r="K49" s="46"/>
    </row>
    <row r="50" spans="2:47" s="1" customFormat="1" ht="14.45" customHeight="1">
      <c r="B50" s="42"/>
      <c r="C50" s="38" t="s">
        <v>176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22" t="str">
        <f>E11</f>
        <v>vzd - Vzduchotechnika</v>
      </c>
      <c r="F51" s="421"/>
      <c r="G51" s="421"/>
      <c r="H51" s="421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Valdice</v>
      </c>
      <c r="G53" s="43"/>
      <c r="H53" s="43"/>
      <c r="I53" s="130" t="s">
        <v>25</v>
      </c>
      <c r="J53" s="131" t="str">
        <f>IF(J14="","",J14)</f>
        <v>31.07.2017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274</v>
      </c>
      <c r="D58" s="144"/>
      <c r="E58" s="144"/>
      <c r="F58" s="144"/>
      <c r="G58" s="144"/>
      <c r="H58" s="144"/>
      <c r="I58" s="157"/>
      <c r="J58" s="158" t="s">
        <v>275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280</v>
      </c>
      <c r="D60" s="43"/>
      <c r="E60" s="43"/>
      <c r="F60" s="43"/>
      <c r="G60" s="43"/>
      <c r="H60" s="43"/>
      <c r="I60" s="129"/>
      <c r="J60" s="140">
        <f>J91</f>
        <v>0</v>
      </c>
      <c r="K60" s="46"/>
      <c r="AU60" s="25" t="s">
        <v>281</v>
      </c>
    </row>
    <row r="61" spans="2:47" s="8" customFormat="1" ht="24.95" customHeight="1">
      <c r="B61" s="161"/>
      <c r="C61" s="162"/>
      <c r="D61" s="163" t="s">
        <v>4428</v>
      </c>
      <c r="E61" s="164"/>
      <c r="F61" s="164"/>
      <c r="G61" s="164"/>
      <c r="H61" s="164"/>
      <c r="I61" s="165"/>
      <c r="J61" s="166">
        <f>J92</f>
        <v>0</v>
      </c>
      <c r="K61" s="167"/>
    </row>
    <row r="62" spans="2:47" s="8" customFormat="1" ht="24.95" customHeight="1">
      <c r="B62" s="161"/>
      <c r="C62" s="162"/>
      <c r="D62" s="163" t="s">
        <v>4429</v>
      </c>
      <c r="E62" s="164"/>
      <c r="F62" s="164"/>
      <c r="G62" s="164"/>
      <c r="H62" s="164"/>
      <c r="I62" s="165"/>
      <c r="J62" s="166">
        <f>J187</f>
        <v>0</v>
      </c>
      <c r="K62" s="167"/>
    </row>
    <row r="63" spans="2:47" s="8" customFormat="1" ht="24.95" customHeight="1">
      <c r="B63" s="161"/>
      <c r="C63" s="162"/>
      <c r="D63" s="163" t="s">
        <v>4430</v>
      </c>
      <c r="E63" s="164"/>
      <c r="F63" s="164"/>
      <c r="G63" s="164"/>
      <c r="H63" s="164"/>
      <c r="I63" s="165"/>
      <c r="J63" s="166">
        <f>J242</f>
        <v>0</v>
      </c>
      <c r="K63" s="167"/>
    </row>
    <row r="64" spans="2:47" s="8" customFormat="1" ht="24.95" customHeight="1">
      <c r="B64" s="161"/>
      <c r="C64" s="162"/>
      <c r="D64" s="163" t="s">
        <v>4431</v>
      </c>
      <c r="E64" s="164"/>
      <c r="F64" s="164"/>
      <c r="G64" s="164"/>
      <c r="H64" s="164"/>
      <c r="I64" s="165"/>
      <c r="J64" s="166">
        <f>J265</f>
        <v>0</v>
      </c>
      <c r="K64" s="167"/>
    </row>
    <row r="65" spans="2:12" s="8" customFormat="1" ht="24.95" customHeight="1">
      <c r="B65" s="161"/>
      <c r="C65" s="162"/>
      <c r="D65" s="163" t="s">
        <v>4432</v>
      </c>
      <c r="E65" s="164"/>
      <c r="F65" s="164"/>
      <c r="G65" s="164"/>
      <c r="H65" s="164"/>
      <c r="I65" s="165"/>
      <c r="J65" s="166">
        <f>J316</f>
        <v>0</v>
      </c>
      <c r="K65" s="167"/>
    </row>
    <row r="66" spans="2:12" s="8" customFormat="1" ht="24.95" customHeight="1">
      <c r="B66" s="161"/>
      <c r="C66" s="162"/>
      <c r="D66" s="163" t="s">
        <v>4433</v>
      </c>
      <c r="E66" s="164"/>
      <c r="F66" s="164"/>
      <c r="G66" s="164"/>
      <c r="H66" s="164"/>
      <c r="I66" s="165"/>
      <c r="J66" s="166">
        <f>J333</f>
        <v>0</v>
      </c>
      <c r="K66" s="167"/>
    </row>
    <row r="67" spans="2:12" s="8" customFormat="1" ht="24.95" customHeight="1">
      <c r="B67" s="161"/>
      <c r="C67" s="162"/>
      <c r="D67" s="163" t="s">
        <v>4434</v>
      </c>
      <c r="E67" s="164"/>
      <c r="F67" s="164"/>
      <c r="G67" s="164"/>
      <c r="H67" s="164"/>
      <c r="I67" s="165"/>
      <c r="J67" s="166">
        <f>J346</f>
        <v>0</v>
      </c>
      <c r="K67" s="167"/>
    </row>
    <row r="68" spans="2:12" s="8" customFormat="1" ht="24.95" customHeight="1">
      <c r="B68" s="161"/>
      <c r="C68" s="162"/>
      <c r="D68" s="163" t="s">
        <v>4435</v>
      </c>
      <c r="E68" s="164"/>
      <c r="F68" s="164"/>
      <c r="G68" s="164"/>
      <c r="H68" s="164"/>
      <c r="I68" s="165"/>
      <c r="J68" s="166">
        <f>J399</f>
        <v>0</v>
      </c>
      <c r="K68" s="167"/>
    </row>
    <row r="69" spans="2:12" s="8" customFormat="1" ht="24.95" customHeight="1">
      <c r="B69" s="161"/>
      <c r="C69" s="162"/>
      <c r="D69" s="163" t="s">
        <v>4436</v>
      </c>
      <c r="E69" s="164"/>
      <c r="F69" s="164"/>
      <c r="G69" s="164"/>
      <c r="H69" s="164"/>
      <c r="I69" s="165"/>
      <c r="J69" s="166">
        <f>J408</f>
        <v>0</v>
      </c>
      <c r="K69" s="167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29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51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54"/>
      <c r="J75" s="61"/>
      <c r="K75" s="61"/>
      <c r="L75" s="62"/>
    </row>
    <row r="76" spans="2:12" s="1" customFormat="1" ht="36.950000000000003" customHeight="1">
      <c r="B76" s="42"/>
      <c r="C76" s="63" t="s">
        <v>380</v>
      </c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 ht="14.45" customHeight="1">
      <c r="B78" s="42"/>
      <c r="C78" s="66" t="s">
        <v>18</v>
      </c>
      <c r="D78" s="64"/>
      <c r="E78" s="64"/>
      <c r="F78" s="64"/>
      <c r="G78" s="64"/>
      <c r="H78" s="64"/>
      <c r="I78" s="177"/>
      <c r="J78" s="64"/>
      <c r="K78" s="64"/>
      <c r="L78" s="62"/>
    </row>
    <row r="79" spans="2:12" s="1" customFormat="1" ht="22.5" customHeight="1">
      <c r="B79" s="42"/>
      <c r="C79" s="64"/>
      <c r="D79" s="64"/>
      <c r="E79" s="423" t="str">
        <f>E7</f>
        <v>Rekonstrukce objektu č.50 na ubytovnu</v>
      </c>
      <c r="F79" s="424"/>
      <c r="G79" s="424"/>
      <c r="H79" s="424"/>
      <c r="I79" s="177"/>
      <c r="J79" s="64"/>
      <c r="K79" s="64"/>
      <c r="L79" s="62"/>
    </row>
    <row r="80" spans="2:12">
      <c r="B80" s="29"/>
      <c r="C80" s="66" t="s">
        <v>170</v>
      </c>
      <c r="D80" s="178"/>
      <c r="E80" s="178"/>
      <c r="F80" s="178"/>
      <c r="G80" s="178"/>
      <c r="H80" s="178"/>
      <c r="J80" s="178"/>
      <c r="K80" s="178"/>
      <c r="L80" s="179"/>
    </row>
    <row r="81" spans="2:65" s="1" customFormat="1" ht="22.5" customHeight="1">
      <c r="B81" s="42"/>
      <c r="C81" s="64"/>
      <c r="D81" s="64"/>
      <c r="E81" s="423" t="s">
        <v>173</v>
      </c>
      <c r="F81" s="425"/>
      <c r="G81" s="425"/>
      <c r="H81" s="425"/>
      <c r="I81" s="177"/>
      <c r="J81" s="64"/>
      <c r="K81" s="64"/>
      <c r="L81" s="62"/>
    </row>
    <row r="82" spans="2:65" s="1" customFormat="1" ht="14.45" customHeight="1">
      <c r="B82" s="42"/>
      <c r="C82" s="66" t="s">
        <v>176</v>
      </c>
      <c r="D82" s="64"/>
      <c r="E82" s="64"/>
      <c r="F82" s="64"/>
      <c r="G82" s="64"/>
      <c r="H82" s="64"/>
      <c r="I82" s="177"/>
      <c r="J82" s="64"/>
      <c r="K82" s="64"/>
      <c r="L82" s="62"/>
    </row>
    <row r="83" spans="2:65" s="1" customFormat="1" ht="23.25" customHeight="1">
      <c r="B83" s="42"/>
      <c r="C83" s="64"/>
      <c r="D83" s="64"/>
      <c r="E83" s="394" t="str">
        <f>E11</f>
        <v>vzd - Vzduchotechnika</v>
      </c>
      <c r="F83" s="425"/>
      <c r="G83" s="425"/>
      <c r="H83" s="425"/>
      <c r="I83" s="177"/>
      <c r="J83" s="64"/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7"/>
      <c r="J84" s="64"/>
      <c r="K84" s="64"/>
      <c r="L84" s="62"/>
    </row>
    <row r="85" spans="2:65" s="1" customFormat="1" ht="18" customHeight="1">
      <c r="B85" s="42"/>
      <c r="C85" s="66" t="s">
        <v>23</v>
      </c>
      <c r="D85" s="64"/>
      <c r="E85" s="64"/>
      <c r="F85" s="180" t="str">
        <f>F14</f>
        <v>Valdice</v>
      </c>
      <c r="G85" s="64"/>
      <c r="H85" s="64"/>
      <c r="I85" s="181" t="s">
        <v>25</v>
      </c>
      <c r="J85" s="74" t="str">
        <f>IF(J14="","",J14)</f>
        <v>31.07.2017</v>
      </c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7"/>
      <c r="J86" s="64"/>
      <c r="K86" s="64"/>
      <c r="L86" s="62"/>
    </row>
    <row r="87" spans="2:65" s="1" customFormat="1">
      <c r="B87" s="42"/>
      <c r="C87" s="66" t="s">
        <v>27</v>
      </c>
      <c r="D87" s="64"/>
      <c r="E87" s="64"/>
      <c r="F87" s="180" t="str">
        <f>E17</f>
        <v xml:space="preserve"> </v>
      </c>
      <c r="G87" s="64"/>
      <c r="H87" s="64"/>
      <c r="I87" s="181" t="s">
        <v>33</v>
      </c>
      <c r="J87" s="180" t="str">
        <f>E23</f>
        <v xml:space="preserve"> </v>
      </c>
      <c r="K87" s="64"/>
      <c r="L87" s="62"/>
    </row>
    <row r="88" spans="2:65" s="1" customFormat="1" ht="14.45" customHeight="1">
      <c r="B88" s="42"/>
      <c r="C88" s="66" t="s">
        <v>31</v>
      </c>
      <c r="D88" s="64"/>
      <c r="E88" s="64"/>
      <c r="F88" s="180" t="str">
        <f>IF(E20="","",E20)</f>
        <v/>
      </c>
      <c r="G88" s="64"/>
      <c r="H88" s="64"/>
      <c r="I88" s="177"/>
      <c r="J88" s="64"/>
      <c r="K88" s="64"/>
      <c r="L88" s="62"/>
    </row>
    <row r="89" spans="2:65" s="1" customFormat="1" ht="10.35" customHeight="1">
      <c r="B89" s="42"/>
      <c r="C89" s="64"/>
      <c r="D89" s="64"/>
      <c r="E89" s="64"/>
      <c r="F89" s="64"/>
      <c r="G89" s="64"/>
      <c r="H89" s="64"/>
      <c r="I89" s="177"/>
      <c r="J89" s="64"/>
      <c r="K89" s="64"/>
      <c r="L89" s="62"/>
    </row>
    <row r="90" spans="2:65" s="10" customFormat="1" ht="29.25" customHeight="1">
      <c r="B90" s="182"/>
      <c r="C90" s="183" t="s">
        <v>404</v>
      </c>
      <c r="D90" s="184" t="s">
        <v>56</v>
      </c>
      <c r="E90" s="184" t="s">
        <v>52</v>
      </c>
      <c r="F90" s="184" t="s">
        <v>405</v>
      </c>
      <c r="G90" s="184" t="s">
        <v>406</v>
      </c>
      <c r="H90" s="184" t="s">
        <v>407</v>
      </c>
      <c r="I90" s="185" t="s">
        <v>408</v>
      </c>
      <c r="J90" s="184" t="s">
        <v>275</v>
      </c>
      <c r="K90" s="186" t="s">
        <v>409</v>
      </c>
      <c r="L90" s="187"/>
      <c r="M90" s="82" t="s">
        <v>410</v>
      </c>
      <c r="N90" s="83" t="s">
        <v>41</v>
      </c>
      <c r="O90" s="83" t="s">
        <v>411</v>
      </c>
      <c r="P90" s="83" t="s">
        <v>412</v>
      </c>
      <c r="Q90" s="83" t="s">
        <v>413</v>
      </c>
      <c r="R90" s="83" t="s">
        <v>414</v>
      </c>
      <c r="S90" s="83" t="s">
        <v>415</v>
      </c>
      <c r="T90" s="84" t="s">
        <v>416</v>
      </c>
    </row>
    <row r="91" spans="2:65" s="1" customFormat="1" ht="29.25" customHeight="1">
      <c r="B91" s="42"/>
      <c r="C91" s="88" t="s">
        <v>280</v>
      </c>
      <c r="D91" s="64"/>
      <c r="E91" s="64"/>
      <c r="F91" s="64"/>
      <c r="G91" s="64"/>
      <c r="H91" s="64"/>
      <c r="I91" s="177"/>
      <c r="J91" s="188">
        <f>BK91</f>
        <v>0</v>
      </c>
      <c r="K91" s="64"/>
      <c r="L91" s="62"/>
      <c r="M91" s="85"/>
      <c r="N91" s="86"/>
      <c r="O91" s="86"/>
      <c r="P91" s="189">
        <f>P92+P187+P242+P265+P316+P333+P346+P399+P408</f>
        <v>0</v>
      </c>
      <c r="Q91" s="86"/>
      <c r="R91" s="189">
        <f>R92+R187+R242+R265+R316+R333+R346+R399+R408</f>
        <v>0</v>
      </c>
      <c r="S91" s="86"/>
      <c r="T91" s="190">
        <f>T92+T187+T242+T265+T316+T333+T346+T399+T408</f>
        <v>0</v>
      </c>
      <c r="AT91" s="25" t="s">
        <v>70</v>
      </c>
      <c r="AU91" s="25" t="s">
        <v>281</v>
      </c>
      <c r="BK91" s="191">
        <f>BK92+BK187+BK242+BK265+BK316+BK333+BK346+BK399+BK408</f>
        <v>0</v>
      </c>
    </row>
    <row r="92" spans="2:65" s="11" customFormat="1" ht="37.35" customHeight="1">
      <c r="B92" s="192"/>
      <c r="C92" s="193"/>
      <c r="D92" s="206" t="s">
        <v>70</v>
      </c>
      <c r="E92" s="290" t="s">
        <v>78</v>
      </c>
      <c r="F92" s="290" t="s">
        <v>4437</v>
      </c>
      <c r="G92" s="193"/>
      <c r="H92" s="193"/>
      <c r="I92" s="196"/>
      <c r="J92" s="291">
        <f>BK92</f>
        <v>0</v>
      </c>
      <c r="K92" s="193"/>
      <c r="L92" s="198"/>
      <c r="M92" s="199"/>
      <c r="N92" s="200"/>
      <c r="O92" s="200"/>
      <c r="P92" s="201">
        <f>SUM(P93:P186)</f>
        <v>0</v>
      </c>
      <c r="Q92" s="200"/>
      <c r="R92" s="201">
        <f>SUM(R93:R186)</f>
        <v>0</v>
      </c>
      <c r="S92" s="200"/>
      <c r="T92" s="202">
        <f>SUM(T93:T186)</f>
        <v>0</v>
      </c>
      <c r="AR92" s="203" t="s">
        <v>78</v>
      </c>
      <c r="AT92" s="204" t="s">
        <v>70</v>
      </c>
      <c r="AU92" s="204" t="s">
        <v>71</v>
      </c>
      <c r="AY92" s="203" t="s">
        <v>419</v>
      </c>
      <c r="BK92" s="205">
        <f>SUM(BK93:BK186)</f>
        <v>0</v>
      </c>
    </row>
    <row r="93" spans="2:65" s="1" customFormat="1" ht="57" customHeight="1">
      <c r="B93" s="42"/>
      <c r="C93" s="209" t="s">
        <v>78</v>
      </c>
      <c r="D93" s="209" t="s">
        <v>421</v>
      </c>
      <c r="E93" s="210" t="s">
        <v>4438</v>
      </c>
      <c r="F93" s="211" t="s">
        <v>4439</v>
      </c>
      <c r="G93" s="212" t="s">
        <v>3002</v>
      </c>
      <c r="H93" s="213">
        <v>1</v>
      </c>
      <c r="I93" s="214"/>
      <c r="J93" s="215">
        <f>ROUND(I93*H93,2)</f>
        <v>0</v>
      </c>
      <c r="K93" s="211" t="s">
        <v>21</v>
      </c>
      <c r="L93" s="62"/>
      <c r="M93" s="216" t="s">
        <v>21</v>
      </c>
      <c r="N93" s="217" t="s">
        <v>42</v>
      </c>
      <c r="O93" s="43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AR93" s="25" t="s">
        <v>517</v>
      </c>
      <c r="AT93" s="25" t="s">
        <v>421</v>
      </c>
      <c r="AU93" s="25" t="s">
        <v>78</v>
      </c>
      <c r="AY93" s="25" t="s">
        <v>419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5" t="s">
        <v>78</v>
      </c>
      <c r="BK93" s="220">
        <f>ROUND(I93*H93,2)</f>
        <v>0</v>
      </c>
      <c r="BL93" s="25" t="s">
        <v>517</v>
      </c>
      <c r="BM93" s="25" t="s">
        <v>80</v>
      </c>
    </row>
    <row r="94" spans="2:65" s="1" customFormat="1" ht="175.5">
      <c r="B94" s="42"/>
      <c r="C94" s="64"/>
      <c r="D94" s="237" t="s">
        <v>428</v>
      </c>
      <c r="E94" s="64"/>
      <c r="F94" s="271" t="s">
        <v>4440</v>
      </c>
      <c r="G94" s="64"/>
      <c r="H94" s="64"/>
      <c r="I94" s="177"/>
      <c r="J94" s="64"/>
      <c r="K94" s="64"/>
      <c r="L94" s="62"/>
      <c r="M94" s="223"/>
      <c r="N94" s="43"/>
      <c r="O94" s="43"/>
      <c r="P94" s="43"/>
      <c r="Q94" s="43"/>
      <c r="R94" s="43"/>
      <c r="S94" s="43"/>
      <c r="T94" s="79"/>
      <c r="AT94" s="25" t="s">
        <v>428</v>
      </c>
      <c r="AU94" s="25" t="s">
        <v>78</v>
      </c>
    </row>
    <row r="95" spans="2:65" s="1" customFormat="1" ht="57" customHeight="1">
      <c r="B95" s="42"/>
      <c r="C95" s="209" t="s">
        <v>80</v>
      </c>
      <c r="D95" s="209" t="s">
        <v>421</v>
      </c>
      <c r="E95" s="210" t="s">
        <v>4441</v>
      </c>
      <c r="F95" s="211" t="s">
        <v>4442</v>
      </c>
      <c r="G95" s="212" t="s">
        <v>3770</v>
      </c>
      <c r="H95" s="213">
        <v>1</v>
      </c>
      <c r="I95" s="214"/>
      <c r="J95" s="215">
        <f>ROUND(I95*H95,2)</f>
        <v>0</v>
      </c>
      <c r="K95" s="211" t="s">
        <v>21</v>
      </c>
      <c r="L95" s="62"/>
      <c r="M95" s="216" t="s">
        <v>21</v>
      </c>
      <c r="N95" s="217" t="s">
        <v>42</v>
      </c>
      <c r="O95" s="43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AR95" s="25" t="s">
        <v>517</v>
      </c>
      <c r="AT95" s="25" t="s">
        <v>421</v>
      </c>
      <c r="AU95" s="25" t="s">
        <v>78</v>
      </c>
      <c r="AY95" s="25" t="s">
        <v>419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5" t="s">
        <v>78</v>
      </c>
      <c r="BK95" s="220">
        <f>ROUND(I95*H95,2)</f>
        <v>0</v>
      </c>
      <c r="BL95" s="25" t="s">
        <v>517</v>
      </c>
      <c r="BM95" s="25" t="s">
        <v>426</v>
      </c>
    </row>
    <row r="96" spans="2:65" s="1" customFormat="1" ht="54">
      <c r="B96" s="42"/>
      <c r="C96" s="64"/>
      <c r="D96" s="237" t="s">
        <v>428</v>
      </c>
      <c r="E96" s="64"/>
      <c r="F96" s="271" t="s">
        <v>4443</v>
      </c>
      <c r="G96" s="64"/>
      <c r="H96" s="64"/>
      <c r="I96" s="177"/>
      <c r="J96" s="64"/>
      <c r="K96" s="64"/>
      <c r="L96" s="62"/>
      <c r="M96" s="223"/>
      <c r="N96" s="43"/>
      <c r="O96" s="43"/>
      <c r="P96" s="43"/>
      <c r="Q96" s="43"/>
      <c r="R96" s="43"/>
      <c r="S96" s="43"/>
      <c r="T96" s="79"/>
      <c r="AT96" s="25" t="s">
        <v>428</v>
      </c>
      <c r="AU96" s="25" t="s">
        <v>78</v>
      </c>
    </row>
    <row r="97" spans="2:65" s="1" customFormat="1" ht="57" customHeight="1">
      <c r="B97" s="42"/>
      <c r="C97" s="209" t="s">
        <v>100</v>
      </c>
      <c r="D97" s="209" t="s">
        <v>421</v>
      </c>
      <c r="E97" s="210" t="s">
        <v>4444</v>
      </c>
      <c r="F97" s="211" t="s">
        <v>4439</v>
      </c>
      <c r="G97" s="212" t="s">
        <v>3002</v>
      </c>
      <c r="H97" s="213">
        <v>1</v>
      </c>
      <c r="I97" s="214"/>
      <c r="J97" s="215">
        <f>ROUND(I97*H97,2)</f>
        <v>0</v>
      </c>
      <c r="K97" s="211" t="s">
        <v>21</v>
      </c>
      <c r="L97" s="62"/>
      <c r="M97" s="216" t="s">
        <v>21</v>
      </c>
      <c r="N97" s="217" t="s">
        <v>42</v>
      </c>
      <c r="O97" s="43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25" t="s">
        <v>517</v>
      </c>
      <c r="AT97" s="25" t="s">
        <v>421</v>
      </c>
      <c r="AU97" s="25" t="s">
        <v>78</v>
      </c>
      <c r="AY97" s="25" t="s">
        <v>419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5" t="s">
        <v>78</v>
      </c>
      <c r="BK97" s="220">
        <f>ROUND(I97*H97,2)</f>
        <v>0</v>
      </c>
      <c r="BL97" s="25" t="s">
        <v>517</v>
      </c>
      <c r="BM97" s="25" t="s">
        <v>455</v>
      </c>
    </row>
    <row r="98" spans="2:65" s="1" customFormat="1" ht="175.5">
      <c r="B98" s="42"/>
      <c r="C98" s="64"/>
      <c r="D98" s="237" t="s">
        <v>428</v>
      </c>
      <c r="E98" s="64"/>
      <c r="F98" s="271" t="s">
        <v>4445</v>
      </c>
      <c r="G98" s="64"/>
      <c r="H98" s="64"/>
      <c r="I98" s="177"/>
      <c r="J98" s="64"/>
      <c r="K98" s="64"/>
      <c r="L98" s="62"/>
      <c r="M98" s="223"/>
      <c r="N98" s="43"/>
      <c r="O98" s="43"/>
      <c r="P98" s="43"/>
      <c r="Q98" s="43"/>
      <c r="R98" s="43"/>
      <c r="S98" s="43"/>
      <c r="T98" s="79"/>
      <c r="AT98" s="25" t="s">
        <v>428</v>
      </c>
      <c r="AU98" s="25" t="s">
        <v>78</v>
      </c>
    </row>
    <row r="99" spans="2:65" s="1" customFormat="1" ht="57" customHeight="1">
      <c r="B99" s="42"/>
      <c r="C99" s="209" t="s">
        <v>426</v>
      </c>
      <c r="D99" s="209" t="s">
        <v>421</v>
      </c>
      <c r="E99" s="210" t="s">
        <v>4441</v>
      </c>
      <c r="F99" s="211" t="s">
        <v>4442</v>
      </c>
      <c r="G99" s="212" t="s">
        <v>3770</v>
      </c>
      <c r="H99" s="213">
        <v>1</v>
      </c>
      <c r="I99" s="214"/>
      <c r="J99" s="215">
        <f>ROUND(I99*H99,2)</f>
        <v>0</v>
      </c>
      <c r="K99" s="211" t="s">
        <v>21</v>
      </c>
      <c r="L99" s="62"/>
      <c r="M99" s="216" t="s">
        <v>21</v>
      </c>
      <c r="N99" s="217" t="s">
        <v>42</v>
      </c>
      <c r="O99" s="43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25" t="s">
        <v>517</v>
      </c>
      <c r="AT99" s="25" t="s">
        <v>421</v>
      </c>
      <c r="AU99" s="25" t="s">
        <v>78</v>
      </c>
      <c r="AY99" s="25" t="s">
        <v>419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5" t="s">
        <v>78</v>
      </c>
      <c r="BK99" s="220">
        <f>ROUND(I99*H99,2)</f>
        <v>0</v>
      </c>
      <c r="BL99" s="25" t="s">
        <v>517</v>
      </c>
      <c r="BM99" s="25" t="s">
        <v>468</v>
      </c>
    </row>
    <row r="100" spans="2:65" s="1" customFormat="1" ht="54">
      <c r="B100" s="42"/>
      <c r="C100" s="64"/>
      <c r="D100" s="237" t="s">
        <v>428</v>
      </c>
      <c r="E100" s="64"/>
      <c r="F100" s="271" t="s">
        <v>4443</v>
      </c>
      <c r="G100" s="64"/>
      <c r="H100" s="64"/>
      <c r="I100" s="177"/>
      <c r="J100" s="64"/>
      <c r="K100" s="64"/>
      <c r="L100" s="62"/>
      <c r="M100" s="223"/>
      <c r="N100" s="43"/>
      <c r="O100" s="43"/>
      <c r="P100" s="43"/>
      <c r="Q100" s="43"/>
      <c r="R100" s="43"/>
      <c r="S100" s="43"/>
      <c r="T100" s="79"/>
      <c r="AT100" s="25" t="s">
        <v>428</v>
      </c>
      <c r="AU100" s="25" t="s">
        <v>78</v>
      </c>
    </row>
    <row r="101" spans="2:65" s="1" customFormat="1" ht="57" customHeight="1">
      <c r="B101" s="42"/>
      <c r="C101" s="209" t="s">
        <v>450</v>
      </c>
      <c r="D101" s="209" t="s">
        <v>421</v>
      </c>
      <c r="E101" s="210" t="s">
        <v>4446</v>
      </c>
      <c r="F101" s="211" t="s">
        <v>4439</v>
      </c>
      <c r="G101" s="212" t="s">
        <v>3002</v>
      </c>
      <c r="H101" s="213">
        <v>1</v>
      </c>
      <c r="I101" s="214"/>
      <c r="J101" s="215">
        <f>ROUND(I101*H101,2)</f>
        <v>0</v>
      </c>
      <c r="K101" s="211" t="s">
        <v>21</v>
      </c>
      <c r="L101" s="62"/>
      <c r="M101" s="216" t="s">
        <v>21</v>
      </c>
      <c r="N101" s="217" t="s">
        <v>42</v>
      </c>
      <c r="O101" s="43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25" t="s">
        <v>517</v>
      </c>
      <c r="AT101" s="25" t="s">
        <v>421</v>
      </c>
      <c r="AU101" s="25" t="s">
        <v>78</v>
      </c>
      <c r="AY101" s="25" t="s">
        <v>419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5" t="s">
        <v>78</v>
      </c>
      <c r="BK101" s="220">
        <f>ROUND(I101*H101,2)</f>
        <v>0</v>
      </c>
      <c r="BL101" s="25" t="s">
        <v>517</v>
      </c>
      <c r="BM101" s="25" t="s">
        <v>479</v>
      </c>
    </row>
    <row r="102" spans="2:65" s="1" customFormat="1" ht="175.5">
      <c r="B102" s="42"/>
      <c r="C102" s="64"/>
      <c r="D102" s="237" t="s">
        <v>428</v>
      </c>
      <c r="E102" s="64"/>
      <c r="F102" s="271" t="s">
        <v>4445</v>
      </c>
      <c r="G102" s="64"/>
      <c r="H102" s="64"/>
      <c r="I102" s="177"/>
      <c r="J102" s="64"/>
      <c r="K102" s="64"/>
      <c r="L102" s="62"/>
      <c r="M102" s="223"/>
      <c r="N102" s="43"/>
      <c r="O102" s="43"/>
      <c r="P102" s="43"/>
      <c r="Q102" s="43"/>
      <c r="R102" s="43"/>
      <c r="S102" s="43"/>
      <c r="T102" s="79"/>
      <c r="AT102" s="25" t="s">
        <v>428</v>
      </c>
      <c r="AU102" s="25" t="s">
        <v>78</v>
      </c>
    </row>
    <row r="103" spans="2:65" s="1" customFormat="1" ht="57" customHeight="1">
      <c r="B103" s="42"/>
      <c r="C103" s="209" t="s">
        <v>455</v>
      </c>
      <c r="D103" s="209" t="s">
        <v>421</v>
      </c>
      <c r="E103" s="210" t="s">
        <v>4441</v>
      </c>
      <c r="F103" s="211" t="s">
        <v>4442</v>
      </c>
      <c r="G103" s="212" t="s">
        <v>3770</v>
      </c>
      <c r="H103" s="213">
        <v>1</v>
      </c>
      <c r="I103" s="214"/>
      <c r="J103" s="215">
        <f>ROUND(I103*H103,2)</f>
        <v>0</v>
      </c>
      <c r="K103" s="211" t="s">
        <v>21</v>
      </c>
      <c r="L103" s="62"/>
      <c r="M103" s="216" t="s">
        <v>21</v>
      </c>
      <c r="N103" s="217" t="s">
        <v>42</v>
      </c>
      <c r="O103" s="43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25" t="s">
        <v>517</v>
      </c>
      <c r="AT103" s="25" t="s">
        <v>421</v>
      </c>
      <c r="AU103" s="25" t="s">
        <v>78</v>
      </c>
      <c r="AY103" s="25" t="s">
        <v>419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5" t="s">
        <v>78</v>
      </c>
      <c r="BK103" s="220">
        <f>ROUND(I103*H103,2)</f>
        <v>0</v>
      </c>
      <c r="BL103" s="25" t="s">
        <v>517</v>
      </c>
      <c r="BM103" s="25" t="s">
        <v>492</v>
      </c>
    </row>
    <row r="104" spans="2:65" s="1" customFormat="1" ht="54">
      <c r="B104" s="42"/>
      <c r="C104" s="64"/>
      <c r="D104" s="237" t="s">
        <v>428</v>
      </c>
      <c r="E104" s="64"/>
      <c r="F104" s="271" t="s">
        <v>4443</v>
      </c>
      <c r="G104" s="64"/>
      <c r="H104" s="64"/>
      <c r="I104" s="177"/>
      <c r="J104" s="64"/>
      <c r="K104" s="64"/>
      <c r="L104" s="62"/>
      <c r="M104" s="223"/>
      <c r="N104" s="43"/>
      <c r="O104" s="43"/>
      <c r="P104" s="43"/>
      <c r="Q104" s="43"/>
      <c r="R104" s="43"/>
      <c r="S104" s="43"/>
      <c r="T104" s="79"/>
      <c r="AT104" s="25" t="s">
        <v>428</v>
      </c>
      <c r="AU104" s="25" t="s">
        <v>78</v>
      </c>
    </row>
    <row r="105" spans="2:65" s="1" customFormat="1" ht="57" customHeight="1">
      <c r="B105" s="42"/>
      <c r="C105" s="209" t="s">
        <v>462</v>
      </c>
      <c r="D105" s="209" t="s">
        <v>421</v>
      </c>
      <c r="E105" s="210" t="s">
        <v>4447</v>
      </c>
      <c r="F105" s="211" t="s">
        <v>4439</v>
      </c>
      <c r="G105" s="212" t="s">
        <v>3002</v>
      </c>
      <c r="H105" s="213">
        <v>1</v>
      </c>
      <c r="I105" s="214"/>
      <c r="J105" s="215">
        <f>ROUND(I105*H105,2)</f>
        <v>0</v>
      </c>
      <c r="K105" s="211" t="s">
        <v>21</v>
      </c>
      <c r="L105" s="62"/>
      <c r="M105" s="216" t="s">
        <v>21</v>
      </c>
      <c r="N105" s="217" t="s">
        <v>42</v>
      </c>
      <c r="O105" s="43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25" t="s">
        <v>517</v>
      </c>
      <c r="AT105" s="25" t="s">
        <v>421</v>
      </c>
      <c r="AU105" s="25" t="s">
        <v>78</v>
      </c>
      <c r="AY105" s="25" t="s">
        <v>419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5" t="s">
        <v>78</v>
      </c>
      <c r="BK105" s="220">
        <f>ROUND(I105*H105,2)</f>
        <v>0</v>
      </c>
      <c r="BL105" s="25" t="s">
        <v>517</v>
      </c>
      <c r="BM105" s="25" t="s">
        <v>508</v>
      </c>
    </row>
    <row r="106" spans="2:65" s="1" customFormat="1" ht="175.5">
      <c r="B106" s="42"/>
      <c r="C106" s="64"/>
      <c r="D106" s="237" t="s">
        <v>428</v>
      </c>
      <c r="E106" s="64"/>
      <c r="F106" s="271" t="s">
        <v>4445</v>
      </c>
      <c r="G106" s="64"/>
      <c r="H106" s="64"/>
      <c r="I106" s="177"/>
      <c r="J106" s="64"/>
      <c r="K106" s="64"/>
      <c r="L106" s="62"/>
      <c r="M106" s="223"/>
      <c r="N106" s="43"/>
      <c r="O106" s="43"/>
      <c r="P106" s="43"/>
      <c r="Q106" s="43"/>
      <c r="R106" s="43"/>
      <c r="S106" s="43"/>
      <c r="T106" s="79"/>
      <c r="AT106" s="25" t="s">
        <v>428</v>
      </c>
      <c r="AU106" s="25" t="s">
        <v>78</v>
      </c>
    </row>
    <row r="107" spans="2:65" s="1" customFormat="1" ht="57" customHeight="1">
      <c r="B107" s="42"/>
      <c r="C107" s="209" t="s">
        <v>468</v>
      </c>
      <c r="D107" s="209" t="s">
        <v>421</v>
      </c>
      <c r="E107" s="210" t="s">
        <v>4441</v>
      </c>
      <c r="F107" s="211" t="s">
        <v>4442</v>
      </c>
      <c r="G107" s="212" t="s">
        <v>3770</v>
      </c>
      <c r="H107" s="213">
        <v>1</v>
      </c>
      <c r="I107" s="214"/>
      <c r="J107" s="215">
        <f>ROUND(I107*H107,2)</f>
        <v>0</v>
      </c>
      <c r="K107" s="211" t="s">
        <v>21</v>
      </c>
      <c r="L107" s="62"/>
      <c r="M107" s="216" t="s">
        <v>21</v>
      </c>
      <c r="N107" s="217" t="s">
        <v>42</v>
      </c>
      <c r="O107" s="43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25" t="s">
        <v>517</v>
      </c>
      <c r="AT107" s="25" t="s">
        <v>421</v>
      </c>
      <c r="AU107" s="25" t="s">
        <v>78</v>
      </c>
      <c r="AY107" s="25" t="s">
        <v>419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5" t="s">
        <v>78</v>
      </c>
      <c r="BK107" s="220">
        <f>ROUND(I107*H107,2)</f>
        <v>0</v>
      </c>
      <c r="BL107" s="25" t="s">
        <v>517</v>
      </c>
      <c r="BM107" s="25" t="s">
        <v>517</v>
      </c>
    </row>
    <row r="108" spans="2:65" s="1" customFormat="1" ht="54">
      <c r="B108" s="42"/>
      <c r="C108" s="64"/>
      <c r="D108" s="237" t="s">
        <v>428</v>
      </c>
      <c r="E108" s="64"/>
      <c r="F108" s="271" t="s">
        <v>4443</v>
      </c>
      <c r="G108" s="64"/>
      <c r="H108" s="64"/>
      <c r="I108" s="177"/>
      <c r="J108" s="64"/>
      <c r="K108" s="64"/>
      <c r="L108" s="62"/>
      <c r="M108" s="223"/>
      <c r="N108" s="43"/>
      <c r="O108" s="43"/>
      <c r="P108" s="43"/>
      <c r="Q108" s="43"/>
      <c r="R108" s="43"/>
      <c r="S108" s="43"/>
      <c r="T108" s="79"/>
      <c r="AT108" s="25" t="s">
        <v>428</v>
      </c>
      <c r="AU108" s="25" t="s">
        <v>78</v>
      </c>
    </row>
    <row r="109" spans="2:65" s="1" customFormat="1" ht="44.25" customHeight="1">
      <c r="B109" s="42"/>
      <c r="C109" s="209" t="s">
        <v>474</v>
      </c>
      <c r="D109" s="209" t="s">
        <v>421</v>
      </c>
      <c r="E109" s="210" t="s">
        <v>4448</v>
      </c>
      <c r="F109" s="211" t="s">
        <v>4449</v>
      </c>
      <c r="G109" s="212" t="s">
        <v>3002</v>
      </c>
      <c r="H109" s="213">
        <v>12</v>
      </c>
      <c r="I109" s="214"/>
      <c r="J109" s="215">
        <f>ROUND(I109*H109,2)</f>
        <v>0</v>
      </c>
      <c r="K109" s="211" t="s">
        <v>21</v>
      </c>
      <c r="L109" s="62"/>
      <c r="M109" s="216" t="s">
        <v>21</v>
      </c>
      <c r="N109" s="217" t="s">
        <v>42</v>
      </c>
      <c r="O109" s="43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25" t="s">
        <v>517</v>
      </c>
      <c r="AT109" s="25" t="s">
        <v>421</v>
      </c>
      <c r="AU109" s="25" t="s">
        <v>78</v>
      </c>
      <c r="AY109" s="25" t="s">
        <v>419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5" t="s">
        <v>78</v>
      </c>
      <c r="BK109" s="220">
        <f>ROUND(I109*H109,2)</f>
        <v>0</v>
      </c>
      <c r="BL109" s="25" t="s">
        <v>517</v>
      </c>
      <c r="BM109" s="25" t="s">
        <v>529</v>
      </c>
    </row>
    <row r="110" spans="2:65" s="1" customFormat="1" ht="40.5">
      <c r="B110" s="42"/>
      <c r="C110" s="64"/>
      <c r="D110" s="237" t="s">
        <v>428</v>
      </c>
      <c r="E110" s="64"/>
      <c r="F110" s="271" t="s">
        <v>4449</v>
      </c>
      <c r="G110" s="64"/>
      <c r="H110" s="64"/>
      <c r="I110" s="177"/>
      <c r="J110" s="64"/>
      <c r="K110" s="64"/>
      <c r="L110" s="62"/>
      <c r="M110" s="223"/>
      <c r="N110" s="43"/>
      <c r="O110" s="43"/>
      <c r="P110" s="43"/>
      <c r="Q110" s="43"/>
      <c r="R110" s="43"/>
      <c r="S110" s="43"/>
      <c r="T110" s="79"/>
      <c r="AT110" s="25" t="s">
        <v>428</v>
      </c>
      <c r="AU110" s="25" t="s">
        <v>78</v>
      </c>
    </row>
    <row r="111" spans="2:65" s="1" customFormat="1" ht="57" customHeight="1">
      <c r="B111" s="42"/>
      <c r="C111" s="209" t="s">
        <v>479</v>
      </c>
      <c r="D111" s="209" t="s">
        <v>421</v>
      </c>
      <c r="E111" s="210" t="s">
        <v>4450</v>
      </c>
      <c r="F111" s="211" t="s">
        <v>4451</v>
      </c>
      <c r="G111" s="212" t="s">
        <v>3002</v>
      </c>
      <c r="H111" s="213">
        <v>1</v>
      </c>
      <c r="I111" s="214"/>
      <c r="J111" s="215">
        <f>ROUND(I111*H111,2)</f>
        <v>0</v>
      </c>
      <c r="K111" s="211" t="s">
        <v>21</v>
      </c>
      <c r="L111" s="62"/>
      <c r="M111" s="216" t="s">
        <v>21</v>
      </c>
      <c r="N111" s="217" t="s">
        <v>42</v>
      </c>
      <c r="O111" s="43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25" t="s">
        <v>517</v>
      </c>
      <c r="AT111" s="25" t="s">
        <v>421</v>
      </c>
      <c r="AU111" s="25" t="s">
        <v>78</v>
      </c>
      <c r="AY111" s="25" t="s">
        <v>419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5" t="s">
        <v>78</v>
      </c>
      <c r="BK111" s="220">
        <f>ROUND(I111*H111,2)</f>
        <v>0</v>
      </c>
      <c r="BL111" s="25" t="s">
        <v>517</v>
      </c>
      <c r="BM111" s="25" t="s">
        <v>544</v>
      </c>
    </row>
    <row r="112" spans="2:65" s="1" customFormat="1" ht="67.5">
      <c r="B112" s="42"/>
      <c r="C112" s="64"/>
      <c r="D112" s="237" t="s">
        <v>428</v>
      </c>
      <c r="E112" s="64"/>
      <c r="F112" s="271" t="s">
        <v>4452</v>
      </c>
      <c r="G112" s="64"/>
      <c r="H112" s="64"/>
      <c r="I112" s="177"/>
      <c r="J112" s="64"/>
      <c r="K112" s="64"/>
      <c r="L112" s="62"/>
      <c r="M112" s="223"/>
      <c r="N112" s="43"/>
      <c r="O112" s="43"/>
      <c r="P112" s="43"/>
      <c r="Q112" s="43"/>
      <c r="R112" s="43"/>
      <c r="S112" s="43"/>
      <c r="T112" s="79"/>
      <c r="AT112" s="25" t="s">
        <v>428</v>
      </c>
      <c r="AU112" s="25" t="s">
        <v>78</v>
      </c>
    </row>
    <row r="113" spans="2:65" s="1" customFormat="1" ht="57" customHeight="1">
      <c r="B113" s="42"/>
      <c r="C113" s="209" t="s">
        <v>485</v>
      </c>
      <c r="D113" s="209" t="s">
        <v>421</v>
      </c>
      <c r="E113" s="210" t="s">
        <v>4453</v>
      </c>
      <c r="F113" s="211" t="s">
        <v>4454</v>
      </c>
      <c r="G113" s="212" t="s">
        <v>3002</v>
      </c>
      <c r="H113" s="213">
        <v>3</v>
      </c>
      <c r="I113" s="214"/>
      <c r="J113" s="215">
        <f>ROUND(I113*H113,2)</f>
        <v>0</v>
      </c>
      <c r="K113" s="211" t="s">
        <v>21</v>
      </c>
      <c r="L113" s="62"/>
      <c r="M113" s="216" t="s">
        <v>21</v>
      </c>
      <c r="N113" s="217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517</v>
      </c>
      <c r="AT113" s="25" t="s">
        <v>421</v>
      </c>
      <c r="AU113" s="25" t="s">
        <v>78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517</v>
      </c>
      <c r="BM113" s="25" t="s">
        <v>557</v>
      </c>
    </row>
    <row r="114" spans="2:65" s="1" customFormat="1" ht="67.5">
      <c r="B114" s="42"/>
      <c r="C114" s="64"/>
      <c r="D114" s="237" t="s">
        <v>428</v>
      </c>
      <c r="E114" s="64"/>
      <c r="F114" s="271" t="s">
        <v>4455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78</v>
      </c>
    </row>
    <row r="115" spans="2:65" s="1" customFormat="1" ht="22.5" customHeight="1">
      <c r="B115" s="42"/>
      <c r="C115" s="209" t="s">
        <v>492</v>
      </c>
      <c r="D115" s="209" t="s">
        <v>421</v>
      </c>
      <c r="E115" s="210" t="s">
        <v>4456</v>
      </c>
      <c r="F115" s="211" t="s">
        <v>4457</v>
      </c>
      <c r="G115" s="212" t="s">
        <v>3002</v>
      </c>
      <c r="H115" s="213">
        <v>3</v>
      </c>
      <c r="I115" s="214"/>
      <c r="J115" s="215">
        <f>ROUND(I115*H115,2)</f>
        <v>0</v>
      </c>
      <c r="K115" s="211" t="s">
        <v>21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517</v>
      </c>
      <c r="AT115" s="25" t="s">
        <v>421</v>
      </c>
      <c r="AU115" s="25" t="s">
        <v>78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517</v>
      </c>
      <c r="BM115" s="25" t="s">
        <v>569</v>
      </c>
    </row>
    <row r="116" spans="2:65" s="1" customFormat="1" ht="13.5">
      <c r="B116" s="42"/>
      <c r="C116" s="64"/>
      <c r="D116" s="237" t="s">
        <v>428</v>
      </c>
      <c r="E116" s="64"/>
      <c r="F116" s="271" t="s">
        <v>4457</v>
      </c>
      <c r="G116" s="64"/>
      <c r="H116" s="64"/>
      <c r="I116" s="177"/>
      <c r="J116" s="64"/>
      <c r="K116" s="64"/>
      <c r="L116" s="62"/>
      <c r="M116" s="223"/>
      <c r="N116" s="43"/>
      <c r="O116" s="43"/>
      <c r="P116" s="43"/>
      <c r="Q116" s="43"/>
      <c r="R116" s="43"/>
      <c r="S116" s="43"/>
      <c r="T116" s="79"/>
      <c r="AT116" s="25" t="s">
        <v>428</v>
      </c>
      <c r="AU116" s="25" t="s">
        <v>78</v>
      </c>
    </row>
    <row r="117" spans="2:65" s="1" customFormat="1" ht="22.5" customHeight="1">
      <c r="B117" s="42"/>
      <c r="C117" s="209" t="s">
        <v>501</v>
      </c>
      <c r="D117" s="209" t="s">
        <v>421</v>
      </c>
      <c r="E117" s="210" t="s">
        <v>4458</v>
      </c>
      <c r="F117" s="211" t="s">
        <v>4459</v>
      </c>
      <c r="G117" s="212" t="s">
        <v>3002</v>
      </c>
      <c r="H117" s="213">
        <v>3</v>
      </c>
      <c r="I117" s="214"/>
      <c r="J117" s="215">
        <f>ROUND(I117*H117,2)</f>
        <v>0</v>
      </c>
      <c r="K117" s="211" t="s">
        <v>21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517</v>
      </c>
      <c r="AT117" s="25" t="s">
        <v>421</v>
      </c>
      <c r="AU117" s="25" t="s">
        <v>78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517</v>
      </c>
      <c r="BM117" s="25" t="s">
        <v>587</v>
      </c>
    </row>
    <row r="118" spans="2:65" s="1" customFormat="1" ht="13.5">
      <c r="B118" s="42"/>
      <c r="C118" s="64"/>
      <c r="D118" s="237" t="s">
        <v>428</v>
      </c>
      <c r="E118" s="64"/>
      <c r="F118" s="271" t="s">
        <v>4459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78</v>
      </c>
    </row>
    <row r="119" spans="2:65" s="1" customFormat="1" ht="31.5" customHeight="1">
      <c r="B119" s="42"/>
      <c r="C119" s="209" t="s">
        <v>508</v>
      </c>
      <c r="D119" s="209" t="s">
        <v>421</v>
      </c>
      <c r="E119" s="210" t="s">
        <v>4460</v>
      </c>
      <c r="F119" s="211" t="s">
        <v>4461</v>
      </c>
      <c r="G119" s="212" t="s">
        <v>3002</v>
      </c>
      <c r="H119" s="213">
        <v>1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517</v>
      </c>
      <c r="AT119" s="25" t="s">
        <v>421</v>
      </c>
      <c r="AU119" s="25" t="s">
        <v>78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517</v>
      </c>
      <c r="BM119" s="25" t="s">
        <v>599</v>
      </c>
    </row>
    <row r="120" spans="2:65" s="1" customFormat="1" ht="27">
      <c r="B120" s="42"/>
      <c r="C120" s="64"/>
      <c r="D120" s="237" t="s">
        <v>428</v>
      </c>
      <c r="E120" s="64"/>
      <c r="F120" s="271" t="s">
        <v>4461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78</v>
      </c>
    </row>
    <row r="121" spans="2:65" s="1" customFormat="1" ht="31.5" customHeight="1">
      <c r="B121" s="42"/>
      <c r="C121" s="209" t="s">
        <v>10</v>
      </c>
      <c r="D121" s="209" t="s">
        <v>421</v>
      </c>
      <c r="E121" s="210" t="s">
        <v>4462</v>
      </c>
      <c r="F121" s="211" t="s">
        <v>4463</v>
      </c>
      <c r="G121" s="212" t="s">
        <v>3002</v>
      </c>
      <c r="H121" s="213">
        <v>1</v>
      </c>
      <c r="I121" s="214"/>
      <c r="J121" s="215">
        <f>ROUND(I121*H121,2)</f>
        <v>0</v>
      </c>
      <c r="K121" s="211" t="s">
        <v>21</v>
      </c>
      <c r="L121" s="62"/>
      <c r="M121" s="216" t="s">
        <v>21</v>
      </c>
      <c r="N121" s="217" t="s">
        <v>42</v>
      </c>
      <c r="O121" s="43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5" t="s">
        <v>517</v>
      </c>
      <c r="AT121" s="25" t="s">
        <v>421</v>
      </c>
      <c r="AU121" s="25" t="s">
        <v>78</v>
      </c>
      <c r="AY121" s="25" t="s">
        <v>419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5" t="s">
        <v>78</v>
      </c>
      <c r="BK121" s="220">
        <f>ROUND(I121*H121,2)</f>
        <v>0</v>
      </c>
      <c r="BL121" s="25" t="s">
        <v>517</v>
      </c>
      <c r="BM121" s="25" t="s">
        <v>611</v>
      </c>
    </row>
    <row r="122" spans="2:65" s="1" customFormat="1" ht="27">
      <c r="B122" s="42"/>
      <c r="C122" s="64"/>
      <c r="D122" s="237" t="s">
        <v>428</v>
      </c>
      <c r="E122" s="64"/>
      <c r="F122" s="271" t="s">
        <v>4463</v>
      </c>
      <c r="G122" s="64"/>
      <c r="H122" s="64"/>
      <c r="I122" s="177"/>
      <c r="J122" s="64"/>
      <c r="K122" s="64"/>
      <c r="L122" s="62"/>
      <c r="M122" s="223"/>
      <c r="N122" s="43"/>
      <c r="O122" s="43"/>
      <c r="P122" s="43"/>
      <c r="Q122" s="43"/>
      <c r="R122" s="43"/>
      <c r="S122" s="43"/>
      <c r="T122" s="79"/>
      <c r="AT122" s="25" t="s">
        <v>428</v>
      </c>
      <c r="AU122" s="25" t="s">
        <v>78</v>
      </c>
    </row>
    <row r="123" spans="2:65" s="1" customFormat="1" ht="31.5" customHeight="1">
      <c r="B123" s="42"/>
      <c r="C123" s="209" t="s">
        <v>517</v>
      </c>
      <c r="D123" s="209" t="s">
        <v>421</v>
      </c>
      <c r="E123" s="210" t="s">
        <v>4464</v>
      </c>
      <c r="F123" s="211" t="s">
        <v>4465</v>
      </c>
      <c r="G123" s="212" t="s">
        <v>3002</v>
      </c>
      <c r="H123" s="213">
        <v>6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517</v>
      </c>
      <c r="AT123" s="25" t="s">
        <v>421</v>
      </c>
      <c r="AU123" s="25" t="s">
        <v>78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517</v>
      </c>
      <c r="BM123" s="25" t="s">
        <v>622</v>
      </c>
    </row>
    <row r="124" spans="2:65" s="1" customFormat="1" ht="27">
      <c r="B124" s="42"/>
      <c r="C124" s="64"/>
      <c r="D124" s="237" t="s">
        <v>428</v>
      </c>
      <c r="E124" s="64"/>
      <c r="F124" s="271" t="s">
        <v>4465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78</v>
      </c>
    </row>
    <row r="125" spans="2:65" s="1" customFormat="1" ht="31.5" customHeight="1">
      <c r="B125" s="42"/>
      <c r="C125" s="209" t="s">
        <v>523</v>
      </c>
      <c r="D125" s="209" t="s">
        <v>421</v>
      </c>
      <c r="E125" s="210" t="s">
        <v>4466</v>
      </c>
      <c r="F125" s="211" t="s">
        <v>4467</v>
      </c>
      <c r="G125" s="212" t="s">
        <v>3002</v>
      </c>
      <c r="H125" s="213">
        <v>2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517</v>
      </c>
      <c r="AT125" s="25" t="s">
        <v>421</v>
      </c>
      <c r="AU125" s="25" t="s">
        <v>78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517</v>
      </c>
      <c r="BM125" s="25" t="s">
        <v>633</v>
      </c>
    </row>
    <row r="126" spans="2:65" s="1" customFormat="1" ht="27">
      <c r="B126" s="42"/>
      <c r="C126" s="64"/>
      <c r="D126" s="237" t="s">
        <v>428</v>
      </c>
      <c r="E126" s="64"/>
      <c r="F126" s="271" t="s">
        <v>4467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78</v>
      </c>
    </row>
    <row r="127" spans="2:65" s="1" customFormat="1" ht="31.5" customHeight="1">
      <c r="B127" s="42"/>
      <c r="C127" s="209" t="s">
        <v>529</v>
      </c>
      <c r="D127" s="209" t="s">
        <v>421</v>
      </c>
      <c r="E127" s="210" t="s">
        <v>4468</v>
      </c>
      <c r="F127" s="211" t="s">
        <v>4469</v>
      </c>
      <c r="G127" s="212" t="s">
        <v>3770</v>
      </c>
      <c r="H127" s="213">
        <v>6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517</v>
      </c>
      <c r="AT127" s="25" t="s">
        <v>421</v>
      </c>
      <c r="AU127" s="25" t="s">
        <v>78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517</v>
      </c>
      <c r="BM127" s="25" t="s">
        <v>654</v>
      </c>
    </row>
    <row r="128" spans="2:65" s="1" customFormat="1" ht="27">
      <c r="B128" s="42"/>
      <c r="C128" s="64"/>
      <c r="D128" s="237" t="s">
        <v>428</v>
      </c>
      <c r="E128" s="64"/>
      <c r="F128" s="271" t="s">
        <v>4469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78</v>
      </c>
    </row>
    <row r="129" spans="2:65" s="1" customFormat="1" ht="31.5" customHeight="1">
      <c r="B129" s="42"/>
      <c r="C129" s="209" t="s">
        <v>535</v>
      </c>
      <c r="D129" s="209" t="s">
        <v>421</v>
      </c>
      <c r="E129" s="210" t="s">
        <v>4470</v>
      </c>
      <c r="F129" s="211" t="s">
        <v>4471</v>
      </c>
      <c r="G129" s="212" t="s">
        <v>3770</v>
      </c>
      <c r="H129" s="213">
        <v>2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517</v>
      </c>
      <c r="AT129" s="25" t="s">
        <v>421</v>
      </c>
      <c r="AU129" s="25" t="s">
        <v>78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517</v>
      </c>
      <c r="BM129" s="25" t="s">
        <v>664</v>
      </c>
    </row>
    <row r="130" spans="2:65" s="1" customFormat="1" ht="27">
      <c r="B130" s="42"/>
      <c r="C130" s="64"/>
      <c r="D130" s="237" t="s">
        <v>428</v>
      </c>
      <c r="E130" s="64"/>
      <c r="F130" s="271" t="s">
        <v>4471</v>
      </c>
      <c r="G130" s="64"/>
      <c r="H130" s="64"/>
      <c r="I130" s="177"/>
      <c r="J130" s="64"/>
      <c r="K130" s="64"/>
      <c r="L130" s="62"/>
      <c r="M130" s="223"/>
      <c r="N130" s="43"/>
      <c r="O130" s="43"/>
      <c r="P130" s="43"/>
      <c r="Q130" s="43"/>
      <c r="R130" s="43"/>
      <c r="S130" s="43"/>
      <c r="T130" s="79"/>
      <c r="AT130" s="25" t="s">
        <v>428</v>
      </c>
      <c r="AU130" s="25" t="s">
        <v>78</v>
      </c>
    </row>
    <row r="131" spans="2:65" s="1" customFormat="1" ht="22.5" customHeight="1">
      <c r="B131" s="42"/>
      <c r="C131" s="209" t="s">
        <v>544</v>
      </c>
      <c r="D131" s="209" t="s">
        <v>421</v>
      </c>
      <c r="E131" s="210" t="s">
        <v>4472</v>
      </c>
      <c r="F131" s="211" t="s">
        <v>4473</v>
      </c>
      <c r="G131" s="212" t="s">
        <v>3002</v>
      </c>
      <c r="H131" s="213">
        <v>2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517</v>
      </c>
      <c r="AT131" s="25" t="s">
        <v>421</v>
      </c>
      <c r="AU131" s="25" t="s">
        <v>78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517</v>
      </c>
      <c r="BM131" s="25" t="s">
        <v>679</v>
      </c>
    </row>
    <row r="132" spans="2:65" s="1" customFormat="1" ht="13.5">
      <c r="B132" s="42"/>
      <c r="C132" s="64"/>
      <c r="D132" s="237" t="s">
        <v>428</v>
      </c>
      <c r="E132" s="64"/>
      <c r="F132" s="271" t="s">
        <v>4473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78</v>
      </c>
    </row>
    <row r="133" spans="2:65" s="1" customFormat="1" ht="22.5" customHeight="1">
      <c r="B133" s="42"/>
      <c r="C133" s="209" t="s">
        <v>9</v>
      </c>
      <c r="D133" s="209" t="s">
        <v>421</v>
      </c>
      <c r="E133" s="210" t="s">
        <v>4474</v>
      </c>
      <c r="F133" s="211" t="s">
        <v>4475</v>
      </c>
      <c r="G133" s="212" t="s">
        <v>3002</v>
      </c>
      <c r="H133" s="213">
        <v>7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517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517</v>
      </c>
      <c r="BM133" s="25" t="s">
        <v>688</v>
      </c>
    </row>
    <row r="134" spans="2:65" s="1" customFormat="1" ht="13.5">
      <c r="B134" s="42"/>
      <c r="C134" s="64"/>
      <c r="D134" s="237" t="s">
        <v>428</v>
      </c>
      <c r="E134" s="64"/>
      <c r="F134" s="271" t="s">
        <v>4475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557</v>
      </c>
      <c r="D135" s="209" t="s">
        <v>421</v>
      </c>
      <c r="E135" s="210" t="s">
        <v>4476</v>
      </c>
      <c r="F135" s="211" t="s">
        <v>4477</v>
      </c>
      <c r="G135" s="212" t="s">
        <v>3002</v>
      </c>
      <c r="H135" s="213">
        <v>7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517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517</v>
      </c>
      <c r="BM135" s="25" t="s">
        <v>700</v>
      </c>
    </row>
    <row r="136" spans="2:65" s="1" customFormat="1" ht="13.5">
      <c r="B136" s="42"/>
      <c r="C136" s="64"/>
      <c r="D136" s="237" t="s">
        <v>428</v>
      </c>
      <c r="E136" s="64"/>
      <c r="F136" s="271" t="s">
        <v>4477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78</v>
      </c>
    </row>
    <row r="137" spans="2:65" s="1" customFormat="1" ht="22.5" customHeight="1">
      <c r="B137" s="42"/>
      <c r="C137" s="209" t="s">
        <v>563</v>
      </c>
      <c r="D137" s="209" t="s">
        <v>421</v>
      </c>
      <c r="E137" s="210" t="s">
        <v>4478</v>
      </c>
      <c r="F137" s="211" t="s">
        <v>4479</v>
      </c>
      <c r="G137" s="212" t="s">
        <v>3002</v>
      </c>
      <c r="H137" s="213">
        <v>7</v>
      </c>
      <c r="I137" s="214"/>
      <c r="J137" s="215">
        <f>ROUND(I137*H137,2)</f>
        <v>0</v>
      </c>
      <c r="K137" s="211" t="s">
        <v>21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5" t="s">
        <v>517</v>
      </c>
      <c r="AT137" s="25" t="s">
        <v>421</v>
      </c>
      <c r="AU137" s="25" t="s">
        <v>78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517</v>
      </c>
      <c r="BM137" s="25" t="s">
        <v>757</v>
      </c>
    </row>
    <row r="138" spans="2:65" s="1" customFormat="1" ht="13.5">
      <c r="B138" s="42"/>
      <c r="C138" s="64"/>
      <c r="D138" s="237" t="s">
        <v>428</v>
      </c>
      <c r="E138" s="64"/>
      <c r="F138" s="271" t="s">
        <v>4479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78</v>
      </c>
    </row>
    <row r="139" spans="2:65" s="1" customFormat="1" ht="22.5" customHeight="1">
      <c r="B139" s="42"/>
      <c r="C139" s="209" t="s">
        <v>569</v>
      </c>
      <c r="D139" s="209" t="s">
        <v>421</v>
      </c>
      <c r="E139" s="210" t="s">
        <v>4480</v>
      </c>
      <c r="F139" s="211" t="s">
        <v>4481</v>
      </c>
      <c r="G139" s="212" t="s">
        <v>3002</v>
      </c>
      <c r="H139" s="213">
        <v>13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517</v>
      </c>
      <c r="AT139" s="25" t="s">
        <v>421</v>
      </c>
      <c r="AU139" s="25" t="s">
        <v>78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517</v>
      </c>
      <c r="BM139" s="25" t="s">
        <v>769</v>
      </c>
    </row>
    <row r="140" spans="2:65" s="1" customFormat="1" ht="13.5">
      <c r="B140" s="42"/>
      <c r="C140" s="64"/>
      <c r="D140" s="237" t="s">
        <v>428</v>
      </c>
      <c r="E140" s="64"/>
      <c r="F140" s="271" t="s">
        <v>4481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78</v>
      </c>
    </row>
    <row r="141" spans="2:65" s="1" customFormat="1" ht="22.5" customHeight="1">
      <c r="B141" s="42"/>
      <c r="C141" s="209" t="s">
        <v>576</v>
      </c>
      <c r="D141" s="209" t="s">
        <v>421</v>
      </c>
      <c r="E141" s="210" t="s">
        <v>4482</v>
      </c>
      <c r="F141" s="211" t="s">
        <v>4483</v>
      </c>
      <c r="G141" s="212" t="s">
        <v>3002</v>
      </c>
      <c r="H141" s="213">
        <v>42</v>
      </c>
      <c r="I141" s="214"/>
      <c r="J141" s="215">
        <f>ROUND(I141*H141,2)</f>
        <v>0</v>
      </c>
      <c r="K141" s="211" t="s">
        <v>21</v>
      </c>
      <c r="L141" s="62"/>
      <c r="M141" s="216" t="s">
        <v>21</v>
      </c>
      <c r="N141" s="217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517</v>
      </c>
      <c r="AT141" s="25" t="s">
        <v>421</v>
      </c>
      <c r="AU141" s="25" t="s">
        <v>78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517</v>
      </c>
      <c r="BM141" s="25" t="s">
        <v>784</v>
      </c>
    </row>
    <row r="142" spans="2:65" s="1" customFormat="1" ht="13.5">
      <c r="B142" s="42"/>
      <c r="C142" s="64"/>
      <c r="D142" s="237" t="s">
        <v>428</v>
      </c>
      <c r="E142" s="64"/>
      <c r="F142" s="271" t="s">
        <v>4483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78</v>
      </c>
    </row>
    <row r="143" spans="2:65" s="1" customFormat="1" ht="31.5" customHeight="1">
      <c r="B143" s="42"/>
      <c r="C143" s="209" t="s">
        <v>587</v>
      </c>
      <c r="D143" s="209" t="s">
        <v>421</v>
      </c>
      <c r="E143" s="210" t="s">
        <v>4484</v>
      </c>
      <c r="F143" s="211" t="s">
        <v>4485</v>
      </c>
      <c r="G143" s="212" t="s">
        <v>3002</v>
      </c>
      <c r="H143" s="213">
        <v>2</v>
      </c>
      <c r="I143" s="214"/>
      <c r="J143" s="215">
        <f>ROUND(I143*H143,2)</f>
        <v>0</v>
      </c>
      <c r="K143" s="211" t="s">
        <v>21</v>
      </c>
      <c r="L143" s="62"/>
      <c r="M143" s="216" t="s">
        <v>21</v>
      </c>
      <c r="N143" s="217" t="s">
        <v>42</v>
      </c>
      <c r="O143" s="43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5" t="s">
        <v>517</v>
      </c>
      <c r="AT143" s="25" t="s">
        <v>421</v>
      </c>
      <c r="AU143" s="25" t="s">
        <v>78</v>
      </c>
      <c r="AY143" s="25" t="s">
        <v>419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5" t="s">
        <v>78</v>
      </c>
      <c r="BK143" s="220">
        <f>ROUND(I143*H143,2)</f>
        <v>0</v>
      </c>
      <c r="BL143" s="25" t="s">
        <v>517</v>
      </c>
      <c r="BM143" s="25" t="s">
        <v>797</v>
      </c>
    </row>
    <row r="144" spans="2:65" s="1" customFormat="1" ht="27">
      <c r="B144" s="42"/>
      <c r="C144" s="64"/>
      <c r="D144" s="237" t="s">
        <v>428</v>
      </c>
      <c r="E144" s="64"/>
      <c r="F144" s="271" t="s">
        <v>4485</v>
      </c>
      <c r="G144" s="64"/>
      <c r="H144" s="64"/>
      <c r="I144" s="177"/>
      <c r="J144" s="64"/>
      <c r="K144" s="64"/>
      <c r="L144" s="62"/>
      <c r="M144" s="223"/>
      <c r="N144" s="43"/>
      <c r="O144" s="43"/>
      <c r="P144" s="43"/>
      <c r="Q144" s="43"/>
      <c r="R144" s="43"/>
      <c r="S144" s="43"/>
      <c r="T144" s="79"/>
      <c r="AT144" s="25" t="s">
        <v>428</v>
      </c>
      <c r="AU144" s="25" t="s">
        <v>78</v>
      </c>
    </row>
    <row r="145" spans="2:65" s="1" customFormat="1" ht="31.5" customHeight="1">
      <c r="B145" s="42"/>
      <c r="C145" s="209" t="s">
        <v>593</v>
      </c>
      <c r="D145" s="209" t="s">
        <v>421</v>
      </c>
      <c r="E145" s="210" t="s">
        <v>4486</v>
      </c>
      <c r="F145" s="211" t="s">
        <v>4487</v>
      </c>
      <c r="G145" s="212" t="s">
        <v>3002</v>
      </c>
      <c r="H145" s="213">
        <v>6</v>
      </c>
      <c r="I145" s="214"/>
      <c r="J145" s="215">
        <f>ROUND(I145*H145,2)</f>
        <v>0</v>
      </c>
      <c r="K145" s="211" t="s">
        <v>21</v>
      </c>
      <c r="L145" s="62"/>
      <c r="M145" s="216" t="s">
        <v>21</v>
      </c>
      <c r="N145" s="217" t="s">
        <v>42</v>
      </c>
      <c r="O145" s="43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5" t="s">
        <v>517</v>
      </c>
      <c r="AT145" s="25" t="s">
        <v>421</v>
      </c>
      <c r="AU145" s="25" t="s">
        <v>78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517</v>
      </c>
      <c r="BM145" s="25" t="s">
        <v>811</v>
      </c>
    </row>
    <row r="146" spans="2:65" s="1" customFormat="1" ht="27">
      <c r="B146" s="42"/>
      <c r="C146" s="64"/>
      <c r="D146" s="237" t="s">
        <v>428</v>
      </c>
      <c r="E146" s="64"/>
      <c r="F146" s="271" t="s">
        <v>4487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78</v>
      </c>
    </row>
    <row r="147" spans="2:65" s="1" customFormat="1" ht="31.5" customHeight="1">
      <c r="B147" s="42"/>
      <c r="C147" s="209" t="s">
        <v>599</v>
      </c>
      <c r="D147" s="209" t="s">
        <v>421</v>
      </c>
      <c r="E147" s="210" t="s">
        <v>4488</v>
      </c>
      <c r="F147" s="211" t="s">
        <v>4489</v>
      </c>
      <c r="G147" s="212" t="s">
        <v>3002</v>
      </c>
      <c r="H147" s="213">
        <v>30</v>
      </c>
      <c r="I147" s="214"/>
      <c r="J147" s="215">
        <f>ROUND(I147*H147,2)</f>
        <v>0</v>
      </c>
      <c r="K147" s="211" t="s">
        <v>21</v>
      </c>
      <c r="L147" s="62"/>
      <c r="M147" s="216" t="s">
        <v>21</v>
      </c>
      <c r="N147" s="217" t="s">
        <v>42</v>
      </c>
      <c r="O147" s="43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25" t="s">
        <v>517</v>
      </c>
      <c r="AT147" s="25" t="s">
        <v>421</v>
      </c>
      <c r="AU147" s="25" t="s">
        <v>78</v>
      </c>
      <c r="AY147" s="25" t="s">
        <v>419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5" t="s">
        <v>78</v>
      </c>
      <c r="BK147" s="220">
        <f>ROUND(I147*H147,2)</f>
        <v>0</v>
      </c>
      <c r="BL147" s="25" t="s">
        <v>517</v>
      </c>
      <c r="BM147" s="25" t="s">
        <v>325</v>
      </c>
    </row>
    <row r="148" spans="2:65" s="1" customFormat="1" ht="27">
      <c r="B148" s="42"/>
      <c r="C148" s="64"/>
      <c r="D148" s="237" t="s">
        <v>428</v>
      </c>
      <c r="E148" s="64"/>
      <c r="F148" s="271" t="s">
        <v>4489</v>
      </c>
      <c r="G148" s="64"/>
      <c r="H148" s="64"/>
      <c r="I148" s="177"/>
      <c r="J148" s="64"/>
      <c r="K148" s="64"/>
      <c r="L148" s="62"/>
      <c r="M148" s="223"/>
      <c r="N148" s="43"/>
      <c r="O148" s="43"/>
      <c r="P148" s="43"/>
      <c r="Q148" s="43"/>
      <c r="R148" s="43"/>
      <c r="S148" s="43"/>
      <c r="T148" s="79"/>
      <c r="AT148" s="25" t="s">
        <v>428</v>
      </c>
      <c r="AU148" s="25" t="s">
        <v>78</v>
      </c>
    </row>
    <row r="149" spans="2:65" s="1" customFormat="1" ht="31.5" customHeight="1">
      <c r="B149" s="42"/>
      <c r="C149" s="209" t="s">
        <v>605</v>
      </c>
      <c r="D149" s="209" t="s">
        <v>421</v>
      </c>
      <c r="E149" s="210" t="s">
        <v>4490</v>
      </c>
      <c r="F149" s="211" t="s">
        <v>4491</v>
      </c>
      <c r="G149" s="212" t="s">
        <v>3002</v>
      </c>
      <c r="H149" s="213">
        <v>1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517</v>
      </c>
      <c r="AT149" s="25" t="s">
        <v>421</v>
      </c>
      <c r="AU149" s="25" t="s">
        <v>78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517</v>
      </c>
      <c r="BM149" s="25" t="s">
        <v>832</v>
      </c>
    </row>
    <row r="150" spans="2:65" s="1" customFormat="1" ht="27">
      <c r="B150" s="42"/>
      <c r="C150" s="64"/>
      <c r="D150" s="237" t="s">
        <v>428</v>
      </c>
      <c r="E150" s="64"/>
      <c r="F150" s="271" t="s">
        <v>4491</v>
      </c>
      <c r="G150" s="64"/>
      <c r="H150" s="64"/>
      <c r="I150" s="177"/>
      <c r="J150" s="64"/>
      <c r="K150" s="64"/>
      <c r="L150" s="62"/>
      <c r="M150" s="223"/>
      <c r="N150" s="43"/>
      <c r="O150" s="43"/>
      <c r="P150" s="43"/>
      <c r="Q150" s="43"/>
      <c r="R150" s="43"/>
      <c r="S150" s="43"/>
      <c r="T150" s="79"/>
      <c r="AT150" s="25" t="s">
        <v>428</v>
      </c>
      <c r="AU150" s="25" t="s">
        <v>78</v>
      </c>
    </row>
    <row r="151" spans="2:65" s="1" customFormat="1" ht="31.5" customHeight="1">
      <c r="B151" s="42"/>
      <c r="C151" s="209" t="s">
        <v>611</v>
      </c>
      <c r="D151" s="209" t="s">
        <v>421</v>
      </c>
      <c r="E151" s="210" t="s">
        <v>4492</v>
      </c>
      <c r="F151" s="211" t="s">
        <v>4493</v>
      </c>
      <c r="G151" s="212" t="s">
        <v>3002</v>
      </c>
      <c r="H151" s="213">
        <v>28</v>
      </c>
      <c r="I151" s="214"/>
      <c r="J151" s="215">
        <f>ROUND(I151*H151,2)</f>
        <v>0</v>
      </c>
      <c r="K151" s="211" t="s">
        <v>21</v>
      </c>
      <c r="L151" s="62"/>
      <c r="M151" s="216" t="s">
        <v>21</v>
      </c>
      <c r="N151" s="217" t="s">
        <v>42</v>
      </c>
      <c r="O151" s="43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5" t="s">
        <v>517</v>
      </c>
      <c r="AT151" s="25" t="s">
        <v>421</v>
      </c>
      <c r="AU151" s="25" t="s">
        <v>78</v>
      </c>
      <c r="AY151" s="25" t="s">
        <v>419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5" t="s">
        <v>78</v>
      </c>
      <c r="BK151" s="220">
        <f>ROUND(I151*H151,2)</f>
        <v>0</v>
      </c>
      <c r="BL151" s="25" t="s">
        <v>517</v>
      </c>
      <c r="BM151" s="25" t="s">
        <v>842</v>
      </c>
    </row>
    <row r="152" spans="2:65" s="1" customFormat="1" ht="27">
      <c r="B152" s="42"/>
      <c r="C152" s="64"/>
      <c r="D152" s="237" t="s">
        <v>428</v>
      </c>
      <c r="E152" s="64"/>
      <c r="F152" s="271" t="s">
        <v>4493</v>
      </c>
      <c r="G152" s="64"/>
      <c r="H152" s="64"/>
      <c r="I152" s="177"/>
      <c r="J152" s="64"/>
      <c r="K152" s="64"/>
      <c r="L152" s="62"/>
      <c r="M152" s="223"/>
      <c r="N152" s="43"/>
      <c r="O152" s="43"/>
      <c r="P152" s="43"/>
      <c r="Q152" s="43"/>
      <c r="R152" s="43"/>
      <c r="S152" s="43"/>
      <c r="T152" s="79"/>
      <c r="AT152" s="25" t="s">
        <v>428</v>
      </c>
      <c r="AU152" s="25" t="s">
        <v>78</v>
      </c>
    </row>
    <row r="153" spans="2:65" s="1" customFormat="1" ht="31.5" customHeight="1">
      <c r="B153" s="42"/>
      <c r="C153" s="209" t="s">
        <v>617</v>
      </c>
      <c r="D153" s="209" t="s">
        <v>421</v>
      </c>
      <c r="E153" s="210" t="s">
        <v>4494</v>
      </c>
      <c r="F153" s="211" t="s">
        <v>4495</v>
      </c>
      <c r="G153" s="212" t="s">
        <v>3002</v>
      </c>
      <c r="H153" s="213">
        <v>6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517</v>
      </c>
      <c r="AT153" s="25" t="s">
        <v>421</v>
      </c>
      <c r="AU153" s="25" t="s">
        <v>78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517</v>
      </c>
      <c r="BM153" s="25" t="s">
        <v>853</v>
      </c>
    </row>
    <row r="154" spans="2:65" s="1" customFormat="1" ht="27">
      <c r="B154" s="42"/>
      <c r="C154" s="64"/>
      <c r="D154" s="237" t="s">
        <v>428</v>
      </c>
      <c r="E154" s="64"/>
      <c r="F154" s="271" t="s">
        <v>4495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78</v>
      </c>
    </row>
    <row r="155" spans="2:65" s="1" customFormat="1" ht="31.5" customHeight="1">
      <c r="B155" s="42"/>
      <c r="C155" s="209" t="s">
        <v>622</v>
      </c>
      <c r="D155" s="209" t="s">
        <v>421</v>
      </c>
      <c r="E155" s="210" t="s">
        <v>4496</v>
      </c>
      <c r="F155" s="211" t="s">
        <v>4497</v>
      </c>
      <c r="G155" s="212" t="s">
        <v>3002</v>
      </c>
      <c r="H155" s="213">
        <v>12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517</v>
      </c>
      <c r="AT155" s="25" t="s">
        <v>421</v>
      </c>
      <c r="AU155" s="25" t="s">
        <v>78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517</v>
      </c>
      <c r="BM155" s="25" t="s">
        <v>886</v>
      </c>
    </row>
    <row r="156" spans="2:65" s="1" customFormat="1" ht="13.5">
      <c r="B156" s="42"/>
      <c r="C156" s="64"/>
      <c r="D156" s="237" t="s">
        <v>428</v>
      </c>
      <c r="E156" s="64"/>
      <c r="F156" s="271" t="s">
        <v>4497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78</v>
      </c>
    </row>
    <row r="157" spans="2:65" s="1" customFormat="1" ht="31.5" customHeight="1">
      <c r="B157" s="42"/>
      <c r="C157" s="209" t="s">
        <v>628</v>
      </c>
      <c r="D157" s="209" t="s">
        <v>421</v>
      </c>
      <c r="E157" s="210" t="s">
        <v>4498</v>
      </c>
      <c r="F157" s="211" t="s">
        <v>4499</v>
      </c>
      <c r="G157" s="212" t="s">
        <v>3002</v>
      </c>
      <c r="H157" s="213">
        <v>8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517</v>
      </c>
      <c r="AT157" s="25" t="s">
        <v>421</v>
      </c>
      <c r="AU157" s="25" t="s">
        <v>78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517</v>
      </c>
      <c r="BM157" s="25" t="s">
        <v>897</v>
      </c>
    </row>
    <row r="158" spans="2:65" s="1" customFormat="1" ht="13.5">
      <c r="B158" s="42"/>
      <c r="C158" s="64"/>
      <c r="D158" s="237" t="s">
        <v>428</v>
      </c>
      <c r="E158" s="64"/>
      <c r="F158" s="271" t="s">
        <v>4499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78</v>
      </c>
    </row>
    <row r="159" spans="2:65" s="1" customFormat="1" ht="31.5" customHeight="1">
      <c r="B159" s="42"/>
      <c r="C159" s="209" t="s">
        <v>633</v>
      </c>
      <c r="D159" s="209" t="s">
        <v>421</v>
      </c>
      <c r="E159" s="210" t="s">
        <v>4500</v>
      </c>
      <c r="F159" s="211" t="s">
        <v>4501</v>
      </c>
      <c r="G159" s="212" t="s">
        <v>3002</v>
      </c>
      <c r="H159" s="213">
        <v>12</v>
      </c>
      <c r="I159" s="214"/>
      <c r="J159" s="215">
        <f>ROUND(I159*H159,2)</f>
        <v>0</v>
      </c>
      <c r="K159" s="211" t="s">
        <v>21</v>
      </c>
      <c r="L159" s="62"/>
      <c r="M159" s="216" t="s">
        <v>21</v>
      </c>
      <c r="N159" s="217" t="s">
        <v>42</v>
      </c>
      <c r="O159" s="43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5" t="s">
        <v>517</v>
      </c>
      <c r="AT159" s="25" t="s">
        <v>421</v>
      </c>
      <c r="AU159" s="25" t="s">
        <v>78</v>
      </c>
      <c r="AY159" s="25" t="s">
        <v>419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5" t="s">
        <v>78</v>
      </c>
      <c r="BK159" s="220">
        <f>ROUND(I159*H159,2)</f>
        <v>0</v>
      </c>
      <c r="BL159" s="25" t="s">
        <v>517</v>
      </c>
      <c r="BM159" s="25" t="s">
        <v>909</v>
      </c>
    </row>
    <row r="160" spans="2:65" s="1" customFormat="1" ht="13.5">
      <c r="B160" s="42"/>
      <c r="C160" s="64"/>
      <c r="D160" s="237" t="s">
        <v>428</v>
      </c>
      <c r="E160" s="64"/>
      <c r="F160" s="271" t="s">
        <v>4501</v>
      </c>
      <c r="G160" s="64"/>
      <c r="H160" s="64"/>
      <c r="I160" s="177"/>
      <c r="J160" s="64"/>
      <c r="K160" s="64"/>
      <c r="L160" s="62"/>
      <c r="M160" s="223"/>
      <c r="N160" s="43"/>
      <c r="O160" s="43"/>
      <c r="P160" s="43"/>
      <c r="Q160" s="43"/>
      <c r="R160" s="43"/>
      <c r="S160" s="43"/>
      <c r="T160" s="79"/>
      <c r="AT160" s="25" t="s">
        <v>428</v>
      </c>
      <c r="AU160" s="25" t="s">
        <v>78</v>
      </c>
    </row>
    <row r="161" spans="2:65" s="1" customFormat="1" ht="22.5" customHeight="1">
      <c r="B161" s="42"/>
      <c r="C161" s="209" t="s">
        <v>638</v>
      </c>
      <c r="D161" s="209" t="s">
        <v>421</v>
      </c>
      <c r="E161" s="210" t="s">
        <v>4502</v>
      </c>
      <c r="F161" s="211" t="s">
        <v>4503</v>
      </c>
      <c r="G161" s="212" t="s">
        <v>3002</v>
      </c>
      <c r="H161" s="213">
        <v>16</v>
      </c>
      <c r="I161" s="214"/>
      <c r="J161" s="215">
        <f>ROUND(I161*H161,2)</f>
        <v>0</v>
      </c>
      <c r="K161" s="211" t="s">
        <v>21</v>
      </c>
      <c r="L161" s="62"/>
      <c r="M161" s="216" t="s">
        <v>21</v>
      </c>
      <c r="N161" s="217" t="s">
        <v>42</v>
      </c>
      <c r="O161" s="43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5" t="s">
        <v>517</v>
      </c>
      <c r="AT161" s="25" t="s">
        <v>421</v>
      </c>
      <c r="AU161" s="25" t="s">
        <v>78</v>
      </c>
      <c r="AY161" s="25" t="s">
        <v>419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5" t="s">
        <v>78</v>
      </c>
      <c r="BK161" s="220">
        <f>ROUND(I161*H161,2)</f>
        <v>0</v>
      </c>
      <c r="BL161" s="25" t="s">
        <v>517</v>
      </c>
      <c r="BM161" s="25" t="s">
        <v>921</v>
      </c>
    </row>
    <row r="162" spans="2:65" s="1" customFormat="1" ht="13.5">
      <c r="B162" s="42"/>
      <c r="C162" s="64"/>
      <c r="D162" s="237" t="s">
        <v>428</v>
      </c>
      <c r="E162" s="64"/>
      <c r="F162" s="271" t="s">
        <v>4503</v>
      </c>
      <c r="G162" s="64"/>
      <c r="H162" s="64"/>
      <c r="I162" s="177"/>
      <c r="J162" s="64"/>
      <c r="K162" s="64"/>
      <c r="L162" s="62"/>
      <c r="M162" s="223"/>
      <c r="N162" s="43"/>
      <c r="O162" s="43"/>
      <c r="P162" s="43"/>
      <c r="Q162" s="43"/>
      <c r="R162" s="43"/>
      <c r="S162" s="43"/>
      <c r="T162" s="79"/>
      <c r="AT162" s="25" t="s">
        <v>428</v>
      </c>
      <c r="AU162" s="25" t="s">
        <v>78</v>
      </c>
    </row>
    <row r="163" spans="2:65" s="1" customFormat="1" ht="31.5" customHeight="1">
      <c r="B163" s="42"/>
      <c r="C163" s="209" t="s">
        <v>643</v>
      </c>
      <c r="D163" s="209" t="s">
        <v>421</v>
      </c>
      <c r="E163" s="210" t="s">
        <v>4504</v>
      </c>
      <c r="F163" s="211" t="s">
        <v>4505</v>
      </c>
      <c r="G163" s="212" t="s">
        <v>4506</v>
      </c>
      <c r="H163" s="213">
        <v>45</v>
      </c>
      <c r="I163" s="214"/>
      <c r="J163" s="215">
        <f>ROUND(I163*H163,2)</f>
        <v>0</v>
      </c>
      <c r="K163" s="211" t="s">
        <v>21</v>
      </c>
      <c r="L163" s="62"/>
      <c r="M163" s="216" t="s">
        <v>21</v>
      </c>
      <c r="N163" s="217" t="s">
        <v>42</v>
      </c>
      <c r="O163" s="43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25" t="s">
        <v>517</v>
      </c>
      <c r="AT163" s="25" t="s">
        <v>421</v>
      </c>
      <c r="AU163" s="25" t="s">
        <v>78</v>
      </c>
      <c r="AY163" s="25" t="s">
        <v>419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5" t="s">
        <v>78</v>
      </c>
      <c r="BK163" s="220">
        <f>ROUND(I163*H163,2)</f>
        <v>0</v>
      </c>
      <c r="BL163" s="25" t="s">
        <v>517</v>
      </c>
      <c r="BM163" s="25" t="s">
        <v>933</v>
      </c>
    </row>
    <row r="164" spans="2:65" s="1" customFormat="1" ht="27">
      <c r="B164" s="42"/>
      <c r="C164" s="64"/>
      <c r="D164" s="237" t="s">
        <v>428</v>
      </c>
      <c r="E164" s="64"/>
      <c r="F164" s="271" t="s">
        <v>4505</v>
      </c>
      <c r="G164" s="64"/>
      <c r="H164" s="64"/>
      <c r="I164" s="177"/>
      <c r="J164" s="64"/>
      <c r="K164" s="64"/>
      <c r="L164" s="62"/>
      <c r="M164" s="223"/>
      <c r="N164" s="43"/>
      <c r="O164" s="43"/>
      <c r="P164" s="43"/>
      <c r="Q164" s="43"/>
      <c r="R164" s="43"/>
      <c r="S164" s="43"/>
      <c r="T164" s="79"/>
      <c r="AT164" s="25" t="s">
        <v>428</v>
      </c>
      <c r="AU164" s="25" t="s">
        <v>78</v>
      </c>
    </row>
    <row r="165" spans="2:65" s="1" customFormat="1" ht="31.5" customHeight="1">
      <c r="B165" s="42"/>
      <c r="C165" s="209" t="s">
        <v>649</v>
      </c>
      <c r="D165" s="209" t="s">
        <v>421</v>
      </c>
      <c r="E165" s="210" t="s">
        <v>4507</v>
      </c>
      <c r="F165" s="211" t="s">
        <v>4508</v>
      </c>
      <c r="G165" s="212" t="s">
        <v>4506</v>
      </c>
      <c r="H165" s="213">
        <v>65</v>
      </c>
      <c r="I165" s="214"/>
      <c r="J165" s="215">
        <f>ROUND(I165*H165,2)</f>
        <v>0</v>
      </c>
      <c r="K165" s="211" t="s">
        <v>21</v>
      </c>
      <c r="L165" s="62"/>
      <c r="M165" s="216" t="s">
        <v>21</v>
      </c>
      <c r="N165" s="217" t="s">
        <v>42</v>
      </c>
      <c r="O165" s="43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5" t="s">
        <v>517</v>
      </c>
      <c r="AT165" s="25" t="s">
        <v>421</v>
      </c>
      <c r="AU165" s="25" t="s">
        <v>78</v>
      </c>
      <c r="AY165" s="25" t="s">
        <v>419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5" t="s">
        <v>78</v>
      </c>
      <c r="BK165" s="220">
        <f>ROUND(I165*H165,2)</f>
        <v>0</v>
      </c>
      <c r="BL165" s="25" t="s">
        <v>517</v>
      </c>
      <c r="BM165" s="25" t="s">
        <v>945</v>
      </c>
    </row>
    <row r="166" spans="2:65" s="1" customFormat="1" ht="27">
      <c r="B166" s="42"/>
      <c r="C166" s="64"/>
      <c r="D166" s="237" t="s">
        <v>428</v>
      </c>
      <c r="E166" s="64"/>
      <c r="F166" s="271" t="s">
        <v>4508</v>
      </c>
      <c r="G166" s="64"/>
      <c r="H166" s="64"/>
      <c r="I166" s="177"/>
      <c r="J166" s="64"/>
      <c r="K166" s="64"/>
      <c r="L166" s="62"/>
      <c r="M166" s="223"/>
      <c r="N166" s="43"/>
      <c r="O166" s="43"/>
      <c r="P166" s="43"/>
      <c r="Q166" s="43"/>
      <c r="R166" s="43"/>
      <c r="S166" s="43"/>
      <c r="T166" s="79"/>
      <c r="AT166" s="25" t="s">
        <v>428</v>
      </c>
      <c r="AU166" s="25" t="s">
        <v>78</v>
      </c>
    </row>
    <row r="167" spans="2:65" s="1" customFormat="1" ht="31.5" customHeight="1">
      <c r="B167" s="42"/>
      <c r="C167" s="209" t="s">
        <v>654</v>
      </c>
      <c r="D167" s="209" t="s">
        <v>421</v>
      </c>
      <c r="E167" s="210" t="s">
        <v>4509</v>
      </c>
      <c r="F167" s="211" t="s">
        <v>4510</v>
      </c>
      <c r="G167" s="212" t="s">
        <v>4506</v>
      </c>
      <c r="H167" s="213">
        <v>48</v>
      </c>
      <c r="I167" s="214"/>
      <c r="J167" s="215">
        <f>ROUND(I167*H167,2)</f>
        <v>0</v>
      </c>
      <c r="K167" s="211" t="s">
        <v>21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517</v>
      </c>
      <c r="AT167" s="25" t="s">
        <v>421</v>
      </c>
      <c r="AU167" s="25" t="s">
        <v>78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517</v>
      </c>
      <c r="BM167" s="25" t="s">
        <v>957</v>
      </c>
    </row>
    <row r="168" spans="2:65" s="1" customFormat="1" ht="27">
      <c r="B168" s="42"/>
      <c r="C168" s="64"/>
      <c r="D168" s="237" t="s">
        <v>428</v>
      </c>
      <c r="E168" s="64"/>
      <c r="F168" s="271" t="s">
        <v>4510</v>
      </c>
      <c r="G168" s="64"/>
      <c r="H168" s="64"/>
      <c r="I168" s="177"/>
      <c r="J168" s="64"/>
      <c r="K168" s="64"/>
      <c r="L168" s="62"/>
      <c r="M168" s="223"/>
      <c r="N168" s="43"/>
      <c r="O168" s="43"/>
      <c r="P168" s="43"/>
      <c r="Q168" s="43"/>
      <c r="R168" s="43"/>
      <c r="S168" s="43"/>
      <c r="T168" s="79"/>
      <c r="AT168" s="25" t="s">
        <v>428</v>
      </c>
      <c r="AU168" s="25" t="s">
        <v>78</v>
      </c>
    </row>
    <row r="169" spans="2:65" s="1" customFormat="1" ht="31.5" customHeight="1">
      <c r="B169" s="42"/>
      <c r="C169" s="209" t="s">
        <v>659</v>
      </c>
      <c r="D169" s="209" t="s">
        <v>421</v>
      </c>
      <c r="E169" s="210" t="s">
        <v>4511</v>
      </c>
      <c r="F169" s="211" t="s">
        <v>4512</v>
      </c>
      <c r="G169" s="212" t="s">
        <v>4506</v>
      </c>
      <c r="H169" s="213">
        <v>52</v>
      </c>
      <c r="I169" s="214"/>
      <c r="J169" s="215">
        <f>ROUND(I169*H169,2)</f>
        <v>0</v>
      </c>
      <c r="K169" s="211" t="s">
        <v>21</v>
      </c>
      <c r="L169" s="62"/>
      <c r="M169" s="216" t="s">
        <v>21</v>
      </c>
      <c r="N169" s="217" t="s">
        <v>42</v>
      </c>
      <c r="O169" s="43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5" t="s">
        <v>517</v>
      </c>
      <c r="AT169" s="25" t="s">
        <v>421</v>
      </c>
      <c r="AU169" s="25" t="s">
        <v>78</v>
      </c>
      <c r="AY169" s="25" t="s">
        <v>419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5" t="s">
        <v>78</v>
      </c>
      <c r="BK169" s="220">
        <f>ROUND(I169*H169,2)</f>
        <v>0</v>
      </c>
      <c r="BL169" s="25" t="s">
        <v>517</v>
      </c>
      <c r="BM169" s="25" t="s">
        <v>969</v>
      </c>
    </row>
    <row r="170" spans="2:65" s="1" customFormat="1" ht="27">
      <c r="B170" s="42"/>
      <c r="C170" s="64"/>
      <c r="D170" s="237" t="s">
        <v>428</v>
      </c>
      <c r="E170" s="64"/>
      <c r="F170" s="271" t="s">
        <v>4512</v>
      </c>
      <c r="G170" s="64"/>
      <c r="H170" s="64"/>
      <c r="I170" s="177"/>
      <c r="J170" s="64"/>
      <c r="K170" s="64"/>
      <c r="L170" s="62"/>
      <c r="M170" s="223"/>
      <c r="N170" s="43"/>
      <c r="O170" s="43"/>
      <c r="P170" s="43"/>
      <c r="Q170" s="43"/>
      <c r="R170" s="43"/>
      <c r="S170" s="43"/>
      <c r="T170" s="79"/>
      <c r="AT170" s="25" t="s">
        <v>428</v>
      </c>
      <c r="AU170" s="25" t="s">
        <v>78</v>
      </c>
    </row>
    <row r="171" spans="2:65" s="1" customFormat="1" ht="31.5" customHeight="1">
      <c r="B171" s="42"/>
      <c r="C171" s="209" t="s">
        <v>664</v>
      </c>
      <c r="D171" s="209" t="s">
        <v>421</v>
      </c>
      <c r="E171" s="210" t="s">
        <v>4513</v>
      </c>
      <c r="F171" s="211" t="s">
        <v>4514</v>
      </c>
      <c r="G171" s="212" t="s">
        <v>4506</v>
      </c>
      <c r="H171" s="213">
        <v>70</v>
      </c>
      <c r="I171" s="214"/>
      <c r="J171" s="215">
        <f>ROUND(I171*H171,2)</f>
        <v>0</v>
      </c>
      <c r="K171" s="211" t="s">
        <v>21</v>
      </c>
      <c r="L171" s="62"/>
      <c r="M171" s="216" t="s">
        <v>21</v>
      </c>
      <c r="N171" s="217" t="s">
        <v>42</v>
      </c>
      <c r="O171" s="43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25" t="s">
        <v>517</v>
      </c>
      <c r="AT171" s="25" t="s">
        <v>421</v>
      </c>
      <c r="AU171" s="25" t="s">
        <v>78</v>
      </c>
      <c r="AY171" s="25" t="s">
        <v>419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5" t="s">
        <v>78</v>
      </c>
      <c r="BK171" s="220">
        <f>ROUND(I171*H171,2)</f>
        <v>0</v>
      </c>
      <c r="BL171" s="25" t="s">
        <v>517</v>
      </c>
      <c r="BM171" s="25" t="s">
        <v>980</v>
      </c>
    </row>
    <row r="172" spans="2:65" s="1" customFormat="1" ht="27">
      <c r="B172" s="42"/>
      <c r="C172" s="64"/>
      <c r="D172" s="237" t="s">
        <v>428</v>
      </c>
      <c r="E172" s="64"/>
      <c r="F172" s="271" t="s">
        <v>4514</v>
      </c>
      <c r="G172" s="64"/>
      <c r="H172" s="64"/>
      <c r="I172" s="177"/>
      <c r="J172" s="64"/>
      <c r="K172" s="64"/>
      <c r="L172" s="62"/>
      <c r="M172" s="223"/>
      <c r="N172" s="43"/>
      <c r="O172" s="43"/>
      <c r="P172" s="43"/>
      <c r="Q172" s="43"/>
      <c r="R172" s="43"/>
      <c r="S172" s="43"/>
      <c r="T172" s="79"/>
      <c r="AT172" s="25" t="s">
        <v>428</v>
      </c>
      <c r="AU172" s="25" t="s">
        <v>78</v>
      </c>
    </row>
    <row r="173" spans="2:65" s="1" customFormat="1" ht="31.5" customHeight="1">
      <c r="B173" s="42"/>
      <c r="C173" s="209" t="s">
        <v>671</v>
      </c>
      <c r="D173" s="209" t="s">
        <v>421</v>
      </c>
      <c r="E173" s="210" t="s">
        <v>4515</v>
      </c>
      <c r="F173" s="211" t="s">
        <v>4516</v>
      </c>
      <c r="G173" s="212" t="s">
        <v>4506</v>
      </c>
      <c r="H173" s="213">
        <v>65</v>
      </c>
      <c r="I173" s="214"/>
      <c r="J173" s="215">
        <f>ROUND(I173*H173,2)</f>
        <v>0</v>
      </c>
      <c r="K173" s="211" t="s">
        <v>21</v>
      </c>
      <c r="L173" s="62"/>
      <c r="M173" s="216" t="s">
        <v>21</v>
      </c>
      <c r="N173" s="217" t="s">
        <v>42</v>
      </c>
      <c r="O173" s="43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25" t="s">
        <v>517</v>
      </c>
      <c r="AT173" s="25" t="s">
        <v>421</v>
      </c>
      <c r="AU173" s="25" t="s">
        <v>78</v>
      </c>
      <c r="AY173" s="25" t="s">
        <v>419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5" t="s">
        <v>78</v>
      </c>
      <c r="BK173" s="220">
        <f>ROUND(I173*H173,2)</f>
        <v>0</v>
      </c>
      <c r="BL173" s="25" t="s">
        <v>517</v>
      </c>
      <c r="BM173" s="25" t="s">
        <v>993</v>
      </c>
    </row>
    <row r="174" spans="2:65" s="1" customFormat="1" ht="27">
      <c r="B174" s="42"/>
      <c r="C174" s="64"/>
      <c r="D174" s="237" t="s">
        <v>428</v>
      </c>
      <c r="E174" s="64"/>
      <c r="F174" s="271" t="s">
        <v>4516</v>
      </c>
      <c r="G174" s="64"/>
      <c r="H174" s="64"/>
      <c r="I174" s="177"/>
      <c r="J174" s="64"/>
      <c r="K174" s="64"/>
      <c r="L174" s="62"/>
      <c r="M174" s="223"/>
      <c r="N174" s="43"/>
      <c r="O174" s="43"/>
      <c r="P174" s="43"/>
      <c r="Q174" s="43"/>
      <c r="R174" s="43"/>
      <c r="S174" s="43"/>
      <c r="T174" s="79"/>
      <c r="AT174" s="25" t="s">
        <v>428</v>
      </c>
      <c r="AU174" s="25" t="s">
        <v>78</v>
      </c>
    </row>
    <row r="175" spans="2:65" s="1" customFormat="1" ht="31.5" customHeight="1">
      <c r="B175" s="42"/>
      <c r="C175" s="209" t="s">
        <v>679</v>
      </c>
      <c r="D175" s="209" t="s">
        <v>421</v>
      </c>
      <c r="E175" s="210" t="s">
        <v>4517</v>
      </c>
      <c r="F175" s="211" t="s">
        <v>4518</v>
      </c>
      <c r="G175" s="212" t="s">
        <v>4506</v>
      </c>
      <c r="H175" s="213">
        <v>23</v>
      </c>
      <c r="I175" s="214"/>
      <c r="J175" s="215">
        <f>ROUND(I175*H175,2)</f>
        <v>0</v>
      </c>
      <c r="K175" s="211" t="s">
        <v>21</v>
      </c>
      <c r="L175" s="62"/>
      <c r="M175" s="216" t="s">
        <v>21</v>
      </c>
      <c r="N175" s="217" t="s">
        <v>42</v>
      </c>
      <c r="O175" s="43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5" t="s">
        <v>517</v>
      </c>
      <c r="AT175" s="25" t="s">
        <v>421</v>
      </c>
      <c r="AU175" s="25" t="s">
        <v>78</v>
      </c>
      <c r="AY175" s="25" t="s">
        <v>419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5" t="s">
        <v>78</v>
      </c>
      <c r="BK175" s="220">
        <f>ROUND(I175*H175,2)</f>
        <v>0</v>
      </c>
      <c r="BL175" s="25" t="s">
        <v>517</v>
      </c>
      <c r="BM175" s="25" t="s">
        <v>1005</v>
      </c>
    </row>
    <row r="176" spans="2:65" s="1" customFormat="1" ht="27">
      <c r="B176" s="42"/>
      <c r="C176" s="64"/>
      <c r="D176" s="237" t="s">
        <v>428</v>
      </c>
      <c r="E176" s="64"/>
      <c r="F176" s="271" t="s">
        <v>4518</v>
      </c>
      <c r="G176" s="64"/>
      <c r="H176" s="64"/>
      <c r="I176" s="177"/>
      <c r="J176" s="64"/>
      <c r="K176" s="64"/>
      <c r="L176" s="62"/>
      <c r="M176" s="223"/>
      <c r="N176" s="43"/>
      <c r="O176" s="43"/>
      <c r="P176" s="43"/>
      <c r="Q176" s="43"/>
      <c r="R176" s="43"/>
      <c r="S176" s="43"/>
      <c r="T176" s="79"/>
      <c r="AT176" s="25" t="s">
        <v>428</v>
      </c>
      <c r="AU176" s="25" t="s">
        <v>78</v>
      </c>
    </row>
    <row r="177" spans="2:65" s="1" customFormat="1" ht="31.5" customHeight="1">
      <c r="B177" s="42"/>
      <c r="C177" s="209" t="s">
        <v>683</v>
      </c>
      <c r="D177" s="209" t="s">
        <v>421</v>
      </c>
      <c r="E177" s="210" t="s">
        <v>4519</v>
      </c>
      <c r="F177" s="211" t="s">
        <v>4520</v>
      </c>
      <c r="G177" s="212" t="s">
        <v>465</v>
      </c>
      <c r="H177" s="213">
        <v>250</v>
      </c>
      <c r="I177" s="214"/>
      <c r="J177" s="215">
        <f>ROUND(I177*H177,2)</f>
        <v>0</v>
      </c>
      <c r="K177" s="211" t="s">
        <v>21</v>
      </c>
      <c r="L177" s="62"/>
      <c r="M177" s="216" t="s">
        <v>21</v>
      </c>
      <c r="N177" s="217" t="s">
        <v>42</v>
      </c>
      <c r="O177" s="43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AR177" s="25" t="s">
        <v>517</v>
      </c>
      <c r="AT177" s="25" t="s">
        <v>421</v>
      </c>
      <c r="AU177" s="25" t="s">
        <v>78</v>
      </c>
      <c r="AY177" s="25" t="s">
        <v>419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5" t="s">
        <v>78</v>
      </c>
      <c r="BK177" s="220">
        <f>ROUND(I177*H177,2)</f>
        <v>0</v>
      </c>
      <c r="BL177" s="25" t="s">
        <v>517</v>
      </c>
      <c r="BM177" s="25" t="s">
        <v>1018</v>
      </c>
    </row>
    <row r="178" spans="2:65" s="1" customFormat="1" ht="27">
      <c r="B178" s="42"/>
      <c r="C178" s="64"/>
      <c r="D178" s="237" t="s">
        <v>428</v>
      </c>
      <c r="E178" s="64"/>
      <c r="F178" s="271" t="s">
        <v>4520</v>
      </c>
      <c r="G178" s="64"/>
      <c r="H178" s="64"/>
      <c r="I178" s="177"/>
      <c r="J178" s="64"/>
      <c r="K178" s="64"/>
      <c r="L178" s="62"/>
      <c r="M178" s="223"/>
      <c r="N178" s="43"/>
      <c r="O178" s="43"/>
      <c r="P178" s="43"/>
      <c r="Q178" s="43"/>
      <c r="R178" s="43"/>
      <c r="S178" s="43"/>
      <c r="T178" s="79"/>
      <c r="AT178" s="25" t="s">
        <v>428</v>
      </c>
      <c r="AU178" s="25" t="s">
        <v>78</v>
      </c>
    </row>
    <row r="179" spans="2:65" s="1" customFormat="1" ht="22.5" customHeight="1">
      <c r="B179" s="42"/>
      <c r="C179" s="209" t="s">
        <v>688</v>
      </c>
      <c r="D179" s="209" t="s">
        <v>421</v>
      </c>
      <c r="E179" s="210" t="s">
        <v>4521</v>
      </c>
      <c r="F179" s="211" t="s">
        <v>4522</v>
      </c>
      <c r="G179" s="212" t="s">
        <v>465</v>
      </c>
      <c r="H179" s="213">
        <v>160</v>
      </c>
      <c r="I179" s="214"/>
      <c r="J179" s="215">
        <f>ROUND(I179*H179,2)</f>
        <v>0</v>
      </c>
      <c r="K179" s="211" t="s">
        <v>21</v>
      </c>
      <c r="L179" s="62"/>
      <c r="M179" s="216" t="s">
        <v>21</v>
      </c>
      <c r="N179" s="217" t="s">
        <v>42</v>
      </c>
      <c r="O179" s="43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25" t="s">
        <v>517</v>
      </c>
      <c r="AT179" s="25" t="s">
        <v>421</v>
      </c>
      <c r="AU179" s="25" t="s">
        <v>78</v>
      </c>
      <c r="AY179" s="25" t="s">
        <v>419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5" t="s">
        <v>78</v>
      </c>
      <c r="BK179" s="220">
        <f>ROUND(I179*H179,2)</f>
        <v>0</v>
      </c>
      <c r="BL179" s="25" t="s">
        <v>517</v>
      </c>
      <c r="BM179" s="25" t="s">
        <v>1060</v>
      </c>
    </row>
    <row r="180" spans="2:65" s="1" customFormat="1" ht="13.5">
      <c r="B180" s="42"/>
      <c r="C180" s="64"/>
      <c r="D180" s="237" t="s">
        <v>428</v>
      </c>
      <c r="E180" s="64"/>
      <c r="F180" s="271" t="s">
        <v>4522</v>
      </c>
      <c r="G180" s="64"/>
      <c r="H180" s="64"/>
      <c r="I180" s="177"/>
      <c r="J180" s="64"/>
      <c r="K180" s="64"/>
      <c r="L180" s="62"/>
      <c r="M180" s="223"/>
      <c r="N180" s="43"/>
      <c r="O180" s="43"/>
      <c r="P180" s="43"/>
      <c r="Q180" s="43"/>
      <c r="R180" s="43"/>
      <c r="S180" s="43"/>
      <c r="T180" s="79"/>
      <c r="AT180" s="25" t="s">
        <v>428</v>
      </c>
      <c r="AU180" s="25" t="s">
        <v>78</v>
      </c>
    </row>
    <row r="181" spans="2:65" s="1" customFormat="1" ht="22.5" customHeight="1">
      <c r="B181" s="42"/>
      <c r="C181" s="209" t="s">
        <v>692</v>
      </c>
      <c r="D181" s="209" t="s">
        <v>421</v>
      </c>
      <c r="E181" s="210" t="s">
        <v>4523</v>
      </c>
      <c r="F181" s="211" t="s">
        <v>4524</v>
      </c>
      <c r="G181" s="212" t="s">
        <v>465</v>
      </c>
      <c r="H181" s="213">
        <v>100</v>
      </c>
      <c r="I181" s="214"/>
      <c r="J181" s="215">
        <f>ROUND(I181*H181,2)</f>
        <v>0</v>
      </c>
      <c r="K181" s="211" t="s">
        <v>21</v>
      </c>
      <c r="L181" s="62"/>
      <c r="M181" s="216" t="s">
        <v>21</v>
      </c>
      <c r="N181" s="217" t="s">
        <v>42</v>
      </c>
      <c r="O181" s="43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5" t="s">
        <v>517</v>
      </c>
      <c r="AT181" s="25" t="s">
        <v>421</v>
      </c>
      <c r="AU181" s="25" t="s">
        <v>78</v>
      </c>
      <c r="AY181" s="25" t="s">
        <v>419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5" t="s">
        <v>78</v>
      </c>
      <c r="BK181" s="220">
        <f>ROUND(I181*H181,2)</f>
        <v>0</v>
      </c>
      <c r="BL181" s="25" t="s">
        <v>517</v>
      </c>
      <c r="BM181" s="25" t="s">
        <v>1072</v>
      </c>
    </row>
    <row r="182" spans="2:65" s="1" customFormat="1" ht="13.5">
      <c r="B182" s="42"/>
      <c r="C182" s="64"/>
      <c r="D182" s="237" t="s">
        <v>428</v>
      </c>
      <c r="E182" s="64"/>
      <c r="F182" s="271" t="s">
        <v>4524</v>
      </c>
      <c r="G182" s="64"/>
      <c r="H182" s="64"/>
      <c r="I182" s="177"/>
      <c r="J182" s="64"/>
      <c r="K182" s="64"/>
      <c r="L182" s="62"/>
      <c r="M182" s="223"/>
      <c r="N182" s="43"/>
      <c r="O182" s="43"/>
      <c r="P182" s="43"/>
      <c r="Q182" s="43"/>
      <c r="R182" s="43"/>
      <c r="S182" s="43"/>
      <c r="T182" s="79"/>
      <c r="AT182" s="25" t="s">
        <v>428</v>
      </c>
      <c r="AU182" s="25" t="s">
        <v>78</v>
      </c>
    </row>
    <row r="183" spans="2:65" s="1" customFormat="1" ht="31.5" customHeight="1">
      <c r="B183" s="42"/>
      <c r="C183" s="209" t="s">
        <v>700</v>
      </c>
      <c r="D183" s="209" t="s">
        <v>421</v>
      </c>
      <c r="E183" s="210" t="s">
        <v>4525</v>
      </c>
      <c r="F183" s="211" t="s">
        <v>4526</v>
      </c>
      <c r="G183" s="212" t="s">
        <v>465</v>
      </c>
      <c r="H183" s="213">
        <v>45</v>
      </c>
      <c r="I183" s="214"/>
      <c r="J183" s="215">
        <f>ROUND(I183*H183,2)</f>
        <v>0</v>
      </c>
      <c r="K183" s="211" t="s">
        <v>21</v>
      </c>
      <c r="L183" s="62"/>
      <c r="M183" s="216" t="s">
        <v>21</v>
      </c>
      <c r="N183" s="217" t="s">
        <v>42</v>
      </c>
      <c r="O183" s="43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25" t="s">
        <v>517</v>
      </c>
      <c r="AT183" s="25" t="s">
        <v>421</v>
      </c>
      <c r="AU183" s="25" t="s">
        <v>78</v>
      </c>
      <c r="AY183" s="25" t="s">
        <v>419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5" t="s">
        <v>78</v>
      </c>
      <c r="BK183" s="220">
        <f>ROUND(I183*H183,2)</f>
        <v>0</v>
      </c>
      <c r="BL183" s="25" t="s">
        <v>517</v>
      </c>
      <c r="BM183" s="25" t="s">
        <v>1106</v>
      </c>
    </row>
    <row r="184" spans="2:65" s="1" customFormat="1" ht="13.5">
      <c r="B184" s="42"/>
      <c r="C184" s="64"/>
      <c r="D184" s="237" t="s">
        <v>428</v>
      </c>
      <c r="E184" s="64"/>
      <c r="F184" s="271" t="s">
        <v>4526</v>
      </c>
      <c r="G184" s="64"/>
      <c r="H184" s="64"/>
      <c r="I184" s="177"/>
      <c r="J184" s="64"/>
      <c r="K184" s="64"/>
      <c r="L184" s="62"/>
      <c r="M184" s="223"/>
      <c r="N184" s="43"/>
      <c r="O184" s="43"/>
      <c r="P184" s="43"/>
      <c r="Q184" s="43"/>
      <c r="R184" s="43"/>
      <c r="S184" s="43"/>
      <c r="T184" s="79"/>
      <c r="AT184" s="25" t="s">
        <v>428</v>
      </c>
      <c r="AU184" s="25" t="s">
        <v>78</v>
      </c>
    </row>
    <row r="185" spans="2:65" s="1" customFormat="1" ht="44.25" customHeight="1">
      <c r="B185" s="42"/>
      <c r="C185" s="209" t="s">
        <v>743</v>
      </c>
      <c r="D185" s="209" t="s">
        <v>421</v>
      </c>
      <c r="E185" s="210" t="s">
        <v>4527</v>
      </c>
      <c r="F185" s="211" t="s">
        <v>4528</v>
      </c>
      <c r="G185" s="212" t="s">
        <v>4506</v>
      </c>
      <c r="H185" s="213">
        <v>45</v>
      </c>
      <c r="I185" s="214"/>
      <c r="J185" s="215">
        <f>ROUND(I185*H185,2)</f>
        <v>0</v>
      </c>
      <c r="K185" s="211" t="s">
        <v>21</v>
      </c>
      <c r="L185" s="62"/>
      <c r="M185" s="216" t="s">
        <v>21</v>
      </c>
      <c r="N185" s="217" t="s">
        <v>42</v>
      </c>
      <c r="O185" s="43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5" t="s">
        <v>517</v>
      </c>
      <c r="AT185" s="25" t="s">
        <v>421</v>
      </c>
      <c r="AU185" s="25" t="s">
        <v>78</v>
      </c>
      <c r="AY185" s="25" t="s">
        <v>419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5" t="s">
        <v>78</v>
      </c>
      <c r="BK185" s="220">
        <f>ROUND(I185*H185,2)</f>
        <v>0</v>
      </c>
      <c r="BL185" s="25" t="s">
        <v>517</v>
      </c>
      <c r="BM185" s="25" t="s">
        <v>1118</v>
      </c>
    </row>
    <row r="186" spans="2:65" s="1" customFormat="1" ht="27">
      <c r="B186" s="42"/>
      <c r="C186" s="64"/>
      <c r="D186" s="221" t="s">
        <v>428</v>
      </c>
      <c r="E186" s="64"/>
      <c r="F186" s="222" t="s">
        <v>4528</v>
      </c>
      <c r="G186" s="64"/>
      <c r="H186" s="64"/>
      <c r="I186" s="177"/>
      <c r="J186" s="64"/>
      <c r="K186" s="64"/>
      <c r="L186" s="62"/>
      <c r="M186" s="223"/>
      <c r="N186" s="43"/>
      <c r="O186" s="43"/>
      <c r="P186" s="43"/>
      <c r="Q186" s="43"/>
      <c r="R186" s="43"/>
      <c r="S186" s="43"/>
      <c r="T186" s="79"/>
      <c r="AT186" s="25" t="s">
        <v>428</v>
      </c>
      <c r="AU186" s="25" t="s">
        <v>78</v>
      </c>
    </row>
    <row r="187" spans="2:65" s="11" customFormat="1" ht="37.35" customHeight="1">
      <c r="B187" s="192"/>
      <c r="C187" s="193"/>
      <c r="D187" s="206" t="s">
        <v>70</v>
      </c>
      <c r="E187" s="290" t="s">
        <v>80</v>
      </c>
      <c r="F187" s="290" t="s">
        <v>4529</v>
      </c>
      <c r="G187" s="193"/>
      <c r="H187" s="193"/>
      <c r="I187" s="196"/>
      <c r="J187" s="291">
        <f>BK187</f>
        <v>0</v>
      </c>
      <c r="K187" s="193"/>
      <c r="L187" s="198"/>
      <c r="M187" s="199"/>
      <c r="N187" s="200"/>
      <c r="O187" s="200"/>
      <c r="P187" s="201">
        <f>SUM(P188:P241)</f>
        <v>0</v>
      </c>
      <c r="Q187" s="200"/>
      <c r="R187" s="201">
        <f>SUM(R188:R241)</f>
        <v>0</v>
      </c>
      <c r="S187" s="200"/>
      <c r="T187" s="202">
        <f>SUM(T188:T241)</f>
        <v>0</v>
      </c>
      <c r="AR187" s="203" t="s">
        <v>78</v>
      </c>
      <c r="AT187" s="204" t="s">
        <v>70</v>
      </c>
      <c r="AU187" s="204" t="s">
        <v>71</v>
      </c>
      <c r="AY187" s="203" t="s">
        <v>419</v>
      </c>
      <c r="BK187" s="205">
        <f>SUM(BK188:BK241)</f>
        <v>0</v>
      </c>
    </row>
    <row r="188" spans="2:65" s="1" customFormat="1" ht="22.5" customHeight="1">
      <c r="B188" s="42"/>
      <c r="C188" s="209" t="s">
        <v>757</v>
      </c>
      <c r="D188" s="209" t="s">
        <v>421</v>
      </c>
      <c r="E188" s="210" t="s">
        <v>4530</v>
      </c>
      <c r="F188" s="211" t="s">
        <v>4531</v>
      </c>
      <c r="G188" s="212" t="s">
        <v>3002</v>
      </c>
      <c r="H188" s="213">
        <v>1</v>
      </c>
      <c r="I188" s="214"/>
      <c r="J188" s="215">
        <f>ROUND(I188*H188,2)</f>
        <v>0</v>
      </c>
      <c r="K188" s="211" t="s">
        <v>21</v>
      </c>
      <c r="L188" s="62"/>
      <c r="M188" s="216" t="s">
        <v>21</v>
      </c>
      <c r="N188" s="217" t="s">
        <v>42</v>
      </c>
      <c r="O188" s="43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AR188" s="25" t="s">
        <v>517</v>
      </c>
      <c r="AT188" s="25" t="s">
        <v>421</v>
      </c>
      <c r="AU188" s="25" t="s">
        <v>78</v>
      </c>
      <c r="AY188" s="25" t="s">
        <v>419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5" t="s">
        <v>78</v>
      </c>
      <c r="BK188" s="220">
        <f>ROUND(I188*H188,2)</f>
        <v>0</v>
      </c>
      <c r="BL188" s="25" t="s">
        <v>517</v>
      </c>
      <c r="BM188" s="25" t="s">
        <v>1129</v>
      </c>
    </row>
    <row r="189" spans="2:65" s="1" customFormat="1" ht="13.5">
      <c r="B189" s="42"/>
      <c r="C189" s="64"/>
      <c r="D189" s="237" t="s">
        <v>428</v>
      </c>
      <c r="E189" s="64"/>
      <c r="F189" s="271" t="s">
        <v>4531</v>
      </c>
      <c r="G189" s="64"/>
      <c r="H189" s="64"/>
      <c r="I189" s="177"/>
      <c r="J189" s="64"/>
      <c r="K189" s="64"/>
      <c r="L189" s="62"/>
      <c r="M189" s="223"/>
      <c r="N189" s="43"/>
      <c r="O189" s="43"/>
      <c r="P189" s="43"/>
      <c r="Q189" s="43"/>
      <c r="R189" s="43"/>
      <c r="S189" s="43"/>
      <c r="T189" s="79"/>
      <c r="AT189" s="25" t="s">
        <v>428</v>
      </c>
      <c r="AU189" s="25" t="s">
        <v>78</v>
      </c>
    </row>
    <row r="190" spans="2:65" s="1" customFormat="1" ht="22.5" customHeight="1">
      <c r="B190" s="42"/>
      <c r="C190" s="209" t="s">
        <v>763</v>
      </c>
      <c r="D190" s="209" t="s">
        <v>421</v>
      </c>
      <c r="E190" s="210" t="s">
        <v>4532</v>
      </c>
      <c r="F190" s="211" t="s">
        <v>4533</v>
      </c>
      <c r="G190" s="212" t="s">
        <v>3002</v>
      </c>
      <c r="H190" s="213">
        <v>1</v>
      </c>
      <c r="I190" s="214"/>
      <c r="J190" s="215">
        <f>ROUND(I190*H190,2)</f>
        <v>0</v>
      </c>
      <c r="K190" s="211" t="s">
        <v>21</v>
      </c>
      <c r="L190" s="62"/>
      <c r="M190" s="216" t="s">
        <v>21</v>
      </c>
      <c r="N190" s="217" t="s">
        <v>42</v>
      </c>
      <c r="O190" s="43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AR190" s="25" t="s">
        <v>517</v>
      </c>
      <c r="AT190" s="25" t="s">
        <v>421</v>
      </c>
      <c r="AU190" s="25" t="s">
        <v>78</v>
      </c>
      <c r="AY190" s="25" t="s">
        <v>419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5" t="s">
        <v>78</v>
      </c>
      <c r="BK190" s="220">
        <f>ROUND(I190*H190,2)</f>
        <v>0</v>
      </c>
      <c r="BL190" s="25" t="s">
        <v>517</v>
      </c>
      <c r="BM190" s="25" t="s">
        <v>1140</v>
      </c>
    </row>
    <row r="191" spans="2:65" s="1" customFormat="1" ht="13.5">
      <c r="B191" s="42"/>
      <c r="C191" s="64"/>
      <c r="D191" s="237" t="s">
        <v>428</v>
      </c>
      <c r="E191" s="64"/>
      <c r="F191" s="271" t="s">
        <v>4533</v>
      </c>
      <c r="G191" s="64"/>
      <c r="H191" s="64"/>
      <c r="I191" s="177"/>
      <c r="J191" s="64"/>
      <c r="K191" s="64"/>
      <c r="L191" s="62"/>
      <c r="M191" s="223"/>
      <c r="N191" s="43"/>
      <c r="O191" s="43"/>
      <c r="P191" s="43"/>
      <c r="Q191" s="43"/>
      <c r="R191" s="43"/>
      <c r="S191" s="43"/>
      <c r="T191" s="79"/>
      <c r="AT191" s="25" t="s">
        <v>428</v>
      </c>
      <c r="AU191" s="25" t="s">
        <v>78</v>
      </c>
    </row>
    <row r="192" spans="2:65" s="1" customFormat="1" ht="31.5" customHeight="1">
      <c r="B192" s="42"/>
      <c r="C192" s="209" t="s">
        <v>769</v>
      </c>
      <c r="D192" s="209" t="s">
        <v>421</v>
      </c>
      <c r="E192" s="210" t="s">
        <v>4534</v>
      </c>
      <c r="F192" s="211" t="s">
        <v>4535</v>
      </c>
      <c r="G192" s="212" t="s">
        <v>3002</v>
      </c>
      <c r="H192" s="213">
        <v>1</v>
      </c>
      <c r="I192" s="214"/>
      <c r="J192" s="215">
        <f>ROUND(I192*H192,2)</f>
        <v>0</v>
      </c>
      <c r="K192" s="211" t="s">
        <v>21</v>
      </c>
      <c r="L192" s="62"/>
      <c r="M192" s="216" t="s">
        <v>21</v>
      </c>
      <c r="N192" s="217" t="s">
        <v>42</v>
      </c>
      <c r="O192" s="43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AR192" s="25" t="s">
        <v>517</v>
      </c>
      <c r="AT192" s="25" t="s">
        <v>421</v>
      </c>
      <c r="AU192" s="25" t="s">
        <v>78</v>
      </c>
      <c r="AY192" s="25" t="s">
        <v>419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5" t="s">
        <v>78</v>
      </c>
      <c r="BK192" s="220">
        <f>ROUND(I192*H192,2)</f>
        <v>0</v>
      </c>
      <c r="BL192" s="25" t="s">
        <v>517</v>
      </c>
      <c r="BM192" s="25" t="s">
        <v>1154</v>
      </c>
    </row>
    <row r="193" spans="2:65" s="1" customFormat="1" ht="27">
      <c r="B193" s="42"/>
      <c r="C193" s="64"/>
      <c r="D193" s="237" t="s">
        <v>428</v>
      </c>
      <c r="E193" s="64"/>
      <c r="F193" s="271" t="s">
        <v>4535</v>
      </c>
      <c r="G193" s="64"/>
      <c r="H193" s="64"/>
      <c r="I193" s="177"/>
      <c r="J193" s="64"/>
      <c r="K193" s="64"/>
      <c r="L193" s="62"/>
      <c r="M193" s="223"/>
      <c r="N193" s="43"/>
      <c r="O193" s="43"/>
      <c r="P193" s="43"/>
      <c r="Q193" s="43"/>
      <c r="R193" s="43"/>
      <c r="S193" s="43"/>
      <c r="T193" s="79"/>
      <c r="AT193" s="25" t="s">
        <v>428</v>
      </c>
      <c r="AU193" s="25" t="s">
        <v>78</v>
      </c>
    </row>
    <row r="194" spans="2:65" s="1" customFormat="1" ht="31.5" customHeight="1">
      <c r="B194" s="42"/>
      <c r="C194" s="209" t="s">
        <v>776</v>
      </c>
      <c r="D194" s="209" t="s">
        <v>421</v>
      </c>
      <c r="E194" s="210" t="s">
        <v>4536</v>
      </c>
      <c r="F194" s="211" t="s">
        <v>4463</v>
      </c>
      <c r="G194" s="212" t="s">
        <v>3002</v>
      </c>
      <c r="H194" s="213">
        <v>1</v>
      </c>
      <c r="I194" s="214"/>
      <c r="J194" s="215">
        <f>ROUND(I194*H194,2)</f>
        <v>0</v>
      </c>
      <c r="K194" s="211" t="s">
        <v>21</v>
      </c>
      <c r="L194" s="62"/>
      <c r="M194" s="216" t="s">
        <v>21</v>
      </c>
      <c r="N194" s="217" t="s">
        <v>42</v>
      </c>
      <c r="O194" s="43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AR194" s="25" t="s">
        <v>517</v>
      </c>
      <c r="AT194" s="25" t="s">
        <v>421</v>
      </c>
      <c r="AU194" s="25" t="s">
        <v>78</v>
      </c>
      <c r="AY194" s="25" t="s">
        <v>419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5" t="s">
        <v>78</v>
      </c>
      <c r="BK194" s="220">
        <f>ROUND(I194*H194,2)</f>
        <v>0</v>
      </c>
      <c r="BL194" s="25" t="s">
        <v>517</v>
      </c>
      <c r="BM194" s="25" t="s">
        <v>1168</v>
      </c>
    </row>
    <row r="195" spans="2:65" s="1" customFormat="1" ht="27">
      <c r="B195" s="42"/>
      <c r="C195" s="64"/>
      <c r="D195" s="237" t="s">
        <v>428</v>
      </c>
      <c r="E195" s="64"/>
      <c r="F195" s="271" t="s">
        <v>4463</v>
      </c>
      <c r="G195" s="64"/>
      <c r="H195" s="64"/>
      <c r="I195" s="177"/>
      <c r="J195" s="64"/>
      <c r="K195" s="64"/>
      <c r="L195" s="62"/>
      <c r="M195" s="223"/>
      <c r="N195" s="43"/>
      <c r="O195" s="43"/>
      <c r="P195" s="43"/>
      <c r="Q195" s="43"/>
      <c r="R195" s="43"/>
      <c r="S195" s="43"/>
      <c r="T195" s="79"/>
      <c r="AT195" s="25" t="s">
        <v>428</v>
      </c>
      <c r="AU195" s="25" t="s">
        <v>78</v>
      </c>
    </row>
    <row r="196" spans="2:65" s="1" customFormat="1" ht="31.5" customHeight="1">
      <c r="B196" s="42"/>
      <c r="C196" s="209" t="s">
        <v>784</v>
      </c>
      <c r="D196" s="209" t="s">
        <v>421</v>
      </c>
      <c r="E196" s="210" t="s">
        <v>4537</v>
      </c>
      <c r="F196" s="211" t="s">
        <v>4538</v>
      </c>
      <c r="G196" s="212" t="s">
        <v>3002</v>
      </c>
      <c r="H196" s="213">
        <v>1</v>
      </c>
      <c r="I196" s="214"/>
      <c r="J196" s="215">
        <f>ROUND(I196*H196,2)</f>
        <v>0</v>
      </c>
      <c r="K196" s="211" t="s">
        <v>21</v>
      </c>
      <c r="L196" s="62"/>
      <c r="M196" s="216" t="s">
        <v>21</v>
      </c>
      <c r="N196" s="217" t="s">
        <v>42</v>
      </c>
      <c r="O196" s="43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AR196" s="25" t="s">
        <v>517</v>
      </c>
      <c r="AT196" s="25" t="s">
        <v>421</v>
      </c>
      <c r="AU196" s="25" t="s">
        <v>78</v>
      </c>
      <c r="AY196" s="25" t="s">
        <v>419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5" t="s">
        <v>78</v>
      </c>
      <c r="BK196" s="220">
        <f>ROUND(I196*H196,2)</f>
        <v>0</v>
      </c>
      <c r="BL196" s="25" t="s">
        <v>517</v>
      </c>
      <c r="BM196" s="25" t="s">
        <v>1180</v>
      </c>
    </row>
    <row r="197" spans="2:65" s="1" customFormat="1" ht="27">
      <c r="B197" s="42"/>
      <c r="C197" s="64"/>
      <c r="D197" s="237" t="s">
        <v>428</v>
      </c>
      <c r="E197" s="64"/>
      <c r="F197" s="271" t="s">
        <v>4538</v>
      </c>
      <c r="G197" s="64"/>
      <c r="H197" s="64"/>
      <c r="I197" s="177"/>
      <c r="J197" s="64"/>
      <c r="K197" s="64"/>
      <c r="L197" s="62"/>
      <c r="M197" s="223"/>
      <c r="N197" s="43"/>
      <c r="O197" s="43"/>
      <c r="P197" s="43"/>
      <c r="Q197" s="43"/>
      <c r="R197" s="43"/>
      <c r="S197" s="43"/>
      <c r="T197" s="79"/>
      <c r="AT197" s="25" t="s">
        <v>428</v>
      </c>
      <c r="AU197" s="25" t="s">
        <v>78</v>
      </c>
    </row>
    <row r="198" spans="2:65" s="1" customFormat="1" ht="31.5" customHeight="1">
      <c r="B198" s="42"/>
      <c r="C198" s="209" t="s">
        <v>788</v>
      </c>
      <c r="D198" s="209" t="s">
        <v>421</v>
      </c>
      <c r="E198" s="210" t="s">
        <v>4539</v>
      </c>
      <c r="F198" s="211" t="s">
        <v>4540</v>
      </c>
      <c r="G198" s="212" t="s">
        <v>3002</v>
      </c>
      <c r="H198" s="213">
        <v>1</v>
      </c>
      <c r="I198" s="214"/>
      <c r="J198" s="215">
        <f>ROUND(I198*H198,2)</f>
        <v>0</v>
      </c>
      <c r="K198" s="211" t="s">
        <v>21</v>
      </c>
      <c r="L198" s="62"/>
      <c r="M198" s="216" t="s">
        <v>21</v>
      </c>
      <c r="N198" s="217" t="s">
        <v>42</v>
      </c>
      <c r="O198" s="43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AR198" s="25" t="s">
        <v>517</v>
      </c>
      <c r="AT198" s="25" t="s">
        <v>421</v>
      </c>
      <c r="AU198" s="25" t="s">
        <v>78</v>
      </c>
      <c r="AY198" s="25" t="s">
        <v>419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5" t="s">
        <v>78</v>
      </c>
      <c r="BK198" s="220">
        <f>ROUND(I198*H198,2)</f>
        <v>0</v>
      </c>
      <c r="BL198" s="25" t="s">
        <v>517</v>
      </c>
      <c r="BM198" s="25" t="s">
        <v>1192</v>
      </c>
    </row>
    <row r="199" spans="2:65" s="1" customFormat="1" ht="27">
      <c r="B199" s="42"/>
      <c r="C199" s="64"/>
      <c r="D199" s="237" t="s">
        <v>428</v>
      </c>
      <c r="E199" s="64"/>
      <c r="F199" s="271" t="s">
        <v>4540</v>
      </c>
      <c r="G199" s="64"/>
      <c r="H199" s="64"/>
      <c r="I199" s="177"/>
      <c r="J199" s="64"/>
      <c r="K199" s="64"/>
      <c r="L199" s="62"/>
      <c r="M199" s="223"/>
      <c r="N199" s="43"/>
      <c r="O199" s="43"/>
      <c r="P199" s="43"/>
      <c r="Q199" s="43"/>
      <c r="R199" s="43"/>
      <c r="S199" s="43"/>
      <c r="T199" s="79"/>
      <c r="AT199" s="25" t="s">
        <v>428</v>
      </c>
      <c r="AU199" s="25" t="s">
        <v>78</v>
      </c>
    </row>
    <row r="200" spans="2:65" s="1" customFormat="1" ht="31.5" customHeight="1">
      <c r="B200" s="42"/>
      <c r="C200" s="209" t="s">
        <v>797</v>
      </c>
      <c r="D200" s="209" t="s">
        <v>421</v>
      </c>
      <c r="E200" s="210" t="s">
        <v>4541</v>
      </c>
      <c r="F200" s="211" t="s">
        <v>4542</v>
      </c>
      <c r="G200" s="212" t="s">
        <v>3002</v>
      </c>
      <c r="H200" s="213">
        <v>1</v>
      </c>
      <c r="I200" s="214"/>
      <c r="J200" s="215">
        <f>ROUND(I200*H200,2)</f>
        <v>0</v>
      </c>
      <c r="K200" s="211" t="s">
        <v>21</v>
      </c>
      <c r="L200" s="62"/>
      <c r="M200" s="216" t="s">
        <v>21</v>
      </c>
      <c r="N200" s="217" t="s">
        <v>42</v>
      </c>
      <c r="O200" s="43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AR200" s="25" t="s">
        <v>517</v>
      </c>
      <c r="AT200" s="25" t="s">
        <v>421</v>
      </c>
      <c r="AU200" s="25" t="s">
        <v>78</v>
      </c>
      <c r="AY200" s="25" t="s">
        <v>419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5" t="s">
        <v>78</v>
      </c>
      <c r="BK200" s="220">
        <f>ROUND(I200*H200,2)</f>
        <v>0</v>
      </c>
      <c r="BL200" s="25" t="s">
        <v>517</v>
      </c>
      <c r="BM200" s="25" t="s">
        <v>1203</v>
      </c>
    </row>
    <row r="201" spans="2:65" s="1" customFormat="1" ht="27">
      <c r="B201" s="42"/>
      <c r="C201" s="64"/>
      <c r="D201" s="237" t="s">
        <v>428</v>
      </c>
      <c r="E201" s="64"/>
      <c r="F201" s="271" t="s">
        <v>4542</v>
      </c>
      <c r="G201" s="64"/>
      <c r="H201" s="64"/>
      <c r="I201" s="177"/>
      <c r="J201" s="64"/>
      <c r="K201" s="64"/>
      <c r="L201" s="62"/>
      <c r="M201" s="223"/>
      <c r="N201" s="43"/>
      <c r="O201" s="43"/>
      <c r="P201" s="43"/>
      <c r="Q201" s="43"/>
      <c r="R201" s="43"/>
      <c r="S201" s="43"/>
      <c r="T201" s="79"/>
      <c r="AT201" s="25" t="s">
        <v>428</v>
      </c>
      <c r="AU201" s="25" t="s">
        <v>78</v>
      </c>
    </row>
    <row r="202" spans="2:65" s="1" customFormat="1" ht="31.5" customHeight="1">
      <c r="B202" s="42"/>
      <c r="C202" s="209" t="s">
        <v>806</v>
      </c>
      <c r="D202" s="209" t="s">
        <v>421</v>
      </c>
      <c r="E202" s="210" t="s">
        <v>4543</v>
      </c>
      <c r="F202" s="211" t="s">
        <v>4544</v>
      </c>
      <c r="G202" s="212" t="s">
        <v>3002</v>
      </c>
      <c r="H202" s="213">
        <v>1</v>
      </c>
      <c r="I202" s="214"/>
      <c r="J202" s="215">
        <f>ROUND(I202*H202,2)</f>
        <v>0</v>
      </c>
      <c r="K202" s="211" t="s">
        <v>21</v>
      </c>
      <c r="L202" s="62"/>
      <c r="M202" s="216" t="s">
        <v>21</v>
      </c>
      <c r="N202" s="217" t="s">
        <v>42</v>
      </c>
      <c r="O202" s="43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AR202" s="25" t="s">
        <v>517</v>
      </c>
      <c r="AT202" s="25" t="s">
        <v>421</v>
      </c>
      <c r="AU202" s="25" t="s">
        <v>78</v>
      </c>
      <c r="AY202" s="25" t="s">
        <v>419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5" t="s">
        <v>78</v>
      </c>
      <c r="BK202" s="220">
        <f>ROUND(I202*H202,2)</f>
        <v>0</v>
      </c>
      <c r="BL202" s="25" t="s">
        <v>517</v>
      </c>
      <c r="BM202" s="25" t="s">
        <v>1213</v>
      </c>
    </row>
    <row r="203" spans="2:65" s="1" customFormat="1" ht="27">
      <c r="B203" s="42"/>
      <c r="C203" s="64"/>
      <c r="D203" s="237" t="s">
        <v>428</v>
      </c>
      <c r="E203" s="64"/>
      <c r="F203" s="271" t="s">
        <v>4544</v>
      </c>
      <c r="G203" s="64"/>
      <c r="H203" s="64"/>
      <c r="I203" s="177"/>
      <c r="J203" s="64"/>
      <c r="K203" s="64"/>
      <c r="L203" s="62"/>
      <c r="M203" s="223"/>
      <c r="N203" s="43"/>
      <c r="O203" s="43"/>
      <c r="P203" s="43"/>
      <c r="Q203" s="43"/>
      <c r="R203" s="43"/>
      <c r="S203" s="43"/>
      <c r="T203" s="79"/>
      <c r="AT203" s="25" t="s">
        <v>428</v>
      </c>
      <c r="AU203" s="25" t="s">
        <v>78</v>
      </c>
    </row>
    <row r="204" spans="2:65" s="1" customFormat="1" ht="31.5" customHeight="1">
      <c r="B204" s="42"/>
      <c r="C204" s="209" t="s">
        <v>811</v>
      </c>
      <c r="D204" s="209" t="s">
        <v>421</v>
      </c>
      <c r="E204" s="210" t="s">
        <v>4545</v>
      </c>
      <c r="F204" s="211" t="s">
        <v>4546</v>
      </c>
      <c r="G204" s="212" t="s">
        <v>3002</v>
      </c>
      <c r="H204" s="213">
        <v>1</v>
      </c>
      <c r="I204" s="214"/>
      <c r="J204" s="215">
        <f>ROUND(I204*H204,2)</f>
        <v>0</v>
      </c>
      <c r="K204" s="211" t="s">
        <v>21</v>
      </c>
      <c r="L204" s="62"/>
      <c r="M204" s="216" t="s">
        <v>21</v>
      </c>
      <c r="N204" s="217" t="s">
        <v>42</v>
      </c>
      <c r="O204" s="43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AR204" s="25" t="s">
        <v>517</v>
      </c>
      <c r="AT204" s="25" t="s">
        <v>421</v>
      </c>
      <c r="AU204" s="25" t="s">
        <v>78</v>
      </c>
      <c r="AY204" s="25" t="s">
        <v>419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5" t="s">
        <v>78</v>
      </c>
      <c r="BK204" s="220">
        <f>ROUND(I204*H204,2)</f>
        <v>0</v>
      </c>
      <c r="BL204" s="25" t="s">
        <v>517</v>
      </c>
      <c r="BM204" s="25" t="s">
        <v>1227</v>
      </c>
    </row>
    <row r="205" spans="2:65" s="1" customFormat="1" ht="27">
      <c r="B205" s="42"/>
      <c r="C205" s="64"/>
      <c r="D205" s="237" t="s">
        <v>428</v>
      </c>
      <c r="E205" s="64"/>
      <c r="F205" s="271" t="s">
        <v>4546</v>
      </c>
      <c r="G205" s="64"/>
      <c r="H205" s="64"/>
      <c r="I205" s="177"/>
      <c r="J205" s="64"/>
      <c r="K205" s="64"/>
      <c r="L205" s="62"/>
      <c r="M205" s="223"/>
      <c r="N205" s="43"/>
      <c r="O205" s="43"/>
      <c r="P205" s="43"/>
      <c r="Q205" s="43"/>
      <c r="R205" s="43"/>
      <c r="S205" s="43"/>
      <c r="T205" s="79"/>
      <c r="AT205" s="25" t="s">
        <v>428</v>
      </c>
      <c r="AU205" s="25" t="s">
        <v>78</v>
      </c>
    </row>
    <row r="206" spans="2:65" s="1" customFormat="1" ht="31.5" customHeight="1">
      <c r="B206" s="42"/>
      <c r="C206" s="209" t="s">
        <v>816</v>
      </c>
      <c r="D206" s="209" t="s">
        <v>421</v>
      </c>
      <c r="E206" s="210" t="s">
        <v>4547</v>
      </c>
      <c r="F206" s="211" t="s">
        <v>4548</v>
      </c>
      <c r="G206" s="212" t="s">
        <v>3002</v>
      </c>
      <c r="H206" s="213">
        <v>1</v>
      </c>
      <c r="I206" s="214"/>
      <c r="J206" s="215">
        <f>ROUND(I206*H206,2)</f>
        <v>0</v>
      </c>
      <c r="K206" s="211" t="s">
        <v>21</v>
      </c>
      <c r="L206" s="62"/>
      <c r="M206" s="216" t="s">
        <v>21</v>
      </c>
      <c r="N206" s="217" t="s">
        <v>42</v>
      </c>
      <c r="O206" s="43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AR206" s="25" t="s">
        <v>517</v>
      </c>
      <c r="AT206" s="25" t="s">
        <v>421</v>
      </c>
      <c r="AU206" s="25" t="s">
        <v>78</v>
      </c>
      <c r="AY206" s="25" t="s">
        <v>419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5" t="s">
        <v>78</v>
      </c>
      <c r="BK206" s="220">
        <f>ROUND(I206*H206,2)</f>
        <v>0</v>
      </c>
      <c r="BL206" s="25" t="s">
        <v>517</v>
      </c>
      <c r="BM206" s="25" t="s">
        <v>1236</v>
      </c>
    </row>
    <row r="207" spans="2:65" s="1" customFormat="1" ht="27">
      <c r="B207" s="42"/>
      <c r="C207" s="64"/>
      <c r="D207" s="237" t="s">
        <v>428</v>
      </c>
      <c r="E207" s="64"/>
      <c r="F207" s="271" t="s">
        <v>4548</v>
      </c>
      <c r="G207" s="64"/>
      <c r="H207" s="64"/>
      <c r="I207" s="177"/>
      <c r="J207" s="64"/>
      <c r="K207" s="64"/>
      <c r="L207" s="62"/>
      <c r="M207" s="223"/>
      <c r="N207" s="43"/>
      <c r="O207" s="43"/>
      <c r="P207" s="43"/>
      <c r="Q207" s="43"/>
      <c r="R207" s="43"/>
      <c r="S207" s="43"/>
      <c r="T207" s="79"/>
      <c r="AT207" s="25" t="s">
        <v>428</v>
      </c>
      <c r="AU207" s="25" t="s">
        <v>78</v>
      </c>
    </row>
    <row r="208" spans="2:65" s="1" customFormat="1" ht="31.5" customHeight="1">
      <c r="B208" s="42"/>
      <c r="C208" s="209" t="s">
        <v>325</v>
      </c>
      <c r="D208" s="209" t="s">
        <v>421</v>
      </c>
      <c r="E208" s="210" t="s">
        <v>4549</v>
      </c>
      <c r="F208" s="211" t="s">
        <v>4550</v>
      </c>
      <c r="G208" s="212" t="s">
        <v>3002</v>
      </c>
      <c r="H208" s="213">
        <v>1</v>
      </c>
      <c r="I208" s="214"/>
      <c r="J208" s="215">
        <f>ROUND(I208*H208,2)</f>
        <v>0</v>
      </c>
      <c r="K208" s="211" t="s">
        <v>21</v>
      </c>
      <c r="L208" s="62"/>
      <c r="M208" s="216" t="s">
        <v>21</v>
      </c>
      <c r="N208" s="217" t="s">
        <v>42</v>
      </c>
      <c r="O208" s="43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AR208" s="25" t="s">
        <v>517</v>
      </c>
      <c r="AT208" s="25" t="s">
        <v>421</v>
      </c>
      <c r="AU208" s="25" t="s">
        <v>78</v>
      </c>
      <c r="AY208" s="25" t="s">
        <v>419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5" t="s">
        <v>78</v>
      </c>
      <c r="BK208" s="220">
        <f>ROUND(I208*H208,2)</f>
        <v>0</v>
      </c>
      <c r="BL208" s="25" t="s">
        <v>517</v>
      </c>
      <c r="BM208" s="25" t="s">
        <v>1245</v>
      </c>
    </row>
    <row r="209" spans="2:65" s="1" customFormat="1" ht="27">
      <c r="B209" s="42"/>
      <c r="C209" s="64"/>
      <c r="D209" s="237" t="s">
        <v>428</v>
      </c>
      <c r="E209" s="64"/>
      <c r="F209" s="271" t="s">
        <v>4550</v>
      </c>
      <c r="G209" s="64"/>
      <c r="H209" s="64"/>
      <c r="I209" s="177"/>
      <c r="J209" s="64"/>
      <c r="K209" s="64"/>
      <c r="L209" s="62"/>
      <c r="M209" s="223"/>
      <c r="N209" s="43"/>
      <c r="O209" s="43"/>
      <c r="P209" s="43"/>
      <c r="Q209" s="43"/>
      <c r="R209" s="43"/>
      <c r="S209" s="43"/>
      <c r="T209" s="79"/>
      <c r="AT209" s="25" t="s">
        <v>428</v>
      </c>
      <c r="AU209" s="25" t="s">
        <v>78</v>
      </c>
    </row>
    <row r="210" spans="2:65" s="1" customFormat="1" ht="31.5" customHeight="1">
      <c r="B210" s="42"/>
      <c r="C210" s="209" t="s">
        <v>826</v>
      </c>
      <c r="D210" s="209" t="s">
        <v>421</v>
      </c>
      <c r="E210" s="210" t="s">
        <v>4551</v>
      </c>
      <c r="F210" s="211" t="s">
        <v>4552</v>
      </c>
      <c r="G210" s="212" t="s">
        <v>3002</v>
      </c>
      <c r="H210" s="213">
        <v>1</v>
      </c>
      <c r="I210" s="214"/>
      <c r="J210" s="215">
        <f>ROUND(I210*H210,2)</f>
        <v>0</v>
      </c>
      <c r="K210" s="211" t="s">
        <v>21</v>
      </c>
      <c r="L210" s="62"/>
      <c r="M210" s="216" t="s">
        <v>21</v>
      </c>
      <c r="N210" s="217" t="s">
        <v>42</v>
      </c>
      <c r="O210" s="43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AR210" s="25" t="s">
        <v>517</v>
      </c>
      <c r="AT210" s="25" t="s">
        <v>421</v>
      </c>
      <c r="AU210" s="25" t="s">
        <v>78</v>
      </c>
      <c r="AY210" s="25" t="s">
        <v>419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5" t="s">
        <v>78</v>
      </c>
      <c r="BK210" s="220">
        <f>ROUND(I210*H210,2)</f>
        <v>0</v>
      </c>
      <c r="BL210" s="25" t="s">
        <v>517</v>
      </c>
      <c r="BM210" s="25" t="s">
        <v>1255</v>
      </c>
    </row>
    <row r="211" spans="2:65" s="1" customFormat="1" ht="27">
      <c r="B211" s="42"/>
      <c r="C211" s="64"/>
      <c r="D211" s="237" t="s">
        <v>428</v>
      </c>
      <c r="E211" s="64"/>
      <c r="F211" s="271" t="s">
        <v>4552</v>
      </c>
      <c r="G211" s="64"/>
      <c r="H211" s="64"/>
      <c r="I211" s="177"/>
      <c r="J211" s="64"/>
      <c r="K211" s="64"/>
      <c r="L211" s="62"/>
      <c r="M211" s="223"/>
      <c r="N211" s="43"/>
      <c r="O211" s="43"/>
      <c r="P211" s="43"/>
      <c r="Q211" s="43"/>
      <c r="R211" s="43"/>
      <c r="S211" s="43"/>
      <c r="T211" s="79"/>
      <c r="AT211" s="25" t="s">
        <v>428</v>
      </c>
      <c r="AU211" s="25" t="s">
        <v>78</v>
      </c>
    </row>
    <row r="212" spans="2:65" s="1" customFormat="1" ht="31.5" customHeight="1">
      <c r="B212" s="42"/>
      <c r="C212" s="209" t="s">
        <v>832</v>
      </c>
      <c r="D212" s="209" t="s">
        <v>421</v>
      </c>
      <c r="E212" s="210" t="s">
        <v>4553</v>
      </c>
      <c r="F212" s="211" t="s">
        <v>4554</v>
      </c>
      <c r="G212" s="212" t="s">
        <v>3002</v>
      </c>
      <c r="H212" s="213">
        <v>1</v>
      </c>
      <c r="I212" s="214"/>
      <c r="J212" s="215">
        <f>ROUND(I212*H212,2)</f>
        <v>0</v>
      </c>
      <c r="K212" s="211" t="s">
        <v>21</v>
      </c>
      <c r="L212" s="62"/>
      <c r="M212" s="216" t="s">
        <v>21</v>
      </c>
      <c r="N212" s="217" t="s">
        <v>42</v>
      </c>
      <c r="O212" s="43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AR212" s="25" t="s">
        <v>517</v>
      </c>
      <c r="AT212" s="25" t="s">
        <v>421</v>
      </c>
      <c r="AU212" s="25" t="s">
        <v>78</v>
      </c>
      <c r="AY212" s="25" t="s">
        <v>419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5" t="s">
        <v>78</v>
      </c>
      <c r="BK212" s="220">
        <f>ROUND(I212*H212,2)</f>
        <v>0</v>
      </c>
      <c r="BL212" s="25" t="s">
        <v>517</v>
      </c>
      <c r="BM212" s="25" t="s">
        <v>1271</v>
      </c>
    </row>
    <row r="213" spans="2:65" s="1" customFormat="1" ht="27">
      <c r="B213" s="42"/>
      <c r="C213" s="64"/>
      <c r="D213" s="237" t="s">
        <v>428</v>
      </c>
      <c r="E213" s="64"/>
      <c r="F213" s="271" t="s">
        <v>4554</v>
      </c>
      <c r="G213" s="64"/>
      <c r="H213" s="64"/>
      <c r="I213" s="177"/>
      <c r="J213" s="64"/>
      <c r="K213" s="64"/>
      <c r="L213" s="62"/>
      <c r="M213" s="223"/>
      <c r="N213" s="43"/>
      <c r="O213" s="43"/>
      <c r="P213" s="43"/>
      <c r="Q213" s="43"/>
      <c r="R213" s="43"/>
      <c r="S213" s="43"/>
      <c r="T213" s="79"/>
      <c r="AT213" s="25" t="s">
        <v>428</v>
      </c>
      <c r="AU213" s="25" t="s">
        <v>78</v>
      </c>
    </row>
    <row r="214" spans="2:65" s="1" customFormat="1" ht="22.5" customHeight="1">
      <c r="B214" s="42"/>
      <c r="C214" s="209" t="s">
        <v>331</v>
      </c>
      <c r="D214" s="209" t="s">
        <v>421</v>
      </c>
      <c r="E214" s="210" t="s">
        <v>4555</v>
      </c>
      <c r="F214" s="211" t="s">
        <v>4556</v>
      </c>
      <c r="G214" s="212" t="s">
        <v>3002</v>
      </c>
      <c r="H214" s="213">
        <v>4</v>
      </c>
      <c r="I214" s="214"/>
      <c r="J214" s="215">
        <f>ROUND(I214*H214,2)</f>
        <v>0</v>
      </c>
      <c r="K214" s="211" t="s">
        <v>21</v>
      </c>
      <c r="L214" s="62"/>
      <c r="M214" s="216" t="s">
        <v>21</v>
      </c>
      <c r="N214" s="217" t="s">
        <v>42</v>
      </c>
      <c r="O214" s="43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AR214" s="25" t="s">
        <v>517</v>
      </c>
      <c r="AT214" s="25" t="s">
        <v>421</v>
      </c>
      <c r="AU214" s="25" t="s">
        <v>78</v>
      </c>
      <c r="AY214" s="25" t="s">
        <v>419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5" t="s">
        <v>78</v>
      </c>
      <c r="BK214" s="220">
        <f>ROUND(I214*H214,2)</f>
        <v>0</v>
      </c>
      <c r="BL214" s="25" t="s">
        <v>517</v>
      </c>
      <c r="BM214" s="25" t="s">
        <v>1283</v>
      </c>
    </row>
    <row r="215" spans="2:65" s="1" customFormat="1" ht="13.5">
      <c r="B215" s="42"/>
      <c r="C215" s="64"/>
      <c r="D215" s="237" t="s">
        <v>428</v>
      </c>
      <c r="E215" s="64"/>
      <c r="F215" s="271" t="s">
        <v>4556</v>
      </c>
      <c r="G215" s="64"/>
      <c r="H215" s="64"/>
      <c r="I215" s="177"/>
      <c r="J215" s="64"/>
      <c r="K215" s="64"/>
      <c r="L215" s="62"/>
      <c r="M215" s="223"/>
      <c r="N215" s="43"/>
      <c r="O215" s="43"/>
      <c r="P215" s="43"/>
      <c r="Q215" s="43"/>
      <c r="R215" s="43"/>
      <c r="S215" s="43"/>
      <c r="T215" s="79"/>
      <c r="AT215" s="25" t="s">
        <v>428</v>
      </c>
      <c r="AU215" s="25" t="s">
        <v>78</v>
      </c>
    </row>
    <row r="216" spans="2:65" s="1" customFormat="1" ht="22.5" customHeight="1">
      <c r="B216" s="42"/>
      <c r="C216" s="209" t="s">
        <v>842</v>
      </c>
      <c r="D216" s="209" t="s">
        <v>421</v>
      </c>
      <c r="E216" s="210" t="s">
        <v>4557</v>
      </c>
      <c r="F216" s="211" t="s">
        <v>4558</v>
      </c>
      <c r="G216" s="212" t="s">
        <v>3002</v>
      </c>
      <c r="H216" s="213">
        <v>1</v>
      </c>
      <c r="I216" s="214"/>
      <c r="J216" s="215">
        <f>ROUND(I216*H216,2)</f>
        <v>0</v>
      </c>
      <c r="K216" s="211" t="s">
        <v>21</v>
      </c>
      <c r="L216" s="62"/>
      <c r="M216" s="216" t="s">
        <v>21</v>
      </c>
      <c r="N216" s="217" t="s">
        <v>42</v>
      </c>
      <c r="O216" s="43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AR216" s="25" t="s">
        <v>517</v>
      </c>
      <c r="AT216" s="25" t="s">
        <v>421</v>
      </c>
      <c r="AU216" s="25" t="s">
        <v>78</v>
      </c>
      <c r="AY216" s="25" t="s">
        <v>419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5" t="s">
        <v>78</v>
      </c>
      <c r="BK216" s="220">
        <f>ROUND(I216*H216,2)</f>
        <v>0</v>
      </c>
      <c r="BL216" s="25" t="s">
        <v>517</v>
      </c>
      <c r="BM216" s="25" t="s">
        <v>1297</v>
      </c>
    </row>
    <row r="217" spans="2:65" s="1" customFormat="1" ht="13.5">
      <c r="B217" s="42"/>
      <c r="C217" s="64"/>
      <c r="D217" s="237" t="s">
        <v>428</v>
      </c>
      <c r="E217" s="64"/>
      <c r="F217" s="271" t="s">
        <v>4558</v>
      </c>
      <c r="G217" s="64"/>
      <c r="H217" s="64"/>
      <c r="I217" s="177"/>
      <c r="J217" s="64"/>
      <c r="K217" s="64"/>
      <c r="L217" s="62"/>
      <c r="M217" s="223"/>
      <c r="N217" s="43"/>
      <c r="O217" s="43"/>
      <c r="P217" s="43"/>
      <c r="Q217" s="43"/>
      <c r="R217" s="43"/>
      <c r="S217" s="43"/>
      <c r="T217" s="79"/>
      <c r="AT217" s="25" t="s">
        <v>428</v>
      </c>
      <c r="AU217" s="25" t="s">
        <v>78</v>
      </c>
    </row>
    <row r="218" spans="2:65" s="1" customFormat="1" ht="22.5" customHeight="1">
      <c r="B218" s="42"/>
      <c r="C218" s="209" t="s">
        <v>848</v>
      </c>
      <c r="D218" s="209" t="s">
        <v>421</v>
      </c>
      <c r="E218" s="210" t="s">
        <v>4559</v>
      </c>
      <c r="F218" s="211" t="s">
        <v>4560</v>
      </c>
      <c r="G218" s="212" t="s">
        <v>3002</v>
      </c>
      <c r="H218" s="213">
        <v>2</v>
      </c>
      <c r="I218" s="214"/>
      <c r="J218" s="215">
        <f>ROUND(I218*H218,2)</f>
        <v>0</v>
      </c>
      <c r="K218" s="211" t="s">
        <v>21</v>
      </c>
      <c r="L218" s="62"/>
      <c r="M218" s="216" t="s">
        <v>21</v>
      </c>
      <c r="N218" s="217" t="s">
        <v>42</v>
      </c>
      <c r="O218" s="43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AR218" s="25" t="s">
        <v>517</v>
      </c>
      <c r="AT218" s="25" t="s">
        <v>421</v>
      </c>
      <c r="AU218" s="25" t="s">
        <v>78</v>
      </c>
      <c r="AY218" s="25" t="s">
        <v>419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5" t="s">
        <v>78</v>
      </c>
      <c r="BK218" s="220">
        <f>ROUND(I218*H218,2)</f>
        <v>0</v>
      </c>
      <c r="BL218" s="25" t="s">
        <v>517</v>
      </c>
      <c r="BM218" s="25" t="s">
        <v>1308</v>
      </c>
    </row>
    <row r="219" spans="2:65" s="1" customFormat="1" ht="13.5">
      <c r="B219" s="42"/>
      <c r="C219" s="64"/>
      <c r="D219" s="237" t="s">
        <v>428</v>
      </c>
      <c r="E219" s="64"/>
      <c r="F219" s="271" t="s">
        <v>4560</v>
      </c>
      <c r="G219" s="64"/>
      <c r="H219" s="64"/>
      <c r="I219" s="177"/>
      <c r="J219" s="64"/>
      <c r="K219" s="64"/>
      <c r="L219" s="62"/>
      <c r="M219" s="223"/>
      <c r="N219" s="43"/>
      <c r="O219" s="43"/>
      <c r="P219" s="43"/>
      <c r="Q219" s="43"/>
      <c r="R219" s="43"/>
      <c r="S219" s="43"/>
      <c r="T219" s="79"/>
      <c r="AT219" s="25" t="s">
        <v>428</v>
      </c>
      <c r="AU219" s="25" t="s">
        <v>78</v>
      </c>
    </row>
    <row r="220" spans="2:65" s="1" customFormat="1" ht="22.5" customHeight="1">
      <c r="B220" s="42"/>
      <c r="C220" s="209" t="s">
        <v>853</v>
      </c>
      <c r="D220" s="209" t="s">
        <v>421</v>
      </c>
      <c r="E220" s="210" t="s">
        <v>4561</v>
      </c>
      <c r="F220" s="211" t="s">
        <v>4562</v>
      </c>
      <c r="G220" s="212" t="s">
        <v>3002</v>
      </c>
      <c r="H220" s="213">
        <v>1</v>
      </c>
      <c r="I220" s="214"/>
      <c r="J220" s="215">
        <f>ROUND(I220*H220,2)</f>
        <v>0</v>
      </c>
      <c r="K220" s="211" t="s">
        <v>21</v>
      </c>
      <c r="L220" s="62"/>
      <c r="M220" s="216" t="s">
        <v>21</v>
      </c>
      <c r="N220" s="217" t="s">
        <v>42</v>
      </c>
      <c r="O220" s="43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AR220" s="25" t="s">
        <v>517</v>
      </c>
      <c r="AT220" s="25" t="s">
        <v>421</v>
      </c>
      <c r="AU220" s="25" t="s">
        <v>78</v>
      </c>
      <c r="AY220" s="25" t="s">
        <v>419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5" t="s">
        <v>78</v>
      </c>
      <c r="BK220" s="220">
        <f>ROUND(I220*H220,2)</f>
        <v>0</v>
      </c>
      <c r="BL220" s="25" t="s">
        <v>517</v>
      </c>
      <c r="BM220" s="25" t="s">
        <v>1318</v>
      </c>
    </row>
    <row r="221" spans="2:65" s="1" customFormat="1" ht="13.5">
      <c r="B221" s="42"/>
      <c r="C221" s="64"/>
      <c r="D221" s="237" t="s">
        <v>428</v>
      </c>
      <c r="E221" s="64"/>
      <c r="F221" s="271" t="s">
        <v>4562</v>
      </c>
      <c r="G221" s="64"/>
      <c r="H221" s="64"/>
      <c r="I221" s="177"/>
      <c r="J221" s="64"/>
      <c r="K221" s="64"/>
      <c r="L221" s="62"/>
      <c r="M221" s="223"/>
      <c r="N221" s="43"/>
      <c r="O221" s="43"/>
      <c r="P221" s="43"/>
      <c r="Q221" s="43"/>
      <c r="R221" s="43"/>
      <c r="S221" s="43"/>
      <c r="T221" s="79"/>
      <c r="AT221" s="25" t="s">
        <v>428</v>
      </c>
      <c r="AU221" s="25" t="s">
        <v>78</v>
      </c>
    </row>
    <row r="222" spans="2:65" s="1" customFormat="1" ht="22.5" customHeight="1">
      <c r="B222" s="42"/>
      <c r="C222" s="209" t="s">
        <v>859</v>
      </c>
      <c r="D222" s="209" t="s">
        <v>421</v>
      </c>
      <c r="E222" s="210" t="s">
        <v>4563</v>
      </c>
      <c r="F222" s="211" t="s">
        <v>4564</v>
      </c>
      <c r="G222" s="212" t="s">
        <v>3002</v>
      </c>
      <c r="H222" s="213">
        <v>2</v>
      </c>
      <c r="I222" s="214"/>
      <c r="J222" s="215">
        <f>ROUND(I222*H222,2)</f>
        <v>0</v>
      </c>
      <c r="K222" s="211" t="s">
        <v>21</v>
      </c>
      <c r="L222" s="62"/>
      <c r="M222" s="216" t="s">
        <v>21</v>
      </c>
      <c r="N222" s="217" t="s">
        <v>42</v>
      </c>
      <c r="O222" s="43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AR222" s="25" t="s">
        <v>517</v>
      </c>
      <c r="AT222" s="25" t="s">
        <v>421</v>
      </c>
      <c r="AU222" s="25" t="s">
        <v>78</v>
      </c>
      <c r="AY222" s="25" t="s">
        <v>419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5" t="s">
        <v>78</v>
      </c>
      <c r="BK222" s="220">
        <f>ROUND(I222*H222,2)</f>
        <v>0</v>
      </c>
      <c r="BL222" s="25" t="s">
        <v>517</v>
      </c>
      <c r="BM222" s="25" t="s">
        <v>1331</v>
      </c>
    </row>
    <row r="223" spans="2:65" s="1" customFormat="1" ht="13.5">
      <c r="B223" s="42"/>
      <c r="C223" s="64"/>
      <c r="D223" s="237" t="s">
        <v>428</v>
      </c>
      <c r="E223" s="64"/>
      <c r="F223" s="271" t="s">
        <v>4564</v>
      </c>
      <c r="G223" s="64"/>
      <c r="H223" s="64"/>
      <c r="I223" s="177"/>
      <c r="J223" s="64"/>
      <c r="K223" s="64"/>
      <c r="L223" s="62"/>
      <c r="M223" s="223"/>
      <c r="N223" s="43"/>
      <c r="O223" s="43"/>
      <c r="P223" s="43"/>
      <c r="Q223" s="43"/>
      <c r="R223" s="43"/>
      <c r="S223" s="43"/>
      <c r="T223" s="79"/>
      <c r="AT223" s="25" t="s">
        <v>428</v>
      </c>
      <c r="AU223" s="25" t="s">
        <v>78</v>
      </c>
    </row>
    <row r="224" spans="2:65" s="1" customFormat="1" ht="31.5" customHeight="1">
      <c r="B224" s="42"/>
      <c r="C224" s="209" t="s">
        <v>864</v>
      </c>
      <c r="D224" s="209" t="s">
        <v>421</v>
      </c>
      <c r="E224" s="210" t="s">
        <v>4565</v>
      </c>
      <c r="F224" s="211" t="s">
        <v>4566</v>
      </c>
      <c r="G224" s="212" t="s">
        <v>3002</v>
      </c>
      <c r="H224" s="213">
        <v>2</v>
      </c>
      <c r="I224" s="214"/>
      <c r="J224" s="215">
        <f>ROUND(I224*H224,2)</f>
        <v>0</v>
      </c>
      <c r="K224" s="211" t="s">
        <v>21</v>
      </c>
      <c r="L224" s="62"/>
      <c r="M224" s="216" t="s">
        <v>21</v>
      </c>
      <c r="N224" s="217" t="s">
        <v>42</v>
      </c>
      <c r="O224" s="43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AR224" s="25" t="s">
        <v>517</v>
      </c>
      <c r="AT224" s="25" t="s">
        <v>421</v>
      </c>
      <c r="AU224" s="25" t="s">
        <v>78</v>
      </c>
      <c r="AY224" s="25" t="s">
        <v>419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5" t="s">
        <v>78</v>
      </c>
      <c r="BK224" s="220">
        <f>ROUND(I224*H224,2)</f>
        <v>0</v>
      </c>
      <c r="BL224" s="25" t="s">
        <v>517</v>
      </c>
      <c r="BM224" s="25" t="s">
        <v>1343</v>
      </c>
    </row>
    <row r="225" spans="2:65" s="1" customFormat="1" ht="13.5">
      <c r="B225" s="42"/>
      <c r="C225" s="64"/>
      <c r="D225" s="237" t="s">
        <v>428</v>
      </c>
      <c r="E225" s="64"/>
      <c r="F225" s="271" t="s">
        <v>4566</v>
      </c>
      <c r="G225" s="64"/>
      <c r="H225" s="64"/>
      <c r="I225" s="177"/>
      <c r="J225" s="64"/>
      <c r="K225" s="64"/>
      <c r="L225" s="62"/>
      <c r="M225" s="223"/>
      <c r="N225" s="43"/>
      <c r="O225" s="43"/>
      <c r="P225" s="43"/>
      <c r="Q225" s="43"/>
      <c r="R225" s="43"/>
      <c r="S225" s="43"/>
      <c r="T225" s="79"/>
      <c r="AT225" s="25" t="s">
        <v>428</v>
      </c>
      <c r="AU225" s="25" t="s">
        <v>78</v>
      </c>
    </row>
    <row r="226" spans="2:65" s="1" customFormat="1" ht="31.5" customHeight="1">
      <c r="B226" s="42"/>
      <c r="C226" s="209" t="s">
        <v>870</v>
      </c>
      <c r="D226" s="209" t="s">
        <v>421</v>
      </c>
      <c r="E226" s="210" t="s">
        <v>4567</v>
      </c>
      <c r="F226" s="211" t="s">
        <v>4497</v>
      </c>
      <c r="G226" s="212" t="s">
        <v>3002</v>
      </c>
      <c r="H226" s="213">
        <v>2</v>
      </c>
      <c r="I226" s="214"/>
      <c r="J226" s="215">
        <f>ROUND(I226*H226,2)</f>
        <v>0</v>
      </c>
      <c r="K226" s="211" t="s">
        <v>21</v>
      </c>
      <c r="L226" s="62"/>
      <c r="M226" s="216" t="s">
        <v>21</v>
      </c>
      <c r="N226" s="217" t="s">
        <v>42</v>
      </c>
      <c r="O226" s="43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AR226" s="25" t="s">
        <v>517</v>
      </c>
      <c r="AT226" s="25" t="s">
        <v>421</v>
      </c>
      <c r="AU226" s="25" t="s">
        <v>78</v>
      </c>
      <c r="AY226" s="25" t="s">
        <v>419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5" t="s">
        <v>78</v>
      </c>
      <c r="BK226" s="220">
        <f>ROUND(I226*H226,2)</f>
        <v>0</v>
      </c>
      <c r="BL226" s="25" t="s">
        <v>517</v>
      </c>
      <c r="BM226" s="25" t="s">
        <v>1353</v>
      </c>
    </row>
    <row r="227" spans="2:65" s="1" customFormat="1" ht="13.5">
      <c r="B227" s="42"/>
      <c r="C227" s="64"/>
      <c r="D227" s="237" t="s">
        <v>428</v>
      </c>
      <c r="E227" s="64"/>
      <c r="F227" s="271" t="s">
        <v>4497</v>
      </c>
      <c r="G227" s="64"/>
      <c r="H227" s="64"/>
      <c r="I227" s="177"/>
      <c r="J227" s="64"/>
      <c r="K227" s="64"/>
      <c r="L227" s="62"/>
      <c r="M227" s="223"/>
      <c r="N227" s="43"/>
      <c r="O227" s="43"/>
      <c r="P227" s="43"/>
      <c r="Q227" s="43"/>
      <c r="R227" s="43"/>
      <c r="S227" s="43"/>
      <c r="T227" s="79"/>
      <c r="AT227" s="25" t="s">
        <v>428</v>
      </c>
      <c r="AU227" s="25" t="s">
        <v>78</v>
      </c>
    </row>
    <row r="228" spans="2:65" s="1" customFormat="1" ht="22.5" customHeight="1">
      <c r="B228" s="42"/>
      <c r="C228" s="209" t="s">
        <v>875</v>
      </c>
      <c r="D228" s="209" t="s">
        <v>421</v>
      </c>
      <c r="E228" s="210" t="s">
        <v>4568</v>
      </c>
      <c r="F228" s="211" t="s">
        <v>4569</v>
      </c>
      <c r="G228" s="212" t="s">
        <v>3002</v>
      </c>
      <c r="H228" s="213">
        <v>1</v>
      </c>
      <c r="I228" s="214"/>
      <c r="J228" s="215">
        <f>ROUND(I228*H228,2)</f>
        <v>0</v>
      </c>
      <c r="K228" s="211" t="s">
        <v>21</v>
      </c>
      <c r="L228" s="62"/>
      <c r="M228" s="216" t="s">
        <v>21</v>
      </c>
      <c r="N228" s="217" t="s">
        <v>42</v>
      </c>
      <c r="O228" s="43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AR228" s="25" t="s">
        <v>517</v>
      </c>
      <c r="AT228" s="25" t="s">
        <v>421</v>
      </c>
      <c r="AU228" s="25" t="s">
        <v>78</v>
      </c>
      <c r="AY228" s="25" t="s">
        <v>419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5" t="s">
        <v>78</v>
      </c>
      <c r="BK228" s="220">
        <f>ROUND(I228*H228,2)</f>
        <v>0</v>
      </c>
      <c r="BL228" s="25" t="s">
        <v>517</v>
      </c>
      <c r="BM228" s="25" t="s">
        <v>1362</v>
      </c>
    </row>
    <row r="229" spans="2:65" s="1" customFormat="1" ht="13.5">
      <c r="B229" s="42"/>
      <c r="C229" s="64"/>
      <c r="D229" s="237" t="s">
        <v>428</v>
      </c>
      <c r="E229" s="64"/>
      <c r="F229" s="271" t="s">
        <v>4569</v>
      </c>
      <c r="G229" s="64"/>
      <c r="H229" s="64"/>
      <c r="I229" s="177"/>
      <c r="J229" s="64"/>
      <c r="K229" s="64"/>
      <c r="L229" s="62"/>
      <c r="M229" s="223"/>
      <c r="N229" s="43"/>
      <c r="O229" s="43"/>
      <c r="P229" s="43"/>
      <c r="Q229" s="43"/>
      <c r="R229" s="43"/>
      <c r="S229" s="43"/>
      <c r="T229" s="79"/>
      <c r="AT229" s="25" t="s">
        <v>428</v>
      </c>
      <c r="AU229" s="25" t="s">
        <v>78</v>
      </c>
    </row>
    <row r="230" spans="2:65" s="1" customFormat="1" ht="22.5" customHeight="1">
      <c r="B230" s="42"/>
      <c r="C230" s="209" t="s">
        <v>880</v>
      </c>
      <c r="D230" s="209" t="s">
        <v>421</v>
      </c>
      <c r="E230" s="210" t="s">
        <v>4570</v>
      </c>
      <c r="F230" s="211" t="s">
        <v>4571</v>
      </c>
      <c r="G230" s="212" t="s">
        <v>3002</v>
      </c>
      <c r="H230" s="213">
        <v>1</v>
      </c>
      <c r="I230" s="214"/>
      <c r="J230" s="215">
        <f>ROUND(I230*H230,2)</f>
        <v>0</v>
      </c>
      <c r="K230" s="211" t="s">
        <v>21</v>
      </c>
      <c r="L230" s="62"/>
      <c r="M230" s="216" t="s">
        <v>21</v>
      </c>
      <c r="N230" s="217" t="s">
        <v>42</v>
      </c>
      <c r="O230" s="43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AR230" s="25" t="s">
        <v>517</v>
      </c>
      <c r="AT230" s="25" t="s">
        <v>421</v>
      </c>
      <c r="AU230" s="25" t="s">
        <v>78</v>
      </c>
      <c r="AY230" s="25" t="s">
        <v>419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5" t="s">
        <v>78</v>
      </c>
      <c r="BK230" s="220">
        <f>ROUND(I230*H230,2)</f>
        <v>0</v>
      </c>
      <c r="BL230" s="25" t="s">
        <v>517</v>
      </c>
      <c r="BM230" s="25" t="s">
        <v>1370</v>
      </c>
    </row>
    <row r="231" spans="2:65" s="1" customFormat="1" ht="13.5">
      <c r="B231" s="42"/>
      <c r="C231" s="64"/>
      <c r="D231" s="237" t="s">
        <v>428</v>
      </c>
      <c r="E231" s="64"/>
      <c r="F231" s="271" t="s">
        <v>4571</v>
      </c>
      <c r="G231" s="64"/>
      <c r="H231" s="64"/>
      <c r="I231" s="177"/>
      <c r="J231" s="64"/>
      <c r="K231" s="64"/>
      <c r="L231" s="62"/>
      <c r="M231" s="223"/>
      <c r="N231" s="43"/>
      <c r="O231" s="43"/>
      <c r="P231" s="43"/>
      <c r="Q231" s="43"/>
      <c r="R231" s="43"/>
      <c r="S231" s="43"/>
      <c r="T231" s="79"/>
      <c r="AT231" s="25" t="s">
        <v>428</v>
      </c>
      <c r="AU231" s="25" t="s">
        <v>78</v>
      </c>
    </row>
    <row r="232" spans="2:65" s="1" customFormat="1" ht="22.5" customHeight="1">
      <c r="B232" s="42"/>
      <c r="C232" s="209" t="s">
        <v>886</v>
      </c>
      <c r="D232" s="209" t="s">
        <v>421</v>
      </c>
      <c r="E232" s="210" t="s">
        <v>4572</v>
      </c>
      <c r="F232" s="211" t="s">
        <v>4573</v>
      </c>
      <c r="G232" s="212" t="s">
        <v>3002</v>
      </c>
      <c r="H232" s="213">
        <v>1</v>
      </c>
      <c r="I232" s="214"/>
      <c r="J232" s="215">
        <f>ROUND(I232*H232,2)</f>
        <v>0</v>
      </c>
      <c r="K232" s="211" t="s">
        <v>21</v>
      </c>
      <c r="L232" s="62"/>
      <c r="M232" s="216" t="s">
        <v>21</v>
      </c>
      <c r="N232" s="217" t="s">
        <v>42</v>
      </c>
      <c r="O232" s="43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AR232" s="25" t="s">
        <v>517</v>
      </c>
      <c r="AT232" s="25" t="s">
        <v>421</v>
      </c>
      <c r="AU232" s="25" t="s">
        <v>78</v>
      </c>
      <c r="AY232" s="25" t="s">
        <v>419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5" t="s">
        <v>78</v>
      </c>
      <c r="BK232" s="220">
        <f>ROUND(I232*H232,2)</f>
        <v>0</v>
      </c>
      <c r="BL232" s="25" t="s">
        <v>517</v>
      </c>
      <c r="BM232" s="25" t="s">
        <v>1379</v>
      </c>
    </row>
    <row r="233" spans="2:65" s="1" customFormat="1" ht="13.5">
      <c r="B233" s="42"/>
      <c r="C233" s="64"/>
      <c r="D233" s="237" t="s">
        <v>428</v>
      </c>
      <c r="E233" s="64"/>
      <c r="F233" s="271" t="s">
        <v>4573</v>
      </c>
      <c r="G233" s="64"/>
      <c r="H233" s="64"/>
      <c r="I233" s="177"/>
      <c r="J233" s="64"/>
      <c r="K233" s="64"/>
      <c r="L233" s="62"/>
      <c r="M233" s="223"/>
      <c r="N233" s="43"/>
      <c r="O233" s="43"/>
      <c r="P233" s="43"/>
      <c r="Q233" s="43"/>
      <c r="R233" s="43"/>
      <c r="S233" s="43"/>
      <c r="T233" s="79"/>
      <c r="AT233" s="25" t="s">
        <v>428</v>
      </c>
      <c r="AU233" s="25" t="s">
        <v>78</v>
      </c>
    </row>
    <row r="234" spans="2:65" s="1" customFormat="1" ht="31.5" customHeight="1">
      <c r="B234" s="42"/>
      <c r="C234" s="209" t="s">
        <v>891</v>
      </c>
      <c r="D234" s="209" t="s">
        <v>421</v>
      </c>
      <c r="E234" s="210" t="s">
        <v>4574</v>
      </c>
      <c r="F234" s="211" t="s">
        <v>4520</v>
      </c>
      <c r="G234" s="212" t="s">
        <v>465</v>
      </c>
      <c r="H234" s="213">
        <v>75</v>
      </c>
      <c r="I234" s="214"/>
      <c r="J234" s="215">
        <f>ROUND(I234*H234,2)</f>
        <v>0</v>
      </c>
      <c r="K234" s="211" t="s">
        <v>21</v>
      </c>
      <c r="L234" s="62"/>
      <c r="M234" s="216" t="s">
        <v>21</v>
      </c>
      <c r="N234" s="217" t="s">
        <v>42</v>
      </c>
      <c r="O234" s="43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AR234" s="25" t="s">
        <v>517</v>
      </c>
      <c r="AT234" s="25" t="s">
        <v>421</v>
      </c>
      <c r="AU234" s="25" t="s">
        <v>78</v>
      </c>
      <c r="AY234" s="25" t="s">
        <v>419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5" t="s">
        <v>78</v>
      </c>
      <c r="BK234" s="220">
        <f>ROUND(I234*H234,2)</f>
        <v>0</v>
      </c>
      <c r="BL234" s="25" t="s">
        <v>517</v>
      </c>
      <c r="BM234" s="25" t="s">
        <v>1388</v>
      </c>
    </row>
    <row r="235" spans="2:65" s="1" customFormat="1" ht="27">
      <c r="B235" s="42"/>
      <c r="C235" s="64"/>
      <c r="D235" s="237" t="s">
        <v>428</v>
      </c>
      <c r="E235" s="64"/>
      <c r="F235" s="271" t="s">
        <v>4520</v>
      </c>
      <c r="G235" s="64"/>
      <c r="H235" s="64"/>
      <c r="I235" s="177"/>
      <c r="J235" s="64"/>
      <c r="K235" s="64"/>
      <c r="L235" s="62"/>
      <c r="M235" s="223"/>
      <c r="N235" s="43"/>
      <c r="O235" s="43"/>
      <c r="P235" s="43"/>
      <c r="Q235" s="43"/>
      <c r="R235" s="43"/>
      <c r="S235" s="43"/>
      <c r="T235" s="79"/>
      <c r="AT235" s="25" t="s">
        <v>428</v>
      </c>
      <c r="AU235" s="25" t="s">
        <v>78</v>
      </c>
    </row>
    <row r="236" spans="2:65" s="1" customFormat="1" ht="22.5" customHeight="1">
      <c r="B236" s="42"/>
      <c r="C236" s="209" t="s">
        <v>897</v>
      </c>
      <c r="D236" s="209" t="s">
        <v>421</v>
      </c>
      <c r="E236" s="210" t="s">
        <v>4575</v>
      </c>
      <c r="F236" s="211" t="s">
        <v>4524</v>
      </c>
      <c r="G236" s="212" t="s">
        <v>465</v>
      </c>
      <c r="H236" s="213">
        <v>30</v>
      </c>
      <c r="I236" s="214"/>
      <c r="J236" s="215">
        <f>ROUND(I236*H236,2)</f>
        <v>0</v>
      </c>
      <c r="K236" s="211" t="s">
        <v>21</v>
      </c>
      <c r="L236" s="62"/>
      <c r="M236" s="216" t="s">
        <v>21</v>
      </c>
      <c r="N236" s="217" t="s">
        <v>42</v>
      </c>
      <c r="O236" s="43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AR236" s="25" t="s">
        <v>517</v>
      </c>
      <c r="AT236" s="25" t="s">
        <v>421</v>
      </c>
      <c r="AU236" s="25" t="s">
        <v>78</v>
      </c>
      <c r="AY236" s="25" t="s">
        <v>419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5" t="s">
        <v>78</v>
      </c>
      <c r="BK236" s="220">
        <f>ROUND(I236*H236,2)</f>
        <v>0</v>
      </c>
      <c r="BL236" s="25" t="s">
        <v>517</v>
      </c>
      <c r="BM236" s="25" t="s">
        <v>1396</v>
      </c>
    </row>
    <row r="237" spans="2:65" s="1" customFormat="1" ht="13.5">
      <c r="B237" s="42"/>
      <c r="C237" s="64"/>
      <c r="D237" s="237" t="s">
        <v>428</v>
      </c>
      <c r="E237" s="64"/>
      <c r="F237" s="271" t="s">
        <v>4524</v>
      </c>
      <c r="G237" s="64"/>
      <c r="H237" s="64"/>
      <c r="I237" s="177"/>
      <c r="J237" s="64"/>
      <c r="K237" s="64"/>
      <c r="L237" s="62"/>
      <c r="M237" s="223"/>
      <c r="N237" s="43"/>
      <c r="O237" s="43"/>
      <c r="P237" s="43"/>
      <c r="Q237" s="43"/>
      <c r="R237" s="43"/>
      <c r="S237" s="43"/>
      <c r="T237" s="79"/>
      <c r="AT237" s="25" t="s">
        <v>428</v>
      </c>
      <c r="AU237" s="25" t="s">
        <v>78</v>
      </c>
    </row>
    <row r="238" spans="2:65" s="1" customFormat="1" ht="22.5" customHeight="1">
      <c r="B238" s="42"/>
      <c r="C238" s="209" t="s">
        <v>903</v>
      </c>
      <c r="D238" s="209" t="s">
        <v>421</v>
      </c>
      <c r="E238" s="210" t="s">
        <v>4576</v>
      </c>
      <c r="F238" s="211" t="s">
        <v>4577</v>
      </c>
      <c r="G238" s="212" t="s">
        <v>465</v>
      </c>
      <c r="H238" s="213">
        <v>16</v>
      </c>
      <c r="I238" s="214"/>
      <c r="J238" s="215">
        <f>ROUND(I238*H238,2)</f>
        <v>0</v>
      </c>
      <c r="K238" s="211" t="s">
        <v>21</v>
      </c>
      <c r="L238" s="62"/>
      <c r="M238" s="216" t="s">
        <v>21</v>
      </c>
      <c r="N238" s="217" t="s">
        <v>42</v>
      </c>
      <c r="O238" s="43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AR238" s="25" t="s">
        <v>517</v>
      </c>
      <c r="AT238" s="25" t="s">
        <v>421</v>
      </c>
      <c r="AU238" s="25" t="s">
        <v>78</v>
      </c>
      <c r="AY238" s="25" t="s">
        <v>419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5" t="s">
        <v>78</v>
      </c>
      <c r="BK238" s="220">
        <f>ROUND(I238*H238,2)</f>
        <v>0</v>
      </c>
      <c r="BL238" s="25" t="s">
        <v>517</v>
      </c>
      <c r="BM238" s="25" t="s">
        <v>1409</v>
      </c>
    </row>
    <row r="239" spans="2:65" s="1" customFormat="1" ht="13.5">
      <c r="B239" s="42"/>
      <c r="C239" s="64"/>
      <c r="D239" s="237" t="s">
        <v>428</v>
      </c>
      <c r="E239" s="64"/>
      <c r="F239" s="271" t="s">
        <v>4577</v>
      </c>
      <c r="G239" s="64"/>
      <c r="H239" s="64"/>
      <c r="I239" s="177"/>
      <c r="J239" s="64"/>
      <c r="K239" s="64"/>
      <c r="L239" s="62"/>
      <c r="M239" s="223"/>
      <c r="N239" s="43"/>
      <c r="O239" s="43"/>
      <c r="P239" s="43"/>
      <c r="Q239" s="43"/>
      <c r="R239" s="43"/>
      <c r="S239" s="43"/>
      <c r="T239" s="79"/>
      <c r="AT239" s="25" t="s">
        <v>428</v>
      </c>
      <c r="AU239" s="25" t="s">
        <v>78</v>
      </c>
    </row>
    <row r="240" spans="2:65" s="1" customFormat="1" ht="44.25" customHeight="1">
      <c r="B240" s="42"/>
      <c r="C240" s="209" t="s">
        <v>909</v>
      </c>
      <c r="D240" s="209" t="s">
        <v>421</v>
      </c>
      <c r="E240" s="210" t="s">
        <v>4578</v>
      </c>
      <c r="F240" s="211" t="s">
        <v>4528</v>
      </c>
      <c r="G240" s="212" t="s">
        <v>4506</v>
      </c>
      <c r="H240" s="213">
        <v>7</v>
      </c>
      <c r="I240" s="214"/>
      <c r="J240" s="215">
        <f>ROUND(I240*H240,2)</f>
        <v>0</v>
      </c>
      <c r="K240" s="211" t="s">
        <v>21</v>
      </c>
      <c r="L240" s="62"/>
      <c r="M240" s="216" t="s">
        <v>21</v>
      </c>
      <c r="N240" s="217" t="s">
        <v>42</v>
      </c>
      <c r="O240" s="43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AR240" s="25" t="s">
        <v>517</v>
      </c>
      <c r="AT240" s="25" t="s">
        <v>421</v>
      </c>
      <c r="AU240" s="25" t="s">
        <v>78</v>
      </c>
      <c r="AY240" s="25" t="s">
        <v>419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5" t="s">
        <v>78</v>
      </c>
      <c r="BK240" s="220">
        <f>ROUND(I240*H240,2)</f>
        <v>0</v>
      </c>
      <c r="BL240" s="25" t="s">
        <v>517</v>
      </c>
      <c r="BM240" s="25" t="s">
        <v>1421</v>
      </c>
    </row>
    <row r="241" spans="2:65" s="1" customFormat="1" ht="27">
      <c r="B241" s="42"/>
      <c r="C241" s="64"/>
      <c r="D241" s="221" t="s">
        <v>428</v>
      </c>
      <c r="E241" s="64"/>
      <c r="F241" s="222" t="s">
        <v>4528</v>
      </c>
      <c r="G241" s="64"/>
      <c r="H241" s="64"/>
      <c r="I241" s="177"/>
      <c r="J241" s="64"/>
      <c r="K241" s="64"/>
      <c r="L241" s="62"/>
      <c r="M241" s="223"/>
      <c r="N241" s="43"/>
      <c r="O241" s="43"/>
      <c r="P241" s="43"/>
      <c r="Q241" s="43"/>
      <c r="R241" s="43"/>
      <c r="S241" s="43"/>
      <c r="T241" s="79"/>
      <c r="AT241" s="25" t="s">
        <v>428</v>
      </c>
      <c r="AU241" s="25" t="s">
        <v>78</v>
      </c>
    </row>
    <row r="242" spans="2:65" s="11" customFormat="1" ht="37.35" customHeight="1">
      <c r="B242" s="192"/>
      <c r="C242" s="193"/>
      <c r="D242" s="206" t="s">
        <v>70</v>
      </c>
      <c r="E242" s="290" t="s">
        <v>100</v>
      </c>
      <c r="F242" s="290" t="s">
        <v>4579</v>
      </c>
      <c r="G242" s="193"/>
      <c r="H242" s="193"/>
      <c r="I242" s="196"/>
      <c r="J242" s="291">
        <f>BK242</f>
        <v>0</v>
      </c>
      <c r="K242" s="193"/>
      <c r="L242" s="198"/>
      <c r="M242" s="199"/>
      <c r="N242" s="200"/>
      <c r="O242" s="200"/>
      <c r="P242" s="201">
        <f>SUM(P243:P264)</f>
        <v>0</v>
      </c>
      <c r="Q242" s="200"/>
      <c r="R242" s="201">
        <f>SUM(R243:R264)</f>
        <v>0</v>
      </c>
      <c r="S242" s="200"/>
      <c r="T242" s="202">
        <f>SUM(T243:T264)</f>
        <v>0</v>
      </c>
      <c r="AR242" s="203" t="s">
        <v>78</v>
      </c>
      <c r="AT242" s="204" t="s">
        <v>70</v>
      </c>
      <c r="AU242" s="204" t="s">
        <v>71</v>
      </c>
      <c r="AY242" s="203" t="s">
        <v>419</v>
      </c>
      <c r="BK242" s="205">
        <f>SUM(BK243:BK264)</f>
        <v>0</v>
      </c>
    </row>
    <row r="243" spans="2:65" s="1" customFormat="1" ht="44.25" customHeight="1">
      <c r="B243" s="42"/>
      <c r="C243" s="209" t="s">
        <v>916</v>
      </c>
      <c r="D243" s="209" t="s">
        <v>421</v>
      </c>
      <c r="E243" s="210" t="s">
        <v>4580</v>
      </c>
      <c r="F243" s="211" t="s">
        <v>4581</v>
      </c>
      <c r="G243" s="212" t="s">
        <v>3770</v>
      </c>
      <c r="H243" s="213">
        <v>1</v>
      </c>
      <c r="I243" s="214"/>
      <c r="J243" s="215">
        <f>ROUND(I243*H243,2)</f>
        <v>0</v>
      </c>
      <c r="K243" s="211" t="s">
        <v>21</v>
      </c>
      <c r="L243" s="62"/>
      <c r="M243" s="216" t="s">
        <v>21</v>
      </c>
      <c r="N243" s="217" t="s">
        <v>42</v>
      </c>
      <c r="O243" s="43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AR243" s="25" t="s">
        <v>517</v>
      </c>
      <c r="AT243" s="25" t="s">
        <v>421</v>
      </c>
      <c r="AU243" s="25" t="s">
        <v>78</v>
      </c>
      <c r="AY243" s="25" t="s">
        <v>419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5" t="s">
        <v>78</v>
      </c>
      <c r="BK243" s="220">
        <f>ROUND(I243*H243,2)</f>
        <v>0</v>
      </c>
      <c r="BL243" s="25" t="s">
        <v>517</v>
      </c>
      <c r="BM243" s="25" t="s">
        <v>1440</v>
      </c>
    </row>
    <row r="244" spans="2:65" s="1" customFormat="1" ht="27">
      <c r="B244" s="42"/>
      <c r="C244" s="64"/>
      <c r="D244" s="237" t="s">
        <v>428</v>
      </c>
      <c r="E244" s="64"/>
      <c r="F244" s="271" t="s">
        <v>4581</v>
      </c>
      <c r="G244" s="64"/>
      <c r="H244" s="64"/>
      <c r="I244" s="177"/>
      <c r="J244" s="64"/>
      <c r="K244" s="64"/>
      <c r="L244" s="62"/>
      <c r="M244" s="223"/>
      <c r="N244" s="43"/>
      <c r="O244" s="43"/>
      <c r="P244" s="43"/>
      <c r="Q244" s="43"/>
      <c r="R244" s="43"/>
      <c r="S244" s="43"/>
      <c r="T244" s="79"/>
      <c r="AT244" s="25" t="s">
        <v>428</v>
      </c>
      <c r="AU244" s="25" t="s">
        <v>78</v>
      </c>
    </row>
    <row r="245" spans="2:65" s="1" customFormat="1" ht="44.25" customHeight="1">
      <c r="B245" s="42"/>
      <c r="C245" s="209" t="s">
        <v>921</v>
      </c>
      <c r="D245" s="209" t="s">
        <v>421</v>
      </c>
      <c r="E245" s="210" t="s">
        <v>4582</v>
      </c>
      <c r="F245" s="211" t="s">
        <v>4583</v>
      </c>
      <c r="G245" s="212" t="s">
        <v>3002</v>
      </c>
      <c r="H245" s="213">
        <v>1</v>
      </c>
      <c r="I245" s="214"/>
      <c r="J245" s="215">
        <f>ROUND(I245*H245,2)</f>
        <v>0</v>
      </c>
      <c r="K245" s="211" t="s">
        <v>21</v>
      </c>
      <c r="L245" s="62"/>
      <c r="M245" s="216" t="s">
        <v>21</v>
      </c>
      <c r="N245" s="217" t="s">
        <v>42</v>
      </c>
      <c r="O245" s="43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AR245" s="25" t="s">
        <v>517</v>
      </c>
      <c r="AT245" s="25" t="s">
        <v>421</v>
      </c>
      <c r="AU245" s="25" t="s">
        <v>78</v>
      </c>
      <c r="AY245" s="25" t="s">
        <v>419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5" t="s">
        <v>78</v>
      </c>
      <c r="BK245" s="220">
        <f>ROUND(I245*H245,2)</f>
        <v>0</v>
      </c>
      <c r="BL245" s="25" t="s">
        <v>517</v>
      </c>
      <c r="BM245" s="25" t="s">
        <v>1460</v>
      </c>
    </row>
    <row r="246" spans="2:65" s="1" customFormat="1" ht="27">
      <c r="B246" s="42"/>
      <c r="C246" s="64"/>
      <c r="D246" s="237" t="s">
        <v>428</v>
      </c>
      <c r="E246" s="64"/>
      <c r="F246" s="271" t="s">
        <v>4583</v>
      </c>
      <c r="G246" s="64"/>
      <c r="H246" s="64"/>
      <c r="I246" s="177"/>
      <c r="J246" s="64"/>
      <c r="K246" s="64"/>
      <c r="L246" s="62"/>
      <c r="M246" s="223"/>
      <c r="N246" s="43"/>
      <c r="O246" s="43"/>
      <c r="P246" s="43"/>
      <c r="Q246" s="43"/>
      <c r="R246" s="43"/>
      <c r="S246" s="43"/>
      <c r="T246" s="79"/>
      <c r="AT246" s="25" t="s">
        <v>428</v>
      </c>
      <c r="AU246" s="25" t="s">
        <v>78</v>
      </c>
    </row>
    <row r="247" spans="2:65" s="1" customFormat="1" ht="44.25" customHeight="1">
      <c r="B247" s="42"/>
      <c r="C247" s="209" t="s">
        <v>927</v>
      </c>
      <c r="D247" s="209" t="s">
        <v>421</v>
      </c>
      <c r="E247" s="210" t="s">
        <v>4584</v>
      </c>
      <c r="F247" s="211" t="s">
        <v>4585</v>
      </c>
      <c r="G247" s="212" t="s">
        <v>3002</v>
      </c>
      <c r="H247" s="213">
        <v>1</v>
      </c>
      <c r="I247" s="214"/>
      <c r="J247" s="215">
        <f>ROUND(I247*H247,2)</f>
        <v>0</v>
      </c>
      <c r="K247" s="211" t="s">
        <v>21</v>
      </c>
      <c r="L247" s="62"/>
      <c r="M247" s="216" t="s">
        <v>21</v>
      </c>
      <c r="N247" s="217" t="s">
        <v>42</v>
      </c>
      <c r="O247" s="43"/>
      <c r="P247" s="218">
        <f>O247*H247</f>
        <v>0</v>
      </c>
      <c r="Q247" s="218">
        <v>0</v>
      </c>
      <c r="R247" s="218">
        <f>Q247*H247</f>
        <v>0</v>
      </c>
      <c r="S247" s="218">
        <v>0</v>
      </c>
      <c r="T247" s="219">
        <f>S247*H247</f>
        <v>0</v>
      </c>
      <c r="AR247" s="25" t="s">
        <v>517</v>
      </c>
      <c r="AT247" s="25" t="s">
        <v>421</v>
      </c>
      <c r="AU247" s="25" t="s">
        <v>78</v>
      </c>
      <c r="AY247" s="25" t="s">
        <v>419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5" t="s">
        <v>78</v>
      </c>
      <c r="BK247" s="220">
        <f>ROUND(I247*H247,2)</f>
        <v>0</v>
      </c>
      <c r="BL247" s="25" t="s">
        <v>517</v>
      </c>
      <c r="BM247" s="25" t="s">
        <v>1472</v>
      </c>
    </row>
    <row r="248" spans="2:65" s="1" customFormat="1" ht="27">
      <c r="B248" s="42"/>
      <c r="C248" s="64"/>
      <c r="D248" s="237" t="s">
        <v>428</v>
      </c>
      <c r="E248" s="64"/>
      <c r="F248" s="271" t="s">
        <v>4585</v>
      </c>
      <c r="G248" s="64"/>
      <c r="H248" s="64"/>
      <c r="I248" s="177"/>
      <c r="J248" s="64"/>
      <c r="K248" s="64"/>
      <c r="L248" s="62"/>
      <c r="M248" s="223"/>
      <c r="N248" s="43"/>
      <c r="O248" s="43"/>
      <c r="P248" s="43"/>
      <c r="Q248" s="43"/>
      <c r="R248" s="43"/>
      <c r="S248" s="43"/>
      <c r="T248" s="79"/>
      <c r="AT248" s="25" t="s">
        <v>428</v>
      </c>
      <c r="AU248" s="25" t="s">
        <v>78</v>
      </c>
    </row>
    <row r="249" spans="2:65" s="1" customFormat="1" ht="44.25" customHeight="1">
      <c r="B249" s="42"/>
      <c r="C249" s="209" t="s">
        <v>933</v>
      </c>
      <c r="D249" s="209" t="s">
        <v>421</v>
      </c>
      <c r="E249" s="210" t="s">
        <v>4586</v>
      </c>
      <c r="F249" s="211" t="s">
        <v>4587</v>
      </c>
      <c r="G249" s="212" t="s">
        <v>3002</v>
      </c>
      <c r="H249" s="213">
        <v>1</v>
      </c>
      <c r="I249" s="214"/>
      <c r="J249" s="215">
        <f>ROUND(I249*H249,2)</f>
        <v>0</v>
      </c>
      <c r="K249" s="211" t="s">
        <v>21</v>
      </c>
      <c r="L249" s="62"/>
      <c r="M249" s="216" t="s">
        <v>21</v>
      </c>
      <c r="N249" s="217" t="s">
        <v>42</v>
      </c>
      <c r="O249" s="43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AR249" s="25" t="s">
        <v>517</v>
      </c>
      <c r="AT249" s="25" t="s">
        <v>421</v>
      </c>
      <c r="AU249" s="25" t="s">
        <v>78</v>
      </c>
      <c r="AY249" s="25" t="s">
        <v>419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5" t="s">
        <v>78</v>
      </c>
      <c r="BK249" s="220">
        <f>ROUND(I249*H249,2)</f>
        <v>0</v>
      </c>
      <c r="BL249" s="25" t="s">
        <v>517</v>
      </c>
      <c r="BM249" s="25" t="s">
        <v>1489</v>
      </c>
    </row>
    <row r="250" spans="2:65" s="1" customFormat="1" ht="27">
      <c r="B250" s="42"/>
      <c r="C250" s="64"/>
      <c r="D250" s="237" t="s">
        <v>428</v>
      </c>
      <c r="E250" s="64"/>
      <c r="F250" s="271" t="s">
        <v>4587</v>
      </c>
      <c r="G250" s="64"/>
      <c r="H250" s="64"/>
      <c r="I250" s="177"/>
      <c r="J250" s="64"/>
      <c r="K250" s="64"/>
      <c r="L250" s="62"/>
      <c r="M250" s="223"/>
      <c r="N250" s="43"/>
      <c r="O250" s="43"/>
      <c r="P250" s="43"/>
      <c r="Q250" s="43"/>
      <c r="R250" s="43"/>
      <c r="S250" s="43"/>
      <c r="T250" s="79"/>
      <c r="AT250" s="25" t="s">
        <v>428</v>
      </c>
      <c r="AU250" s="25" t="s">
        <v>78</v>
      </c>
    </row>
    <row r="251" spans="2:65" s="1" customFormat="1" ht="44.25" customHeight="1">
      <c r="B251" s="42"/>
      <c r="C251" s="209" t="s">
        <v>940</v>
      </c>
      <c r="D251" s="209" t="s">
        <v>421</v>
      </c>
      <c r="E251" s="210" t="s">
        <v>4588</v>
      </c>
      <c r="F251" s="211" t="s">
        <v>4583</v>
      </c>
      <c r="G251" s="212" t="s">
        <v>3002</v>
      </c>
      <c r="H251" s="213">
        <v>1</v>
      </c>
      <c r="I251" s="214"/>
      <c r="J251" s="215">
        <f>ROUND(I251*H251,2)</f>
        <v>0</v>
      </c>
      <c r="K251" s="211" t="s">
        <v>21</v>
      </c>
      <c r="L251" s="62"/>
      <c r="M251" s="216" t="s">
        <v>21</v>
      </c>
      <c r="N251" s="217" t="s">
        <v>42</v>
      </c>
      <c r="O251" s="43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AR251" s="25" t="s">
        <v>517</v>
      </c>
      <c r="AT251" s="25" t="s">
        <v>421</v>
      </c>
      <c r="AU251" s="25" t="s">
        <v>78</v>
      </c>
      <c r="AY251" s="25" t="s">
        <v>419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5" t="s">
        <v>78</v>
      </c>
      <c r="BK251" s="220">
        <f>ROUND(I251*H251,2)</f>
        <v>0</v>
      </c>
      <c r="BL251" s="25" t="s">
        <v>517</v>
      </c>
      <c r="BM251" s="25" t="s">
        <v>1501</v>
      </c>
    </row>
    <row r="252" spans="2:65" s="1" customFormat="1" ht="27">
      <c r="B252" s="42"/>
      <c r="C252" s="64"/>
      <c r="D252" s="237" t="s">
        <v>428</v>
      </c>
      <c r="E252" s="64"/>
      <c r="F252" s="271" t="s">
        <v>4583</v>
      </c>
      <c r="G252" s="64"/>
      <c r="H252" s="64"/>
      <c r="I252" s="177"/>
      <c r="J252" s="64"/>
      <c r="K252" s="64"/>
      <c r="L252" s="62"/>
      <c r="M252" s="223"/>
      <c r="N252" s="43"/>
      <c r="O252" s="43"/>
      <c r="P252" s="43"/>
      <c r="Q252" s="43"/>
      <c r="R252" s="43"/>
      <c r="S252" s="43"/>
      <c r="T252" s="79"/>
      <c r="AT252" s="25" t="s">
        <v>428</v>
      </c>
      <c r="AU252" s="25" t="s">
        <v>78</v>
      </c>
    </row>
    <row r="253" spans="2:65" s="1" customFormat="1" ht="22.5" customHeight="1">
      <c r="B253" s="42"/>
      <c r="C253" s="209" t="s">
        <v>945</v>
      </c>
      <c r="D253" s="209" t="s">
        <v>421</v>
      </c>
      <c r="E253" s="210" t="s">
        <v>4589</v>
      </c>
      <c r="F253" s="211" t="s">
        <v>4481</v>
      </c>
      <c r="G253" s="212" t="s">
        <v>3002</v>
      </c>
      <c r="H253" s="213">
        <v>53</v>
      </c>
      <c r="I253" s="214"/>
      <c r="J253" s="215">
        <f>ROUND(I253*H253,2)</f>
        <v>0</v>
      </c>
      <c r="K253" s="211" t="s">
        <v>21</v>
      </c>
      <c r="L253" s="62"/>
      <c r="M253" s="216" t="s">
        <v>21</v>
      </c>
      <c r="N253" s="217" t="s">
        <v>42</v>
      </c>
      <c r="O253" s="43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AR253" s="25" t="s">
        <v>517</v>
      </c>
      <c r="AT253" s="25" t="s">
        <v>421</v>
      </c>
      <c r="AU253" s="25" t="s">
        <v>78</v>
      </c>
      <c r="AY253" s="25" t="s">
        <v>419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5" t="s">
        <v>78</v>
      </c>
      <c r="BK253" s="220">
        <f>ROUND(I253*H253,2)</f>
        <v>0</v>
      </c>
      <c r="BL253" s="25" t="s">
        <v>517</v>
      </c>
      <c r="BM253" s="25" t="s">
        <v>1516</v>
      </c>
    </row>
    <row r="254" spans="2:65" s="1" customFormat="1" ht="13.5">
      <c r="B254" s="42"/>
      <c r="C254" s="64"/>
      <c r="D254" s="237" t="s">
        <v>428</v>
      </c>
      <c r="E254" s="64"/>
      <c r="F254" s="271" t="s">
        <v>4481</v>
      </c>
      <c r="G254" s="64"/>
      <c r="H254" s="64"/>
      <c r="I254" s="177"/>
      <c r="J254" s="64"/>
      <c r="K254" s="64"/>
      <c r="L254" s="62"/>
      <c r="M254" s="223"/>
      <c r="N254" s="43"/>
      <c r="O254" s="43"/>
      <c r="P254" s="43"/>
      <c r="Q254" s="43"/>
      <c r="R254" s="43"/>
      <c r="S254" s="43"/>
      <c r="T254" s="79"/>
      <c r="AT254" s="25" t="s">
        <v>428</v>
      </c>
      <c r="AU254" s="25" t="s">
        <v>78</v>
      </c>
    </row>
    <row r="255" spans="2:65" s="1" customFormat="1" ht="31.5" customHeight="1">
      <c r="B255" s="42"/>
      <c r="C255" s="209" t="s">
        <v>951</v>
      </c>
      <c r="D255" s="209" t="s">
        <v>421</v>
      </c>
      <c r="E255" s="210" t="s">
        <v>4590</v>
      </c>
      <c r="F255" s="211" t="s">
        <v>4493</v>
      </c>
      <c r="G255" s="212" t="s">
        <v>3002</v>
      </c>
      <c r="H255" s="213">
        <v>53</v>
      </c>
      <c r="I255" s="214"/>
      <c r="J255" s="215">
        <f>ROUND(I255*H255,2)</f>
        <v>0</v>
      </c>
      <c r="K255" s="211" t="s">
        <v>21</v>
      </c>
      <c r="L255" s="62"/>
      <c r="M255" s="216" t="s">
        <v>21</v>
      </c>
      <c r="N255" s="217" t="s">
        <v>42</v>
      </c>
      <c r="O255" s="43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AR255" s="25" t="s">
        <v>517</v>
      </c>
      <c r="AT255" s="25" t="s">
        <v>421</v>
      </c>
      <c r="AU255" s="25" t="s">
        <v>78</v>
      </c>
      <c r="AY255" s="25" t="s">
        <v>419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5" t="s">
        <v>78</v>
      </c>
      <c r="BK255" s="220">
        <f>ROUND(I255*H255,2)</f>
        <v>0</v>
      </c>
      <c r="BL255" s="25" t="s">
        <v>517</v>
      </c>
      <c r="BM255" s="25" t="s">
        <v>1530</v>
      </c>
    </row>
    <row r="256" spans="2:65" s="1" customFormat="1" ht="27">
      <c r="B256" s="42"/>
      <c r="C256" s="64"/>
      <c r="D256" s="237" t="s">
        <v>428</v>
      </c>
      <c r="E256" s="64"/>
      <c r="F256" s="271" t="s">
        <v>4493</v>
      </c>
      <c r="G256" s="64"/>
      <c r="H256" s="64"/>
      <c r="I256" s="177"/>
      <c r="J256" s="64"/>
      <c r="K256" s="64"/>
      <c r="L256" s="62"/>
      <c r="M256" s="223"/>
      <c r="N256" s="43"/>
      <c r="O256" s="43"/>
      <c r="P256" s="43"/>
      <c r="Q256" s="43"/>
      <c r="R256" s="43"/>
      <c r="S256" s="43"/>
      <c r="T256" s="79"/>
      <c r="AT256" s="25" t="s">
        <v>428</v>
      </c>
      <c r="AU256" s="25" t="s">
        <v>78</v>
      </c>
    </row>
    <row r="257" spans="2:65" s="1" customFormat="1" ht="31.5" customHeight="1">
      <c r="B257" s="42"/>
      <c r="C257" s="209" t="s">
        <v>957</v>
      </c>
      <c r="D257" s="209" t="s">
        <v>421</v>
      </c>
      <c r="E257" s="210" t="s">
        <v>4591</v>
      </c>
      <c r="F257" s="211" t="s">
        <v>4512</v>
      </c>
      <c r="G257" s="212" t="s">
        <v>4506</v>
      </c>
      <c r="H257" s="213">
        <v>80</v>
      </c>
      <c r="I257" s="214"/>
      <c r="J257" s="215">
        <f>ROUND(I257*H257,2)</f>
        <v>0</v>
      </c>
      <c r="K257" s="211" t="s">
        <v>21</v>
      </c>
      <c r="L257" s="62"/>
      <c r="M257" s="216" t="s">
        <v>21</v>
      </c>
      <c r="N257" s="217" t="s">
        <v>42</v>
      </c>
      <c r="O257" s="43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AR257" s="25" t="s">
        <v>517</v>
      </c>
      <c r="AT257" s="25" t="s">
        <v>421</v>
      </c>
      <c r="AU257" s="25" t="s">
        <v>78</v>
      </c>
      <c r="AY257" s="25" t="s">
        <v>419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5" t="s">
        <v>78</v>
      </c>
      <c r="BK257" s="220">
        <f>ROUND(I257*H257,2)</f>
        <v>0</v>
      </c>
      <c r="BL257" s="25" t="s">
        <v>517</v>
      </c>
      <c r="BM257" s="25" t="s">
        <v>1542</v>
      </c>
    </row>
    <row r="258" spans="2:65" s="1" customFormat="1" ht="27">
      <c r="B258" s="42"/>
      <c r="C258" s="64"/>
      <c r="D258" s="237" t="s">
        <v>428</v>
      </c>
      <c r="E258" s="64"/>
      <c r="F258" s="271" t="s">
        <v>4512</v>
      </c>
      <c r="G258" s="64"/>
      <c r="H258" s="64"/>
      <c r="I258" s="177"/>
      <c r="J258" s="64"/>
      <c r="K258" s="64"/>
      <c r="L258" s="62"/>
      <c r="M258" s="223"/>
      <c r="N258" s="43"/>
      <c r="O258" s="43"/>
      <c r="P258" s="43"/>
      <c r="Q258" s="43"/>
      <c r="R258" s="43"/>
      <c r="S258" s="43"/>
      <c r="T258" s="79"/>
      <c r="AT258" s="25" t="s">
        <v>428</v>
      </c>
      <c r="AU258" s="25" t="s">
        <v>78</v>
      </c>
    </row>
    <row r="259" spans="2:65" s="1" customFormat="1" ht="31.5" customHeight="1">
      <c r="B259" s="42"/>
      <c r="C259" s="209" t="s">
        <v>963</v>
      </c>
      <c r="D259" s="209" t="s">
        <v>421</v>
      </c>
      <c r="E259" s="210" t="s">
        <v>4592</v>
      </c>
      <c r="F259" s="211" t="s">
        <v>4516</v>
      </c>
      <c r="G259" s="212" t="s">
        <v>4506</v>
      </c>
      <c r="H259" s="213">
        <v>15</v>
      </c>
      <c r="I259" s="214"/>
      <c r="J259" s="215">
        <f>ROUND(I259*H259,2)</f>
        <v>0</v>
      </c>
      <c r="K259" s="211" t="s">
        <v>21</v>
      </c>
      <c r="L259" s="62"/>
      <c r="M259" s="216" t="s">
        <v>21</v>
      </c>
      <c r="N259" s="217" t="s">
        <v>42</v>
      </c>
      <c r="O259" s="43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AR259" s="25" t="s">
        <v>517</v>
      </c>
      <c r="AT259" s="25" t="s">
        <v>421</v>
      </c>
      <c r="AU259" s="25" t="s">
        <v>78</v>
      </c>
      <c r="AY259" s="25" t="s">
        <v>419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5" t="s">
        <v>78</v>
      </c>
      <c r="BK259" s="220">
        <f>ROUND(I259*H259,2)</f>
        <v>0</v>
      </c>
      <c r="BL259" s="25" t="s">
        <v>517</v>
      </c>
      <c r="BM259" s="25" t="s">
        <v>1557</v>
      </c>
    </row>
    <row r="260" spans="2:65" s="1" customFormat="1" ht="27">
      <c r="B260" s="42"/>
      <c r="C260" s="64"/>
      <c r="D260" s="237" t="s">
        <v>428</v>
      </c>
      <c r="E260" s="64"/>
      <c r="F260" s="271" t="s">
        <v>4516</v>
      </c>
      <c r="G260" s="64"/>
      <c r="H260" s="64"/>
      <c r="I260" s="177"/>
      <c r="J260" s="64"/>
      <c r="K260" s="64"/>
      <c r="L260" s="62"/>
      <c r="M260" s="223"/>
      <c r="N260" s="43"/>
      <c r="O260" s="43"/>
      <c r="P260" s="43"/>
      <c r="Q260" s="43"/>
      <c r="R260" s="43"/>
      <c r="S260" s="43"/>
      <c r="T260" s="79"/>
      <c r="AT260" s="25" t="s">
        <v>428</v>
      </c>
      <c r="AU260" s="25" t="s">
        <v>78</v>
      </c>
    </row>
    <row r="261" spans="2:65" s="1" customFormat="1" ht="31.5" customHeight="1">
      <c r="B261" s="42"/>
      <c r="C261" s="209" t="s">
        <v>969</v>
      </c>
      <c r="D261" s="209" t="s">
        <v>421</v>
      </c>
      <c r="E261" s="210" t="s">
        <v>4593</v>
      </c>
      <c r="F261" s="211" t="s">
        <v>4518</v>
      </c>
      <c r="G261" s="212" t="s">
        <v>4506</v>
      </c>
      <c r="H261" s="213">
        <v>270</v>
      </c>
      <c r="I261" s="214"/>
      <c r="J261" s="215">
        <f>ROUND(I261*H261,2)</f>
        <v>0</v>
      </c>
      <c r="K261" s="211" t="s">
        <v>21</v>
      </c>
      <c r="L261" s="62"/>
      <c r="M261" s="216" t="s">
        <v>21</v>
      </c>
      <c r="N261" s="217" t="s">
        <v>42</v>
      </c>
      <c r="O261" s="43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AR261" s="25" t="s">
        <v>517</v>
      </c>
      <c r="AT261" s="25" t="s">
        <v>421</v>
      </c>
      <c r="AU261" s="25" t="s">
        <v>78</v>
      </c>
      <c r="AY261" s="25" t="s">
        <v>419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5" t="s">
        <v>78</v>
      </c>
      <c r="BK261" s="220">
        <f>ROUND(I261*H261,2)</f>
        <v>0</v>
      </c>
      <c r="BL261" s="25" t="s">
        <v>517</v>
      </c>
      <c r="BM261" s="25" t="s">
        <v>1567</v>
      </c>
    </row>
    <row r="262" spans="2:65" s="1" customFormat="1" ht="27">
      <c r="B262" s="42"/>
      <c r="C262" s="64"/>
      <c r="D262" s="237" t="s">
        <v>428</v>
      </c>
      <c r="E262" s="64"/>
      <c r="F262" s="271" t="s">
        <v>4518</v>
      </c>
      <c r="G262" s="64"/>
      <c r="H262" s="64"/>
      <c r="I262" s="177"/>
      <c r="J262" s="64"/>
      <c r="K262" s="64"/>
      <c r="L262" s="62"/>
      <c r="M262" s="223"/>
      <c r="N262" s="43"/>
      <c r="O262" s="43"/>
      <c r="P262" s="43"/>
      <c r="Q262" s="43"/>
      <c r="R262" s="43"/>
      <c r="S262" s="43"/>
      <c r="T262" s="79"/>
      <c r="AT262" s="25" t="s">
        <v>428</v>
      </c>
      <c r="AU262" s="25" t="s">
        <v>78</v>
      </c>
    </row>
    <row r="263" spans="2:65" s="1" customFormat="1" ht="44.25" customHeight="1">
      <c r="B263" s="42"/>
      <c r="C263" s="209" t="s">
        <v>974</v>
      </c>
      <c r="D263" s="209" t="s">
        <v>421</v>
      </c>
      <c r="E263" s="210" t="s">
        <v>4594</v>
      </c>
      <c r="F263" s="211" t="s">
        <v>4528</v>
      </c>
      <c r="G263" s="212" t="s">
        <v>4506</v>
      </c>
      <c r="H263" s="213">
        <v>80</v>
      </c>
      <c r="I263" s="214"/>
      <c r="J263" s="215">
        <f>ROUND(I263*H263,2)</f>
        <v>0</v>
      </c>
      <c r="K263" s="211" t="s">
        <v>21</v>
      </c>
      <c r="L263" s="62"/>
      <c r="M263" s="216" t="s">
        <v>21</v>
      </c>
      <c r="N263" s="217" t="s">
        <v>42</v>
      </c>
      <c r="O263" s="43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AR263" s="25" t="s">
        <v>517</v>
      </c>
      <c r="AT263" s="25" t="s">
        <v>421</v>
      </c>
      <c r="AU263" s="25" t="s">
        <v>78</v>
      </c>
      <c r="AY263" s="25" t="s">
        <v>419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5" t="s">
        <v>78</v>
      </c>
      <c r="BK263" s="220">
        <f>ROUND(I263*H263,2)</f>
        <v>0</v>
      </c>
      <c r="BL263" s="25" t="s">
        <v>517</v>
      </c>
      <c r="BM263" s="25" t="s">
        <v>1581</v>
      </c>
    </row>
    <row r="264" spans="2:65" s="1" customFormat="1" ht="27">
      <c r="B264" s="42"/>
      <c r="C264" s="64"/>
      <c r="D264" s="221" t="s">
        <v>428</v>
      </c>
      <c r="E264" s="64"/>
      <c r="F264" s="222" t="s">
        <v>4528</v>
      </c>
      <c r="G264" s="64"/>
      <c r="H264" s="64"/>
      <c r="I264" s="177"/>
      <c r="J264" s="64"/>
      <c r="K264" s="64"/>
      <c r="L264" s="62"/>
      <c r="M264" s="223"/>
      <c r="N264" s="43"/>
      <c r="O264" s="43"/>
      <c r="P264" s="43"/>
      <c r="Q264" s="43"/>
      <c r="R264" s="43"/>
      <c r="S264" s="43"/>
      <c r="T264" s="79"/>
      <c r="AT264" s="25" t="s">
        <v>428</v>
      </c>
      <c r="AU264" s="25" t="s">
        <v>78</v>
      </c>
    </row>
    <row r="265" spans="2:65" s="11" customFormat="1" ht="37.35" customHeight="1">
      <c r="B265" s="192"/>
      <c r="C265" s="193"/>
      <c r="D265" s="206" t="s">
        <v>70</v>
      </c>
      <c r="E265" s="290" t="s">
        <v>426</v>
      </c>
      <c r="F265" s="290" t="s">
        <v>4595</v>
      </c>
      <c r="G265" s="193"/>
      <c r="H265" s="193"/>
      <c r="I265" s="196"/>
      <c r="J265" s="291">
        <f>BK265</f>
        <v>0</v>
      </c>
      <c r="K265" s="193"/>
      <c r="L265" s="198"/>
      <c r="M265" s="199"/>
      <c r="N265" s="200"/>
      <c r="O265" s="200"/>
      <c r="P265" s="201">
        <f>SUM(P266:P315)</f>
        <v>0</v>
      </c>
      <c r="Q265" s="200"/>
      <c r="R265" s="201">
        <f>SUM(R266:R315)</f>
        <v>0</v>
      </c>
      <c r="S265" s="200"/>
      <c r="T265" s="202">
        <f>SUM(T266:T315)</f>
        <v>0</v>
      </c>
      <c r="AR265" s="203" t="s">
        <v>78</v>
      </c>
      <c r="AT265" s="204" t="s">
        <v>70</v>
      </c>
      <c r="AU265" s="204" t="s">
        <v>71</v>
      </c>
      <c r="AY265" s="203" t="s">
        <v>419</v>
      </c>
      <c r="BK265" s="205">
        <f>SUM(BK266:BK315)</f>
        <v>0</v>
      </c>
    </row>
    <row r="266" spans="2:65" s="1" customFormat="1" ht="22.5" customHeight="1">
      <c r="B266" s="42"/>
      <c r="C266" s="209" t="s">
        <v>980</v>
      </c>
      <c r="D266" s="209" t="s">
        <v>421</v>
      </c>
      <c r="E266" s="210" t="s">
        <v>4596</v>
      </c>
      <c r="F266" s="211" t="s">
        <v>4597</v>
      </c>
      <c r="G266" s="212" t="s">
        <v>3002</v>
      </c>
      <c r="H266" s="213">
        <v>1</v>
      </c>
      <c r="I266" s="214"/>
      <c r="J266" s="215">
        <f>ROUND(I266*H266,2)</f>
        <v>0</v>
      </c>
      <c r="K266" s="211" t="s">
        <v>21</v>
      </c>
      <c r="L266" s="62"/>
      <c r="M266" s="216" t="s">
        <v>21</v>
      </c>
      <c r="N266" s="217" t="s">
        <v>42</v>
      </c>
      <c r="O266" s="43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AR266" s="25" t="s">
        <v>517</v>
      </c>
      <c r="AT266" s="25" t="s">
        <v>421</v>
      </c>
      <c r="AU266" s="25" t="s">
        <v>78</v>
      </c>
      <c r="AY266" s="25" t="s">
        <v>419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5" t="s">
        <v>78</v>
      </c>
      <c r="BK266" s="220">
        <f>ROUND(I266*H266,2)</f>
        <v>0</v>
      </c>
      <c r="BL266" s="25" t="s">
        <v>517</v>
      </c>
      <c r="BM266" s="25" t="s">
        <v>1595</v>
      </c>
    </row>
    <row r="267" spans="2:65" s="1" customFormat="1" ht="13.5">
      <c r="B267" s="42"/>
      <c r="C267" s="64"/>
      <c r="D267" s="237" t="s">
        <v>428</v>
      </c>
      <c r="E267" s="64"/>
      <c r="F267" s="271" t="s">
        <v>4597</v>
      </c>
      <c r="G267" s="64"/>
      <c r="H267" s="64"/>
      <c r="I267" s="177"/>
      <c r="J267" s="64"/>
      <c r="K267" s="64"/>
      <c r="L267" s="62"/>
      <c r="M267" s="223"/>
      <c r="N267" s="43"/>
      <c r="O267" s="43"/>
      <c r="P267" s="43"/>
      <c r="Q267" s="43"/>
      <c r="R267" s="43"/>
      <c r="S267" s="43"/>
      <c r="T267" s="79"/>
      <c r="AT267" s="25" t="s">
        <v>428</v>
      </c>
      <c r="AU267" s="25" t="s">
        <v>78</v>
      </c>
    </row>
    <row r="268" spans="2:65" s="1" customFormat="1" ht="22.5" customHeight="1">
      <c r="B268" s="42"/>
      <c r="C268" s="209" t="s">
        <v>986</v>
      </c>
      <c r="D268" s="209" t="s">
        <v>421</v>
      </c>
      <c r="E268" s="210" t="s">
        <v>4598</v>
      </c>
      <c r="F268" s="211" t="s">
        <v>4599</v>
      </c>
      <c r="G268" s="212" t="s">
        <v>3002</v>
      </c>
      <c r="H268" s="213">
        <v>1</v>
      </c>
      <c r="I268" s="214"/>
      <c r="J268" s="215">
        <f>ROUND(I268*H268,2)</f>
        <v>0</v>
      </c>
      <c r="K268" s="211" t="s">
        <v>21</v>
      </c>
      <c r="L268" s="62"/>
      <c r="M268" s="216" t="s">
        <v>21</v>
      </c>
      <c r="N268" s="217" t="s">
        <v>42</v>
      </c>
      <c r="O268" s="43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AR268" s="25" t="s">
        <v>517</v>
      </c>
      <c r="AT268" s="25" t="s">
        <v>421</v>
      </c>
      <c r="AU268" s="25" t="s">
        <v>78</v>
      </c>
      <c r="AY268" s="25" t="s">
        <v>419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5" t="s">
        <v>78</v>
      </c>
      <c r="BK268" s="220">
        <f>ROUND(I268*H268,2)</f>
        <v>0</v>
      </c>
      <c r="BL268" s="25" t="s">
        <v>517</v>
      </c>
      <c r="BM268" s="25" t="s">
        <v>1610</v>
      </c>
    </row>
    <row r="269" spans="2:65" s="1" customFormat="1" ht="13.5">
      <c r="B269" s="42"/>
      <c r="C269" s="64"/>
      <c r="D269" s="237" t="s">
        <v>428</v>
      </c>
      <c r="E269" s="64"/>
      <c r="F269" s="271" t="s">
        <v>4599</v>
      </c>
      <c r="G269" s="64"/>
      <c r="H269" s="64"/>
      <c r="I269" s="177"/>
      <c r="J269" s="64"/>
      <c r="K269" s="64"/>
      <c r="L269" s="62"/>
      <c r="M269" s="223"/>
      <c r="N269" s="43"/>
      <c r="O269" s="43"/>
      <c r="P269" s="43"/>
      <c r="Q269" s="43"/>
      <c r="R269" s="43"/>
      <c r="S269" s="43"/>
      <c r="T269" s="79"/>
      <c r="AT269" s="25" t="s">
        <v>428</v>
      </c>
      <c r="AU269" s="25" t="s">
        <v>78</v>
      </c>
    </row>
    <row r="270" spans="2:65" s="1" customFormat="1" ht="22.5" customHeight="1">
      <c r="B270" s="42"/>
      <c r="C270" s="209" t="s">
        <v>993</v>
      </c>
      <c r="D270" s="209" t="s">
        <v>421</v>
      </c>
      <c r="E270" s="210" t="s">
        <v>4600</v>
      </c>
      <c r="F270" s="211" t="s">
        <v>4601</v>
      </c>
      <c r="G270" s="212" t="s">
        <v>3002</v>
      </c>
      <c r="H270" s="213">
        <v>1</v>
      </c>
      <c r="I270" s="214"/>
      <c r="J270" s="215">
        <f>ROUND(I270*H270,2)</f>
        <v>0</v>
      </c>
      <c r="K270" s="211" t="s">
        <v>21</v>
      </c>
      <c r="L270" s="62"/>
      <c r="M270" s="216" t="s">
        <v>21</v>
      </c>
      <c r="N270" s="217" t="s">
        <v>42</v>
      </c>
      <c r="O270" s="43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AR270" s="25" t="s">
        <v>517</v>
      </c>
      <c r="AT270" s="25" t="s">
        <v>421</v>
      </c>
      <c r="AU270" s="25" t="s">
        <v>78</v>
      </c>
      <c r="AY270" s="25" t="s">
        <v>419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5" t="s">
        <v>78</v>
      </c>
      <c r="BK270" s="220">
        <f>ROUND(I270*H270,2)</f>
        <v>0</v>
      </c>
      <c r="BL270" s="25" t="s">
        <v>517</v>
      </c>
      <c r="BM270" s="25" t="s">
        <v>1634</v>
      </c>
    </row>
    <row r="271" spans="2:65" s="1" customFormat="1" ht="13.5">
      <c r="B271" s="42"/>
      <c r="C271" s="64"/>
      <c r="D271" s="237" t="s">
        <v>428</v>
      </c>
      <c r="E271" s="64"/>
      <c r="F271" s="271" t="s">
        <v>4601</v>
      </c>
      <c r="G271" s="64"/>
      <c r="H271" s="64"/>
      <c r="I271" s="177"/>
      <c r="J271" s="64"/>
      <c r="K271" s="64"/>
      <c r="L271" s="62"/>
      <c r="M271" s="223"/>
      <c r="N271" s="43"/>
      <c r="O271" s="43"/>
      <c r="P271" s="43"/>
      <c r="Q271" s="43"/>
      <c r="R271" s="43"/>
      <c r="S271" s="43"/>
      <c r="T271" s="79"/>
      <c r="AT271" s="25" t="s">
        <v>428</v>
      </c>
      <c r="AU271" s="25" t="s">
        <v>78</v>
      </c>
    </row>
    <row r="272" spans="2:65" s="1" customFormat="1" ht="22.5" customHeight="1">
      <c r="B272" s="42"/>
      <c r="C272" s="209" t="s">
        <v>999</v>
      </c>
      <c r="D272" s="209" t="s">
        <v>421</v>
      </c>
      <c r="E272" s="210" t="s">
        <v>4602</v>
      </c>
      <c r="F272" s="211" t="s">
        <v>4603</v>
      </c>
      <c r="G272" s="212" t="s">
        <v>3002</v>
      </c>
      <c r="H272" s="213">
        <v>1</v>
      </c>
      <c r="I272" s="214"/>
      <c r="J272" s="215">
        <f>ROUND(I272*H272,2)</f>
        <v>0</v>
      </c>
      <c r="K272" s="211" t="s">
        <v>21</v>
      </c>
      <c r="L272" s="62"/>
      <c r="M272" s="216" t="s">
        <v>21</v>
      </c>
      <c r="N272" s="217" t="s">
        <v>42</v>
      </c>
      <c r="O272" s="43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AR272" s="25" t="s">
        <v>517</v>
      </c>
      <c r="AT272" s="25" t="s">
        <v>421</v>
      </c>
      <c r="AU272" s="25" t="s">
        <v>78</v>
      </c>
      <c r="AY272" s="25" t="s">
        <v>419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5" t="s">
        <v>78</v>
      </c>
      <c r="BK272" s="220">
        <f>ROUND(I272*H272,2)</f>
        <v>0</v>
      </c>
      <c r="BL272" s="25" t="s">
        <v>517</v>
      </c>
      <c r="BM272" s="25" t="s">
        <v>1644</v>
      </c>
    </row>
    <row r="273" spans="2:65" s="1" customFormat="1" ht="13.5">
      <c r="B273" s="42"/>
      <c r="C273" s="64"/>
      <c r="D273" s="237" t="s">
        <v>428</v>
      </c>
      <c r="E273" s="64"/>
      <c r="F273" s="271" t="s">
        <v>4603</v>
      </c>
      <c r="G273" s="64"/>
      <c r="H273" s="64"/>
      <c r="I273" s="177"/>
      <c r="J273" s="64"/>
      <c r="K273" s="64"/>
      <c r="L273" s="62"/>
      <c r="M273" s="223"/>
      <c r="N273" s="43"/>
      <c r="O273" s="43"/>
      <c r="P273" s="43"/>
      <c r="Q273" s="43"/>
      <c r="R273" s="43"/>
      <c r="S273" s="43"/>
      <c r="T273" s="79"/>
      <c r="AT273" s="25" t="s">
        <v>428</v>
      </c>
      <c r="AU273" s="25" t="s">
        <v>78</v>
      </c>
    </row>
    <row r="274" spans="2:65" s="1" customFormat="1" ht="22.5" customHeight="1">
      <c r="B274" s="42"/>
      <c r="C274" s="209" t="s">
        <v>1005</v>
      </c>
      <c r="D274" s="209" t="s">
        <v>421</v>
      </c>
      <c r="E274" s="210" t="s">
        <v>4604</v>
      </c>
      <c r="F274" s="211" t="s">
        <v>4605</v>
      </c>
      <c r="G274" s="212" t="s">
        <v>3002</v>
      </c>
      <c r="H274" s="213">
        <v>1</v>
      </c>
      <c r="I274" s="214"/>
      <c r="J274" s="215">
        <f>ROUND(I274*H274,2)</f>
        <v>0</v>
      </c>
      <c r="K274" s="211" t="s">
        <v>21</v>
      </c>
      <c r="L274" s="62"/>
      <c r="M274" s="216" t="s">
        <v>21</v>
      </c>
      <c r="N274" s="217" t="s">
        <v>42</v>
      </c>
      <c r="O274" s="43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AR274" s="25" t="s">
        <v>517</v>
      </c>
      <c r="AT274" s="25" t="s">
        <v>421</v>
      </c>
      <c r="AU274" s="25" t="s">
        <v>78</v>
      </c>
      <c r="AY274" s="25" t="s">
        <v>419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5" t="s">
        <v>78</v>
      </c>
      <c r="BK274" s="220">
        <f>ROUND(I274*H274,2)</f>
        <v>0</v>
      </c>
      <c r="BL274" s="25" t="s">
        <v>517</v>
      </c>
      <c r="BM274" s="25" t="s">
        <v>1656</v>
      </c>
    </row>
    <row r="275" spans="2:65" s="1" customFormat="1" ht="13.5">
      <c r="B275" s="42"/>
      <c r="C275" s="64"/>
      <c r="D275" s="237" t="s">
        <v>428</v>
      </c>
      <c r="E275" s="64"/>
      <c r="F275" s="271" t="s">
        <v>4605</v>
      </c>
      <c r="G275" s="64"/>
      <c r="H275" s="64"/>
      <c r="I275" s="177"/>
      <c r="J275" s="64"/>
      <c r="K275" s="64"/>
      <c r="L275" s="62"/>
      <c r="M275" s="223"/>
      <c r="N275" s="43"/>
      <c r="O275" s="43"/>
      <c r="P275" s="43"/>
      <c r="Q275" s="43"/>
      <c r="R275" s="43"/>
      <c r="S275" s="43"/>
      <c r="T275" s="79"/>
      <c r="AT275" s="25" t="s">
        <v>428</v>
      </c>
      <c r="AU275" s="25" t="s">
        <v>78</v>
      </c>
    </row>
    <row r="276" spans="2:65" s="1" customFormat="1" ht="22.5" customHeight="1">
      <c r="B276" s="42"/>
      <c r="C276" s="209" t="s">
        <v>1011</v>
      </c>
      <c r="D276" s="209" t="s">
        <v>421</v>
      </c>
      <c r="E276" s="210" t="s">
        <v>4606</v>
      </c>
      <c r="F276" s="211" t="s">
        <v>4603</v>
      </c>
      <c r="G276" s="212" t="s">
        <v>3002</v>
      </c>
      <c r="H276" s="213">
        <v>1</v>
      </c>
      <c r="I276" s="214"/>
      <c r="J276" s="215">
        <f>ROUND(I276*H276,2)</f>
        <v>0</v>
      </c>
      <c r="K276" s="211" t="s">
        <v>21</v>
      </c>
      <c r="L276" s="62"/>
      <c r="M276" s="216" t="s">
        <v>21</v>
      </c>
      <c r="N276" s="217" t="s">
        <v>42</v>
      </c>
      <c r="O276" s="43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AR276" s="25" t="s">
        <v>517</v>
      </c>
      <c r="AT276" s="25" t="s">
        <v>421</v>
      </c>
      <c r="AU276" s="25" t="s">
        <v>78</v>
      </c>
      <c r="AY276" s="25" t="s">
        <v>419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5" t="s">
        <v>78</v>
      </c>
      <c r="BK276" s="220">
        <f>ROUND(I276*H276,2)</f>
        <v>0</v>
      </c>
      <c r="BL276" s="25" t="s">
        <v>517</v>
      </c>
      <c r="BM276" s="25" t="s">
        <v>1671</v>
      </c>
    </row>
    <row r="277" spans="2:65" s="1" customFormat="1" ht="13.5">
      <c r="B277" s="42"/>
      <c r="C277" s="64"/>
      <c r="D277" s="237" t="s">
        <v>428</v>
      </c>
      <c r="E277" s="64"/>
      <c r="F277" s="271" t="s">
        <v>4603</v>
      </c>
      <c r="G277" s="64"/>
      <c r="H277" s="64"/>
      <c r="I277" s="177"/>
      <c r="J277" s="64"/>
      <c r="K277" s="64"/>
      <c r="L277" s="62"/>
      <c r="M277" s="223"/>
      <c r="N277" s="43"/>
      <c r="O277" s="43"/>
      <c r="P277" s="43"/>
      <c r="Q277" s="43"/>
      <c r="R277" s="43"/>
      <c r="S277" s="43"/>
      <c r="T277" s="79"/>
      <c r="AT277" s="25" t="s">
        <v>428</v>
      </c>
      <c r="AU277" s="25" t="s">
        <v>78</v>
      </c>
    </row>
    <row r="278" spans="2:65" s="1" customFormat="1" ht="22.5" customHeight="1">
      <c r="B278" s="42"/>
      <c r="C278" s="209" t="s">
        <v>1018</v>
      </c>
      <c r="D278" s="209" t="s">
        <v>421</v>
      </c>
      <c r="E278" s="210" t="s">
        <v>4607</v>
      </c>
      <c r="F278" s="211" t="s">
        <v>4605</v>
      </c>
      <c r="G278" s="212" t="s">
        <v>3002</v>
      </c>
      <c r="H278" s="213">
        <v>1</v>
      </c>
      <c r="I278" s="214"/>
      <c r="J278" s="215">
        <f>ROUND(I278*H278,2)</f>
        <v>0</v>
      </c>
      <c r="K278" s="211" t="s">
        <v>21</v>
      </c>
      <c r="L278" s="62"/>
      <c r="M278" s="216" t="s">
        <v>21</v>
      </c>
      <c r="N278" s="217" t="s">
        <v>42</v>
      </c>
      <c r="O278" s="43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AR278" s="25" t="s">
        <v>517</v>
      </c>
      <c r="AT278" s="25" t="s">
        <v>421</v>
      </c>
      <c r="AU278" s="25" t="s">
        <v>78</v>
      </c>
      <c r="AY278" s="25" t="s">
        <v>419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5" t="s">
        <v>78</v>
      </c>
      <c r="BK278" s="220">
        <f>ROUND(I278*H278,2)</f>
        <v>0</v>
      </c>
      <c r="BL278" s="25" t="s">
        <v>517</v>
      </c>
      <c r="BM278" s="25" t="s">
        <v>1684</v>
      </c>
    </row>
    <row r="279" spans="2:65" s="1" customFormat="1" ht="13.5">
      <c r="B279" s="42"/>
      <c r="C279" s="64"/>
      <c r="D279" s="237" t="s">
        <v>428</v>
      </c>
      <c r="E279" s="64"/>
      <c r="F279" s="271" t="s">
        <v>4605</v>
      </c>
      <c r="G279" s="64"/>
      <c r="H279" s="64"/>
      <c r="I279" s="177"/>
      <c r="J279" s="64"/>
      <c r="K279" s="64"/>
      <c r="L279" s="62"/>
      <c r="M279" s="223"/>
      <c r="N279" s="43"/>
      <c r="O279" s="43"/>
      <c r="P279" s="43"/>
      <c r="Q279" s="43"/>
      <c r="R279" s="43"/>
      <c r="S279" s="43"/>
      <c r="T279" s="79"/>
      <c r="AT279" s="25" t="s">
        <v>428</v>
      </c>
      <c r="AU279" s="25" t="s">
        <v>78</v>
      </c>
    </row>
    <row r="280" spans="2:65" s="1" customFormat="1" ht="22.5" customHeight="1">
      <c r="B280" s="42"/>
      <c r="C280" s="209" t="s">
        <v>1024</v>
      </c>
      <c r="D280" s="209" t="s">
        <v>421</v>
      </c>
      <c r="E280" s="210" t="s">
        <v>4608</v>
      </c>
      <c r="F280" s="211" t="s">
        <v>4603</v>
      </c>
      <c r="G280" s="212" t="s">
        <v>3002</v>
      </c>
      <c r="H280" s="213">
        <v>1</v>
      </c>
      <c r="I280" s="214"/>
      <c r="J280" s="215">
        <f>ROUND(I280*H280,2)</f>
        <v>0</v>
      </c>
      <c r="K280" s="211" t="s">
        <v>21</v>
      </c>
      <c r="L280" s="62"/>
      <c r="M280" s="216" t="s">
        <v>21</v>
      </c>
      <c r="N280" s="217" t="s">
        <v>42</v>
      </c>
      <c r="O280" s="43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AR280" s="25" t="s">
        <v>517</v>
      </c>
      <c r="AT280" s="25" t="s">
        <v>421</v>
      </c>
      <c r="AU280" s="25" t="s">
        <v>78</v>
      </c>
      <c r="AY280" s="25" t="s">
        <v>419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5" t="s">
        <v>78</v>
      </c>
      <c r="BK280" s="220">
        <f>ROUND(I280*H280,2)</f>
        <v>0</v>
      </c>
      <c r="BL280" s="25" t="s">
        <v>517</v>
      </c>
      <c r="BM280" s="25" t="s">
        <v>1694</v>
      </c>
    </row>
    <row r="281" spans="2:65" s="1" customFormat="1" ht="13.5">
      <c r="B281" s="42"/>
      <c r="C281" s="64"/>
      <c r="D281" s="237" t="s">
        <v>428</v>
      </c>
      <c r="E281" s="64"/>
      <c r="F281" s="271" t="s">
        <v>4603</v>
      </c>
      <c r="G281" s="64"/>
      <c r="H281" s="64"/>
      <c r="I281" s="177"/>
      <c r="J281" s="64"/>
      <c r="K281" s="64"/>
      <c r="L281" s="62"/>
      <c r="M281" s="223"/>
      <c r="N281" s="43"/>
      <c r="O281" s="43"/>
      <c r="P281" s="43"/>
      <c r="Q281" s="43"/>
      <c r="R281" s="43"/>
      <c r="S281" s="43"/>
      <c r="T281" s="79"/>
      <c r="AT281" s="25" t="s">
        <v>428</v>
      </c>
      <c r="AU281" s="25" t="s">
        <v>78</v>
      </c>
    </row>
    <row r="282" spans="2:65" s="1" customFormat="1" ht="22.5" customHeight="1">
      <c r="B282" s="42"/>
      <c r="C282" s="209" t="s">
        <v>1033</v>
      </c>
      <c r="D282" s="209" t="s">
        <v>421</v>
      </c>
      <c r="E282" s="210" t="s">
        <v>4609</v>
      </c>
      <c r="F282" s="211" t="s">
        <v>4605</v>
      </c>
      <c r="G282" s="212" t="s">
        <v>3002</v>
      </c>
      <c r="H282" s="213">
        <v>1</v>
      </c>
      <c r="I282" s="214"/>
      <c r="J282" s="215">
        <f>ROUND(I282*H282,2)</f>
        <v>0</v>
      </c>
      <c r="K282" s="211" t="s">
        <v>21</v>
      </c>
      <c r="L282" s="62"/>
      <c r="M282" s="216" t="s">
        <v>21</v>
      </c>
      <c r="N282" s="217" t="s">
        <v>42</v>
      </c>
      <c r="O282" s="43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AR282" s="25" t="s">
        <v>517</v>
      </c>
      <c r="AT282" s="25" t="s">
        <v>421</v>
      </c>
      <c r="AU282" s="25" t="s">
        <v>78</v>
      </c>
      <c r="AY282" s="25" t="s">
        <v>419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5" t="s">
        <v>78</v>
      </c>
      <c r="BK282" s="220">
        <f>ROUND(I282*H282,2)</f>
        <v>0</v>
      </c>
      <c r="BL282" s="25" t="s">
        <v>517</v>
      </c>
      <c r="BM282" s="25" t="s">
        <v>1707</v>
      </c>
    </row>
    <row r="283" spans="2:65" s="1" customFormat="1" ht="13.5">
      <c r="B283" s="42"/>
      <c r="C283" s="64"/>
      <c r="D283" s="237" t="s">
        <v>428</v>
      </c>
      <c r="E283" s="64"/>
      <c r="F283" s="271" t="s">
        <v>4605</v>
      </c>
      <c r="G283" s="64"/>
      <c r="H283" s="64"/>
      <c r="I283" s="177"/>
      <c r="J283" s="64"/>
      <c r="K283" s="64"/>
      <c r="L283" s="62"/>
      <c r="M283" s="223"/>
      <c r="N283" s="43"/>
      <c r="O283" s="43"/>
      <c r="P283" s="43"/>
      <c r="Q283" s="43"/>
      <c r="R283" s="43"/>
      <c r="S283" s="43"/>
      <c r="T283" s="79"/>
      <c r="AT283" s="25" t="s">
        <v>428</v>
      </c>
      <c r="AU283" s="25" t="s">
        <v>78</v>
      </c>
    </row>
    <row r="284" spans="2:65" s="1" customFormat="1" ht="22.5" customHeight="1">
      <c r="B284" s="42"/>
      <c r="C284" s="209" t="s">
        <v>1039</v>
      </c>
      <c r="D284" s="209" t="s">
        <v>421</v>
      </c>
      <c r="E284" s="210" t="s">
        <v>4610</v>
      </c>
      <c r="F284" s="211" t="s">
        <v>4611</v>
      </c>
      <c r="G284" s="212" t="s">
        <v>3002</v>
      </c>
      <c r="H284" s="213">
        <v>15</v>
      </c>
      <c r="I284" s="214"/>
      <c r="J284" s="215">
        <f>ROUND(I284*H284,2)</f>
        <v>0</v>
      </c>
      <c r="K284" s="211" t="s">
        <v>21</v>
      </c>
      <c r="L284" s="62"/>
      <c r="M284" s="216" t="s">
        <v>21</v>
      </c>
      <c r="N284" s="217" t="s">
        <v>42</v>
      </c>
      <c r="O284" s="43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AR284" s="25" t="s">
        <v>517</v>
      </c>
      <c r="AT284" s="25" t="s">
        <v>421</v>
      </c>
      <c r="AU284" s="25" t="s">
        <v>78</v>
      </c>
      <c r="AY284" s="25" t="s">
        <v>419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5" t="s">
        <v>78</v>
      </c>
      <c r="BK284" s="220">
        <f>ROUND(I284*H284,2)</f>
        <v>0</v>
      </c>
      <c r="BL284" s="25" t="s">
        <v>517</v>
      </c>
      <c r="BM284" s="25" t="s">
        <v>1723</v>
      </c>
    </row>
    <row r="285" spans="2:65" s="1" customFormat="1" ht="13.5">
      <c r="B285" s="42"/>
      <c r="C285" s="64"/>
      <c r="D285" s="237" t="s">
        <v>428</v>
      </c>
      <c r="E285" s="64"/>
      <c r="F285" s="271" t="s">
        <v>4611</v>
      </c>
      <c r="G285" s="64"/>
      <c r="H285" s="64"/>
      <c r="I285" s="177"/>
      <c r="J285" s="64"/>
      <c r="K285" s="64"/>
      <c r="L285" s="62"/>
      <c r="M285" s="223"/>
      <c r="N285" s="43"/>
      <c r="O285" s="43"/>
      <c r="P285" s="43"/>
      <c r="Q285" s="43"/>
      <c r="R285" s="43"/>
      <c r="S285" s="43"/>
      <c r="T285" s="79"/>
      <c r="AT285" s="25" t="s">
        <v>428</v>
      </c>
      <c r="AU285" s="25" t="s">
        <v>78</v>
      </c>
    </row>
    <row r="286" spans="2:65" s="1" customFormat="1" ht="22.5" customHeight="1">
      <c r="B286" s="42"/>
      <c r="C286" s="209" t="s">
        <v>1046</v>
      </c>
      <c r="D286" s="209" t="s">
        <v>421</v>
      </c>
      <c r="E286" s="210" t="s">
        <v>4612</v>
      </c>
      <c r="F286" s="211" t="s">
        <v>4613</v>
      </c>
      <c r="G286" s="212" t="s">
        <v>3002</v>
      </c>
      <c r="H286" s="213">
        <v>1</v>
      </c>
      <c r="I286" s="214"/>
      <c r="J286" s="215">
        <f>ROUND(I286*H286,2)</f>
        <v>0</v>
      </c>
      <c r="K286" s="211" t="s">
        <v>21</v>
      </c>
      <c r="L286" s="62"/>
      <c r="M286" s="216" t="s">
        <v>21</v>
      </c>
      <c r="N286" s="217" t="s">
        <v>42</v>
      </c>
      <c r="O286" s="43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AR286" s="25" t="s">
        <v>517</v>
      </c>
      <c r="AT286" s="25" t="s">
        <v>421</v>
      </c>
      <c r="AU286" s="25" t="s">
        <v>78</v>
      </c>
      <c r="AY286" s="25" t="s">
        <v>419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5" t="s">
        <v>78</v>
      </c>
      <c r="BK286" s="220">
        <f>ROUND(I286*H286,2)</f>
        <v>0</v>
      </c>
      <c r="BL286" s="25" t="s">
        <v>517</v>
      </c>
      <c r="BM286" s="25" t="s">
        <v>1734</v>
      </c>
    </row>
    <row r="287" spans="2:65" s="1" customFormat="1" ht="13.5">
      <c r="B287" s="42"/>
      <c r="C287" s="64"/>
      <c r="D287" s="237" t="s">
        <v>428</v>
      </c>
      <c r="E287" s="64"/>
      <c r="F287" s="271" t="s">
        <v>4613</v>
      </c>
      <c r="G287" s="64"/>
      <c r="H287" s="64"/>
      <c r="I287" s="177"/>
      <c r="J287" s="64"/>
      <c r="K287" s="64"/>
      <c r="L287" s="62"/>
      <c r="M287" s="223"/>
      <c r="N287" s="43"/>
      <c r="O287" s="43"/>
      <c r="P287" s="43"/>
      <c r="Q287" s="43"/>
      <c r="R287" s="43"/>
      <c r="S287" s="43"/>
      <c r="T287" s="79"/>
      <c r="AT287" s="25" t="s">
        <v>428</v>
      </c>
      <c r="AU287" s="25" t="s">
        <v>78</v>
      </c>
    </row>
    <row r="288" spans="2:65" s="1" customFormat="1" ht="22.5" customHeight="1">
      <c r="B288" s="42"/>
      <c r="C288" s="209" t="s">
        <v>1054</v>
      </c>
      <c r="D288" s="209" t="s">
        <v>421</v>
      </c>
      <c r="E288" s="210" t="s">
        <v>4614</v>
      </c>
      <c r="F288" s="211" t="s">
        <v>4615</v>
      </c>
      <c r="G288" s="212" t="s">
        <v>3002</v>
      </c>
      <c r="H288" s="213">
        <v>8</v>
      </c>
      <c r="I288" s="214"/>
      <c r="J288" s="215">
        <f>ROUND(I288*H288,2)</f>
        <v>0</v>
      </c>
      <c r="K288" s="211" t="s">
        <v>21</v>
      </c>
      <c r="L288" s="62"/>
      <c r="M288" s="216" t="s">
        <v>21</v>
      </c>
      <c r="N288" s="217" t="s">
        <v>42</v>
      </c>
      <c r="O288" s="43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AR288" s="25" t="s">
        <v>517</v>
      </c>
      <c r="AT288" s="25" t="s">
        <v>421</v>
      </c>
      <c r="AU288" s="25" t="s">
        <v>78</v>
      </c>
      <c r="AY288" s="25" t="s">
        <v>419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5" t="s">
        <v>78</v>
      </c>
      <c r="BK288" s="220">
        <f>ROUND(I288*H288,2)</f>
        <v>0</v>
      </c>
      <c r="BL288" s="25" t="s">
        <v>517</v>
      </c>
      <c r="BM288" s="25" t="s">
        <v>1746</v>
      </c>
    </row>
    <row r="289" spans="2:65" s="1" customFormat="1" ht="13.5">
      <c r="B289" s="42"/>
      <c r="C289" s="64"/>
      <c r="D289" s="237" t="s">
        <v>428</v>
      </c>
      <c r="E289" s="64"/>
      <c r="F289" s="271" t="s">
        <v>4615</v>
      </c>
      <c r="G289" s="64"/>
      <c r="H289" s="64"/>
      <c r="I289" s="177"/>
      <c r="J289" s="64"/>
      <c r="K289" s="64"/>
      <c r="L289" s="62"/>
      <c r="M289" s="223"/>
      <c r="N289" s="43"/>
      <c r="O289" s="43"/>
      <c r="P289" s="43"/>
      <c r="Q289" s="43"/>
      <c r="R289" s="43"/>
      <c r="S289" s="43"/>
      <c r="T289" s="79"/>
      <c r="AT289" s="25" t="s">
        <v>428</v>
      </c>
      <c r="AU289" s="25" t="s">
        <v>78</v>
      </c>
    </row>
    <row r="290" spans="2:65" s="1" customFormat="1" ht="22.5" customHeight="1">
      <c r="B290" s="42"/>
      <c r="C290" s="209" t="s">
        <v>1060</v>
      </c>
      <c r="D290" s="209" t="s">
        <v>421</v>
      </c>
      <c r="E290" s="210" t="s">
        <v>4616</v>
      </c>
      <c r="F290" s="211" t="s">
        <v>4617</v>
      </c>
      <c r="G290" s="212" t="s">
        <v>3002</v>
      </c>
      <c r="H290" s="213">
        <v>1</v>
      </c>
      <c r="I290" s="214"/>
      <c r="J290" s="215">
        <f>ROUND(I290*H290,2)</f>
        <v>0</v>
      </c>
      <c r="K290" s="211" t="s">
        <v>21</v>
      </c>
      <c r="L290" s="62"/>
      <c r="M290" s="216" t="s">
        <v>21</v>
      </c>
      <c r="N290" s="217" t="s">
        <v>42</v>
      </c>
      <c r="O290" s="43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AR290" s="25" t="s">
        <v>517</v>
      </c>
      <c r="AT290" s="25" t="s">
        <v>421</v>
      </c>
      <c r="AU290" s="25" t="s">
        <v>78</v>
      </c>
      <c r="AY290" s="25" t="s">
        <v>419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5" t="s">
        <v>78</v>
      </c>
      <c r="BK290" s="220">
        <f>ROUND(I290*H290,2)</f>
        <v>0</v>
      </c>
      <c r="BL290" s="25" t="s">
        <v>517</v>
      </c>
      <c r="BM290" s="25" t="s">
        <v>1782</v>
      </c>
    </row>
    <row r="291" spans="2:65" s="1" customFormat="1" ht="13.5">
      <c r="B291" s="42"/>
      <c r="C291" s="64"/>
      <c r="D291" s="237" t="s">
        <v>428</v>
      </c>
      <c r="E291" s="64"/>
      <c r="F291" s="271" t="s">
        <v>4617</v>
      </c>
      <c r="G291" s="64"/>
      <c r="H291" s="64"/>
      <c r="I291" s="177"/>
      <c r="J291" s="64"/>
      <c r="K291" s="64"/>
      <c r="L291" s="62"/>
      <c r="M291" s="223"/>
      <c r="N291" s="43"/>
      <c r="O291" s="43"/>
      <c r="P291" s="43"/>
      <c r="Q291" s="43"/>
      <c r="R291" s="43"/>
      <c r="S291" s="43"/>
      <c r="T291" s="79"/>
      <c r="AT291" s="25" t="s">
        <v>428</v>
      </c>
      <c r="AU291" s="25" t="s">
        <v>78</v>
      </c>
    </row>
    <row r="292" spans="2:65" s="1" customFormat="1" ht="22.5" customHeight="1">
      <c r="B292" s="42"/>
      <c r="C292" s="209" t="s">
        <v>1066</v>
      </c>
      <c r="D292" s="209" t="s">
        <v>421</v>
      </c>
      <c r="E292" s="210" t="s">
        <v>4618</v>
      </c>
      <c r="F292" s="211" t="s">
        <v>4619</v>
      </c>
      <c r="G292" s="212" t="s">
        <v>3002</v>
      </c>
      <c r="H292" s="213">
        <v>41</v>
      </c>
      <c r="I292" s="214"/>
      <c r="J292" s="215">
        <f>ROUND(I292*H292,2)</f>
        <v>0</v>
      </c>
      <c r="K292" s="211" t="s">
        <v>21</v>
      </c>
      <c r="L292" s="62"/>
      <c r="M292" s="216" t="s">
        <v>21</v>
      </c>
      <c r="N292" s="217" t="s">
        <v>42</v>
      </c>
      <c r="O292" s="43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AR292" s="25" t="s">
        <v>517</v>
      </c>
      <c r="AT292" s="25" t="s">
        <v>421</v>
      </c>
      <c r="AU292" s="25" t="s">
        <v>78</v>
      </c>
      <c r="AY292" s="25" t="s">
        <v>419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5" t="s">
        <v>78</v>
      </c>
      <c r="BK292" s="220">
        <f>ROUND(I292*H292,2)</f>
        <v>0</v>
      </c>
      <c r="BL292" s="25" t="s">
        <v>517</v>
      </c>
      <c r="BM292" s="25" t="s">
        <v>1793</v>
      </c>
    </row>
    <row r="293" spans="2:65" s="1" customFormat="1" ht="13.5">
      <c r="B293" s="42"/>
      <c r="C293" s="64"/>
      <c r="D293" s="237" t="s">
        <v>428</v>
      </c>
      <c r="E293" s="64"/>
      <c r="F293" s="271" t="s">
        <v>4619</v>
      </c>
      <c r="G293" s="64"/>
      <c r="H293" s="64"/>
      <c r="I293" s="177"/>
      <c r="J293" s="64"/>
      <c r="K293" s="64"/>
      <c r="L293" s="62"/>
      <c r="M293" s="223"/>
      <c r="N293" s="43"/>
      <c r="O293" s="43"/>
      <c r="P293" s="43"/>
      <c r="Q293" s="43"/>
      <c r="R293" s="43"/>
      <c r="S293" s="43"/>
      <c r="T293" s="79"/>
      <c r="AT293" s="25" t="s">
        <v>428</v>
      </c>
      <c r="AU293" s="25" t="s">
        <v>78</v>
      </c>
    </row>
    <row r="294" spans="2:65" s="1" customFormat="1" ht="31.5" customHeight="1">
      <c r="B294" s="42"/>
      <c r="C294" s="209" t="s">
        <v>1072</v>
      </c>
      <c r="D294" s="209" t="s">
        <v>421</v>
      </c>
      <c r="E294" s="210" t="s">
        <v>4620</v>
      </c>
      <c r="F294" s="211" t="s">
        <v>4621</v>
      </c>
      <c r="G294" s="212" t="s">
        <v>3002</v>
      </c>
      <c r="H294" s="213">
        <v>3</v>
      </c>
      <c r="I294" s="214"/>
      <c r="J294" s="215">
        <f>ROUND(I294*H294,2)</f>
        <v>0</v>
      </c>
      <c r="K294" s="211" t="s">
        <v>21</v>
      </c>
      <c r="L294" s="62"/>
      <c r="M294" s="216" t="s">
        <v>21</v>
      </c>
      <c r="N294" s="217" t="s">
        <v>42</v>
      </c>
      <c r="O294" s="43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AR294" s="25" t="s">
        <v>517</v>
      </c>
      <c r="AT294" s="25" t="s">
        <v>421</v>
      </c>
      <c r="AU294" s="25" t="s">
        <v>78</v>
      </c>
      <c r="AY294" s="25" t="s">
        <v>419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5" t="s">
        <v>78</v>
      </c>
      <c r="BK294" s="220">
        <f>ROUND(I294*H294,2)</f>
        <v>0</v>
      </c>
      <c r="BL294" s="25" t="s">
        <v>517</v>
      </c>
      <c r="BM294" s="25" t="s">
        <v>1807</v>
      </c>
    </row>
    <row r="295" spans="2:65" s="1" customFormat="1" ht="27">
      <c r="B295" s="42"/>
      <c r="C295" s="64"/>
      <c r="D295" s="237" t="s">
        <v>428</v>
      </c>
      <c r="E295" s="64"/>
      <c r="F295" s="271" t="s">
        <v>4621</v>
      </c>
      <c r="G295" s="64"/>
      <c r="H295" s="64"/>
      <c r="I295" s="177"/>
      <c r="J295" s="64"/>
      <c r="K295" s="64"/>
      <c r="L295" s="62"/>
      <c r="M295" s="223"/>
      <c r="N295" s="43"/>
      <c r="O295" s="43"/>
      <c r="P295" s="43"/>
      <c r="Q295" s="43"/>
      <c r="R295" s="43"/>
      <c r="S295" s="43"/>
      <c r="T295" s="79"/>
      <c r="AT295" s="25" t="s">
        <v>428</v>
      </c>
      <c r="AU295" s="25" t="s">
        <v>78</v>
      </c>
    </row>
    <row r="296" spans="2:65" s="1" customFormat="1" ht="22.5" customHeight="1">
      <c r="B296" s="42"/>
      <c r="C296" s="209" t="s">
        <v>1078</v>
      </c>
      <c r="D296" s="209" t="s">
        <v>421</v>
      </c>
      <c r="E296" s="210" t="s">
        <v>4622</v>
      </c>
      <c r="F296" s="211" t="s">
        <v>4623</v>
      </c>
      <c r="G296" s="212" t="s">
        <v>3002</v>
      </c>
      <c r="H296" s="213">
        <v>2</v>
      </c>
      <c r="I296" s="214"/>
      <c r="J296" s="215">
        <f>ROUND(I296*H296,2)</f>
        <v>0</v>
      </c>
      <c r="K296" s="211" t="s">
        <v>21</v>
      </c>
      <c r="L296" s="62"/>
      <c r="M296" s="216" t="s">
        <v>21</v>
      </c>
      <c r="N296" s="217" t="s">
        <v>42</v>
      </c>
      <c r="O296" s="43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AR296" s="25" t="s">
        <v>517</v>
      </c>
      <c r="AT296" s="25" t="s">
        <v>421</v>
      </c>
      <c r="AU296" s="25" t="s">
        <v>78</v>
      </c>
      <c r="AY296" s="25" t="s">
        <v>419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5" t="s">
        <v>78</v>
      </c>
      <c r="BK296" s="220">
        <f>ROUND(I296*H296,2)</f>
        <v>0</v>
      </c>
      <c r="BL296" s="25" t="s">
        <v>517</v>
      </c>
      <c r="BM296" s="25" t="s">
        <v>1820</v>
      </c>
    </row>
    <row r="297" spans="2:65" s="1" customFormat="1" ht="13.5">
      <c r="B297" s="42"/>
      <c r="C297" s="64"/>
      <c r="D297" s="237" t="s">
        <v>428</v>
      </c>
      <c r="E297" s="64"/>
      <c r="F297" s="271" t="s">
        <v>4623</v>
      </c>
      <c r="G297" s="64"/>
      <c r="H297" s="64"/>
      <c r="I297" s="177"/>
      <c r="J297" s="64"/>
      <c r="K297" s="64"/>
      <c r="L297" s="62"/>
      <c r="M297" s="223"/>
      <c r="N297" s="43"/>
      <c r="O297" s="43"/>
      <c r="P297" s="43"/>
      <c r="Q297" s="43"/>
      <c r="R297" s="43"/>
      <c r="S297" s="43"/>
      <c r="T297" s="79"/>
      <c r="AT297" s="25" t="s">
        <v>428</v>
      </c>
      <c r="AU297" s="25" t="s">
        <v>78</v>
      </c>
    </row>
    <row r="298" spans="2:65" s="1" customFormat="1" ht="22.5" customHeight="1">
      <c r="B298" s="42"/>
      <c r="C298" s="209" t="s">
        <v>1084</v>
      </c>
      <c r="D298" s="209" t="s">
        <v>421</v>
      </c>
      <c r="E298" s="210" t="s">
        <v>4624</v>
      </c>
      <c r="F298" s="211" t="s">
        <v>4625</v>
      </c>
      <c r="G298" s="212" t="s">
        <v>3002</v>
      </c>
      <c r="H298" s="213">
        <v>16</v>
      </c>
      <c r="I298" s="214"/>
      <c r="J298" s="215">
        <f>ROUND(I298*H298,2)</f>
        <v>0</v>
      </c>
      <c r="K298" s="211" t="s">
        <v>21</v>
      </c>
      <c r="L298" s="62"/>
      <c r="M298" s="216" t="s">
        <v>21</v>
      </c>
      <c r="N298" s="217" t="s">
        <v>42</v>
      </c>
      <c r="O298" s="43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9">
        <f>S298*H298</f>
        <v>0</v>
      </c>
      <c r="AR298" s="25" t="s">
        <v>517</v>
      </c>
      <c r="AT298" s="25" t="s">
        <v>421</v>
      </c>
      <c r="AU298" s="25" t="s">
        <v>78</v>
      </c>
      <c r="AY298" s="25" t="s">
        <v>419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5" t="s">
        <v>78</v>
      </c>
      <c r="BK298" s="220">
        <f>ROUND(I298*H298,2)</f>
        <v>0</v>
      </c>
      <c r="BL298" s="25" t="s">
        <v>517</v>
      </c>
      <c r="BM298" s="25" t="s">
        <v>1832</v>
      </c>
    </row>
    <row r="299" spans="2:65" s="1" customFormat="1" ht="13.5">
      <c r="B299" s="42"/>
      <c r="C299" s="64"/>
      <c r="D299" s="237" t="s">
        <v>428</v>
      </c>
      <c r="E299" s="64"/>
      <c r="F299" s="271" t="s">
        <v>4625</v>
      </c>
      <c r="G299" s="64"/>
      <c r="H299" s="64"/>
      <c r="I299" s="177"/>
      <c r="J299" s="64"/>
      <c r="K299" s="64"/>
      <c r="L299" s="62"/>
      <c r="M299" s="223"/>
      <c r="N299" s="43"/>
      <c r="O299" s="43"/>
      <c r="P299" s="43"/>
      <c r="Q299" s="43"/>
      <c r="R299" s="43"/>
      <c r="S299" s="43"/>
      <c r="T299" s="79"/>
      <c r="AT299" s="25" t="s">
        <v>428</v>
      </c>
      <c r="AU299" s="25" t="s">
        <v>78</v>
      </c>
    </row>
    <row r="300" spans="2:65" s="1" customFormat="1" ht="22.5" customHeight="1">
      <c r="B300" s="42"/>
      <c r="C300" s="209" t="s">
        <v>1101</v>
      </c>
      <c r="D300" s="209" t="s">
        <v>421</v>
      </c>
      <c r="E300" s="210" t="s">
        <v>4626</v>
      </c>
      <c r="F300" s="211" t="s">
        <v>4627</v>
      </c>
      <c r="G300" s="212" t="s">
        <v>3002</v>
      </c>
      <c r="H300" s="213">
        <v>2</v>
      </c>
      <c r="I300" s="214"/>
      <c r="J300" s="215">
        <f>ROUND(I300*H300,2)</f>
        <v>0</v>
      </c>
      <c r="K300" s="211" t="s">
        <v>21</v>
      </c>
      <c r="L300" s="62"/>
      <c r="M300" s="216" t="s">
        <v>21</v>
      </c>
      <c r="N300" s="217" t="s">
        <v>42</v>
      </c>
      <c r="O300" s="43"/>
      <c r="P300" s="218">
        <f>O300*H300</f>
        <v>0</v>
      </c>
      <c r="Q300" s="218">
        <v>0</v>
      </c>
      <c r="R300" s="218">
        <f>Q300*H300</f>
        <v>0</v>
      </c>
      <c r="S300" s="218">
        <v>0</v>
      </c>
      <c r="T300" s="219">
        <f>S300*H300</f>
        <v>0</v>
      </c>
      <c r="AR300" s="25" t="s">
        <v>517</v>
      </c>
      <c r="AT300" s="25" t="s">
        <v>421</v>
      </c>
      <c r="AU300" s="25" t="s">
        <v>78</v>
      </c>
      <c r="AY300" s="25" t="s">
        <v>419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5" t="s">
        <v>78</v>
      </c>
      <c r="BK300" s="220">
        <f>ROUND(I300*H300,2)</f>
        <v>0</v>
      </c>
      <c r="BL300" s="25" t="s">
        <v>517</v>
      </c>
      <c r="BM300" s="25" t="s">
        <v>1844</v>
      </c>
    </row>
    <row r="301" spans="2:65" s="1" customFormat="1" ht="13.5">
      <c r="B301" s="42"/>
      <c r="C301" s="64"/>
      <c r="D301" s="237" t="s">
        <v>428</v>
      </c>
      <c r="E301" s="64"/>
      <c r="F301" s="271" t="s">
        <v>4627</v>
      </c>
      <c r="G301" s="64"/>
      <c r="H301" s="64"/>
      <c r="I301" s="177"/>
      <c r="J301" s="64"/>
      <c r="K301" s="64"/>
      <c r="L301" s="62"/>
      <c r="M301" s="223"/>
      <c r="N301" s="43"/>
      <c r="O301" s="43"/>
      <c r="P301" s="43"/>
      <c r="Q301" s="43"/>
      <c r="R301" s="43"/>
      <c r="S301" s="43"/>
      <c r="T301" s="79"/>
      <c r="AT301" s="25" t="s">
        <v>428</v>
      </c>
      <c r="AU301" s="25" t="s">
        <v>78</v>
      </c>
    </row>
    <row r="302" spans="2:65" s="1" customFormat="1" ht="31.5" customHeight="1">
      <c r="B302" s="42"/>
      <c r="C302" s="209" t="s">
        <v>1106</v>
      </c>
      <c r="D302" s="209" t="s">
        <v>421</v>
      </c>
      <c r="E302" s="210" t="s">
        <v>4628</v>
      </c>
      <c r="F302" s="211" t="s">
        <v>4512</v>
      </c>
      <c r="G302" s="212" t="s">
        <v>4506</v>
      </c>
      <c r="H302" s="213">
        <v>38</v>
      </c>
      <c r="I302" s="214"/>
      <c r="J302" s="215">
        <f>ROUND(I302*H302,2)</f>
        <v>0</v>
      </c>
      <c r="K302" s="211" t="s">
        <v>21</v>
      </c>
      <c r="L302" s="62"/>
      <c r="M302" s="216" t="s">
        <v>21</v>
      </c>
      <c r="N302" s="217" t="s">
        <v>42</v>
      </c>
      <c r="O302" s="43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AR302" s="25" t="s">
        <v>517</v>
      </c>
      <c r="AT302" s="25" t="s">
        <v>421</v>
      </c>
      <c r="AU302" s="25" t="s">
        <v>78</v>
      </c>
      <c r="AY302" s="25" t="s">
        <v>419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5" t="s">
        <v>78</v>
      </c>
      <c r="BK302" s="220">
        <f>ROUND(I302*H302,2)</f>
        <v>0</v>
      </c>
      <c r="BL302" s="25" t="s">
        <v>517</v>
      </c>
      <c r="BM302" s="25" t="s">
        <v>1856</v>
      </c>
    </row>
    <row r="303" spans="2:65" s="1" customFormat="1" ht="27">
      <c r="B303" s="42"/>
      <c r="C303" s="64"/>
      <c r="D303" s="237" t="s">
        <v>428</v>
      </c>
      <c r="E303" s="64"/>
      <c r="F303" s="271" t="s">
        <v>4512</v>
      </c>
      <c r="G303" s="64"/>
      <c r="H303" s="64"/>
      <c r="I303" s="177"/>
      <c r="J303" s="64"/>
      <c r="K303" s="64"/>
      <c r="L303" s="62"/>
      <c r="M303" s="223"/>
      <c r="N303" s="43"/>
      <c r="O303" s="43"/>
      <c r="P303" s="43"/>
      <c r="Q303" s="43"/>
      <c r="R303" s="43"/>
      <c r="S303" s="43"/>
      <c r="T303" s="79"/>
      <c r="AT303" s="25" t="s">
        <v>428</v>
      </c>
      <c r="AU303" s="25" t="s">
        <v>78</v>
      </c>
    </row>
    <row r="304" spans="2:65" s="1" customFormat="1" ht="31.5" customHeight="1">
      <c r="B304" s="42"/>
      <c r="C304" s="209" t="s">
        <v>1112</v>
      </c>
      <c r="D304" s="209" t="s">
        <v>421</v>
      </c>
      <c r="E304" s="210" t="s">
        <v>4629</v>
      </c>
      <c r="F304" s="211" t="s">
        <v>4514</v>
      </c>
      <c r="G304" s="212" t="s">
        <v>4506</v>
      </c>
      <c r="H304" s="213">
        <v>9</v>
      </c>
      <c r="I304" s="214"/>
      <c r="J304" s="215">
        <f>ROUND(I304*H304,2)</f>
        <v>0</v>
      </c>
      <c r="K304" s="211" t="s">
        <v>21</v>
      </c>
      <c r="L304" s="62"/>
      <c r="M304" s="216" t="s">
        <v>21</v>
      </c>
      <c r="N304" s="217" t="s">
        <v>42</v>
      </c>
      <c r="O304" s="43"/>
      <c r="P304" s="218">
        <f>O304*H304</f>
        <v>0</v>
      </c>
      <c r="Q304" s="218">
        <v>0</v>
      </c>
      <c r="R304" s="218">
        <f>Q304*H304</f>
        <v>0</v>
      </c>
      <c r="S304" s="218">
        <v>0</v>
      </c>
      <c r="T304" s="219">
        <f>S304*H304</f>
        <v>0</v>
      </c>
      <c r="AR304" s="25" t="s">
        <v>517</v>
      </c>
      <c r="AT304" s="25" t="s">
        <v>421</v>
      </c>
      <c r="AU304" s="25" t="s">
        <v>78</v>
      </c>
      <c r="AY304" s="25" t="s">
        <v>419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5" t="s">
        <v>78</v>
      </c>
      <c r="BK304" s="220">
        <f>ROUND(I304*H304,2)</f>
        <v>0</v>
      </c>
      <c r="BL304" s="25" t="s">
        <v>517</v>
      </c>
      <c r="BM304" s="25" t="s">
        <v>1869</v>
      </c>
    </row>
    <row r="305" spans="2:65" s="1" customFormat="1" ht="27">
      <c r="B305" s="42"/>
      <c r="C305" s="64"/>
      <c r="D305" s="237" t="s">
        <v>428</v>
      </c>
      <c r="E305" s="64"/>
      <c r="F305" s="271" t="s">
        <v>4514</v>
      </c>
      <c r="G305" s="64"/>
      <c r="H305" s="64"/>
      <c r="I305" s="177"/>
      <c r="J305" s="64"/>
      <c r="K305" s="64"/>
      <c r="L305" s="62"/>
      <c r="M305" s="223"/>
      <c r="N305" s="43"/>
      <c r="O305" s="43"/>
      <c r="P305" s="43"/>
      <c r="Q305" s="43"/>
      <c r="R305" s="43"/>
      <c r="S305" s="43"/>
      <c r="T305" s="79"/>
      <c r="AT305" s="25" t="s">
        <v>428</v>
      </c>
      <c r="AU305" s="25" t="s">
        <v>78</v>
      </c>
    </row>
    <row r="306" spans="2:65" s="1" customFormat="1" ht="31.5" customHeight="1">
      <c r="B306" s="42"/>
      <c r="C306" s="209" t="s">
        <v>1118</v>
      </c>
      <c r="D306" s="209" t="s">
        <v>421</v>
      </c>
      <c r="E306" s="210" t="s">
        <v>4630</v>
      </c>
      <c r="F306" s="211" t="s">
        <v>4516</v>
      </c>
      <c r="G306" s="212" t="s">
        <v>4506</v>
      </c>
      <c r="H306" s="213">
        <v>135</v>
      </c>
      <c r="I306" s="214"/>
      <c r="J306" s="215">
        <f>ROUND(I306*H306,2)</f>
        <v>0</v>
      </c>
      <c r="K306" s="211" t="s">
        <v>21</v>
      </c>
      <c r="L306" s="62"/>
      <c r="M306" s="216" t="s">
        <v>21</v>
      </c>
      <c r="N306" s="217" t="s">
        <v>42</v>
      </c>
      <c r="O306" s="43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AR306" s="25" t="s">
        <v>517</v>
      </c>
      <c r="AT306" s="25" t="s">
        <v>421</v>
      </c>
      <c r="AU306" s="25" t="s">
        <v>78</v>
      </c>
      <c r="AY306" s="25" t="s">
        <v>419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5" t="s">
        <v>78</v>
      </c>
      <c r="BK306" s="220">
        <f>ROUND(I306*H306,2)</f>
        <v>0</v>
      </c>
      <c r="BL306" s="25" t="s">
        <v>517</v>
      </c>
      <c r="BM306" s="25" t="s">
        <v>1882</v>
      </c>
    </row>
    <row r="307" spans="2:65" s="1" customFormat="1" ht="27">
      <c r="B307" s="42"/>
      <c r="C307" s="64"/>
      <c r="D307" s="237" t="s">
        <v>428</v>
      </c>
      <c r="E307" s="64"/>
      <c r="F307" s="271" t="s">
        <v>4516</v>
      </c>
      <c r="G307" s="64"/>
      <c r="H307" s="64"/>
      <c r="I307" s="177"/>
      <c r="J307" s="64"/>
      <c r="K307" s="64"/>
      <c r="L307" s="62"/>
      <c r="M307" s="223"/>
      <c r="N307" s="43"/>
      <c r="O307" s="43"/>
      <c r="P307" s="43"/>
      <c r="Q307" s="43"/>
      <c r="R307" s="43"/>
      <c r="S307" s="43"/>
      <c r="T307" s="79"/>
      <c r="AT307" s="25" t="s">
        <v>428</v>
      </c>
      <c r="AU307" s="25" t="s">
        <v>78</v>
      </c>
    </row>
    <row r="308" spans="2:65" s="1" customFormat="1" ht="31.5" customHeight="1">
      <c r="B308" s="42"/>
      <c r="C308" s="209" t="s">
        <v>1124</v>
      </c>
      <c r="D308" s="209" t="s">
        <v>421</v>
      </c>
      <c r="E308" s="210" t="s">
        <v>4631</v>
      </c>
      <c r="F308" s="211" t="s">
        <v>4518</v>
      </c>
      <c r="G308" s="212" t="s">
        <v>4506</v>
      </c>
      <c r="H308" s="213">
        <v>60</v>
      </c>
      <c r="I308" s="214"/>
      <c r="J308" s="215">
        <f>ROUND(I308*H308,2)</f>
        <v>0</v>
      </c>
      <c r="K308" s="211" t="s">
        <v>21</v>
      </c>
      <c r="L308" s="62"/>
      <c r="M308" s="216" t="s">
        <v>21</v>
      </c>
      <c r="N308" s="217" t="s">
        <v>42</v>
      </c>
      <c r="O308" s="43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AR308" s="25" t="s">
        <v>517</v>
      </c>
      <c r="AT308" s="25" t="s">
        <v>421</v>
      </c>
      <c r="AU308" s="25" t="s">
        <v>78</v>
      </c>
      <c r="AY308" s="25" t="s">
        <v>419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5" t="s">
        <v>78</v>
      </c>
      <c r="BK308" s="220">
        <f>ROUND(I308*H308,2)</f>
        <v>0</v>
      </c>
      <c r="BL308" s="25" t="s">
        <v>517</v>
      </c>
      <c r="BM308" s="25" t="s">
        <v>1896</v>
      </c>
    </row>
    <row r="309" spans="2:65" s="1" customFormat="1" ht="27">
      <c r="B309" s="42"/>
      <c r="C309" s="64"/>
      <c r="D309" s="237" t="s">
        <v>428</v>
      </c>
      <c r="E309" s="64"/>
      <c r="F309" s="271" t="s">
        <v>4518</v>
      </c>
      <c r="G309" s="64"/>
      <c r="H309" s="64"/>
      <c r="I309" s="177"/>
      <c r="J309" s="64"/>
      <c r="K309" s="64"/>
      <c r="L309" s="62"/>
      <c r="M309" s="223"/>
      <c r="N309" s="43"/>
      <c r="O309" s="43"/>
      <c r="P309" s="43"/>
      <c r="Q309" s="43"/>
      <c r="R309" s="43"/>
      <c r="S309" s="43"/>
      <c r="T309" s="79"/>
      <c r="AT309" s="25" t="s">
        <v>428</v>
      </c>
      <c r="AU309" s="25" t="s">
        <v>78</v>
      </c>
    </row>
    <row r="310" spans="2:65" s="1" customFormat="1" ht="31.5" customHeight="1">
      <c r="B310" s="42"/>
      <c r="C310" s="209" t="s">
        <v>1129</v>
      </c>
      <c r="D310" s="209" t="s">
        <v>421</v>
      </c>
      <c r="E310" s="210" t="s">
        <v>4632</v>
      </c>
      <c r="F310" s="211" t="s">
        <v>4633</v>
      </c>
      <c r="G310" s="212" t="s">
        <v>4506</v>
      </c>
      <c r="H310" s="213">
        <v>3</v>
      </c>
      <c r="I310" s="214"/>
      <c r="J310" s="215">
        <f>ROUND(I310*H310,2)</f>
        <v>0</v>
      </c>
      <c r="K310" s="211" t="s">
        <v>21</v>
      </c>
      <c r="L310" s="62"/>
      <c r="M310" s="216" t="s">
        <v>21</v>
      </c>
      <c r="N310" s="217" t="s">
        <v>42</v>
      </c>
      <c r="O310" s="43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AR310" s="25" t="s">
        <v>517</v>
      </c>
      <c r="AT310" s="25" t="s">
        <v>421</v>
      </c>
      <c r="AU310" s="25" t="s">
        <v>78</v>
      </c>
      <c r="AY310" s="25" t="s">
        <v>419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5" t="s">
        <v>78</v>
      </c>
      <c r="BK310" s="220">
        <f>ROUND(I310*H310,2)</f>
        <v>0</v>
      </c>
      <c r="BL310" s="25" t="s">
        <v>517</v>
      </c>
      <c r="BM310" s="25" t="s">
        <v>1908</v>
      </c>
    </row>
    <row r="311" spans="2:65" s="1" customFormat="1" ht="27">
      <c r="B311" s="42"/>
      <c r="C311" s="64"/>
      <c r="D311" s="237" t="s">
        <v>428</v>
      </c>
      <c r="E311" s="64"/>
      <c r="F311" s="271" t="s">
        <v>4633</v>
      </c>
      <c r="G311" s="64"/>
      <c r="H311" s="64"/>
      <c r="I311" s="177"/>
      <c r="J311" s="64"/>
      <c r="K311" s="64"/>
      <c r="L311" s="62"/>
      <c r="M311" s="223"/>
      <c r="N311" s="43"/>
      <c r="O311" s="43"/>
      <c r="P311" s="43"/>
      <c r="Q311" s="43"/>
      <c r="R311" s="43"/>
      <c r="S311" s="43"/>
      <c r="T311" s="79"/>
      <c r="AT311" s="25" t="s">
        <v>428</v>
      </c>
      <c r="AU311" s="25" t="s">
        <v>78</v>
      </c>
    </row>
    <row r="312" spans="2:65" s="1" customFormat="1" ht="31.5" customHeight="1">
      <c r="B312" s="42"/>
      <c r="C312" s="209" t="s">
        <v>1134</v>
      </c>
      <c r="D312" s="209" t="s">
        <v>421</v>
      </c>
      <c r="E312" s="210" t="s">
        <v>4634</v>
      </c>
      <c r="F312" s="211" t="s">
        <v>4526</v>
      </c>
      <c r="G312" s="212" t="s">
        <v>465</v>
      </c>
      <c r="H312" s="213">
        <v>3</v>
      </c>
      <c r="I312" s="214"/>
      <c r="J312" s="215">
        <f>ROUND(I312*H312,2)</f>
        <v>0</v>
      </c>
      <c r="K312" s="211" t="s">
        <v>21</v>
      </c>
      <c r="L312" s="62"/>
      <c r="M312" s="216" t="s">
        <v>21</v>
      </c>
      <c r="N312" s="217" t="s">
        <v>42</v>
      </c>
      <c r="O312" s="43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AR312" s="25" t="s">
        <v>517</v>
      </c>
      <c r="AT312" s="25" t="s">
        <v>421</v>
      </c>
      <c r="AU312" s="25" t="s">
        <v>78</v>
      </c>
      <c r="AY312" s="25" t="s">
        <v>419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5" t="s">
        <v>78</v>
      </c>
      <c r="BK312" s="220">
        <f>ROUND(I312*H312,2)</f>
        <v>0</v>
      </c>
      <c r="BL312" s="25" t="s">
        <v>517</v>
      </c>
      <c r="BM312" s="25" t="s">
        <v>1921</v>
      </c>
    </row>
    <row r="313" spans="2:65" s="1" customFormat="1" ht="13.5">
      <c r="B313" s="42"/>
      <c r="C313" s="64"/>
      <c r="D313" s="237" t="s">
        <v>428</v>
      </c>
      <c r="E313" s="64"/>
      <c r="F313" s="271" t="s">
        <v>4526</v>
      </c>
      <c r="G313" s="64"/>
      <c r="H313" s="64"/>
      <c r="I313" s="177"/>
      <c r="J313" s="64"/>
      <c r="K313" s="64"/>
      <c r="L313" s="62"/>
      <c r="M313" s="223"/>
      <c r="N313" s="43"/>
      <c r="O313" s="43"/>
      <c r="P313" s="43"/>
      <c r="Q313" s="43"/>
      <c r="R313" s="43"/>
      <c r="S313" s="43"/>
      <c r="T313" s="79"/>
      <c r="AT313" s="25" t="s">
        <v>428</v>
      </c>
      <c r="AU313" s="25" t="s">
        <v>78</v>
      </c>
    </row>
    <row r="314" spans="2:65" s="1" customFormat="1" ht="44.25" customHeight="1">
      <c r="B314" s="42"/>
      <c r="C314" s="209" t="s">
        <v>1140</v>
      </c>
      <c r="D314" s="209" t="s">
        <v>421</v>
      </c>
      <c r="E314" s="210" t="s">
        <v>4635</v>
      </c>
      <c r="F314" s="211" t="s">
        <v>4528</v>
      </c>
      <c r="G314" s="212" t="s">
        <v>4506</v>
      </c>
      <c r="H314" s="213">
        <v>15</v>
      </c>
      <c r="I314" s="214"/>
      <c r="J314" s="215">
        <f>ROUND(I314*H314,2)</f>
        <v>0</v>
      </c>
      <c r="K314" s="211" t="s">
        <v>21</v>
      </c>
      <c r="L314" s="62"/>
      <c r="M314" s="216" t="s">
        <v>21</v>
      </c>
      <c r="N314" s="217" t="s">
        <v>42</v>
      </c>
      <c r="O314" s="43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AR314" s="25" t="s">
        <v>517</v>
      </c>
      <c r="AT314" s="25" t="s">
        <v>421</v>
      </c>
      <c r="AU314" s="25" t="s">
        <v>78</v>
      </c>
      <c r="AY314" s="25" t="s">
        <v>419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5" t="s">
        <v>78</v>
      </c>
      <c r="BK314" s="220">
        <f>ROUND(I314*H314,2)</f>
        <v>0</v>
      </c>
      <c r="BL314" s="25" t="s">
        <v>517</v>
      </c>
      <c r="BM314" s="25" t="s">
        <v>1932</v>
      </c>
    </row>
    <row r="315" spans="2:65" s="1" customFormat="1" ht="27">
      <c r="B315" s="42"/>
      <c r="C315" s="64"/>
      <c r="D315" s="221" t="s">
        <v>428</v>
      </c>
      <c r="E315" s="64"/>
      <c r="F315" s="222" t="s">
        <v>4528</v>
      </c>
      <c r="G315" s="64"/>
      <c r="H315" s="64"/>
      <c r="I315" s="177"/>
      <c r="J315" s="64"/>
      <c r="K315" s="64"/>
      <c r="L315" s="62"/>
      <c r="M315" s="223"/>
      <c r="N315" s="43"/>
      <c r="O315" s="43"/>
      <c r="P315" s="43"/>
      <c r="Q315" s="43"/>
      <c r="R315" s="43"/>
      <c r="S315" s="43"/>
      <c r="T315" s="79"/>
      <c r="AT315" s="25" t="s">
        <v>428</v>
      </c>
      <c r="AU315" s="25" t="s">
        <v>78</v>
      </c>
    </row>
    <row r="316" spans="2:65" s="11" customFormat="1" ht="37.35" customHeight="1">
      <c r="B316" s="192"/>
      <c r="C316" s="193"/>
      <c r="D316" s="206" t="s">
        <v>70</v>
      </c>
      <c r="E316" s="290" t="s">
        <v>450</v>
      </c>
      <c r="F316" s="290" t="s">
        <v>4636</v>
      </c>
      <c r="G316" s="193"/>
      <c r="H316" s="193"/>
      <c r="I316" s="196"/>
      <c r="J316" s="291">
        <f>BK316</f>
        <v>0</v>
      </c>
      <c r="K316" s="193"/>
      <c r="L316" s="198"/>
      <c r="M316" s="199"/>
      <c r="N316" s="200"/>
      <c r="O316" s="200"/>
      <c r="P316" s="201">
        <f>SUM(P317:P332)</f>
        <v>0</v>
      </c>
      <c r="Q316" s="200"/>
      <c r="R316" s="201">
        <f>SUM(R317:R332)</f>
        <v>0</v>
      </c>
      <c r="S316" s="200"/>
      <c r="T316" s="202">
        <f>SUM(T317:T332)</f>
        <v>0</v>
      </c>
      <c r="AR316" s="203" t="s">
        <v>78</v>
      </c>
      <c r="AT316" s="204" t="s">
        <v>70</v>
      </c>
      <c r="AU316" s="204" t="s">
        <v>71</v>
      </c>
      <c r="AY316" s="203" t="s">
        <v>419</v>
      </c>
      <c r="BK316" s="205">
        <f>SUM(BK317:BK332)</f>
        <v>0</v>
      </c>
    </row>
    <row r="317" spans="2:65" s="1" customFormat="1" ht="22.5" customHeight="1">
      <c r="B317" s="42"/>
      <c r="C317" s="209" t="s">
        <v>1146</v>
      </c>
      <c r="D317" s="209" t="s">
        <v>421</v>
      </c>
      <c r="E317" s="210" t="s">
        <v>4637</v>
      </c>
      <c r="F317" s="211" t="s">
        <v>4638</v>
      </c>
      <c r="G317" s="212" t="s">
        <v>3002</v>
      </c>
      <c r="H317" s="213">
        <v>1</v>
      </c>
      <c r="I317" s="214"/>
      <c r="J317" s="215">
        <f>ROUND(I317*H317,2)</f>
        <v>0</v>
      </c>
      <c r="K317" s="211" t="s">
        <v>21</v>
      </c>
      <c r="L317" s="62"/>
      <c r="M317" s="216" t="s">
        <v>21</v>
      </c>
      <c r="N317" s="217" t="s">
        <v>42</v>
      </c>
      <c r="O317" s="43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AR317" s="25" t="s">
        <v>517</v>
      </c>
      <c r="AT317" s="25" t="s">
        <v>421</v>
      </c>
      <c r="AU317" s="25" t="s">
        <v>78</v>
      </c>
      <c r="AY317" s="25" t="s">
        <v>419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5" t="s">
        <v>78</v>
      </c>
      <c r="BK317" s="220">
        <f>ROUND(I317*H317,2)</f>
        <v>0</v>
      </c>
      <c r="BL317" s="25" t="s">
        <v>517</v>
      </c>
      <c r="BM317" s="25" t="s">
        <v>1944</v>
      </c>
    </row>
    <row r="318" spans="2:65" s="1" customFormat="1" ht="13.5">
      <c r="B318" s="42"/>
      <c r="C318" s="64"/>
      <c r="D318" s="237" t="s">
        <v>428</v>
      </c>
      <c r="E318" s="64"/>
      <c r="F318" s="271" t="s">
        <v>4638</v>
      </c>
      <c r="G318" s="64"/>
      <c r="H318" s="64"/>
      <c r="I318" s="177"/>
      <c r="J318" s="64"/>
      <c r="K318" s="64"/>
      <c r="L318" s="62"/>
      <c r="M318" s="223"/>
      <c r="N318" s="43"/>
      <c r="O318" s="43"/>
      <c r="P318" s="43"/>
      <c r="Q318" s="43"/>
      <c r="R318" s="43"/>
      <c r="S318" s="43"/>
      <c r="T318" s="79"/>
      <c r="AT318" s="25" t="s">
        <v>428</v>
      </c>
      <c r="AU318" s="25" t="s">
        <v>78</v>
      </c>
    </row>
    <row r="319" spans="2:65" s="1" customFormat="1" ht="22.5" customHeight="1">
      <c r="B319" s="42"/>
      <c r="C319" s="209" t="s">
        <v>1154</v>
      </c>
      <c r="D319" s="209" t="s">
        <v>421</v>
      </c>
      <c r="E319" s="210" t="s">
        <v>4639</v>
      </c>
      <c r="F319" s="211" t="s">
        <v>4611</v>
      </c>
      <c r="G319" s="212" t="s">
        <v>3002</v>
      </c>
      <c r="H319" s="213">
        <v>1</v>
      </c>
      <c r="I319" s="214"/>
      <c r="J319" s="215">
        <f>ROUND(I319*H319,2)</f>
        <v>0</v>
      </c>
      <c r="K319" s="211" t="s">
        <v>21</v>
      </c>
      <c r="L319" s="62"/>
      <c r="M319" s="216" t="s">
        <v>21</v>
      </c>
      <c r="N319" s="217" t="s">
        <v>42</v>
      </c>
      <c r="O319" s="43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AR319" s="25" t="s">
        <v>517</v>
      </c>
      <c r="AT319" s="25" t="s">
        <v>421</v>
      </c>
      <c r="AU319" s="25" t="s">
        <v>78</v>
      </c>
      <c r="AY319" s="25" t="s">
        <v>419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5" t="s">
        <v>78</v>
      </c>
      <c r="BK319" s="220">
        <f>ROUND(I319*H319,2)</f>
        <v>0</v>
      </c>
      <c r="BL319" s="25" t="s">
        <v>517</v>
      </c>
      <c r="BM319" s="25" t="s">
        <v>1955</v>
      </c>
    </row>
    <row r="320" spans="2:65" s="1" customFormat="1" ht="13.5">
      <c r="B320" s="42"/>
      <c r="C320" s="64"/>
      <c r="D320" s="237" t="s">
        <v>428</v>
      </c>
      <c r="E320" s="64"/>
      <c r="F320" s="271" t="s">
        <v>4611</v>
      </c>
      <c r="G320" s="64"/>
      <c r="H320" s="64"/>
      <c r="I320" s="177"/>
      <c r="J320" s="64"/>
      <c r="K320" s="64"/>
      <c r="L320" s="62"/>
      <c r="M320" s="223"/>
      <c r="N320" s="43"/>
      <c r="O320" s="43"/>
      <c r="P320" s="43"/>
      <c r="Q320" s="43"/>
      <c r="R320" s="43"/>
      <c r="S320" s="43"/>
      <c r="T320" s="79"/>
      <c r="AT320" s="25" t="s">
        <v>428</v>
      </c>
      <c r="AU320" s="25" t="s">
        <v>78</v>
      </c>
    </row>
    <row r="321" spans="2:65" s="1" customFormat="1" ht="22.5" customHeight="1">
      <c r="B321" s="42"/>
      <c r="C321" s="209" t="s">
        <v>1162</v>
      </c>
      <c r="D321" s="209" t="s">
        <v>421</v>
      </c>
      <c r="E321" s="210" t="s">
        <v>4640</v>
      </c>
      <c r="F321" s="211" t="s">
        <v>4615</v>
      </c>
      <c r="G321" s="212" t="s">
        <v>3002</v>
      </c>
      <c r="H321" s="213">
        <v>1</v>
      </c>
      <c r="I321" s="214"/>
      <c r="J321" s="215">
        <f>ROUND(I321*H321,2)</f>
        <v>0</v>
      </c>
      <c r="K321" s="211" t="s">
        <v>21</v>
      </c>
      <c r="L321" s="62"/>
      <c r="M321" s="216" t="s">
        <v>21</v>
      </c>
      <c r="N321" s="217" t="s">
        <v>42</v>
      </c>
      <c r="O321" s="43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AR321" s="25" t="s">
        <v>517</v>
      </c>
      <c r="AT321" s="25" t="s">
        <v>421</v>
      </c>
      <c r="AU321" s="25" t="s">
        <v>78</v>
      </c>
      <c r="AY321" s="25" t="s">
        <v>419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5" t="s">
        <v>78</v>
      </c>
      <c r="BK321" s="220">
        <f>ROUND(I321*H321,2)</f>
        <v>0</v>
      </c>
      <c r="BL321" s="25" t="s">
        <v>517</v>
      </c>
      <c r="BM321" s="25" t="s">
        <v>1965</v>
      </c>
    </row>
    <row r="322" spans="2:65" s="1" customFormat="1" ht="13.5">
      <c r="B322" s="42"/>
      <c r="C322" s="64"/>
      <c r="D322" s="237" t="s">
        <v>428</v>
      </c>
      <c r="E322" s="64"/>
      <c r="F322" s="271" t="s">
        <v>4615</v>
      </c>
      <c r="G322" s="64"/>
      <c r="H322" s="64"/>
      <c r="I322" s="177"/>
      <c r="J322" s="64"/>
      <c r="K322" s="64"/>
      <c r="L322" s="62"/>
      <c r="M322" s="223"/>
      <c r="N322" s="43"/>
      <c r="O322" s="43"/>
      <c r="P322" s="43"/>
      <c r="Q322" s="43"/>
      <c r="R322" s="43"/>
      <c r="S322" s="43"/>
      <c r="T322" s="79"/>
      <c r="AT322" s="25" t="s">
        <v>428</v>
      </c>
      <c r="AU322" s="25" t="s">
        <v>78</v>
      </c>
    </row>
    <row r="323" spans="2:65" s="1" customFormat="1" ht="31.5" customHeight="1">
      <c r="B323" s="42"/>
      <c r="C323" s="209" t="s">
        <v>1168</v>
      </c>
      <c r="D323" s="209" t="s">
        <v>421</v>
      </c>
      <c r="E323" s="210" t="s">
        <v>4641</v>
      </c>
      <c r="F323" s="211" t="s">
        <v>4642</v>
      </c>
      <c r="G323" s="212" t="s">
        <v>3002</v>
      </c>
      <c r="H323" s="213">
        <v>4</v>
      </c>
      <c r="I323" s="214"/>
      <c r="J323" s="215">
        <f>ROUND(I323*H323,2)</f>
        <v>0</v>
      </c>
      <c r="K323" s="211" t="s">
        <v>21</v>
      </c>
      <c r="L323" s="62"/>
      <c r="M323" s="216" t="s">
        <v>21</v>
      </c>
      <c r="N323" s="217" t="s">
        <v>42</v>
      </c>
      <c r="O323" s="43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AR323" s="25" t="s">
        <v>517</v>
      </c>
      <c r="AT323" s="25" t="s">
        <v>421</v>
      </c>
      <c r="AU323" s="25" t="s">
        <v>78</v>
      </c>
      <c r="AY323" s="25" t="s">
        <v>419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5" t="s">
        <v>78</v>
      </c>
      <c r="BK323" s="220">
        <f>ROUND(I323*H323,2)</f>
        <v>0</v>
      </c>
      <c r="BL323" s="25" t="s">
        <v>517</v>
      </c>
      <c r="BM323" s="25" t="s">
        <v>1981</v>
      </c>
    </row>
    <row r="324" spans="2:65" s="1" customFormat="1" ht="27">
      <c r="B324" s="42"/>
      <c r="C324" s="64"/>
      <c r="D324" s="237" t="s">
        <v>428</v>
      </c>
      <c r="E324" s="64"/>
      <c r="F324" s="271" t="s">
        <v>4642</v>
      </c>
      <c r="G324" s="64"/>
      <c r="H324" s="64"/>
      <c r="I324" s="177"/>
      <c r="J324" s="64"/>
      <c r="K324" s="64"/>
      <c r="L324" s="62"/>
      <c r="M324" s="223"/>
      <c r="N324" s="43"/>
      <c r="O324" s="43"/>
      <c r="P324" s="43"/>
      <c r="Q324" s="43"/>
      <c r="R324" s="43"/>
      <c r="S324" s="43"/>
      <c r="T324" s="79"/>
      <c r="AT324" s="25" t="s">
        <v>428</v>
      </c>
      <c r="AU324" s="25" t="s">
        <v>78</v>
      </c>
    </row>
    <row r="325" spans="2:65" s="1" customFormat="1" ht="31.5" customHeight="1">
      <c r="B325" s="42"/>
      <c r="C325" s="209" t="s">
        <v>1174</v>
      </c>
      <c r="D325" s="209" t="s">
        <v>421</v>
      </c>
      <c r="E325" s="210" t="s">
        <v>4643</v>
      </c>
      <c r="F325" s="211" t="s">
        <v>4644</v>
      </c>
      <c r="G325" s="212" t="s">
        <v>3002</v>
      </c>
      <c r="H325" s="213">
        <v>4</v>
      </c>
      <c r="I325" s="214"/>
      <c r="J325" s="215">
        <f>ROUND(I325*H325,2)</f>
        <v>0</v>
      </c>
      <c r="K325" s="211" t="s">
        <v>21</v>
      </c>
      <c r="L325" s="62"/>
      <c r="M325" s="216" t="s">
        <v>21</v>
      </c>
      <c r="N325" s="217" t="s">
        <v>42</v>
      </c>
      <c r="O325" s="43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AR325" s="25" t="s">
        <v>517</v>
      </c>
      <c r="AT325" s="25" t="s">
        <v>421</v>
      </c>
      <c r="AU325" s="25" t="s">
        <v>78</v>
      </c>
      <c r="AY325" s="25" t="s">
        <v>419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5" t="s">
        <v>78</v>
      </c>
      <c r="BK325" s="220">
        <f>ROUND(I325*H325,2)</f>
        <v>0</v>
      </c>
      <c r="BL325" s="25" t="s">
        <v>517</v>
      </c>
      <c r="BM325" s="25" t="s">
        <v>1997</v>
      </c>
    </row>
    <row r="326" spans="2:65" s="1" customFormat="1" ht="13.5">
      <c r="B326" s="42"/>
      <c r="C326" s="64"/>
      <c r="D326" s="237" t="s">
        <v>428</v>
      </c>
      <c r="E326" s="64"/>
      <c r="F326" s="271" t="s">
        <v>4644</v>
      </c>
      <c r="G326" s="64"/>
      <c r="H326" s="64"/>
      <c r="I326" s="177"/>
      <c r="J326" s="64"/>
      <c r="K326" s="64"/>
      <c r="L326" s="62"/>
      <c r="M326" s="223"/>
      <c r="N326" s="43"/>
      <c r="O326" s="43"/>
      <c r="P326" s="43"/>
      <c r="Q326" s="43"/>
      <c r="R326" s="43"/>
      <c r="S326" s="43"/>
      <c r="T326" s="79"/>
      <c r="AT326" s="25" t="s">
        <v>428</v>
      </c>
      <c r="AU326" s="25" t="s">
        <v>78</v>
      </c>
    </row>
    <row r="327" spans="2:65" s="1" customFormat="1" ht="22.5" customHeight="1">
      <c r="B327" s="42"/>
      <c r="C327" s="209" t="s">
        <v>1180</v>
      </c>
      <c r="D327" s="209" t="s">
        <v>421</v>
      </c>
      <c r="E327" s="210" t="s">
        <v>4645</v>
      </c>
      <c r="F327" s="211" t="s">
        <v>4625</v>
      </c>
      <c r="G327" s="212" t="s">
        <v>3002</v>
      </c>
      <c r="H327" s="213">
        <v>2</v>
      </c>
      <c r="I327" s="214"/>
      <c r="J327" s="215">
        <f>ROUND(I327*H327,2)</f>
        <v>0</v>
      </c>
      <c r="K327" s="211" t="s">
        <v>21</v>
      </c>
      <c r="L327" s="62"/>
      <c r="M327" s="216" t="s">
        <v>21</v>
      </c>
      <c r="N327" s="217" t="s">
        <v>42</v>
      </c>
      <c r="O327" s="43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AR327" s="25" t="s">
        <v>517</v>
      </c>
      <c r="AT327" s="25" t="s">
        <v>421</v>
      </c>
      <c r="AU327" s="25" t="s">
        <v>78</v>
      </c>
      <c r="AY327" s="25" t="s">
        <v>419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5" t="s">
        <v>78</v>
      </c>
      <c r="BK327" s="220">
        <f>ROUND(I327*H327,2)</f>
        <v>0</v>
      </c>
      <c r="BL327" s="25" t="s">
        <v>517</v>
      </c>
      <c r="BM327" s="25" t="s">
        <v>2009</v>
      </c>
    </row>
    <row r="328" spans="2:65" s="1" customFormat="1" ht="13.5">
      <c r="B328" s="42"/>
      <c r="C328" s="64"/>
      <c r="D328" s="237" t="s">
        <v>428</v>
      </c>
      <c r="E328" s="64"/>
      <c r="F328" s="271" t="s">
        <v>4625</v>
      </c>
      <c r="G328" s="64"/>
      <c r="H328" s="64"/>
      <c r="I328" s="177"/>
      <c r="J328" s="64"/>
      <c r="K328" s="64"/>
      <c r="L328" s="62"/>
      <c r="M328" s="223"/>
      <c r="N328" s="43"/>
      <c r="O328" s="43"/>
      <c r="P328" s="43"/>
      <c r="Q328" s="43"/>
      <c r="R328" s="43"/>
      <c r="S328" s="43"/>
      <c r="T328" s="79"/>
      <c r="AT328" s="25" t="s">
        <v>428</v>
      </c>
      <c r="AU328" s="25" t="s">
        <v>78</v>
      </c>
    </row>
    <row r="329" spans="2:65" s="1" customFormat="1" ht="31.5" customHeight="1">
      <c r="B329" s="42"/>
      <c r="C329" s="209" t="s">
        <v>1186</v>
      </c>
      <c r="D329" s="209" t="s">
        <v>421</v>
      </c>
      <c r="E329" s="210" t="s">
        <v>4646</v>
      </c>
      <c r="F329" s="211" t="s">
        <v>4516</v>
      </c>
      <c r="G329" s="212" t="s">
        <v>4506</v>
      </c>
      <c r="H329" s="213">
        <v>12</v>
      </c>
      <c r="I329" s="214"/>
      <c r="J329" s="215">
        <f>ROUND(I329*H329,2)</f>
        <v>0</v>
      </c>
      <c r="K329" s="211" t="s">
        <v>21</v>
      </c>
      <c r="L329" s="62"/>
      <c r="M329" s="216" t="s">
        <v>21</v>
      </c>
      <c r="N329" s="217" t="s">
        <v>42</v>
      </c>
      <c r="O329" s="43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AR329" s="25" t="s">
        <v>517</v>
      </c>
      <c r="AT329" s="25" t="s">
        <v>421</v>
      </c>
      <c r="AU329" s="25" t="s">
        <v>78</v>
      </c>
      <c r="AY329" s="25" t="s">
        <v>419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5" t="s">
        <v>78</v>
      </c>
      <c r="BK329" s="220">
        <f>ROUND(I329*H329,2)</f>
        <v>0</v>
      </c>
      <c r="BL329" s="25" t="s">
        <v>517</v>
      </c>
      <c r="BM329" s="25" t="s">
        <v>2021</v>
      </c>
    </row>
    <row r="330" spans="2:65" s="1" customFormat="1" ht="27">
      <c r="B330" s="42"/>
      <c r="C330" s="64"/>
      <c r="D330" s="237" t="s">
        <v>428</v>
      </c>
      <c r="E330" s="64"/>
      <c r="F330" s="271" t="s">
        <v>4516</v>
      </c>
      <c r="G330" s="64"/>
      <c r="H330" s="64"/>
      <c r="I330" s="177"/>
      <c r="J330" s="64"/>
      <c r="K330" s="64"/>
      <c r="L330" s="62"/>
      <c r="M330" s="223"/>
      <c r="N330" s="43"/>
      <c r="O330" s="43"/>
      <c r="P330" s="43"/>
      <c r="Q330" s="43"/>
      <c r="R330" s="43"/>
      <c r="S330" s="43"/>
      <c r="T330" s="79"/>
      <c r="AT330" s="25" t="s">
        <v>428</v>
      </c>
      <c r="AU330" s="25" t="s">
        <v>78</v>
      </c>
    </row>
    <row r="331" spans="2:65" s="1" customFormat="1" ht="31.5" customHeight="1">
      <c r="B331" s="42"/>
      <c r="C331" s="209" t="s">
        <v>1192</v>
      </c>
      <c r="D331" s="209" t="s">
        <v>421</v>
      </c>
      <c r="E331" s="210" t="s">
        <v>4647</v>
      </c>
      <c r="F331" s="211" t="s">
        <v>4520</v>
      </c>
      <c r="G331" s="212" t="s">
        <v>465</v>
      </c>
      <c r="H331" s="213">
        <v>1</v>
      </c>
      <c r="I331" s="214"/>
      <c r="J331" s="215">
        <f>ROUND(I331*H331,2)</f>
        <v>0</v>
      </c>
      <c r="K331" s="211" t="s">
        <v>21</v>
      </c>
      <c r="L331" s="62"/>
      <c r="M331" s="216" t="s">
        <v>21</v>
      </c>
      <c r="N331" s="217" t="s">
        <v>42</v>
      </c>
      <c r="O331" s="43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AR331" s="25" t="s">
        <v>517</v>
      </c>
      <c r="AT331" s="25" t="s">
        <v>421</v>
      </c>
      <c r="AU331" s="25" t="s">
        <v>78</v>
      </c>
      <c r="AY331" s="25" t="s">
        <v>419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5" t="s">
        <v>78</v>
      </c>
      <c r="BK331" s="220">
        <f>ROUND(I331*H331,2)</f>
        <v>0</v>
      </c>
      <c r="BL331" s="25" t="s">
        <v>517</v>
      </c>
      <c r="BM331" s="25" t="s">
        <v>2033</v>
      </c>
    </row>
    <row r="332" spans="2:65" s="1" customFormat="1" ht="27">
      <c r="B332" s="42"/>
      <c r="C332" s="64"/>
      <c r="D332" s="221" t="s">
        <v>428</v>
      </c>
      <c r="E332" s="64"/>
      <c r="F332" s="222" t="s">
        <v>4520</v>
      </c>
      <c r="G332" s="64"/>
      <c r="H332" s="64"/>
      <c r="I332" s="177"/>
      <c r="J332" s="64"/>
      <c r="K332" s="64"/>
      <c r="L332" s="62"/>
      <c r="M332" s="223"/>
      <c r="N332" s="43"/>
      <c r="O332" s="43"/>
      <c r="P332" s="43"/>
      <c r="Q332" s="43"/>
      <c r="R332" s="43"/>
      <c r="S332" s="43"/>
      <c r="T332" s="79"/>
      <c r="AT332" s="25" t="s">
        <v>428</v>
      </c>
      <c r="AU332" s="25" t="s">
        <v>78</v>
      </c>
    </row>
    <row r="333" spans="2:65" s="11" customFormat="1" ht="37.35" customHeight="1">
      <c r="B333" s="192"/>
      <c r="C333" s="193"/>
      <c r="D333" s="206" t="s">
        <v>70</v>
      </c>
      <c r="E333" s="290" t="s">
        <v>455</v>
      </c>
      <c r="F333" s="290" t="s">
        <v>4648</v>
      </c>
      <c r="G333" s="193"/>
      <c r="H333" s="193"/>
      <c r="I333" s="196"/>
      <c r="J333" s="291">
        <f>BK333</f>
        <v>0</v>
      </c>
      <c r="K333" s="193"/>
      <c r="L333" s="198"/>
      <c r="M333" s="199"/>
      <c r="N333" s="200"/>
      <c r="O333" s="200"/>
      <c r="P333" s="201">
        <f>SUM(P334:P345)</f>
        <v>0</v>
      </c>
      <c r="Q333" s="200"/>
      <c r="R333" s="201">
        <f>SUM(R334:R345)</f>
        <v>0</v>
      </c>
      <c r="S333" s="200"/>
      <c r="T333" s="202">
        <f>SUM(T334:T345)</f>
        <v>0</v>
      </c>
      <c r="AR333" s="203" t="s">
        <v>78</v>
      </c>
      <c r="AT333" s="204" t="s">
        <v>70</v>
      </c>
      <c r="AU333" s="204" t="s">
        <v>71</v>
      </c>
      <c r="AY333" s="203" t="s">
        <v>419</v>
      </c>
      <c r="BK333" s="205">
        <f>SUM(BK334:BK345)</f>
        <v>0</v>
      </c>
    </row>
    <row r="334" spans="2:65" s="1" customFormat="1" ht="22.5" customHeight="1">
      <c r="B334" s="42"/>
      <c r="C334" s="209" t="s">
        <v>1197</v>
      </c>
      <c r="D334" s="209" t="s">
        <v>421</v>
      </c>
      <c r="E334" s="210" t="s">
        <v>4649</v>
      </c>
      <c r="F334" s="211" t="s">
        <v>4650</v>
      </c>
      <c r="G334" s="212" t="s">
        <v>3002</v>
      </c>
      <c r="H334" s="213">
        <v>1</v>
      </c>
      <c r="I334" s="214"/>
      <c r="J334" s="215">
        <f>ROUND(I334*H334,2)</f>
        <v>0</v>
      </c>
      <c r="K334" s="211" t="s">
        <v>21</v>
      </c>
      <c r="L334" s="62"/>
      <c r="M334" s="216" t="s">
        <v>21</v>
      </c>
      <c r="N334" s="217" t="s">
        <v>42</v>
      </c>
      <c r="O334" s="43"/>
      <c r="P334" s="218">
        <f>O334*H334</f>
        <v>0</v>
      </c>
      <c r="Q334" s="218">
        <v>0</v>
      </c>
      <c r="R334" s="218">
        <f>Q334*H334</f>
        <v>0</v>
      </c>
      <c r="S334" s="218">
        <v>0</v>
      </c>
      <c r="T334" s="219">
        <f>S334*H334</f>
        <v>0</v>
      </c>
      <c r="AR334" s="25" t="s">
        <v>517</v>
      </c>
      <c r="AT334" s="25" t="s">
        <v>421</v>
      </c>
      <c r="AU334" s="25" t="s">
        <v>78</v>
      </c>
      <c r="AY334" s="25" t="s">
        <v>419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5" t="s">
        <v>78</v>
      </c>
      <c r="BK334" s="220">
        <f>ROUND(I334*H334,2)</f>
        <v>0</v>
      </c>
      <c r="BL334" s="25" t="s">
        <v>517</v>
      </c>
      <c r="BM334" s="25" t="s">
        <v>2044</v>
      </c>
    </row>
    <row r="335" spans="2:65" s="1" customFormat="1" ht="13.5">
      <c r="B335" s="42"/>
      <c r="C335" s="64"/>
      <c r="D335" s="237" t="s">
        <v>428</v>
      </c>
      <c r="E335" s="64"/>
      <c r="F335" s="271" t="s">
        <v>4650</v>
      </c>
      <c r="G335" s="64"/>
      <c r="H335" s="64"/>
      <c r="I335" s="177"/>
      <c r="J335" s="64"/>
      <c r="K335" s="64"/>
      <c r="L335" s="62"/>
      <c r="M335" s="223"/>
      <c r="N335" s="43"/>
      <c r="O335" s="43"/>
      <c r="P335" s="43"/>
      <c r="Q335" s="43"/>
      <c r="R335" s="43"/>
      <c r="S335" s="43"/>
      <c r="T335" s="79"/>
      <c r="AT335" s="25" t="s">
        <v>428</v>
      </c>
      <c r="AU335" s="25" t="s">
        <v>78</v>
      </c>
    </row>
    <row r="336" spans="2:65" s="1" customFormat="1" ht="31.5" customHeight="1">
      <c r="B336" s="42"/>
      <c r="C336" s="209" t="s">
        <v>1203</v>
      </c>
      <c r="D336" s="209" t="s">
        <v>421</v>
      </c>
      <c r="E336" s="210" t="s">
        <v>4651</v>
      </c>
      <c r="F336" s="211" t="s">
        <v>4652</v>
      </c>
      <c r="G336" s="212" t="s">
        <v>3770</v>
      </c>
      <c r="H336" s="213">
        <v>1</v>
      </c>
      <c r="I336" s="214"/>
      <c r="J336" s="215">
        <f>ROUND(I336*H336,2)</f>
        <v>0</v>
      </c>
      <c r="K336" s="211" t="s">
        <v>21</v>
      </c>
      <c r="L336" s="62"/>
      <c r="M336" s="216" t="s">
        <v>21</v>
      </c>
      <c r="N336" s="217" t="s">
        <v>42</v>
      </c>
      <c r="O336" s="43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AR336" s="25" t="s">
        <v>517</v>
      </c>
      <c r="AT336" s="25" t="s">
        <v>421</v>
      </c>
      <c r="AU336" s="25" t="s">
        <v>78</v>
      </c>
      <c r="AY336" s="25" t="s">
        <v>419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5" t="s">
        <v>78</v>
      </c>
      <c r="BK336" s="220">
        <f>ROUND(I336*H336,2)</f>
        <v>0</v>
      </c>
      <c r="BL336" s="25" t="s">
        <v>517</v>
      </c>
      <c r="BM336" s="25" t="s">
        <v>2056</v>
      </c>
    </row>
    <row r="337" spans="2:65" s="1" customFormat="1" ht="27">
      <c r="B337" s="42"/>
      <c r="C337" s="64"/>
      <c r="D337" s="237" t="s">
        <v>428</v>
      </c>
      <c r="E337" s="64"/>
      <c r="F337" s="271" t="s">
        <v>4652</v>
      </c>
      <c r="G337" s="64"/>
      <c r="H337" s="64"/>
      <c r="I337" s="177"/>
      <c r="J337" s="64"/>
      <c r="K337" s="64"/>
      <c r="L337" s="62"/>
      <c r="M337" s="223"/>
      <c r="N337" s="43"/>
      <c r="O337" s="43"/>
      <c r="P337" s="43"/>
      <c r="Q337" s="43"/>
      <c r="R337" s="43"/>
      <c r="S337" s="43"/>
      <c r="T337" s="79"/>
      <c r="AT337" s="25" t="s">
        <v>428</v>
      </c>
      <c r="AU337" s="25" t="s">
        <v>78</v>
      </c>
    </row>
    <row r="338" spans="2:65" s="1" customFormat="1" ht="22.5" customHeight="1">
      <c r="B338" s="42"/>
      <c r="C338" s="209" t="s">
        <v>1208</v>
      </c>
      <c r="D338" s="209" t="s">
        <v>421</v>
      </c>
      <c r="E338" s="210" t="s">
        <v>4653</v>
      </c>
      <c r="F338" s="211" t="s">
        <v>4654</v>
      </c>
      <c r="G338" s="212" t="s">
        <v>3002</v>
      </c>
      <c r="H338" s="213">
        <v>1</v>
      </c>
      <c r="I338" s="214"/>
      <c r="J338" s="215">
        <f>ROUND(I338*H338,2)</f>
        <v>0</v>
      </c>
      <c r="K338" s="211" t="s">
        <v>21</v>
      </c>
      <c r="L338" s="62"/>
      <c r="M338" s="216" t="s">
        <v>21</v>
      </c>
      <c r="N338" s="217" t="s">
        <v>42</v>
      </c>
      <c r="O338" s="43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AR338" s="25" t="s">
        <v>517</v>
      </c>
      <c r="AT338" s="25" t="s">
        <v>421</v>
      </c>
      <c r="AU338" s="25" t="s">
        <v>78</v>
      </c>
      <c r="AY338" s="25" t="s">
        <v>419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5" t="s">
        <v>78</v>
      </c>
      <c r="BK338" s="220">
        <f>ROUND(I338*H338,2)</f>
        <v>0</v>
      </c>
      <c r="BL338" s="25" t="s">
        <v>517</v>
      </c>
      <c r="BM338" s="25" t="s">
        <v>2070</v>
      </c>
    </row>
    <row r="339" spans="2:65" s="1" customFormat="1" ht="13.5">
      <c r="B339" s="42"/>
      <c r="C339" s="64"/>
      <c r="D339" s="237" t="s">
        <v>428</v>
      </c>
      <c r="E339" s="64"/>
      <c r="F339" s="271" t="s">
        <v>4654</v>
      </c>
      <c r="G339" s="64"/>
      <c r="H339" s="64"/>
      <c r="I339" s="177"/>
      <c r="J339" s="64"/>
      <c r="K339" s="64"/>
      <c r="L339" s="62"/>
      <c r="M339" s="223"/>
      <c r="N339" s="43"/>
      <c r="O339" s="43"/>
      <c r="P339" s="43"/>
      <c r="Q339" s="43"/>
      <c r="R339" s="43"/>
      <c r="S339" s="43"/>
      <c r="T339" s="79"/>
      <c r="AT339" s="25" t="s">
        <v>428</v>
      </c>
      <c r="AU339" s="25" t="s">
        <v>78</v>
      </c>
    </row>
    <row r="340" spans="2:65" s="1" customFormat="1" ht="31.5" customHeight="1">
      <c r="B340" s="42"/>
      <c r="C340" s="209" t="s">
        <v>1213</v>
      </c>
      <c r="D340" s="209" t="s">
        <v>421</v>
      </c>
      <c r="E340" s="210" t="s">
        <v>4655</v>
      </c>
      <c r="F340" s="211" t="s">
        <v>4520</v>
      </c>
      <c r="G340" s="212" t="s">
        <v>465</v>
      </c>
      <c r="H340" s="213">
        <v>2</v>
      </c>
      <c r="I340" s="214"/>
      <c r="J340" s="215">
        <f>ROUND(I340*H340,2)</f>
        <v>0</v>
      </c>
      <c r="K340" s="211" t="s">
        <v>21</v>
      </c>
      <c r="L340" s="62"/>
      <c r="M340" s="216" t="s">
        <v>21</v>
      </c>
      <c r="N340" s="217" t="s">
        <v>42</v>
      </c>
      <c r="O340" s="43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AR340" s="25" t="s">
        <v>517</v>
      </c>
      <c r="AT340" s="25" t="s">
        <v>421</v>
      </c>
      <c r="AU340" s="25" t="s">
        <v>78</v>
      </c>
      <c r="AY340" s="25" t="s">
        <v>419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5" t="s">
        <v>78</v>
      </c>
      <c r="BK340" s="220">
        <f>ROUND(I340*H340,2)</f>
        <v>0</v>
      </c>
      <c r="BL340" s="25" t="s">
        <v>517</v>
      </c>
      <c r="BM340" s="25" t="s">
        <v>2083</v>
      </c>
    </row>
    <row r="341" spans="2:65" s="1" customFormat="1" ht="27">
      <c r="B341" s="42"/>
      <c r="C341" s="64"/>
      <c r="D341" s="237" t="s">
        <v>428</v>
      </c>
      <c r="E341" s="64"/>
      <c r="F341" s="271" t="s">
        <v>4520</v>
      </c>
      <c r="G341" s="64"/>
      <c r="H341" s="64"/>
      <c r="I341" s="177"/>
      <c r="J341" s="64"/>
      <c r="K341" s="64"/>
      <c r="L341" s="62"/>
      <c r="M341" s="223"/>
      <c r="N341" s="43"/>
      <c r="O341" s="43"/>
      <c r="P341" s="43"/>
      <c r="Q341" s="43"/>
      <c r="R341" s="43"/>
      <c r="S341" s="43"/>
      <c r="T341" s="79"/>
      <c r="AT341" s="25" t="s">
        <v>428</v>
      </c>
      <c r="AU341" s="25" t="s">
        <v>78</v>
      </c>
    </row>
    <row r="342" spans="2:65" s="1" customFormat="1" ht="22.5" customHeight="1">
      <c r="B342" s="42"/>
      <c r="C342" s="209" t="s">
        <v>1218</v>
      </c>
      <c r="D342" s="209" t="s">
        <v>421</v>
      </c>
      <c r="E342" s="210" t="s">
        <v>4656</v>
      </c>
      <c r="F342" s="211" t="s">
        <v>4577</v>
      </c>
      <c r="G342" s="212" t="s">
        <v>465</v>
      </c>
      <c r="H342" s="213">
        <v>2</v>
      </c>
      <c r="I342" s="214"/>
      <c r="J342" s="215">
        <f>ROUND(I342*H342,2)</f>
        <v>0</v>
      </c>
      <c r="K342" s="211" t="s">
        <v>21</v>
      </c>
      <c r="L342" s="62"/>
      <c r="M342" s="216" t="s">
        <v>21</v>
      </c>
      <c r="N342" s="217" t="s">
        <v>42</v>
      </c>
      <c r="O342" s="43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AR342" s="25" t="s">
        <v>517</v>
      </c>
      <c r="AT342" s="25" t="s">
        <v>421</v>
      </c>
      <c r="AU342" s="25" t="s">
        <v>78</v>
      </c>
      <c r="AY342" s="25" t="s">
        <v>419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5" t="s">
        <v>78</v>
      </c>
      <c r="BK342" s="220">
        <f>ROUND(I342*H342,2)</f>
        <v>0</v>
      </c>
      <c r="BL342" s="25" t="s">
        <v>517</v>
      </c>
      <c r="BM342" s="25" t="s">
        <v>2098</v>
      </c>
    </row>
    <row r="343" spans="2:65" s="1" customFormat="1" ht="13.5">
      <c r="B343" s="42"/>
      <c r="C343" s="64"/>
      <c r="D343" s="237" t="s">
        <v>428</v>
      </c>
      <c r="E343" s="64"/>
      <c r="F343" s="271" t="s">
        <v>4577</v>
      </c>
      <c r="G343" s="64"/>
      <c r="H343" s="64"/>
      <c r="I343" s="177"/>
      <c r="J343" s="64"/>
      <c r="K343" s="64"/>
      <c r="L343" s="62"/>
      <c r="M343" s="223"/>
      <c r="N343" s="43"/>
      <c r="O343" s="43"/>
      <c r="P343" s="43"/>
      <c r="Q343" s="43"/>
      <c r="R343" s="43"/>
      <c r="S343" s="43"/>
      <c r="T343" s="79"/>
      <c r="AT343" s="25" t="s">
        <v>428</v>
      </c>
      <c r="AU343" s="25" t="s">
        <v>78</v>
      </c>
    </row>
    <row r="344" spans="2:65" s="1" customFormat="1" ht="44.25" customHeight="1">
      <c r="B344" s="42"/>
      <c r="C344" s="209" t="s">
        <v>1227</v>
      </c>
      <c r="D344" s="209" t="s">
        <v>421</v>
      </c>
      <c r="E344" s="210" t="s">
        <v>4657</v>
      </c>
      <c r="F344" s="211" t="s">
        <v>4528</v>
      </c>
      <c r="G344" s="212" t="s">
        <v>4506</v>
      </c>
      <c r="H344" s="213">
        <v>2</v>
      </c>
      <c r="I344" s="214"/>
      <c r="J344" s="215">
        <f>ROUND(I344*H344,2)</f>
        <v>0</v>
      </c>
      <c r="K344" s="211" t="s">
        <v>21</v>
      </c>
      <c r="L344" s="62"/>
      <c r="M344" s="216" t="s">
        <v>21</v>
      </c>
      <c r="N344" s="217" t="s">
        <v>42</v>
      </c>
      <c r="O344" s="43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AR344" s="25" t="s">
        <v>517</v>
      </c>
      <c r="AT344" s="25" t="s">
        <v>421</v>
      </c>
      <c r="AU344" s="25" t="s">
        <v>78</v>
      </c>
      <c r="AY344" s="25" t="s">
        <v>419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5" t="s">
        <v>78</v>
      </c>
      <c r="BK344" s="220">
        <f>ROUND(I344*H344,2)</f>
        <v>0</v>
      </c>
      <c r="BL344" s="25" t="s">
        <v>517</v>
      </c>
      <c r="BM344" s="25" t="s">
        <v>2113</v>
      </c>
    </row>
    <row r="345" spans="2:65" s="1" customFormat="1" ht="27">
      <c r="B345" s="42"/>
      <c r="C345" s="64"/>
      <c r="D345" s="221" t="s">
        <v>428</v>
      </c>
      <c r="E345" s="64"/>
      <c r="F345" s="222" t="s">
        <v>4528</v>
      </c>
      <c r="G345" s="64"/>
      <c r="H345" s="64"/>
      <c r="I345" s="177"/>
      <c r="J345" s="64"/>
      <c r="K345" s="64"/>
      <c r="L345" s="62"/>
      <c r="M345" s="223"/>
      <c r="N345" s="43"/>
      <c r="O345" s="43"/>
      <c r="P345" s="43"/>
      <c r="Q345" s="43"/>
      <c r="R345" s="43"/>
      <c r="S345" s="43"/>
      <c r="T345" s="79"/>
      <c r="AT345" s="25" t="s">
        <v>428</v>
      </c>
      <c r="AU345" s="25" t="s">
        <v>78</v>
      </c>
    </row>
    <row r="346" spans="2:65" s="11" customFormat="1" ht="37.35" customHeight="1">
      <c r="B346" s="192"/>
      <c r="C346" s="193"/>
      <c r="D346" s="206" t="s">
        <v>70</v>
      </c>
      <c r="E346" s="290" t="s">
        <v>462</v>
      </c>
      <c r="F346" s="290" t="s">
        <v>4658</v>
      </c>
      <c r="G346" s="193"/>
      <c r="H346" s="193"/>
      <c r="I346" s="196"/>
      <c r="J346" s="291">
        <f>BK346</f>
        <v>0</v>
      </c>
      <c r="K346" s="193"/>
      <c r="L346" s="198"/>
      <c r="M346" s="199"/>
      <c r="N346" s="200"/>
      <c r="O346" s="200"/>
      <c r="P346" s="201">
        <f>SUM(P347:P398)</f>
        <v>0</v>
      </c>
      <c r="Q346" s="200"/>
      <c r="R346" s="201">
        <f>SUM(R347:R398)</f>
        <v>0</v>
      </c>
      <c r="S346" s="200"/>
      <c r="T346" s="202">
        <f>SUM(T347:T398)</f>
        <v>0</v>
      </c>
      <c r="AR346" s="203" t="s">
        <v>78</v>
      </c>
      <c r="AT346" s="204" t="s">
        <v>70</v>
      </c>
      <c r="AU346" s="204" t="s">
        <v>71</v>
      </c>
      <c r="AY346" s="203" t="s">
        <v>419</v>
      </c>
      <c r="BK346" s="205">
        <f>SUM(BK347:BK398)</f>
        <v>0</v>
      </c>
    </row>
    <row r="347" spans="2:65" s="1" customFormat="1" ht="22.5" customHeight="1">
      <c r="B347" s="42"/>
      <c r="C347" s="209" t="s">
        <v>1231</v>
      </c>
      <c r="D347" s="209" t="s">
        <v>421</v>
      </c>
      <c r="E347" s="210" t="s">
        <v>4659</v>
      </c>
      <c r="F347" s="211" t="s">
        <v>4660</v>
      </c>
      <c r="G347" s="212" t="s">
        <v>3002</v>
      </c>
      <c r="H347" s="213">
        <v>1</v>
      </c>
      <c r="I347" s="214"/>
      <c r="J347" s="215">
        <f>ROUND(I347*H347,2)</f>
        <v>0</v>
      </c>
      <c r="K347" s="211" t="s">
        <v>21</v>
      </c>
      <c r="L347" s="62"/>
      <c r="M347" s="216" t="s">
        <v>21</v>
      </c>
      <c r="N347" s="217" t="s">
        <v>42</v>
      </c>
      <c r="O347" s="43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AR347" s="25" t="s">
        <v>517</v>
      </c>
      <c r="AT347" s="25" t="s">
        <v>421</v>
      </c>
      <c r="AU347" s="25" t="s">
        <v>78</v>
      </c>
      <c r="AY347" s="25" t="s">
        <v>419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5" t="s">
        <v>78</v>
      </c>
      <c r="BK347" s="220">
        <f>ROUND(I347*H347,2)</f>
        <v>0</v>
      </c>
      <c r="BL347" s="25" t="s">
        <v>517</v>
      </c>
      <c r="BM347" s="25" t="s">
        <v>2124</v>
      </c>
    </row>
    <row r="348" spans="2:65" s="1" customFormat="1" ht="13.5">
      <c r="B348" s="42"/>
      <c r="C348" s="64"/>
      <c r="D348" s="237" t="s">
        <v>428</v>
      </c>
      <c r="E348" s="64"/>
      <c r="F348" s="271" t="s">
        <v>4660</v>
      </c>
      <c r="G348" s="64"/>
      <c r="H348" s="64"/>
      <c r="I348" s="177"/>
      <c r="J348" s="64"/>
      <c r="K348" s="64"/>
      <c r="L348" s="62"/>
      <c r="M348" s="223"/>
      <c r="N348" s="43"/>
      <c r="O348" s="43"/>
      <c r="P348" s="43"/>
      <c r="Q348" s="43"/>
      <c r="R348" s="43"/>
      <c r="S348" s="43"/>
      <c r="T348" s="79"/>
      <c r="AT348" s="25" t="s">
        <v>428</v>
      </c>
      <c r="AU348" s="25" t="s">
        <v>78</v>
      </c>
    </row>
    <row r="349" spans="2:65" s="1" customFormat="1" ht="22.5" customHeight="1">
      <c r="B349" s="42"/>
      <c r="C349" s="209" t="s">
        <v>1236</v>
      </c>
      <c r="D349" s="209" t="s">
        <v>421</v>
      </c>
      <c r="E349" s="210" t="s">
        <v>4661</v>
      </c>
      <c r="F349" s="211" t="s">
        <v>4660</v>
      </c>
      <c r="G349" s="212" t="s">
        <v>3002</v>
      </c>
      <c r="H349" s="213">
        <v>1</v>
      </c>
      <c r="I349" s="214"/>
      <c r="J349" s="215">
        <f>ROUND(I349*H349,2)</f>
        <v>0</v>
      </c>
      <c r="K349" s="211" t="s">
        <v>21</v>
      </c>
      <c r="L349" s="62"/>
      <c r="M349" s="216" t="s">
        <v>21</v>
      </c>
      <c r="N349" s="217" t="s">
        <v>42</v>
      </c>
      <c r="O349" s="43"/>
      <c r="P349" s="218">
        <f>O349*H349</f>
        <v>0</v>
      </c>
      <c r="Q349" s="218">
        <v>0</v>
      </c>
      <c r="R349" s="218">
        <f>Q349*H349</f>
        <v>0</v>
      </c>
      <c r="S349" s="218">
        <v>0</v>
      </c>
      <c r="T349" s="219">
        <f>S349*H349</f>
        <v>0</v>
      </c>
      <c r="AR349" s="25" t="s">
        <v>517</v>
      </c>
      <c r="AT349" s="25" t="s">
        <v>421</v>
      </c>
      <c r="AU349" s="25" t="s">
        <v>78</v>
      </c>
      <c r="AY349" s="25" t="s">
        <v>419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5" t="s">
        <v>78</v>
      </c>
      <c r="BK349" s="220">
        <f>ROUND(I349*H349,2)</f>
        <v>0</v>
      </c>
      <c r="BL349" s="25" t="s">
        <v>517</v>
      </c>
      <c r="BM349" s="25" t="s">
        <v>2134</v>
      </c>
    </row>
    <row r="350" spans="2:65" s="1" customFormat="1" ht="13.5">
      <c r="B350" s="42"/>
      <c r="C350" s="64"/>
      <c r="D350" s="237" t="s">
        <v>428</v>
      </c>
      <c r="E350" s="64"/>
      <c r="F350" s="271" t="s">
        <v>4660</v>
      </c>
      <c r="G350" s="64"/>
      <c r="H350" s="64"/>
      <c r="I350" s="177"/>
      <c r="J350" s="64"/>
      <c r="K350" s="64"/>
      <c r="L350" s="62"/>
      <c r="M350" s="223"/>
      <c r="N350" s="43"/>
      <c r="O350" s="43"/>
      <c r="P350" s="43"/>
      <c r="Q350" s="43"/>
      <c r="R350" s="43"/>
      <c r="S350" s="43"/>
      <c r="T350" s="79"/>
      <c r="AT350" s="25" t="s">
        <v>428</v>
      </c>
      <c r="AU350" s="25" t="s">
        <v>78</v>
      </c>
    </row>
    <row r="351" spans="2:65" s="1" customFormat="1" ht="22.5" customHeight="1">
      <c r="B351" s="42"/>
      <c r="C351" s="209" t="s">
        <v>1241</v>
      </c>
      <c r="D351" s="209" t="s">
        <v>421</v>
      </c>
      <c r="E351" s="210" t="s">
        <v>4662</v>
      </c>
      <c r="F351" s="211" t="s">
        <v>4660</v>
      </c>
      <c r="G351" s="212" t="s">
        <v>3002</v>
      </c>
      <c r="H351" s="213">
        <v>1</v>
      </c>
      <c r="I351" s="214"/>
      <c r="J351" s="215">
        <f>ROUND(I351*H351,2)</f>
        <v>0</v>
      </c>
      <c r="K351" s="211" t="s">
        <v>21</v>
      </c>
      <c r="L351" s="62"/>
      <c r="M351" s="216" t="s">
        <v>21</v>
      </c>
      <c r="N351" s="217" t="s">
        <v>42</v>
      </c>
      <c r="O351" s="43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AR351" s="25" t="s">
        <v>517</v>
      </c>
      <c r="AT351" s="25" t="s">
        <v>421</v>
      </c>
      <c r="AU351" s="25" t="s">
        <v>78</v>
      </c>
      <c r="AY351" s="25" t="s">
        <v>419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5" t="s">
        <v>78</v>
      </c>
      <c r="BK351" s="220">
        <f>ROUND(I351*H351,2)</f>
        <v>0</v>
      </c>
      <c r="BL351" s="25" t="s">
        <v>517</v>
      </c>
      <c r="BM351" s="25" t="s">
        <v>2150</v>
      </c>
    </row>
    <row r="352" spans="2:65" s="1" customFormat="1" ht="13.5">
      <c r="B352" s="42"/>
      <c r="C352" s="64"/>
      <c r="D352" s="237" t="s">
        <v>428</v>
      </c>
      <c r="E352" s="64"/>
      <c r="F352" s="271" t="s">
        <v>4660</v>
      </c>
      <c r="G352" s="64"/>
      <c r="H352" s="64"/>
      <c r="I352" s="177"/>
      <c r="J352" s="64"/>
      <c r="K352" s="64"/>
      <c r="L352" s="62"/>
      <c r="M352" s="223"/>
      <c r="N352" s="43"/>
      <c r="O352" s="43"/>
      <c r="P352" s="43"/>
      <c r="Q352" s="43"/>
      <c r="R352" s="43"/>
      <c r="S352" s="43"/>
      <c r="T352" s="79"/>
      <c r="AT352" s="25" t="s">
        <v>428</v>
      </c>
      <c r="AU352" s="25" t="s">
        <v>78</v>
      </c>
    </row>
    <row r="353" spans="2:65" s="1" customFormat="1" ht="22.5" customHeight="1">
      <c r="B353" s="42"/>
      <c r="C353" s="209" t="s">
        <v>1245</v>
      </c>
      <c r="D353" s="209" t="s">
        <v>421</v>
      </c>
      <c r="E353" s="210" t="s">
        <v>4663</v>
      </c>
      <c r="F353" s="211" t="s">
        <v>4660</v>
      </c>
      <c r="G353" s="212" t="s">
        <v>3002</v>
      </c>
      <c r="H353" s="213">
        <v>1</v>
      </c>
      <c r="I353" s="214"/>
      <c r="J353" s="215">
        <f>ROUND(I353*H353,2)</f>
        <v>0</v>
      </c>
      <c r="K353" s="211" t="s">
        <v>21</v>
      </c>
      <c r="L353" s="62"/>
      <c r="M353" s="216" t="s">
        <v>21</v>
      </c>
      <c r="N353" s="217" t="s">
        <v>42</v>
      </c>
      <c r="O353" s="43"/>
      <c r="P353" s="218">
        <f>O353*H353</f>
        <v>0</v>
      </c>
      <c r="Q353" s="218">
        <v>0</v>
      </c>
      <c r="R353" s="218">
        <f>Q353*H353</f>
        <v>0</v>
      </c>
      <c r="S353" s="218">
        <v>0</v>
      </c>
      <c r="T353" s="219">
        <f>S353*H353</f>
        <v>0</v>
      </c>
      <c r="AR353" s="25" t="s">
        <v>517</v>
      </c>
      <c r="AT353" s="25" t="s">
        <v>421</v>
      </c>
      <c r="AU353" s="25" t="s">
        <v>78</v>
      </c>
      <c r="AY353" s="25" t="s">
        <v>419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5" t="s">
        <v>78</v>
      </c>
      <c r="BK353" s="220">
        <f>ROUND(I353*H353,2)</f>
        <v>0</v>
      </c>
      <c r="BL353" s="25" t="s">
        <v>517</v>
      </c>
      <c r="BM353" s="25" t="s">
        <v>2158</v>
      </c>
    </row>
    <row r="354" spans="2:65" s="1" customFormat="1" ht="13.5">
      <c r="B354" s="42"/>
      <c r="C354" s="64"/>
      <c r="D354" s="237" t="s">
        <v>428</v>
      </c>
      <c r="E354" s="64"/>
      <c r="F354" s="271" t="s">
        <v>4660</v>
      </c>
      <c r="G354" s="64"/>
      <c r="H354" s="64"/>
      <c r="I354" s="177"/>
      <c r="J354" s="64"/>
      <c r="K354" s="64"/>
      <c r="L354" s="62"/>
      <c r="M354" s="223"/>
      <c r="N354" s="43"/>
      <c r="O354" s="43"/>
      <c r="P354" s="43"/>
      <c r="Q354" s="43"/>
      <c r="R354" s="43"/>
      <c r="S354" s="43"/>
      <c r="T354" s="79"/>
      <c r="AT354" s="25" t="s">
        <v>428</v>
      </c>
      <c r="AU354" s="25" t="s">
        <v>78</v>
      </c>
    </row>
    <row r="355" spans="2:65" s="1" customFormat="1" ht="22.5" customHeight="1">
      <c r="B355" s="42"/>
      <c r="C355" s="209" t="s">
        <v>1250</v>
      </c>
      <c r="D355" s="209" t="s">
        <v>421</v>
      </c>
      <c r="E355" s="210" t="s">
        <v>4664</v>
      </c>
      <c r="F355" s="211" t="s">
        <v>4665</v>
      </c>
      <c r="G355" s="212" t="s">
        <v>3002</v>
      </c>
      <c r="H355" s="213">
        <v>1</v>
      </c>
      <c r="I355" s="214"/>
      <c r="J355" s="215">
        <f>ROUND(I355*H355,2)</f>
        <v>0</v>
      </c>
      <c r="K355" s="211" t="s">
        <v>21</v>
      </c>
      <c r="L355" s="62"/>
      <c r="M355" s="216" t="s">
        <v>21</v>
      </c>
      <c r="N355" s="217" t="s">
        <v>42</v>
      </c>
      <c r="O355" s="43"/>
      <c r="P355" s="218">
        <f>O355*H355</f>
        <v>0</v>
      </c>
      <c r="Q355" s="218">
        <v>0</v>
      </c>
      <c r="R355" s="218">
        <f>Q355*H355</f>
        <v>0</v>
      </c>
      <c r="S355" s="218">
        <v>0</v>
      </c>
      <c r="T355" s="219">
        <f>S355*H355</f>
        <v>0</v>
      </c>
      <c r="AR355" s="25" t="s">
        <v>517</v>
      </c>
      <c r="AT355" s="25" t="s">
        <v>421</v>
      </c>
      <c r="AU355" s="25" t="s">
        <v>78</v>
      </c>
      <c r="AY355" s="25" t="s">
        <v>419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5" t="s">
        <v>78</v>
      </c>
      <c r="BK355" s="220">
        <f>ROUND(I355*H355,2)</f>
        <v>0</v>
      </c>
      <c r="BL355" s="25" t="s">
        <v>517</v>
      </c>
      <c r="BM355" s="25" t="s">
        <v>2166</v>
      </c>
    </row>
    <row r="356" spans="2:65" s="1" customFormat="1" ht="13.5">
      <c r="B356" s="42"/>
      <c r="C356" s="64"/>
      <c r="D356" s="237" t="s">
        <v>428</v>
      </c>
      <c r="E356" s="64"/>
      <c r="F356" s="271" t="s">
        <v>4665</v>
      </c>
      <c r="G356" s="64"/>
      <c r="H356" s="64"/>
      <c r="I356" s="177"/>
      <c r="J356" s="64"/>
      <c r="K356" s="64"/>
      <c r="L356" s="62"/>
      <c r="M356" s="223"/>
      <c r="N356" s="43"/>
      <c r="O356" s="43"/>
      <c r="P356" s="43"/>
      <c r="Q356" s="43"/>
      <c r="R356" s="43"/>
      <c r="S356" s="43"/>
      <c r="T356" s="79"/>
      <c r="AT356" s="25" t="s">
        <v>428</v>
      </c>
      <c r="AU356" s="25" t="s">
        <v>78</v>
      </c>
    </row>
    <row r="357" spans="2:65" s="1" customFormat="1" ht="22.5" customHeight="1">
      <c r="B357" s="42"/>
      <c r="C357" s="209" t="s">
        <v>1255</v>
      </c>
      <c r="D357" s="209" t="s">
        <v>421</v>
      </c>
      <c r="E357" s="210" t="s">
        <v>4666</v>
      </c>
      <c r="F357" s="211" t="s">
        <v>4667</v>
      </c>
      <c r="G357" s="212" t="s">
        <v>3002</v>
      </c>
      <c r="H357" s="213">
        <v>1</v>
      </c>
      <c r="I357" s="214"/>
      <c r="J357" s="215">
        <f>ROUND(I357*H357,2)</f>
        <v>0</v>
      </c>
      <c r="K357" s="211" t="s">
        <v>21</v>
      </c>
      <c r="L357" s="62"/>
      <c r="M357" s="216" t="s">
        <v>21</v>
      </c>
      <c r="N357" s="217" t="s">
        <v>42</v>
      </c>
      <c r="O357" s="43"/>
      <c r="P357" s="218">
        <f>O357*H357</f>
        <v>0</v>
      </c>
      <c r="Q357" s="218">
        <v>0</v>
      </c>
      <c r="R357" s="218">
        <f>Q357*H357</f>
        <v>0</v>
      </c>
      <c r="S357" s="218">
        <v>0</v>
      </c>
      <c r="T357" s="219">
        <f>S357*H357</f>
        <v>0</v>
      </c>
      <c r="AR357" s="25" t="s">
        <v>517</v>
      </c>
      <c r="AT357" s="25" t="s">
        <v>421</v>
      </c>
      <c r="AU357" s="25" t="s">
        <v>78</v>
      </c>
      <c r="AY357" s="25" t="s">
        <v>419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5" t="s">
        <v>78</v>
      </c>
      <c r="BK357" s="220">
        <f>ROUND(I357*H357,2)</f>
        <v>0</v>
      </c>
      <c r="BL357" s="25" t="s">
        <v>517</v>
      </c>
      <c r="BM357" s="25" t="s">
        <v>2174</v>
      </c>
    </row>
    <row r="358" spans="2:65" s="1" customFormat="1" ht="13.5">
      <c r="B358" s="42"/>
      <c r="C358" s="64"/>
      <c r="D358" s="237" t="s">
        <v>428</v>
      </c>
      <c r="E358" s="64"/>
      <c r="F358" s="271" t="s">
        <v>4667</v>
      </c>
      <c r="G358" s="64"/>
      <c r="H358" s="64"/>
      <c r="I358" s="177"/>
      <c r="J358" s="64"/>
      <c r="K358" s="64"/>
      <c r="L358" s="62"/>
      <c r="M358" s="223"/>
      <c r="N358" s="43"/>
      <c r="O358" s="43"/>
      <c r="P358" s="43"/>
      <c r="Q358" s="43"/>
      <c r="R358" s="43"/>
      <c r="S358" s="43"/>
      <c r="T358" s="79"/>
      <c r="AT358" s="25" t="s">
        <v>428</v>
      </c>
      <c r="AU358" s="25" t="s">
        <v>78</v>
      </c>
    </row>
    <row r="359" spans="2:65" s="1" customFormat="1" ht="31.5" customHeight="1">
      <c r="B359" s="42"/>
      <c r="C359" s="209" t="s">
        <v>1265</v>
      </c>
      <c r="D359" s="209" t="s">
        <v>421</v>
      </c>
      <c r="E359" s="210" t="s">
        <v>4668</v>
      </c>
      <c r="F359" s="211" t="s">
        <v>4669</v>
      </c>
      <c r="G359" s="212" t="s">
        <v>3002</v>
      </c>
      <c r="H359" s="213">
        <v>1</v>
      </c>
      <c r="I359" s="214"/>
      <c r="J359" s="215">
        <f>ROUND(I359*H359,2)</f>
        <v>0</v>
      </c>
      <c r="K359" s="211" t="s">
        <v>21</v>
      </c>
      <c r="L359" s="62"/>
      <c r="M359" s="216" t="s">
        <v>21</v>
      </c>
      <c r="N359" s="217" t="s">
        <v>42</v>
      </c>
      <c r="O359" s="43"/>
      <c r="P359" s="218">
        <f>O359*H359</f>
        <v>0</v>
      </c>
      <c r="Q359" s="218">
        <v>0</v>
      </c>
      <c r="R359" s="218">
        <f>Q359*H359</f>
        <v>0</v>
      </c>
      <c r="S359" s="218">
        <v>0</v>
      </c>
      <c r="T359" s="219">
        <f>S359*H359</f>
        <v>0</v>
      </c>
      <c r="AR359" s="25" t="s">
        <v>517</v>
      </c>
      <c r="AT359" s="25" t="s">
        <v>421</v>
      </c>
      <c r="AU359" s="25" t="s">
        <v>78</v>
      </c>
      <c r="AY359" s="25" t="s">
        <v>419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5" t="s">
        <v>78</v>
      </c>
      <c r="BK359" s="220">
        <f>ROUND(I359*H359,2)</f>
        <v>0</v>
      </c>
      <c r="BL359" s="25" t="s">
        <v>517</v>
      </c>
      <c r="BM359" s="25" t="s">
        <v>2185</v>
      </c>
    </row>
    <row r="360" spans="2:65" s="1" customFormat="1" ht="27">
      <c r="B360" s="42"/>
      <c r="C360" s="64"/>
      <c r="D360" s="237" t="s">
        <v>428</v>
      </c>
      <c r="E360" s="64"/>
      <c r="F360" s="271" t="s">
        <v>4669</v>
      </c>
      <c r="G360" s="64"/>
      <c r="H360" s="64"/>
      <c r="I360" s="177"/>
      <c r="J360" s="64"/>
      <c r="K360" s="64"/>
      <c r="L360" s="62"/>
      <c r="M360" s="223"/>
      <c r="N360" s="43"/>
      <c r="O360" s="43"/>
      <c r="P360" s="43"/>
      <c r="Q360" s="43"/>
      <c r="R360" s="43"/>
      <c r="S360" s="43"/>
      <c r="T360" s="79"/>
      <c r="AT360" s="25" t="s">
        <v>428</v>
      </c>
      <c r="AU360" s="25" t="s">
        <v>78</v>
      </c>
    </row>
    <row r="361" spans="2:65" s="1" customFormat="1" ht="31.5" customHeight="1">
      <c r="B361" s="42"/>
      <c r="C361" s="209" t="s">
        <v>1271</v>
      </c>
      <c r="D361" s="209" t="s">
        <v>421</v>
      </c>
      <c r="E361" s="210" t="s">
        <v>4670</v>
      </c>
      <c r="F361" s="211" t="s">
        <v>4671</v>
      </c>
      <c r="G361" s="212" t="s">
        <v>3002</v>
      </c>
      <c r="H361" s="213">
        <v>1</v>
      </c>
      <c r="I361" s="214"/>
      <c r="J361" s="215">
        <f>ROUND(I361*H361,2)</f>
        <v>0</v>
      </c>
      <c r="K361" s="211" t="s">
        <v>21</v>
      </c>
      <c r="L361" s="62"/>
      <c r="M361" s="216" t="s">
        <v>21</v>
      </c>
      <c r="N361" s="217" t="s">
        <v>42</v>
      </c>
      <c r="O361" s="43"/>
      <c r="P361" s="218">
        <f>O361*H361</f>
        <v>0</v>
      </c>
      <c r="Q361" s="218">
        <v>0</v>
      </c>
      <c r="R361" s="218">
        <f>Q361*H361</f>
        <v>0</v>
      </c>
      <c r="S361" s="218">
        <v>0</v>
      </c>
      <c r="T361" s="219">
        <f>S361*H361</f>
        <v>0</v>
      </c>
      <c r="AR361" s="25" t="s">
        <v>517</v>
      </c>
      <c r="AT361" s="25" t="s">
        <v>421</v>
      </c>
      <c r="AU361" s="25" t="s">
        <v>78</v>
      </c>
      <c r="AY361" s="25" t="s">
        <v>419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5" t="s">
        <v>78</v>
      </c>
      <c r="BK361" s="220">
        <f>ROUND(I361*H361,2)</f>
        <v>0</v>
      </c>
      <c r="BL361" s="25" t="s">
        <v>517</v>
      </c>
      <c r="BM361" s="25" t="s">
        <v>2195</v>
      </c>
    </row>
    <row r="362" spans="2:65" s="1" customFormat="1" ht="27">
      <c r="B362" s="42"/>
      <c r="C362" s="64"/>
      <c r="D362" s="237" t="s">
        <v>428</v>
      </c>
      <c r="E362" s="64"/>
      <c r="F362" s="271" t="s">
        <v>4671</v>
      </c>
      <c r="G362" s="64"/>
      <c r="H362" s="64"/>
      <c r="I362" s="177"/>
      <c r="J362" s="64"/>
      <c r="K362" s="64"/>
      <c r="L362" s="62"/>
      <c r="M362" s="223"/>
      <c r="N362" s="43"/>
      <c r="O362" s="43"/>
      <c r="P362" s="43"/>
      <c r="Q362" s="43"/>
      <c r="R362" s="43"/>
      <c r="S362" s="43"/>
      <c r="T362" s="79"/>
      <c r="AT362" s="25" t="s">
        <v>428</v>
      </c>
      <c r="AU362" s="25" t="s">
        <v>78</v>
      </c>
    </row>
    <row r="363" spans="2:65" s="1" customFormat="1" ht="22.5" customHeight="1">
      <c r="B363" s="42"/>
      <c r="C363" s="209" t="s">
        <v>1276</v>
      </c>
      <c r="D363" s="209" t="s">
        <v>421</v>
      </c>
      <c r="E363" s="210" t="s">
        <v>4672</v>
      </c>
      <c r="F363" s="211" t="s">
        <v>4673</v>
      </c>
      <c r="G363" s="212" t="s">
        <v>3002</v>
      </c>
      <c r="H363" s="213">
        <v>1</v>
      </c>
      <c r="I363" s="214"/>
      <c r="J363" s="215">
        <f>ROUND(I363*H363,2)</f>
        <v>0</v>
      </c>
      <c r="K363" s="211" t="s">
        <v>21</v>
      </c>
      <c r="L363" s="62"/>
      <c r="M363" s="216" t="s">
        <v>21</v>
      </c>
      <c r="N363" s="217" t="s">
        <v>42</v>
      </c>
      <c r="O363" s="43"/>
      <c r="P363" s="218">
        <f>O363*H363</f>
        <v>0</v>
      </c>
      <c r="Q363" s="218">
        <v>0</v>
      </c>
      <c r="R363" s="218">
        <f>Q363*H363</f>
        <v>0</v>
      </c>
      <c r="S363" s="218">
        <v>0</v>
      </c>
      <c r="T363" s="219">
        <f>S363*H363</f>
        <v>0</v>
      </c>
      <c r="AR363" s="25" t="s">
        <v>517</v>
      </c>
      <c r="AT363" s="25" t="s">
        <v>421</v>
      </c>
      <c r="AU363" s="25" t="s">
        <v>78</v>
      </c>
      <c r="AY363" s="25" t="s">
        <v>419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5" t="s">
        <v>78</v>
      </c>
      <c r="BK363" s="220">
        <f>ROUND(I363*H363,2)</f>
        <v>0</v>
      </c>
      <c r="BL363" s="25" t="s">
        <v>517</v>
      </c>
      <c r="BM363" s="25" t="s">
        <v>2208</v>
      </c>
    </row>
    <row r="364" spans="2:65" s="1" customFormat="1" ht="13.5">
      <c r="B364" s="42"/>
      <c r="C364" s="64"/>
      <c r="D364" s="237" t="s">
        <v>428</v>
      </c>
      <c r="E364" s="64"/>
      <c r="F364" s="271" t="s">
        <v>4673</v>
      </c>
      <c r="G364" s="64"/>
      <c r="H364" s="64"/>
      <c r="I364" s="177"/>
      <c r="J364" s="64"/>
      <c r="K364" s="64"/>
      <c r="L364" s="62"/>
      <c r="M364" s="223"/>
      <c r="N364" s="43"/>
      <c r="O364" s="43"/>
      <c r="P364" s="43"/>
      <c r="Q364" s="43"/>
      <c r="R364" s="43"/>
      <c r="S364" s="43"/>
      <c r="T364" s="79"/>
      <c r="AT364" s="25" t="s">
        <v>428</v>
      </c>
      <c r="AU364" s="25" t="s">
        <v>78</v>
      </c>
    </row>
    <row r="365" spans="2:65" s="1" customFormat="1" ht="22.5" customHeight="1">
      <c r="B365" s="42"/>
      <c r="C365" s="209" t="s">
        <v>1283</v>
      </c>
      <c r="D365" s="209" t="s">
        <v>421</v>
      </c>
      <c r="E365" s="210" t="s">
        <v>4674</v>
      </c>
      <c r="F365" s="211" t="s">
        <v>4611</v>
      </c>
      <c r="G365" s="212" t="s">
        <v>3002</v>
      </c>
      <c r="H365" s="213">
        <v>4</v>
      </c>
      <c r="I365" s="214"/>
      <c r="J365" s="215">
        <f>ROUND(I365*H365,2)</f>
        <v>0</v>
      </c>
      <c r="K365" s="211" t="s">
        <v>21</v>
      </c>
      <c r="L365" s="62"/>
      <c r="M365" s="216" t="s">
        <v>21</v>
      </c>
      <c r="N365" s="217" t="s">
        <v>42</v>
      </c>
      <c r="O365" s="43"/>
      <c r="P365" s="218">
        <f>O365*H365</f>
        <v>0</v>
      </c>
      <c r="Q365" s="218">
        <v>0</v>
      </c>
      <c r="R365" s="218">
        <f>Q365*H365</f>
        <v>0</v>
      </c>
      <c r="S365" s="218">
        <v>0</v>
      </c>
      <c r="T365" s="219">
        <f>S365*H365</f>
        <v>0</v>
      </c>
      <c r="AR365" s="25" t="s">
        <v>517</v>
      </c>
      <c r="AT365" s="25" t="s">
        <v>421</v>
      </c>
      <c r="AU365" s="25" t="s">
        <v>78</v>
      </c>
      <c r="AY365" s="25" t="s">
        <v>419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5" t="s">
        <v>78</v>
      </c>
      <c r="BK365" s="220">
        <f>ROUND(I365*H365,2)</f>
        <v>0</v>
      </c>
      <c r="BL365" s="25" t="s">
        <v>517</v>
      </c>
      <c r="BM365" s="25" t="s">
        <v>2216</v>
      </c>
    </row>
    <row r="366" spans="2:65" s="1" customFormat="1" ht="13.5">
      <c r="B366" s="42"/>
      <c r="C366" s="64"/>
      <c r="D366" s="237" t="s">
        <v>428</v>
      </c>
      <c r="E366" s="64"/>
      <c r="F366" s="271" t="s">
        <v>4611</v>
      </c>
      <c r="G366" s="64"/>
      <c r="H366" s="64"/>
      <c r="I366" s="177"/>
      <c r="J366" s="64"/>
      <c r="K366" s="64"/>
      <c r="L366" s="62"/>
      <c r="M366" s="223"/>
      <c r="N366" s="43"/>
      <c r="O366" s="43"/>
      <c r="P366" s="43"/>
      <c r="Q366" s="43"/>
      <c r="R366" s="43"/>
      <c r="S366" s="43"/>
      <c r="T366" s="79"/>
      <c r="AT366" s="25" t="s">
        <v>428</v>
      </c>
      <c r="AU366" s="25" t="s">
        <v>78</v>
      </c>
    </row>
    <row r="367" spans="2:65" s="1" customFormat="1" ht="31.5" customHeight="1">
      <c r="B367" s="42"/>
      <c r="C367" s="209" t="s">
        <v>1291</v>
      </c>
      <c r="D367" s="209" t="s">
        <v>421</v>
      </c>
      <c r="E367" s="210" t="s">
        <v>4675</v>
      </c>
      <c r="F367" s="211" t="s">
        <v>4676</v>
      </c>
      <c r="G367" s="212" t="s">
        <v>3002</v>
      </c>
      <c r="H367" s="213">
        <v>2</v>
      </c>
      <c r="I367" s="214"/>
      <c r="J367" s="215">
        <f>ROUND(I367*H367,2)</f>
        <v>0</v>
      </c>
      <c r="K367" s="211" t="s">
        <v>21</v>
      </c>
      <c r="L367" s="62"/>
      <c r="M367" s="216" t="s">
        <v>21</v>
      </c>
      <c r="N367" s="217" t="s">
        <v>42</v>
      </c>
      <c r="O367" s="43"/>
      <c r="P367" s="218">
        <f>O367*H367</f>
        <v>0</v>
      </c>
      <c r="Q367" s="218">
        <v>0</v>
      </c>
      <c r="R367" s="218">
        <f>Q367*H367</f>
        <v>0</v>
      </c>
      <c r="S367" s="218">
        <v>0</v>
      </c>
      <c r="T367" s="219">
        <f>S367*H367</f>
        <v>0</v>
      </c>
      <c r="AR367" s="25" t="s">
        <v>517</v>
      </c>
      <c r="AT367" s="25" t="s">
        <v>421</v>
      </c>
      <c r="AU367" s="25" t="s">
        <v>78</v>
      </c>
      <c r="AY367" s="25" t="s">
        <v>419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5" t="s">
        <v>78</v>
      </c>
      <c r="BK367" s="220">
        <f>ROUND(I367*H367,2)</f>
        <v>0</v>
      </c>
      <c r="BL367" s="25" t="s">
        <v>517</v>
      </c>
      <c r="BM367" s="25" t="s">
        <v>2224</v>
      </c>
    </row>
    <row r="368" spans="2:65" s="1" customFormat="1" ht="27">
      <c r="B368" s="42"/>
      <c r="C368" s="64"/>
      <c r="D368" s="237" t="s">
        <v>428</v>
      </c>
      <c r="E368" s="64"/>
      <c r="F368" s="271" t="s">
        <v>4676</v>
      </c>
      <c r="G368" s="64"/>
      <c r="H368" s="64"/>
      <c r="I368" s="177"/>
      <c r="J368" s="64"/>
      <c r="K368" s="64"/>
      <c r="L368" s="62"/>
      <c r="M368" s="223"/>
      <c r="N368" s="43"/>
      <c r="O368" s="43"/>
      <c r="P368" s="43"/>
      <c r="Q368" s="43"/>
      <c r="R368" s="43"/>
      <c r="S368" s="43"/>
      <c r="T368" s="79"/>
      <c r="AT368" s="25" t="s">
        <v>428</v>
      </c>
      <c r="AU368" s="25" t="s">
        <v>78</v>
      </c>
    </row>
    <row r="369" spans="2:65" s="1" customFormat="1" ht="31.5" customHeight="1">
      <c r="B369" s="42"/>
      <c r="C369" s="209" t="s">
        <v>1297</v>
      </c>
      <c r="D369" s="209" t="s">
        <v>421</v>
      </c>
      <c r="E369" s="210" t="s">
        <v>4677</v>
      </c>
      <c r="F369" s="211" t="s">
        <v>4678</v>
      </c>
      <c r="G369" s="212" t="s">
        <v>3002</v>
      </c>
      <c r="H369" s="213">
        <v>1</v>
      </c>
      <c r="I369" s="214"/>
      <c r="J369" s="215">
        <f>ROUND(I369*H369,2)</f>
        <v>0</v>
      </c>
      <c r="K369" s="211" t="s">
        <v>21</v>
      </c>
      <c r="L369" s="62"/>
      <c r="M369" s="216" t="s">
        <v>21</v>
      </c>
      <c r="N369" s="217" t="s">
        <v>42</v>
      </c>
      <c r="O369" s="43"/>
      <c r="P369" s="218">
        <f>O369*H369</f>
        <v>0</v>
      </c>
      <c r="Q369" s="218">
        <v>0</v>
      </c>
      <c r="R369" s="218">
        <f>Q369*H369</f>
        <v>0</v>
      </c>
      <c r="S369" s="218">
        <v>0</v>
      </c>
      <c r="T369" s="219">
        <f>S369*H369</f>
        <v>0</v>
      </c>
      <c r="AR369" s="25" t="s">
        <v>517</v>
      </c>
      <c r="AT369" s="25" t="s">
        <v>421</v>
      </c>
      <c r="AU369" s="25" t="s">
        <v>78</v>
      </c>
      <c r="AY369" s="25" t="s">
        <v>419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5" t="s">
        <v>78</v>
      </c>
      <c r="BK369" s="220">
        <f>ROUND(I369*H369,2)</f>
        <v>0</v>
      </c>
      <c r="BL369" s="25" t="s">
        <v>517</v>
      </c>
      <c r="BM369" s="25" t="s">
        <v>2235</v>
      </c>
    </row>
    <row r="370" spans="2:65" s="1" customFormat="1" ht="13.5">
      <c r="B370" s="42"/>
      <c r="C370" s="64"/>
      <c r="D370" s="237" t="s">
        <v>428</v>
      </c>
      <c r="E370" s="64"/>
      <c r="F370" s="271" t="s">
        <v>4678</v>
      </c>
      <c r="G370" s="64"/>
      <c r="H370" s="64"/>
      <c r="I370" s="177"/>
      <c r="J370" s="64"/>
      <c r="K370" s="64"/>
      <c r="L370" s="62"/>
      <c r="M370" s="223"/>
      <c r="N370" s="43"/>
      <c r="O370" s="43"/>
      <c r="P370" s="43"/>
      <c r="Q370" s="43"/>
      <c r="R370" s="43"/>
      <c r="S370" s="43"/>
      <c r="T370" s="79"/>
      <c r="AT370" s="25" t="s">
        <v>428</v>
      </c>
      <c r="AU370" s="25" t="s">
        <v>78</v>
      </c>
    </row>
    <row r="371" spans="2:65" s="1" customFormat="1" ht="31.5" customHeight="1">
      <c r="B371" s="42"/>
      <c r="C371" s="209" t="s">
        <v>1303</v>
      </c>
      <c r="D371" s="209" t="s">
        <v>421</v>
      </c>
      <c r="E371" s="210" t="s">
        <v>4679</v>
      </c>
      <c r="F371" s="211" t="s">
        <v>4471</v>
      </c>
      <c r="G371" s="212" t="s">
        <v>3770</v>
      </c>
      <c r="H371" s="213">
        <v>2</v>
      </c>
      <c r="I371" s="214"/>
      <c r="J371" s="215">
        <f>ROUND(I371*H371,2)</f>
        <v>0</v>
      </c>
      <c r="K371" s="211" t="s">
        <v>21</v>
      </c>
      <c r="L371" s="62"/>
      <c r="M371" s="216" t="s">
        <v>21</v>
      </c>
      <c r="N371" s="217" t="s">
        <v>42</v>
      </c>
      <c r="O371" s="43"/>
      <c r="P371" s="218">
        <f>O371*H371</f>
        <v>0</v>
      </c>
      <c r="Q371" s="218">
        <v>0</v>
      </c>
      <c r="R371" s="218">
        <f>Q371*H371</f>
        <v>0</v>
      </c>
      <c r="S371" s="218">
        <v>0</v>
      </c>
      <c r="T371" s="219">
        <f>S371*H371</f>
        <v>0</v>
      </c>
      <c r="AR371" s="25" t="s">
        <v>517</v>
      </c>
      <c r="AT371" s="25" t="s">
        <v>421</v>
      </c>
      <c r="AU371" s="25" t="s">
        <v>78</v>
      </c>
      <c r="AY371" s="25" t="s">
        <v>419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5" t="s">
        <v>78</v>
      </c>
      <c r="BK371" s="220">
        <f>ROUND(I371*H371,2)</f>
        <v>0</v>
      </c>
      <c r="BL371" s="25" t="s">
        <v>517</v>
      </c>
      <c r="BM371" s="25" t="s">
        <v>2245</v>
      </c>
    </row>
    <row r="372" spans="2:65" s="1" customFormat="1" ht="27">
      <c r="B372" s="42"/>
      <c r="C372" s="64"/>
      <c r="D372" s="237" t="s">
        <v>428</v>
      </c>
      <c r="E372" s="64"/>
      <c r="F372" s="271" t="s">
        <v>4471</v>
      </c>
      <c r="G372" s="64"/>
      <c r="H372" s="64"/>
      <c r="I372" s="177"/>
      <c r="J372" s="64"/>
      <c r="K372" s="64"/>
      <c r="L372" s="62"/>
      <c r="M372" s="223"/>
      <c r="N372" s="43"/>
      <c r="O372" s="43"/>
      <c r="P372" s="43"/>
      <c r="Q372" s="43"/>
      <c r="R372" s="43"/>
      <c r="S372" s="43"/>
      <c r="T372" s="79"/>
      <c r="AT372" s="25" t="s">
        <v>428</v>
      </c>
      <c r="AU372" s="25" t="s">
        <v>78</v>
      </c>
    </row>
    <row r="373" spans="2:65" s="1" customFormat="1" ht="31.5" customHeight="1">
      <c r="B373" s="42"/>
      <c r="C373" s="209" t="s">
        <v>1308</v>
      </c>
      <c r="D373" s="209" t="s">
        <v>421</v>
      </c>
      <c r="E373" s="210" t="s">
        <v>4680</v>
      </c>
      <c r="F373" s="211" t="s">
        <v>4681</v>
      </c>
      <c r="G373" s="212" t="s">
        <v>3770</v>
      </c>
      <c r="H373" s="213">
        <v>4</v>
      </c>
      <c r="I373" s="214"/>
      <c r="J373" s="215">
        <f>ROUND(I373*H373,2)</f>
        <v>0</v>
      </c>
      <c r="K373" s="211" t="s">
        <v>21</v>
      </c>
      <c r="L373" s="62"/>
      <c r="M373" s="216" t="s">
        <v>21</v>
      </c>
      <c r="N373" s="217" t="s">
        <v>42</v>
      </c>
      <c r="O373" s="43"/>
      <c r="P373" s="218">
        <f>O373*H373</f>
        <v>0</v>
      </c>
      <c r="Q373" s="218">
        <v>0</v>
      </c>
      <c r="R373" s="218">
        <f>Q373*H373</f>
        <v>0</v>
      </c>
      <c r="S373" s="218">
        <v>0</v>
      </c>
      <c r="T373" s="219">
        <f>S373*H373</f>
        <v>0</v>
      </c>
      <c r="AR373" s="25" t="s">
        <v>517</v>
      </c>
      <c r="AT373" s="25" t="s">
        <v>421</v>
      </c>
      <c r="AU373" s="25" t="s">
        <v>78</v>
      </c>
      <c r="AY373" s="25" t="s">
        <v>419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5" t="s">
        <v>78</v>
      </c>
      <c r="BK373" s="220">
        <f>ROUND(I373*H373,2)</f>
        <v>0</v>
      </c>
      <c r="BL373" s="25" t="s">
        <v>517</v>
      </c>
      <c r="BM373" s="25" t="s">
        <v>2256</v>
      </c>
    </row>
    <row r="374" spans="2:65" s="1" customFormat="1" ht="13.5">
      <c r="B374" s="42"/>
      <c r="C374" s="64"/>
      <c r="D374" s="237" t="s">
        <v>428</v>
      </c>
      <c r="E374" s="64"/>
      <c r="F374" s="271" t="s">
        <v>4681</v>
      </c>
      <c r="G374" s="64"/>
      <c r="H374" s="64"/>
      <c r="I374" s="177"/>
      <c r="J374" s="64"/>
      <c r="K374" s="64"/>
      <c r="L374" s="62"/>
      <c r="M374" s="223"/>
      <c r="N374" s="43"/>
      <c r="O374" s="43"/>
      <c r="P374" s="43"/>
      <c r="Q374" s="43"/>
      <c r="R374" s="43"/>
      <c r="S374" s="43"/>
      <c r="T374" s="79"/>
      <c r="AT374" s="25" t="s">
        <v>428</v>
      </c>
      <c r="AU374" s="25" t="s">
        <v>78</v>
      </c>
    </row>
    <row r="375" spans="2:65" s="1" customFormat="1" ht="31.5" customHeight="1">
      <c r="B375" s="42"/>
      <c r="C375" s="209" t="s">
        <v>1313</v>
      </c>
      <c r="D375" s="209" t="s">
        <v>421</v>
      </c>
      <c r="E375" s="210" t="s">
        <v>4682</v>
      </c>
      <c r="F375" s="211" t="s">
        <v>4683</v>
      </c>
      <c r="G375" s="212" t="s">
        <v>3002</v>
      </c>
      <c r="H375" s="213">
        <v>8</v>
      </c>
      <c r="I375" s="214"/>
      <c r="J375" s="215">
        <f>ROUND(I375*H375,2)</f>
        <v>0</v>
      </c>
      <c r="K375" s="211" t="s">
        <v>21</v>
      </c>
      <c r="L375" s="62"/>
      <c r="M375" s="216" t="s">
        <v>21</v>
      </c>
      <c r="N375" s="217" t="s">
        <v>42</v>
      </c>
      <c r="O375" s="43"/>
      <c r="P375" s="218">
        <f>O375*H375</f>
        <v>0</v>
      </c>
      <c r="Q375" s="218">
        <v>0</v>
      </c>
      <c r="R375" s="218">
        <f>Q375*H375</f>
        <v>0</v>
      </c>
      <c r="S375" s="218">
        <v>0</v>
      </c>
      <c r="T375" s="219">
        <f>S375*H375</f>
        <v>0</v>
      </c>
      <c r="AR375" s="25" t="s">
        <v>517</v>
      </c>
      <c r="AT375" s="25" t="s">
        <v>421</v>
      </c>
      <c r="AU375" s="25" t="s">
        <v>78</v>
      </c>
      <c r="AY375" s="25" t="s">
        <v>419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5" t="s">
        <v>78</v>
      </c>
      <c r="BK375" s="220">
        <f>ROUND(I375*H375,2)</f>
        <v>0</v>
      </c>
      <c r="BL375" s="25" t="s">
        <v>517</v>
      </c>
      <c r="BM375" s="25" t="s">
        <v>2265</v>
      </c>
    </row>
    <row r="376" spans="2:65" s="1" customFormat="1" ht="13.5">
      <c r="B376" s="42"/>
      <c r="C376" s="64"/>
      <c r="D376" s="237" t="s">
        <v>428</v>
      </c>
      <c r="E376" s="64"/>
      <c r="F376" s="271" t="s">
        <v>4683</v>
      </c>
      <c r="G376" s="64"/>
      <c r="H376" s="64"/>
      <c r="I376" s="177"/>
      <c r="J376" s="64"/>
      <c r="K376" s="64"/>
      <c r="L376" s="62"/>
      <c r="M376" s="223"/>
      <c r="N376" s="43"/>
      <c r="O376" s="43"/>
      <c r="P376" s="43"/>
      <c r="Q376" s="43"/>
      <c r="R376" s="43"/>
      <c r="S376" s="43"/>
      <c r="T376" s="79"/>
      <c r="AT376" s="25" t="s">
        <v>428</v>
      </c>
      <c r="AU376" s="25" t="s">
        <v>78</v>
      </c>
    </row>
    <row r="377" spans="2:65" s="1" customFormat="1" ht="22.5" customHeight="1">
      <c r="B377" s="42"/>
      <c r="C377" s="209" t="s">
        <v>1318</v>
      </c>
      <c r="D377" s="209" t="s">
        <v>421</v>
      </c>
      <c r="E377" s="210" t="s">
        <v>4684</v>
      </c>
      <c r="F377" s="211" t="s">
        <v>4685</v>
      </c>
      <c r="G377" s="212" t="s">
        <v>3002</v>
      </c>
      <c r="H377" s="213">
        <v>1</v>
      </c>
      <c r="I377" s="214"/>
      <c r="J377" s="215">
        <f>ROUND(I377*H377,2)</f>
        <v>0</v>
      </c>
      <c r="K377" s="211" t="s">
        <v>21</v>
      </c>
      <c r="L377" s="62"/>
      <c r="M377" s="216" t="s">
        <v>21</v>
      </c>
      <c r="N377" s="217" t="s">
        <v>42</v>
      </c>
      <c r="O377" s="43"/>
      <c r="P377" s="218">
        <f>O377*H377</f>
        <v>0</v>
      </c>
      <c r="Q377" s="218">
        <v>0</v>
      </c>
      <c r="R377" s="218">
        <f>Q377*H377</f>
        <v>0</v>
      </c>
      <c r="S377" s="218">
        <v>0</v>
      </c>
      <c r="T377" s="219">
        <f>S377*H377</f>
        <v>0</v>
      </c>
      <c r="AR377" s="25" t="s">
        <v>517</v>
      </c>
      <c r="AT377" s="25" t="s">
        <v>421</v>
      </c>
      <c r="AU377" s="25" t="s">
        <v>78</v>
      </c>
      <c r="AY377" s="25" t="s">
        <v>419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5" t="s">
        <v>78</v>
      </c>
      <c r="BK377" s="220">
        <f>ROUND(I377*H377,2)</f>
        <v>0</v>
      </c>
      <c r="BL377" s="25" t="s">
        <v>517</v>
      </c>
      <c r="BM377" s="25" t="s">
        <v>2273</v>
      </c>
    </row>
    <row r="378" spans="2:65" s="1" customFormat="1" ht="13.5">
      <c r="B378" s="42"/>
      <c r="C378" s="64"/>
      <c r="D378" s="237" t="s">
        <v>428</v>
      </c>
      <c r="E378" s="64"/>
      <c r="F378" s="271" t="s">
        <v>4685</v>
      </c>
      <c r="G378" s="64"/>
      <c r="H378" s="64"/>
      <c r="I378" s="177"/>
      <c r="J378" s="64"/>
      <c r="K378" s="64"/>
      <c r="L378" s="62"/>
      <c r="M378" s="223"/>
      <c r="N378" s="43"/>
      <c r="O378" s="43"/>
      <c r="P378" s="43"/>
      <c r="Q378" s="43"/>
      <c r="R378" s="43"/>
      <c r="S378" s="43"/>
      <c r="T378" s="79"/>
      <c r="AT378" s="25" t="s">
        <v>428</v>
      </c>
      <c r="AU378" s="25" t="s">
        <v>78</v>
      </c>
    </row>
    <row r="379" spans="2:65" s="1" customFormat="1" ht="22.5" customHeight="1">
      <c r="B379" s="42"/>
      <c r="C379" s="209" t="s">
        <v>1323</v>
      </c>
      <c r="D379" s="209" t="s">
        <v>421</v>
      </c>
      <c r="E379" s="210" t="s">
        <v>4686</v>
      </c>
      <c r="F379" s="211" t="s">
        <v>4687</v>
      </c>
      <c r="G379" s="212" t="s">
        <v>3002</v>
      </c>
      <c r="H379" s="213">
        <v>1</v>
      </c>
      <c r="I379" s="214"/>
      <c r="J379" s="215">
        <f>ROUND(I379*H379,2)</f>
        <v>0</v>
      </c>
      <c r="K379" s="211" t="s">
        <v>21</v>
      </c>
      <c r="L379" s="62"/>
      <c r="M379" s="216" t="s">
        <v>21</v>
      </c>
      <c r="N379" s="217" t="s">
        <v>42</v>
      </c>
      <c r="O379" s="43"/>
      <c r="P379" s="218">
        <f>O379*H379</f>
        <v>0</v>
      </c>
      <c r="Q379" s="218">
        <v>0</v>
      </c>
      <c r="R379" s="218">
        <f>Q379*H379</f>
        <v>0</v>
      </c>
      <c r="S379" s="218">
        <v>0</v>
      </c>
      <c r="T379" s="219">
        <f>S379*H379</f>
        <v>0</v>
      </c>
      <c r="AR379" s="25" t="s">
        <v>517</v>
      </c>
      <c r="AT379" s="25" t="s">
        <v>421</v>
      </c>
      <c r="AU379" s="25" t="s">
        <v>78</v>
      </c>
      <c r="AY379" s="25" t="s">
        <v>419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5" t="s">
        <v>78</v>
      </c>
      <c r="BK379" s="220">
        <f>ROUND(I379*H379,2)</f>
        <v>0</v>
      </c>
      <c r="BL379" s="25" t="s">
        <v>517</v>
      </c>
      <c r="BM379" s="25" t="s">
        <v>2283</v>
      </c>
    </row>
    <row r="380" spans="2:65" s="1" customFormat="1" ht="13.5">
      <c r="B380" s="42"/>
      <c r="C380" s="64"/>
      <c r="D380" s="237" t="s">
        <v>428</v>
      </c>
      <c r="E380" s="64"/>
      <c r="F380" s="271" t="s">
        <v>4687</v>
      </c>
      <c r="G380" s="64"/>
      <c r="H380" s="64"/>
      <c r="I380" s="177"/>
      <c r="J380" s="64"/>
      <c r="K380" s="64"/>
      <c r="L380" s="62"/>
      <c r="M380" s="223"/>
      <c r="N380" s="43"/>
      <c r="O380" s="43"/>
      <c r="P380" s="43"/>
      <c r="Q380" s="43"/>
      <c r="R380" s="43"/>
      <c r="S380" s="43"/>
      <c r="T380" s="79"/>
      <c r="AT380" s="25" t="s">
        <v>428</v>
      </c>
      <c r="AU380" s="25" t="s">
        <v>78</v>
      </c>
    </row>
    <row r="381" spans="2:65" s="1" customFormat="1" ht="22.5" customHeight="1">
      <c r="B381" s="42"/>
      <c r="C381" s="209" t="s">
        <v>1331</v>
      </c>
      <c r="D381" s="209" t="s">
        <v>421</v>
      </c>
      <c r="E381" s="210" t="s">
        <v>4688</v>
      </c>
      <c r="F381" s="211" t="s">
        <v>4689</v>
      </c>
      <c r="G381" s="212" t="s">
        <v>3002</v>
      </c>
      <c r="H381" s="213">
        <v>4</v>
      </c>
      <c r="I381" s="214"/>
      <c r="J381" s="215">
        <f>ROUND(I381*H381,2)</f>
        <v>0</v>
      </c>
      <c r="K381" s="211" t="s">
        <v>21</v>
      </c>
      <c r="L381" s="62"/>
      <c r="M381" s="216" t="s">
        <v>21</v>
      </c>
      <c r="N381" s="217" t="s">
        <v>42</v>
      </c>
      <c r="O381" s="43"/>
      <c r="P381" s="218">
        <f>O381*H381</f>
        <v>0</v>
      </c>
      <c r="Q381" s="218">
        <v>0</v>
      </c>
      <c r="R381" s="218">
        <f>Q381*H381</f>
        <v>0</v>
      </c>
      <c r="S381" s="218">
        <v>0</v>
      </c>
      <c r="T381" s="219">
        <f>S381*H381</f>
        <v>0</v>
      </c>
      <c r="AR381" s="25" t="s">
        <v>517</v>
      </c>
      <c r="AT381" s="25" t="s">
        <v>421</v>
      </c>
      <c r="AU381" s="25" t="s">
        <v>78</v>
      </c>
      <c r="AY381" s="25" t="s">
        <v>419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5" t="s">
        <v>78</v>
      </c>
      <c r="BK381" s="220">
        <f>ROUND(I381*H381,2)</f>
        <v>0</v>
      </c>
      <c r="BL381" s="25" t="s">
        <v>517</v>
      </c>
      <c r="BM381" s="25" t="s">
        <v>2296</v>
      </c>
    </row>
    <row r="382" spans="2:65" s="1" customFormat="1" ht="13.5">
      <c r="B382" s="42"/>
      <c r="C382" s="64"/>
      <c r="D382" s="237" t="s">
        <v>428</v>
      </c>
      <c r="E382" s="64"/>
      <c r="F382" s="271" t="s">
        <v>4689</v>
      </c>
      <c r="G382" s="64"/>
      <c r="H382" s="64"/>
      <c r="I382" s="177"/>
      <c r="J382" s="64"/>
      <c r="K382" s="64"/>
      <c r="L382" s="62"/>
      <c r="M382" s="223"/>
      <c r="N382" s="43"/>
      <c r="O382" s="43"/>
      <c r="P382" s="43"/>
      <c r="Q382" s="43"/>
      <c r="R382" s="43"/>
      <c r="S382" s="43"/>
      <c r="T382" s="79"/>
      <c r="AT382" s="25" t="s">
        <v>428</v>
      </c>
      <c r="AU382" s="25" t="s">
        <v>78</v>
      </c>
    </row>
    <row r="383" spans="2:65" s="1" customFormat="1" ht="22.5" customHeight="1">
      <c r="B383" s="42"/>
      <c r="C383" s="209" t="s">
        <v>1337</v>
      </c>
      <c r="D383" s="209" t="s">
        <v>421</v>
      </c>
      <c r="E383" s="210" t="s">
        <v>4690</v>
      </c>
      <c r="F383" s="211" t="s">
        <v>4691</v>
      </c>
      <c r="G383" s="212" t="s">
        <v>3002</v>
      </c>
      <c r="H383" s="213">
        <v>1</v>
      </c>
      <c r="I383" s="214"/>
      <c r="J383" s="215">
        <f>ROUND(I383*H383,2)</f>
        <v>0</v>
      </c>
      <c r="K383" s="211" t="s">
        <v>21</v>
      </c>
      <c r="L383" s="62"/>
      <c r="M383" s="216" t="s">
        <v>21</v>
      </c>
      <c r="N383" s="217" t="s">
        <v>42</v>
      </c>
      <c r="O383" s="43"/>
      <c r="P383" s="218">
        <f>O383*H383</f>
        <v>0</v>
      </c>
      <c r="Q383" s="218">
        <v>0</v>
      </c>
      <c r="R383" s="218">
        <f>Q383*H383</f>
        <v>0</v>
      </c>
      <c r="S383" s="218">
        <v>0</v>
      </c>
      <c r="T383" s="219">
        <f>S383*H383</f>
        <v>0</v>
      </c>
      <c r="AR383" s="25" t="s">
        <v>517</v>
      </c>
      <c r="AT383" s="25" t="s">
        <v>421</v>
      </c>
      <c r="AU383" s="25" t="s">
        <v>78</v>
      </c>
      <c r="AY383" s="25" t="s">
        <v>419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5" t="s">
        <v>78</v>
      </c>
      <c r="BK383" s="220">
        <f>ROUND(I383*H383,2)</f>
        <v>0</v>
      </c>
      <c r="BL383" s="25" t="s">
        <v>517</v>
      </c>
      <c r="BM383" s="25" t="s">
        <v>2306</v>
      </c>
    </row>
    <row r="384" spans="2:65" s="1" customFormat="1" ht="13.5">
      <c r="B384" s="42"/>
      <c r="C384" s="64"/>
      <c r="D384" s="237" t="s">
        <v>428</v>
      </c>
      <c r="E384" s="64"/>
      <c r="F384" s="271" t="s">
        <v>4691</v>
      </c>
      <c r="G384" s="64"/>
      <c r="H384" s="64"/>
      <c r="I384" s="177"/>
      <c r="J384" s="64"/>
      <c r="K384" s="64"/>
      <c r="L384" s="62"/>
      <c r="M384" s="223"/>
      <c r="N384" s="43"/>
      <c r="O384" s="43"/>
      <c r="P384" s="43"/>
      <c r="Q384" s="43"/>
      <c r="R384" s="43"/>
      <c r="S384" s="43"/>
      <c r="T384" s="79"/>
      <c r="AT384" s="25" t="s">
        <v>428</v>
      </c>
      <c r="AU384" s="25" t="s">
        <v>78</v>
      </c>
    </row>
    <row r="385" spans="2:65" s="1" customFormat="1" ht="22.5" customHeight="1">
      <c r="B385" s="42"/>
      <c r="C385" s="209" t="s">
        <v>1343</v>
      </c>
      <c r="D385" s="209" t="s">
        <v>421</v>
      </c>
      <c r="E385" s="210" t="s">
        <v>4692</v>
      </c>
      <c r="F385" s="211" t="s">
        <v>4625</v>
      </c>
      <c r="G385" s="212" t="s">
        <v>3002</v>
      </c>
      <c r="H385" s="213">
        <v>4</v>
      </c>
      <c r="I385" s="214"/>
      <c r="J385" s="215">
        <f>ROUND(I385*H385,2)</f>
        <v>0</v>
      </c>
      <c r="K385" s="211" t="s">
        <v>21</v>
      </c>
      <c r="L385" s="62"/>
      <c r="M385" s="216" t="s">
        <v>21</v>
      </c>
      <c r="N385" s="217" t="s">
        <v>42</v>
      </c>
      <c r="O385" s="43"/>
      <c r="P385" s="218">
        <f>O385*H385</f>
        <v>0</v>
      </c>
      <c r="Q385" s="218">
        <v>0</v>
      </c>
      <c r="R385" s="218">
        <f>Q385*H385</f>
        <v>0</v>
      </c>
      <c r="S385" s="218">
        <v>0</v>
      </c>
      <c r="T385" s="219">
        <f>S385*H385</f>
        <v>0</v>
      </c>
      <c r="AR385" s="25" t="s">
        <v>517</v>
      </c>
      <c r="AT385" s="25" t="s">
        <v>421</v>
      </c>
      <c r="AU385" s="25" t="s">
        <v>78</v>
      </c>
      <c r="AY385" s="25" t="s">
        <v>419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5" t="s">
        <v>78</v>
      </c>
      <c r="BK385" s="220">
        <f>ROUND(I385*H385,2)</f>
        <v>0</v>
      </c>
      <c r="BL385" s="25" t="s">
        <v>517</v>
      </c>
      <c r="BM385" s="25" t="s">
        <v>2317</v>
      </c>
    </row>
    <row r="386" spans="2:65" s="1" customFormat="1" ht="13.5">
      <c r="B386" s="42"/>
      <c r="C386" s="64"/>
      <c r="D386" s="237" t="s">
        <v>428</v>
      </c>
      <c r="E386" s="64"/>
      <c r="F386" s="271" t="s">
        <v>4625</v>
      </c>
      <c r="G386" s="64"/>
      <c r="H386" s="64"/>
      <c r="I386" s="177"/>
      <c r="J386" s="64"/>
      <c r="K386" s="64"/>
      <c r="L386" s="62"/>
      <c r="M386" s="223"/>
      <c r="N386" s="43"/>
      <c r="O386" s="43"/>
      <c r="P386" s="43"/>
      <c r="Q386" s="43"/>
      <c r="R386" s="43"/>
      <c r="S386" s="43"/>
      <c r="T386" s="79"/>
      <c r="AT386" s="25" t="s">
        <v>428</v>
      </c>
      <c r="AU386" s="25" t="s">
        <v>78</v>
      </c>
    </row>
    <row r="387" spans="2:65" s="1" customFormat="1" ht="22.5" customHeight="1">
      <c r="B387" s="42"/>
      <c r="C387" s="209" t="s">
        <v>1347</v>
      </c>
      <c r="D387" s="209" t="s">
        <v>421</v>
      </c>
      <c r="E387" s="210" t="s">
        <v>4693</v>
      </c>
      <c r="F387" s="211" t="s">
        <v>4694</v>
      </c>
      <c r="G387" s="212" t="s">
        <v>3770</v>
      </c>
      <c r="H387" s="213">
        <v>1</v>
      </c>
      <c r="I387" s="214"/>
      <c r="J387" s="215">
        <f>ROUND(I387*H387,2)</f>
        <v>0</v>
      </c>
      <c r="K387" s="211" t="s">
        <v>21</v>
      </c>
      <c r="L387" s="62"/>
      <c r="M387" s="216" t="s">
        <v>21</v>
      </c>
      <c r="N387" s="217" t="s">
        <v>42</v>
      </c>
      <c r="O387" s="43"/>
      <c r="P387" s="218">
        <f>O387*H387</f>
        <v>0</v>
      </c>
      <c r="Q387" s="218">
        <v>0</v>
      </c>
      <c r="R387" s="218">
        <f>Q387*H387</f>
        <v>0</v>
      </c>
      <c r="S387" s="218">
        <v>0</v>
      </c>
      <c r="T387" s="219">
        <f>S387*H387</f>
        <v>0</v>
      </c>
      <c r="AR387" s="25" t="s">
        <v>517</v>
      </c>
      <c r="AT387" s="25" t="s">
        <v>421</v>
      </c>
      <c r="AU387" s="25" t="s">
        <v>78</v>
      </c>
      <c r="AY387" s="25" t="s">
        <v>419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5" t="s">
        <v>78</v>
      </c>
      <c r="BK387" s="220">
        <f>ROUND(I387*H387,2)</f>
        <v>0</v>
      </c>
      <c r="BL387" s="25" t="s">
        <v>517</v>
      </c>
      <c r="BM387" s="25" t="s">
        <v>2325</v>
      </c>
    </row>
    <row r="388" spans="2:65" s="1" customFormat="1" ht="13.5">
      <c r="B388" s="42"/>
      <c r="C388" s="64"/>
      <c r="D388" s="237" t="s">
        <v>428</v>
      </c>
      <c r="E388" s="64"/>
      <c r="F388" s="271" t="s">
        <v>4694</v>
      </c>
      <c r="G388" s="64"/>
      <c r="H388" s="64"/>
      <c r="I388" s="177"/>
      <c r="J388" s="64"/>
      <c r="K388" s="64"/>
      <c r="L388" s="62"/>
      <c r="M388" s="223"/>
      <c r="N388" s="43"/>
      <c r="O388" s="43"/>
      <c r="P388" s="43"/>
      <c r="Q388" s="43"/>
      <c r="R388" s="43"/>
      <c r="S388" s="43"/>
      <c r="T388" s="79"/>
      <c r="AT388" s="25" t="s">
        <v>428</v>
      </c>
      <c r="AU388" s="25" t="s">
        <v>78</v>
      </c>
    </row>
    <row r="389" spans="2:65" s="1" customFormat="1" ht="31.5" customHeight="1">
      <c r="B389" s="42"/>
      <c r="C389" s="209" t="s">
        <v>1353</v>
      </c>
      <c r="D389" s="209" t="s">
        <v>421</v>
      </c>
      <c r="E389" s="210" t="s">
        <v>4695</v>
      </c>
      <c r="F389" s="211" t="s">
        <v>4696</v>
      </c>
      <c r="G389" s="212" t="s">
        <v>4506</v>
      </c>
      <c r="H389" s="213">
        <v>25</v>
      </c>
      <c r="I389" s="214"/>
      <c r="J389" s="215">
        <f>ROUND(I389*H389,2)</f>
        <v>0</v>
      </c>
      <c r="K389" s="211" t="s">
        <v>21</v>
      </c>
      <c r="L389" s="62"/>
      <c r="M389" s="216" t="s">
        <v>21</v>
      </c>
      <c r="N389" s="217" t="s">
        <v>42</v>
      </c>
      <c r="O389" s="43"/>
      <c r="P389" s="218">
        <f>O389*H389</f>
        <v>0</v>
      </c>
      <c r="Q389" s="218">
        <v>0</v>
      </c>
      <c r="R389" s="218">
        <f>Q389*H389</f>
        <v>0</v>
      </c>
      <c r="S389" s="218">
        <v>0</v>
      </c>
      <c r="T389" s="219">
        <f>S389*H389</f>
        <v>0</v>
      </c>
      <c r="AR389" s="25" t="s">
        <v>517</v>
      </c>
      <c r="AT389" s="25" t="s">
        <v>421</v>
      </c>
      <c r="AU389" s="25" t="s">
        <v>78</v>
      </c>
      <c r="AY389" s="25" t="s">
        <v>419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5" t="s">
        <v>78</v>
      </c>
      <c r="BK389" s="220">
        <f>ROUND(I389*H389,2)</f>
        <v>0</v>
      </c>
      <c r="BL389" s="25" t="s">
        <v>517</v>
      </c>
      <c r="BM389" s="25" t="s">
        <v>2334</v>
      </c>
    </row>
    <row r="390" spans="2:65" s="1" customFormat="1" ht="27">
      <c r="B390" s="42"/>
      <c r="C390" s="64"/>
      <c r="D390" s="237" t="s">
        <v>428</v>
      </c>
      <c r="E390" s="64"/>
      <c r="F390" s="271" t="s">
        <v>4696</v>
      </c>
      <c r="G390" s="64"/>
      <c r="H390" s="64"/>
      <c r="I390" s="177"/>
      <c r="J390" s="64"/>
      <c r="K390" s="64"/>
      <c r="L390" s="62"/>
      <c r="M390" s="223"/>
      <c r="N390" s="43"/>
      <c r="O390" s="43"/>
      <c r="P390" s="43"/>
      <c r="Q390" s="43"/>
      <c r="R390" s="43"/>
      <c r="S390" s="43"/>
      <c r="T390" s="79"/>
      <c r="AT390" s="25" t="s">
        <v>428</v>
      </c>
      <c r="AU390" s="25" t="s">
        <v>78</v>
      </c>
    </row>
    <row r="391" spans="2:65" s="1" customFormat="1" ht="31.5" customHeight="1">
      <c r="B391" s="42"/>
      <c r="C391" s="209" t="s">
        <v>1357</v>
      </c>
      <c r="D391" s="209" t="s">
        <v>421</v>
      </c>
      <c r="E391" s="210" t="s">
        <v>4697</v>
      </c>
      <c r="F391" s="211" t="s">
        <v>4514</v>
      </c>
      <c r="G391" s="212" t="s">
        <v>4506</v>
      </c>
      <c r="H391" s="213">
        <v>9</v>
      </c>
      <c r="I391" s="214"/>
      <c r="J391" s="215">
        <f>ROUND(I391*H391,2)</f>
        <v>0</v>
      </c>
      <c r="K391" s="211" t="s">
        <v>21</v>
      </c>
      <c r="L391" s="62"/>
      <c r="M391" s="216" t="s">
        <v>21</v>
      </c>
      <c r="N391" s="217" t="s">
        <v>42</v>
      </c>
      <c r="O391" s="43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AR391" s="25" t="s">
        <v>517</v>
      </c>
      <c r="AT391" s="25" t="s">
        <v>421</v>
      </c>
      <c r="AU391" s="25" t="s">
        <v>78</v>
      </c>
      <c r="AY391" s="25" t="s">
        <v>419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5" t="s">
        <v>78</v>
      </c>
      <c r="BK391" s="220">
        <f>ROUND(I391*H391,2)</f>
        <v>0</v>
      </c>
      <c r="BL391" s="25" t="s">
        <v>517</v>
      </c>
      <c r="BM391" s="25" t="s">
        <v>2343</v>
      </c>
    </row>
    <row r="392" spans="2:65" s="1" customFormat="1" ht="27">
      <c r="B392" s="42"/>
      <c r="C392" s="64"/>
      <c r="D392" s="237" t="s">
        <v>428</v>
      </c>
      <c r="E392" s="64"/>
      <c r="F392" s="271" t="s">
        <v>4514</v>
      </c>
      <c r="G392" s="64"/>
      <c r="H392" s="64"/>
      <c r="I392" s="177"/>
      <c r="J392" s="64"/>
      <c r="K392" s="64"/>
      <c r="L392" s="62"/>
      <c r="M392" s="223"/>
      <c r="N392" s="43"/>
      <c r="O392" s="43"/>
      <c r="P392" s="43"/>
      <c r="Q392" s="43"/>
      <c r="R392" s="43"/>
      <c r="S392" s="43"/>
      <c r="T392" s="79"/>
      <c r="AT392" s="25" t="s">
        <v>428</v>
      </c>
      <c r="AU392" s="25" t="s">
        <v>78</v>
      </c>
    </row>
    <row r="393" spans="2:65" s="1" customFormat="1" ht="31.5" customHeight="1">
      <c r="B393" s="42"/>
      <c r="C393" s="209" t="s">
        <v>1362</v>
      </c>
      <c r="D393" s="209" t="s">
        <v>421</v>
      </c>
      <c r="E393" s="210" t="s">
        <v>4698</v>
      </c>
      <c r="F393" s="211" t="s">
        <v>4518</v>
      </c>
      <c r="G393" s="212" t="s">
        <v>4506</v>
      </c>
      <c r="H393" s="213">
        <v>2</v>
      </c>
      <c r="I393" s="214"/>
      <c r="J393" s="215">
        <f>ROUND(I393*H393,2)</f>
        <v>0</v>
      </c>
      <c r="K393" s="211" t="s">
        <v>21</v>
      </c>
      <c r="L393" s="62"/>
      <c r="M393" s="216" t="s">
        <v>21</v>
      </c>
      <c r="N393" s="217" t="s">
        <v>42</v>
      </c>
      <c r="O393" s="43"/>
      <c r="P393" s="218">
        <f>O393*H393</f>
        <v>0</v>
      </c>
      <c r="Q393" s="218">
        <v>0</v>
      </c>
      <c r="R393" s="218">
        <f>Q393*H393</f>
        <v>0</v>
      </c>
      <c r="S393" s="218">
        <v>0</v>
      </c>
      <c r="T393" s="219">
        <f>S393*H393</f>
        <v>0</v>
      </c>
      <c r="AR393" s="25" t="s">
        <v>517</v>
      </c>
      <c r="AT393" s="25" t="s">
        <v>421</v>
      </c>
      <c r="AU393" s="25" t="s">
        <v>78</v>
      </c>
      <c r="AY393" s="25" t="s">
        <v>419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5" t="s">
        <v>78</v>
      </c>
      <c r="BK393" s="220">
        <f>ROUND(I393*H393,2)</f>
        <v>0</v>
      </c>
      <c r="BL393" s="25" t="s">
        <v>517</v>
      </c>
      <c r="BM393" s="25" t="s">
        <v>2351</v>
      </c>
    </row>
    <row r="394" spans="2:65" s="1" customFormat="1" ht="27">
      <c r="B394" s="42"/>
      <c r="C394" s="64"/>
      <c r="D394" s="237" t="s">
        <v>428</v>
      </c>
      <c r="E394" s="64"/>
      <c r="F394" s="271" t="s">
        <v>4518</v>
      </c>
      <c r="G394" s="64"/>
      <c r="H394" s="64"/>
      <c r="I394" s="177"/>
      <c r="J394" s="64"/>
      <c r="K394" s="64"/>
      <c r="L394" s="62"/>
      <c r="M394" s="223"/>
      <c r="N394" s="43"/>
      <c r="O394" s="43"/>
      <c r="P394" s="43"/>
      <c r="Q394" s="43"/>
      <c r="R394" s="43"/>
      <c r="S394" s="43"/>
      <c r="T394" s="79"/>
      <c r="AT394" s="25" t="s">
        <v>428</v>
      </c>
      <c r="AU394" s="25" t="s">
        <v>78</v>
      </c>
    </row>
    <row r="395" spans="2:65" s="1" customFormat="1" ht="31.5" customHeight="1">
      <c r="B395" s="42"/>
      <c r="C395" s="209" t="s">
        <v>1366</v>
      </c>
      <c r="D395" s="209" t="s">
        <v>421</v>
      </c>
      <c r="E395" s="210" t="s">
        <v>4699</v>
      </c>
      <c r="F395" s="211" t="s">
        <v>4520</v>
      </c>
      <c r="G395" s="212" t="s">
        <v>465</v>
      </c>
      <c r="H395" s="213">
        <v>3</v>
      </c>
      <c r="I395" s="214"/>
      <c r="J395" s="215">
        <f>ROUND(I395*H395,2)</f>
        <v>0</v>
      </c>
      <c r="K395" s="211" t="s">
        <v>21</v>
      </c>
      <c r="L395" s="62"/>
      <c r="M395" s="216" t="s">
        <v>21</v>
      </c>
      <c r="N395" s="217" t="s">
        <v>42</v>
      </c>
      <c r="O395" s="43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AR395" s="25" t="s">
        <v>517</v>
      </c>
      <c r="AT395" s="25" t="s">
        <v>421</v>
      </c>
      <c r="AU395" s="25" t="s">
        <v>78</v>
      </c>
      <c r="AY395" s="25" t="s">
        <v>419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5" t="s">
        <v>78</v>
      </c>
      <c r="BK395" s="220">
        <f>ROUND(I395*H395,2)</f>
        <v>0</v>
      </c>
      <c r="BL395" s="25" t="s">
        <v>517</v>
      </c>
      <c r="BM395" s="25" t="s">
        <v>2361</v>
      </c>
    </row>
    <row r="396" spans="2:65" s="1" customFormat="1" ht="27">
      <c r="B396" s="42"/>
      <c r="C396" s="64"/>
      <c r="D396" s="237" t="s">
        <v>428</v>
      </c>
      <c r="E396" s="64"/>
      <c r="F396" s="271" t="s">
        <v>4520</v>
      </c>
      <c r="G396" s="64"/>
      <c r="H396" s="64"/>
      <c r="I396" s="177"/>
      <c r="J396" s="64"/>
      <c r="K396" s="64"/>
      <c r="L396" s="62"/>
      <c r="M396" s="223"/>
      <c r="N396" s="43"/>
      <c r="O396" s="43"/>
      <c r="P396" s="43"/>
      <c r="Q396" s="43"/>
      <c r="R396" s="43"/>
      <c r="S396" s="43"/>
      <c r="T396" s="79"/>
      <c r="AT396" s="25" t="s">
        <v>428</v>
      </c>
      <c r="AU396" s="25" t="s">
        <v>78</v>
      </c>
    </row>
    <row r="397" spans="2:65" s="1" customFormat="1" ht="22.5" customHeight="1">
      <c r="B397" s="42"/>
      <c r="C397" s="209" t="s">
        <v>1370</v>
      </c>
      <c r="D397" s="209" t="s">
        <v>421</v>
      </c>
      <c r="E397" s="210" t="s">
        <v>4700</v>
      </c>
      <c r="F397" s="211" t="s">
        <v>4577</v>
      </c>
      <c r="G397" s="212" t="s">
        <v>465</v>
      </c>
      <c r="H397" s="213">
        <v>3</v>
      </c>
      <c r="I397" s="214"/>
      <c r="J397" s="215">
        <f>ROUND(I397*H397,2)</f>
        <v>0</v>
      </c>
      <c r="K397" s="211" t="s">
        <v>21</v>
      </c>
      <c r="L397" s="62"/>
      <c r="M397" s="216" t="s">
        <v>21</v>
      </c>
      <c r="N397" s="217" t="s">
        <v>42</v>
      </c>
      <c r="O397" s="43"/>
      <c r="P397" s="218">
        <f>O397*H397</f>
        <v>0</v>
      </c>
      <c r="Q397" s="218">
        <v>0</v>
      </c>
      <c r="R397" s="218">
        <f>Q397*H397</f>
        <v>0</v>
      </c>
      <c r="S397" s="218">
        <v>0</v>
      </c>
      <c r="T397" s="219">
        <f>S397*H397</f>
        <v>0</v>
      </c>
      <c r="AR397" s="25" t="s">
        <v>517</v>
      </c>
      <c r="AT397" s="25" t="s">
        <v>421</v>
      </c>
      <c r="AU397" s="25" t="s">
        <v>78</v>
      </c>
      <c r="AY397" s="25" t="s">
        <v>419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5" t="s">
        <v>78</v>
      </c>
      <c r="BK397" s="220">
        <f>ROUND(I397*H397,2)</f>
        <v>0</v>
      </c>
      <c r="BL397" s="25" t="s">
        <v>517</v>
      </c>
      <c r="BM397" s="25" t="s">
        <v>2370</v>
      </c>
    </row>
    <row r="398" spans="2:65" s="1" customFormat="1" ht="13.5">
      <c r="B398" s="42"/>
      <c r="C398" s="64"/>
      <c r="D398" s="221" t="s">
        <v>428</v>
      </c>
      <c r="E398" s="64"/>
      <c r="F398" s="222" t="s">
        <v>4577</v>
      </c>
      <c r="G398" s="64"/>
      <c r="H398" s="64"/>
      <c r="I398" s="177"/>
      <c r="J398" s="64"/>
      <c r="K398" s="64"/>
      <c r="L398" s="62"/>
      <c r="M398" s="223"/>
      <c r="N398" s="43"/>
      <c r="O398" s="43"/>
      <c r="P398" s="43"/>
      <c r="Q398" s="43"/>
      <c r="R398" s="43"/>
      <c r="S398" s="43"/>
      <c r="T398" s="79"/>
      <c r="AT398" s="25" t="s">
        <v>428</v>
      </c>
      <c r="AU398" s="25" t="s">
        <v>78</v>
      </c>
    </row>
    <row r="399" spans="2:65" s="11" customFormat="1" ht="37.35" customHeight="1">
      <c r="B399" s="192"/>
      <c r="C399" s="193"/>
      <c r="D399" s="206" t="s">
        <v>70</v>
      </c>
      <c r="E399" s="290" t="s">
        <v>468</v>
      </c>
      <c r="F399" s="290" t="s">
        <v>4701</v>
      </c>
      <c r="G399" s="193"/>
      <c r="H399" s="193"/>
      <c r="I399" s="196"/>
      <c r="J399" s="291">
        <f>BK399</f>
        <v>0</v>
      </c>
      <c r="K399" s="193"/>
      <c r="L399" s="198"/>
      <c r="M399" s="199"/>
      <c r="N399" s="200"/>
      <c r="O399" s="200"/>
      <c r="P399" s="201">
        <f>SUM(P400:P407)</f>
        <v>0</v>
      </c>
      <c r="Q399" s="200"/>
      <c r="R399" s="201">
        <f>SUM(R400:R407)</f>
        <v>0</v>
      </c>
      <c r="S399" s="200"/>
      <c r="T399" s="202">
        <f>SUM(T400:T407)</f>
        <v>0</v>
      </c>
      <c r="AR399" s="203" t="s">
        <v>78</v>
      </c>
      <c r="AT399" s="204" t="s">
        <v>70</v>
      </c>
      <c r="AU399" s="204" t="s">
        <v>71</v>
      </c>
      <c r="AY399" s="203" t="s">
        <v>419</v>
      </c>
      <c r="BK399" s="205">
        <f>SUM(BK400:BK407)</f>
        <v>0</v>
      </c>
    </row>
    <row r="400" spans="2:65" s="1" customFormat="1" ht="31.5" customHeight="1">
      <c r="B400" s="42"/>
      <c r="C400" s="209" t="s">
        <v>1375</v>
      </c>
      <c r="D400" s="209" t="s">
        <v>421</v>
      </c>
      <c r="E400" s="210" t="s">
        <v>4702</v>
      </c>
      <c r="F400" s="211" t="s">
        <v>4703</v>
      </c>
      <c r="G400" s="212" t="s">
        <v>3002</v>
      </c>
      <c r="H400" s="213">
        <v>1</v>
      </c>
      <c r="I400" s="214"/>
      <c r="J400" s="215">
        <f>ROUND(I400*H400,2)</f>
        <v>0</v>
      </c>
      <c r="K400" s="211" t="s">
        <v>21</v>
      </c>
      <c r="L400" s="62"/>
      <c r="M400" s="216" t="s">
        <v>21</v>
      </c>
      <c r="N400" s="217" t="s">
        <v>42</v>
      </c>
      <c r="O400" s="43"/>
      <c r="P400" s="218">
        <f>O400*H400</f>
        <v>0</v>
      </c>
      <c r="Q400" s="218">
        <v>0</v>
      </c>
      <c r="R400" s="218">
        <f>Q400*H400</f>
        <v>0</v>
      </c>
      <c r="S400" s="218">
        <v>0</v>
      </c>
      <c r="T400" s="219">
        <f>S400*H400</f>
        <v>0</v>
      </c>
      <c r="AR400" s="25" t="s">
        <v>517</v>
      </c>
      <c r="AT400" s="25" t="s">
        <v>421</v>
      </c>
      <c r="AU400" s="25" t="s">
        <v>78</v>
      </c>
      <c r="AY400" s="25" t="s">
        <v>419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5" t="s">
        <v>78</v>
      </c>
      <c r="BK400" s="220">
        <f>ROUND(I400*H400,2)</f>
        <v>0</v>
      </c>
      <c r="BL400" s="25" t="s">
        <v>517</v>
      </c>
      <c r="BM400" s="25" t="s">
        <v>2378</v>
      </c>
    </row>
    <row r="401" spans="2:65" s="1" customFormat="1" ht="27">
      <c r="B401" s="42"/>
      <c r="C401" s="64"/>
      <c r="D401" s="237" t="s">
        <v>428</v>
      </c>
      <c r="E401" s="64"/>
      <c r="F401" s="271" t="s">
        <v>4703</v>
      </c>
      <c r="G401" s="64"/>
      <c r="H401" s="64"/>
      <c r="I401" s="177"/>
      <c r="J401" s="64"/>
      <c r="K401" s="64"/>
      <c r="L401" s="62"/>
      <c r="M401" s="223"/>
      <c r="N401" s="43"/>
      <c r="O401" s="43"/>
      <c r="P401" s="43"/>
      <c r="Q401" s="43"/>
      <c r="R401" s="43"/>
      <c r="S401" s="43"/>
      <c r="T401" s="79"/>
      <c r="AT401" s="25" t="s">
        <v>428</v>
      </c>
      <c r="AU401" s="25" t="s">
        <v>78</v>
      </c>
    </row>
    <row r="402" spans="2:65" s="1" customFormat="1" ht="22.5" customHeight="1">
      <c r="B402" s="42"/>
      <c r="C402" s="209" t="s">
        <v>1379</v>
      </c>
      <c r="D402" s="209" t="s">
        <v>421</v>
      </c>
      <c r="E402" s="210" t="s">
        <v>4704</v>
      </c>
      <c r="F402" s="211" t="s">
        <v>4705</v>
      </c>
      <c r="G402" s="212" t="s">
        <v>3002</v>
      </c>
      <c r="H402" s="213">
        <v>1</v>
      </c>
      <c r="I402" s="214"/>
      <c r="J402" s="215">
        <f>ROUND(I402*H402,2)</f>
        <v>0</v>
      </c>
      <c r="K402" s="211" t="s">
        <v>21</v>
      </c>
      <c r="L402" s="62"/>
      <c r="M402" s="216" t="s">
        <v>21</v>
      </c>
      <c r="N402" s="217" t="s">
        <v>42</v>
      </c>
      <c r="O402" s="43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AR402" s="25" t="s">
        <v>517</v>
      </c>
      <c r="AT402" s="25" t="s">
        <v>421</v>
      </c>
      <c r="AU402" s="25" t="s">
        <v>78</v>
      </c>
      <c r="AY402" s="25" t="s">
        <v>419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5" t="s">
        <v>78</v>
      </c>
      <c r="BK402" s="220">
        <f>ROUND(I402*H402,2)</f>
        <v>0</v>
      </c>
      <c r="BL402" s="25" t="s">
        <v>517</v>
      </c>
      <c r="BM402" s="25" t="s">
        <v>2387</v>
      </c>
    </row>
    <row r="403" spans="2:65" s="1" customFormat="1" ht="13.5">
      <c r="B403" s="42"/>
      <c r="C403" s="64"/>
      <c r="D403" s="237" t="s">
        <v>428</v>
      </c>
      <c r="E403" s="64"/>
      <c r="F403" s="271" t="s">
        <v>4705</v>
      </c>
      <c r="G403" s="64"/>
      <c r="H403" s="64"/>
      <c r="I403" s="177"/>
      <c r="J403" s="64"/>
      <c r="K403" s="64"/>
      <c r="L403" s="62"/>
      <c r="M403" s="223"/>
      <c r="N403" s="43"/>
      <c r="O403" s="43"/>
      <c r="P403" s="43"/>
      <c r="Q403" s="43"/>
      <c r="R403" s="43"/>
      <c r="S403" s="43"/>
      <c r="T403" s="79"/>
      <c r="AT403" s="25" t="s">
        <v>428</v>
      </c>
      <c r="AU403" s="25" t="s">
        <v>78</v>
      </c>
    </row>
    <row r="404" spans="2:65" s="1" customFormat="1" ht="31.5" customHeight="1">
      <c r="B404" s="42"/>
      <c r="C404" s="209" t="s">
        <v>1383</v>
      </c>
      <c r="D404" s="209" t="s">
        <v>421</v>
      </c>
      <c r="E404" s="210" t="s">
        <v>4706</v>
      </c>
      <c r="F404" s="211" t="s">
        <v>4508</v>
      </c>
      <c r="G404" s="212" t="s">
        <v>4506</v>
      </c>
      <c r="H404" s="213">
        <v>3</v>
      </c>
      <c r="I404" s="214"/>
      <c r="J404" s="215">
        <f>ROUND(I404*H404,2)</f>
        <v>0</v>
      </c>
      <c r="K404" s="211" t="s">
        <v>21</v>
      </c>
      <c r="L404" s="62"/>
      <c r="M404" s="216" t="s">
        <v>21</v>
      </c>
      <c r="N404" s="217" t="s">
        <v>42</v>
      </c>
      <c r="O404" s="43"/>
      <c r="P404" s="218">
        <f>O404*H404</f>
        <v>0</v>
      </c>
      <c r="Q404" s="218">
        <v>0</v>
      </c>
      <c r="R404" s="218">
        <f>Q404*H404</f>
        <v>0</v>
      </c>
      <c r="S404" s="218">
        <v>0</v>
      </c>
      <c r="T404" s="219">
        <f>S404*H404</f>
        <v>0</v>
      </c>
      <c r="AR404" s="25" t="s">
        <v>517</v>
      </c>
      <c r="AT404" s="25" t="s">
        <v>421</v>
      </c>
      <c r="AU404" s="25" t="s">
        <v>78</v>
      </c>
      <c r="AY404" s="25" t="s">
        <v>419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5" t="s">
        <v>78</v>
      </c>
      <c r="BK404" s="220">
        <f>ROUND(I404*H404,2)</f>
        <v>0</v>
      </c>
      <c r="BL404" s="25" t="s">
        <v>517</v>
      </c>
      <c r="BM404" s="25" t="s">
        <v>2397</v>
      </c>
    </row>
    <row r="405" spans="2:65" s="1" customFormat="1" ht="27">
      <c r="B405" s="42"/>
      <c r="C405" s="64"/>
      <c r="D405" s="237" t="s">
        <v>428</v>
      </c>
      <c r="E405" s="64"/>
      <c r="F405" s="271" t="s">
        <v>4508</v>
      </c>
      <c r="G405" s="64"/>
      <c r="H405" s="64"/>
      <c r="I405" s="177"/>
      <c r="J405" s="64"/>
      <c r="K405" s="64"/>
      <c r="L405" s="62"/>
      <c r="M405" s="223"/>
      <c r="N405" s="43"/>
      <c r="O405" s="43"/>
      <c r="P405" s="43"/>
      <c r="Q405" s="43"/>
      <c r="R405" s="43"/>
      <c r="S405" s="43"/>
      <c r="T405" s="79"/>
      <c r="AT405" s="25" t="s">
        <v>428</v>
      </c>
      <c r="AU405" s="25" t="s">
        <v>78</v>
      </c>
    </row>
    <row r="406" spans="2:65" s="1" customFormat="1" ht="22.5" customHeight="1">
      <c r="B406" s="42"/>
      <c r="C406" s="209" t="s">
        <v>1388</v>
      </c>
      <c r="D406" s="209" t="s">
        <v>421</v>
      </c>
      <c r="E406" s="210" t="s">
        <v>4707</v>
      </c>
      <c r="F406" s="211" t="s">
        <v>4577</v>
      </c>
      <c r="G406" s="212" t="s">
        <v>465</v>
      </c>
      <c r="H406" s="213">
        <v>4</v>
      </c>
      <c r="I406" s="214"/>
      <c r="J406" s="215">
        <f>ROUND(I406*H406,2)</f>
        <v>0</v>
      </c>
      <c r="K406" s="211" t="s">
        <v>21</v>
      </c>
      <c r="L406" s="62"/>
      <c r="M406" s="216" t="s">
        <v>21</v>
      </c>
      <c r="N406" s="217" t="s">
        <v>42</v>
      </c>
      <c r="O406" s="43"/>
      <c r="P406" s="218">
        <f>O406*H406</f>
        <v>0</v>
      </c>
      <c r="Q406" s="218">
        <v>0</v>
      </c>
      <c r="R406" s="218">
        <f>Q406*H406</f>
        <v>0</v>
      </c>
      <c r="S406" s="218">
        <v>0</v>
      </c>
      <c r="T406" s="219">
        <f>S406*H406</f>
        <v>0</v>
      </c>
      <c r="AR406" s="25" t="s">
        <v>517</v>
      </c>
      <c r="AT406" s="25" t="s">
        <v>421</v>
      </c>
      <c r="AU406" s="25" t="s">
        <v>78</v>
      </c>
      <c r="AY406" s="25" t="s">
        <v>419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5" t="s">
        <v>78</v>
      </c>
      <c r="BK406" s="220">
        <f>ROUND(I406*H406,2)</f>
        <v>0</v>
      </c>
      <c r="BL406" s="25" t="s">
        <v>517</v>
      </c>
      <c r="BM406" s="25" t="s">
        <v>2414</v>
      </c>
    </row>
    <row r="407" spans="2:65" s="1" customFormat="1" ht="13.5">
      <c r="B407" s="42"/>
      <c r="C407" s="64"/>
      <c r="D407" s="221" t="s">
        <v>428</v>
      </c>
      <c r="E407" s="64"/>
      <c r="F407" s="222" t="s">
        <v>4577</v>
      </c>
      <c r="G407" s="64"/>
      <c r="H407" s="64"/>
      <c r="I407" s="177"/>
      <c r="J407" s="64"/>
      <c r="K407" s="64"/>
      <c r="L407" s="62"/>
      <c r="M407" s="223"/>
      <c r="N407" s="43"/>
      <c r="O407" s="43"/>
      <c r="P407" s="43"/>
      <c r="Q407" s="43"/>
      <c r="R407" s="43"/>
      <c r="S407" s="43"/>
      <c r="T407" s="79"/>
      <c r="AT407" s="25" t="s">
        <v>428</v>
      </c>
      <c r="AU407" s="25" t="s">
        <v>78</v>
      </c>
    </row>
    <row r="408" spans="2:65" s="11" customFormat="1" ht="37.35" customHeight="1">
      <c r="B408" s="192"/>
      <c r="C408" s="193"/>
      <c r="D408" s="206" t="s">
        <v>70</v>
      </c>
      <c r="E408" s="290" t="s">
        <v>474</v>
      </c>
      <c r="F408" s="290" t="s">
        <v>4708</v>
      </c>
      <c r="G408" s="193"/>
      <c r="H408" s="193"/>
      <c r="I408" s="196"/>
      <c r="J408" s="291">
        <f>BK408</f>
        <v>0</v>
      </c>
      <c r="K408" s="193"/>
      <c r="L408" s="198"/>
      <c r="M408" s="199"/>
      <c r="N408" s="200"/>
      <c r="O408" s="200"/>
      <c r="P408" s="201">
        <f>SUM(P409:P412)</f>
        <v>0</v>
      </c>
      <c r="Q408" s="200"/>
      <c r="R408" s="201">
        <f>SUM(R409:R412)</f>
        <v>0</v>
      </c>
      <c r="S408" s="200"/>
      <c r="T408" s="202">
        <f>SUM(T409:T412)</f>
        <v>0</v>
      </c>
      <c r="AR408" s="203" t="s">
        <v>78</v>
      </c>
      <c r="AT408" s="204" t="s">
        <v>70</v>
      </c>
      <c r="AU408" s="204" t="s">
        <v>71</v>
      </c>
      <c r="AY408" s="203" t="s">
        <v>419</v>
      </c>
      <c r="BK408" s="205">
        <f>SUM(BK409:BK412)</f>
        <v>0</v>
      </c>
    </row>
    <row r="409" spans="2:65" s="1" customFormat="1" ht="22.5" customHeight="1">
      <c r="B409" s="42"/>
      <c r="C409" s="209" t="s">
        <v>1392</v>
      </c>
      <c r="D409" s="209" t="s">
        <v>421</v>
      </c>
      <c r="E409" s="210" t="s">
        <v>4709</v>
      </c>
      <c r="F409" s="211" t="s">
        <v>3794</v>
      </c>
      <c r="G409" s="212" t="s">
        <v>1386</v>
      </c>
      <c r="H409" s="213">
        <v>1</v>
      </c>
      <c r="I409" s="214"/>
      <c r="J409" s="215">
        <f>ROUND(I409*H409,2)</f>
        <v>0</v>
      </c>
      <c r="K409" s="211" t="s">
        <v>21</v>
      </c>
      <c r="L409" s="62"/>
      <c r="M409" s="216" t="s">
        <v>21</v>
      </c>
      <c r="N409" s="217" t="s">
        <v>42</v>
      </c>
      <c r="O409" s="43"/>
      <c r="P409" s="218">
        <f>O409*H409</f>
        <v>0</v>
      </c>
      <c r="Q409" s="218">
        <v>0</v>
      </c>
      <c r="R409" s="218">
        <f>Q409*H409</f>
        <v>0</v>
      </c>
      <c r="S409" s="218">
        <v>0</v>
      </c>
      <c r="T409" s="219">
        <f>S409*H409</f>
        <v>0</v>
      </c>
      <c r="AR409" s="25" t="s">
        <v>517</v>
      </c>
      <c r="AT409" s="25" t="s">
        <v>421</v>
      </c>
      <c r="AU409" s="25" t="s">
        <v>78</v>
      </c>
      <c r="AY409" s="25" t="s">
        <v>419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5" t="s">
        <v>78</v>
      </c>
      <c r="BK409" s="220">
        <f>ROUND(I409*H409,2)</f>
        <v>0</v>
      </c>
      <c r="BL409" s="25" t="s">
        <v>517</v>
      </c>
      <c r="BM409" s="25" t="s">
        <v>4710</v>
      </c>
    </row>
    <row r="410" spans="2:65" s="1" customFormat="1" ht="13.5">
      <c r="B410" s="42"/>
      <c r="C410" s="64"/>
      <c r="D410" s="237" t="s">
        <v>428</v>
      </c>
      <c r="E410" s="64"/>
      <c r="F410" s="271" t="s">
        <v>3794</v>
      </c>
      <c r="G410" s="64"/>
      <c r="H410" s="64"/>
      <c r="I410" s="177"/>
      <c r="J410" s="64"/>
      <c r="K410" s="64"/>
      <c r="L410" s="62"/>
      <c r="M410" s="223"/>
      <c r="N410" s="43"/>
      <c r="O410" s="43"/>
      <c r="P410" s="43"/>
      <c r="Q410" s="43"/>
      <c r="R410" s="43"/>
      <c r="S410" s="43"/>
      <c r="T410" s="79"/>
      <c r="AT410" s="25" t="s">
        <v>428</v>
      </c>
      <c r="AU410" s="25" t="s">
        <v>78</v>
      </c>
    </row>
    <row r="411" spans="2:65" s="1" customFormat="1" ht="22.5" customHeight="1">
      <c r="B411" s="42"/>
      <c r="C411" s="209" t="s">
        <v>1396</v>
      </c>
      <c r="D411" s="209" t="s">
        <v>421</v>
      </c>
      <c r="E411" s="210" t="s">
        <v>4711</v>
      </c>
      <c r="F411" s="211" t="s">
        <v>4712</v>
      </c>
      <c r="G411" s="212" t="s">
        <v>1386</v>
      </c>
      <c r="H411" s="213">
        <v>1</v>
      </c>
      <c r="I411" s="214"/>
      <c r="J411" s="215">
        <f>ROUND(I411*H411,2)</f>
        <v>0</v>
      </c>
      <c r="K411" s="211" t="s">
        <v>21</v>
      </c>
      <c r="L411" s="62"/>
      <c r="M411" s="216" t="s">
        <v>21</v>
      </c>
      <c r="N411" s="217" t="s">
        <v>42</v>
      </c>
      <c r="O411" s="43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AR411" s="25" t="s">
        <v>517</v>
      </c>
      <c r="AT411" s="25" t="s">
        <v>421</v>
      </c>
      <c r="AU411" s="25" t="s">
        <v>78</v>
      </c>
      <c r="AY411" s="25" t="s">
        <v>419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5" t="s">
        <v>78</v>
      </c>
      <c r="BK411" s="220">
        <f>ROUND(I411*H411,2)</f>
        <v>0</v>
      </c>
      <c r="BL411" s="25" t="s">
        <v>517</v>
      </c>
      <c r="BM411" s="25" t="s">
        <v>4713</v>
      </c>
    </row>
    <row r="412" spans="2:65" s="1" customFormat="1" ht="13.5">
      <c r="B412" s="42"/>
      <c r="C412" s="64"/>
      <c r="D412" s="221" t="s">
        <v>428</v>
      </c>
      <c r="E412" s="64"/>
      <c r="F412" s="222" t="s">
        <v>4712</v>
      </c>
      <c r="G412" s="64"/>
      <c r="H412" s="64"/>
      <c r="I412" s="177"/>
      <c r="J412" s="64"/>
      <c r="K412" s="64"/>
      <c r="L412" s="62"/>
      <c r="M412" s="287"/>
      <c r="N412" s="288"/>
      <c r="O412" s="288"/>
      <c r="P412" s="288"/>
      <c r="Q412" s="288"/>
      <c r="R412" s="288"/>
      <c r="S412" s="288"/>
      <c r="T412" s="289"/>
      <c r="AT412" s="25" t="s">
        <v>428</v>
      </c>
      <c r="AU412" s="25" t="s">
        <v>78</v>
      </c>
    </row>
    <row r="413" spans="2:65" s="1" customFormat="1" ht="6.95" customHeight="1">
      <c r="B413" s="57"/>
      <c r="C413" s="58"/>
      <c r="D413" s="58"/>
      <c r="E413" s="58"/>
      <c r="F413" s="58"/>
      <c r="G413" s="58"/>
      <c r="H413" s="58"/>
      <c r="I413" s="151"/>
      <c r="J413" s="58"/>
      <c r="K413" s="58"/>
      <c r="L413" s="62"/>
    </row>
  </sheetData>
  <sheetProtection password="CC35" sheet="1" objects="1" scenarios="1" formatCells="0" formatColumns="0" formatRows="0" sort="0" autoFilter="0"/>
  <autoFilter ref="C90:K412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133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173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4714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4715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ROUND(J99,2)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ROUND(SUM(BE99:BE286), 2)</f>
        <v>0</v>
      </c>
      <c r="G34" s="43"/>
      <c r="H34" s="43"/>
      <c r="I34" s="143">
        <v>0.21</v>
      </c>
      <c r="J34" s="142">
        <f>ROUND(ROUND((SUM(BE99:BE286)),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ROUND(SUM(BF99:BF286), 2)</f>
        <v>0</v>
      </c>
      <c r="G35" s="43"/>
      <c r="H35" s="43"/>
      <c r="I35" s="143">
        <v>0.15</v>
      </c>
      <c r="J35" s="142">
        <f>ROUND(ROUND((SUM(BF99:BF286)),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ROUND(SUM(BG99:BG286),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ROUND(SUM(BH99:BH286),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ROUND(SUM(BI99:BI286),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173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4714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VK-2 - D.1.4  VENKOVNÍ VODOVOD A KANALIZACE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J99</f>
        <v>0</v>
      </c>
      <c r="K64" s="46"/>
      <c r="AU64" s="25" t="s">
        <v>281</v>
      </c>
    </row>
    <row r="65" spans="2:11" s="8" customFormat="1" ht="24.95" customHeight="1">
      <c r="B65" s="161"/>
      <c r="C65" s="162"/>
      <c r="D65" s="163" t="s">
        <v>4716</v>
      </c>
      <c r="E65" s="164"/>
      <c r="F65" s="164"/>
      <c r="G65" s="164"/>
      <c r="H65" s="164"/>
      <c r="I65" s="165"/>
      <c r="J65" s="166">
        <f>J100</f>
        <v>0</v>
      </c>
      <c r="K65" s="167"/>
    </row>
    <row r="66" spans="2:11" s="9" customFormat="1" ht="19.899999999999999" customHeight="1">
      <c r="B66" s="169"/>
      <c r="C66" s="170"/>
      <c r="D66" s="171" t="s">
        <v>4717</v>
      </c>
      <c r="E66" s="172"/>
      <c r="F66" s="172"/>
      <c r="G66" s="172"/>
      <c r="H66" s="172"/>
      <c r="I66" s="173"/>
      <c r="J66" s="174">
        <f>J101</f>
        <v>0</v>
      </c>
      <c r="K66" s="175"/>
    </row>
    <row r="67" spans="2:11" s="9" customFormat="1" ht="19.899999999999999" customHeight="1">
      <c r="B67" s="169"/>
      <c r="C67" s="170"/>
      <c r="D67" s="171" t="s">
        <v>4718</v>
      </c>
      <c r="E67" s="172"/>
      <c r="F67" s="172"/>
      <c r="G67" s="172"/>
      <c r="H67" s="172"/>
      <c r="I67" s="173"/>
      <c r="J67" s="174">
        <f>J166</f>
        <v>0</v>
      </c>
      <c r="K67" s="175"/>
    </row>
    <row r="68" spans="2:11" s="9" customFormat="1" ht="19.899999999999999" customHeight="1">
      <c r="B68" s="169"/>
      <c r="C68" s="170"/>
      <c r="D68" s="171" t="s">
        <v>4719</v>
      </c>
      <c r="E68" s="172"/>
      <c r="F68" s="172"/>
      <c r="G68" s="172"/>
      <c r="H68" s="172"/>
      <c r="I68" s="173"/>
      <c r="J68" s="174">
        <f>J169</f>
        <v>0</v>
      </c>
      <c r="K68" s="175"/>
    </row>
    <row r="69" spans="2:11" s="9" customFormat="1" ht="19.899999999999999" customHeight="1">
      <c r="B69" s="169"/>
      <c r="C69" s="170"/>
      <c r="D69" s="171" t="s">
        <v>4720</v>
      </c>
      <c r="E69" s="172"/>
      <c r="F69" s="172"/>
      <c r="G69" s="172"/>
      <c r="H69" s="172"/>
      <c r="I69" s="173"/>
      <c r="J69" s="174">
        <f>J179</f>
        <v>0</v>
      </c>
      <c r="K69" s="175"/>
    </row>
    <row r="70" spans="2:11" s="9" customFormat="1" ht="19.899999999999999" customHeight="1">
      <c r="B70" s="169"/>
      <c r="C70" s="170"/>
      <c r="D70" s="171" t="s">
        <v>4721</v>
      </c>
      <c r="E70" s="172"/>
      <c r="F70" s="172"/>
      <c r="G70" s="172"/>
      <c r="H70" s="172"/>
      <c r="I70" s="173"/>
      <c r="J70" s="174">
        <f>J185</f>
        <v>0</v>
      </c>
      <c r="K70" s="175"/>
    </row>
    <row r="71" spans="2:11" s="9" customFormat="1" ht="19.899999999999999" customHeight="1">
      <c r="B71" s="169"/>
      <c r="C71" s="170"/>
      <c r="D71" s="171" t="s">
        <v>4722</v>
      </c>
      <c r="E71" s="172"/>
      <c r="F71" s="172"/>
      <c r="G71" s="172"/>
      <c r="H71" s="172"/>
      <c r="I71" s="173"/>
      <c r="J71" s="174">
        <f>J267</f>
        <v>0</v>
      </c>
      <c r="K71" s="175"/>
    </row>
    <row r="72" spans="2:11" s="9" customFormat="1" ht="19.899999999999999" customHeight="1">
      <c r="B72" s="169"/>
      <c r="C72" s="170"/>
      <c r="D72" s="171" t="s">
        <v>4723</v>
      </c>
      <c r="E72" s="172"/>
      <c r="F72" s="172"/>
      <c r="G72" s="172"/>
      <c r="H72" s="172"/>
      <c r="I72" s="173"/>
      <c r="J72" s="174">
        <f>J274</f>
        <v>0</v>
      </c>
      <c r="K72" s="175"/>
    </row>
    <row r="73" spans="2:11" s="9" customFormat="1" ht="19.899999999999999" customHeight="1">
      <c r="B73" s="169"/>
      <c r="C73" s="170"/>
      <c r="D73" s="171" t="s">
        <v>4724</v>
      </c>
      <c r="E73" s="172"/>
      <c r="F73" s="172"/>
      <c r="G73" s="172"/>
      <c r="H73" s="172"/>
      <c r="I73" s="173"/>
      <c r="J73" s="174">
        <f>J276</f>
        <v>0</v>
      </c>
      <c r="K73" s="175"/>
    </row>
    <row r="74" spans="2:11" s="8" customFormat="1" ht="24.95" customHeight="1">
      <c r="B74" s="161"/>
      <c r="C74" s="162"/>
      <c r="D74" s="163" t="s">
        <v>4725</v>
      </c>
      <c r="E74" s="164"/>
      <c r="F74" s="164"/>
      <c r="G74" s="164"/>
      <c r="H74" s="164"/>
      <c r="I74" s="165"/>
      <c r="J74" s="166">
        <f>J283</f>
        <v>0</v>
      </c>
      <c r="K74" s="167"/>
    </row>
    <row r="75" spans="2:11" s="9" customFormat="1" ht="19.899999999999999" customHeight="1">
      <c r="B75" s="169"/>
      <c r="C75" s="170"/>
      <c r="D75" s="171" t="s">
        <v>4726</v>
      </c>
      <c r="E75" s="172"/>
      <c r="F75" s="172"/>
      <c r="G75" s="172"/>
      <c r="H75" s="172"/>
      <c r="I75" s="173"/>
      <c r="J75" s="174">
        <f>J284</f>
        <v>0</v>
      </c>
      <c r="K75" s="175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29"/>
      <c r="J76" s="43"/>
      <c r="K76" s="46"/>
    </row>
    <row r="77" spans="2:11" s="1" customFormat="1" ht="6.95" customHeight="1">
      <c r="B77" s="57"/>
      <c r="C77" s="58"/>
      <c r="D77" s="58"/>
      <c r="E77" s="58"/>
      <c r="F77" s="58"/>
      <c r="G77" s="58"/>
      <c r="H77" s="58"/>
      <c r="I77" s="151"/>
      <c r="J77" s="58"/>
      <c r="K77" s="59"/>
    </row>
    <row r="81" spans="2:12" s="1" customFormat="1" ht="6.95" customHeight="1">
      <c r="B81" s="60"/>
      <c r="C81" s="61"/>
      <c r="D81" s="61"/>
      <c r="E81" s="61"/>
      <c r="F81" s="61"/>
      <c r="G81" s="61"/>
      <c r="H81" s="61"/>
      <c r="I81" s="154"/>
      <c r="J81" s="61"/>
      <c r="K81" s="61"/>
      <c r="L81" s="62"/>
    </row>
    <row r="82" spans="2:12" s="1" customFormat="1" ht="36.950000000000003" customHeight="1">
      <c r="B82" s="42"/>
      <c r="C82" s="63" t="s">
        <v>380</v>
      </c>
      <c r="D82" s="64"/>
      <c r="E82" s="64"/>
      <c r="F82" s="64"/>
      <c r="G82" s="64"/>
      <c r="H82" s="64"/>
      <c r="I82" s="177"/>
      <c r="J82" s="64"/>
      <c r="K82" s="64"/>
      <c r="L82" s="62"/>
    </row>
    <row r="83" spans="2:12" s="1" customFormat="1" ht="6.95" customHeight="1">
      <c r="B83" s="42"/>
      <c r="C83" s="64"/>
      <c r="D83" s="64"/>
      <c r="E83" s="64"/>
      <c r="F83" s="64"/>
      <c r="G83" s="64"/>
      <c r="H83" s="64"/>
      <c r="I83" s="177"/>
      <c r="J83" s="64"/>
      <c r="K83" s="64"/>
      <c r="L83" s="62"/>
    </row>
    <row r="84" spans="2:12" s="1" customFormat="1" ht="14.45" customHeight="1">
      <c r="B84" s="42"/>
      <c r="C84" s="66" t="s">
        <v>18</v>
      </c>
      <c r="D84" s="64"/>
      <c r="E84" s="64"/>
      <c r="F84" s="64"/>
      <c r="G84" s="64"/>
      <c r="H84" s="64"/>
      <c r="I84" s="177"/>
      <c r="J84" s="64"/>
      <c r="K84" s="64"/>
      <c r="L84" s="62"/>
    </row>
    <row r="85" spans="2:12" s="1" customFormat="1" ht="22.5" customHeight="1">
      <c r="B85" s="42"/>
      <c r="C85" s="64"/>
      <c r="D85" s="64"/>
      <c r="E85" s="423" t="str">
        <f>E7</f>
        <v>Rekonstrukce objektu č.50 na ubytovnu</v>
      </c>
      <c r="F85" s="424"/>
      <c r="G85" s="424"/>
      <c r="H85" s="424"/>
      <c r="I85" s="177"/>
      <c r="J85" s="64"/>
      <c r="K85" s="64"/>
      <c r="L85" s="62"/>
    </row>
    <row r="86" spans="2:12">
      <c r="B86" s="29"/>
      <c r="C86" s="66" t="s">
        <v>170</v>
      </c>
      <c r="D86" s="178"/>
      <c r="E86" s="178"/>
      <c r="F86" s="178"/>
      <c r="G86" s="178"/>
      <c r="H86" s="178"/>
      <c r="J86" s="178"/>
      <c r="K86" s="178"/>
      <c r="L86" s="179"/>
    </row>
    <row r="87" spans="2:12" ht="22.5" customHeight="1">
      <c r="B87" s="29"/>
      <c r="C87" s="178"/>
      <c r="D87" s="178"/>
      <c r="E87" s="423" t="s">
        <v>173</v>
      </c>
      <c r="F87" s="428"/>
      <c r="G87" s="428"/>
      <c r="H87" s="428"/>
      <c r="J87" s="178"/>
      <c r="K87" s="178"/>
      <c r="L87" s="179"/>
    </row>
    <row r="88" spans="2:12">
      <c r="B88" s="29"/>
      <c r="C88" s="66" t="s">
        <v>176</v>
      </c>
      <c r="D88" s="178"/>
      <c r="E88" s="178"/>
      <c r="F88" s="178"/>
      <c r="G88" s="178"/>
      <c r="H88" s="178"/>
      <c r="J88" s="178"/>
      <c r="K88" s="178"/>
      <c r="L88" s="179"/>
    </row>
    <row r="89" spans="2:12" s="1" customFormat="1" ht="22.5" customHeight="1">
      <c r="B89" s="42"/>
      <c r="C89" s="64"/>
      <c r="D89" s="64"/>
      <c r="E89" s="427" t="s">
        <v>4714</v>
      </c>
      <c r="F89" s="425"/>
      <c r="G89" s="425"/>
      <c r="H89" s="425"/>
      <c r="I89" s="177"/>
      <c r="J89" s="64"/>
      <c r="K89" s="64"/>
      <c r="L89" s="62"/>
    </row>
    <row r="90" spans="2:12" s="1" customFormat="1" ht="14.45" customHeight="1">
      <c r="B90" s="42"/>
      <c r="C90" s="66" t="s">
        <v>3807</v>
      </c>
      <c r="D90" s="64"/>
      <c r="E90" s="64"/>
      <c r="F90" s="64"/>
      <c r="G90" s="64"/>
      <c r="H90" s="64"/>
      <c r="I90" s="177"/>
      <c r="J90" s="64"/>
      <c r="K90" s="64"/>
      <c r="L90" s="62"/>
    </row>
    <row r="91" spans="2:12" s="1" customFormat="1" ht="23.25" customHeight="1">
      <c r="B91" s="42"/>
      <c r="C91" s="64"/>
      <c r="D91" s="64"/>
      <c r="E91" s="394" t="str">
        <f>E13</f>
        <v>VK-2 - D.1.4  VENKOVNÍ VODOVOD A KANALIZACE</v>
      </c>
      <c r="F91" s="425"/>
      <c r="G91" s="425"/>
      <c r="H91" s="425"/>
      <c r="I91" s="177"/>
      <c r="J91" s="64"/>
      <c r="K91" s="64"/>
      <c r="L91" s="62"/>
    </row>
    <row r="92" spans="2:12" s="1" customFormat="1" ht="6.95" customHeight="1">
      <c r="B92" s="42"/>
      <c r="C92" s="64"/>
      <c r="D92" s="64"/>
      <c r="E92" s="64"/>
      <c r="F92" s="64"/>
      <c r="G92" s="64"/>
      <c r="H92" s="64"/>
      <c r="I92" s="177"/>
      <c r="J92" s="64"/>
      <c r="K92" s="64"/>
      <c r="L92" s="62"/>
    </row>
    <row r="93" spans="2:12" s="1" customFormat="1" ht="18" customHeight="1">
      <c r="B93" s="42"/>
      <c r="C93" s="66" t="s">
        <v>23</v>
      </c>
      <c r="D93" s="64"/>
      <c r="E93" s="64"/>
      <c r="F93" s="180" t="str">
        <f>F16</f>
        <v>Valdice</v>
      </c>
      <c r="G93" s="64"/>
      <c r="H93" s="64"/>
      <c r="I93" s="181" t="s">
        <v>25</v>
      </c>
      <c r="J93" s="74" t="str">
        <f>IF(J16="","",J16)</f>
        <v>31.07.2017</v>
      </c>
      <c r="K93" s="64"/>
      <c r="L93" s="62"/>
    </row>
    <row r="94" spans="2:12" s="1" customFormat="1" ht="6.95" customHeight="1">
      <c r="B94" s="42"/>
      <c r="C94" s="64"/>
      <c r="D94" s="64"/>
      <c r="E94" s="64"/>
      <c r="F94" s="64"/>
      <c r="G94" s="64"/>
      <c r="H94" s="64"/>
      <c r="I94" s="177"/>
      <c r="J94" s="64"/>
      <c r="K94" s="64"/>
      <c r="L94" s="62"/>
    </row>
    <row r="95" spans="2:12" s="1" customFormat="1">
      <c r="B95" s="42"/>
      <c r="C95" s="66" t="s">
        <v>27</v>
      </c>
      <c r="D95" s="64"/>
      <c r="E95" s="64"/>
      <c r="F95" s="180" t="str">
        <f>E19</f>
        <v xml:space="preserve"> </v>
      </c>
      <c r="G95" s="64"/>
      <c r="H95" s="64"/>
      <c r="I95" s="181" t="s">
        <v>33</v>
      </c>
      <c r="J95" s="180" t="str">
        <f>E25</f>
        <v xml:space="preserve"> </v>
      </c>
      <c r="K95" s="64"/>
      <c r="L95" s="62"/>
    </row>
    <row r="96" spans="2:12" s="1" customFormat="1" ht="14.45" customHeight="1">
      <c r="B96" s="42"/>
      <c r="C96" s="66" t="s">
        <v>31</v>
      </c>
      <c r="D96" s="64"/>
      <c r="E96" s="64"/>
      <c r="F96" s="180" t="str">
        <f>IF(E22="","",E22)</f>
        <v/>
      </c>
      <c r="G96" s="64"/>
      <c r="H96" s="64"/>
      <c r="I96" s="177"/>
      <c r="J96" s="64"/>
      <c r="K96" s="64"/>
      <c r="L96" s="62"/>
    </row>
    <row r="97" spans="2:65" s="1" customFormat="1" ht="10.35" customHeight="1">
      <c r="B97" s="42"/>
      <c r="C97" s="64"/>
      <c r="D97" s="64"/>
      <c r="E97" s="64"/>
      <c r="F97" s="64"/>
      <c r="G97" s="64"/>
      <c r="H97" s="64"/>
      <c r="I97" s="177"/>
      <c r="J97" s="64"/>
      <c r="K97" s="64"/>
      <c r="L97" s="62"/>
    </row>
    <row r="98" spans="2:65" s="10" customFormat="1" ht="29.25" customHeight="1">
      <c r="B98" s="182"/>
      <c r="C98" s="183" t="s">
        <v>404</v>
      </c>
      <c r="D98" s="184" t="s">
        <v>56</v>
      </c>
      <c r="E98" s="184" t="s">
        <v>52</v>
      </c>
      <c r="F98" s="184" t="s">
        <v>405</v>
      </c>
      <c r="G98" s="184" t="s">
        <v>406</v>
      </c>
      <c r="H98" s="184" t="s">
        <v>407</v>
      </c>
      <c r="I98" s="185" t="s">
        <v>408</v>
      </c>
      <c r="J98" s="184" t="s">
        <v>275</v>
      </c>
      <c r="K98" s="186" t="s">
        <v>409</v>
      </c>
      <c r="L98" s="187"/>
      <c r="M98" s="82" t="s">
        <v>410</v>
      </c>
      <c r="N98" s="83" t="s">
        <v>41</v>
      </c>
      <c r="O98" s="83" t="s">
        <v>411</v>
      </c>
      <c r="P98" s="83" t="s">
        <v>412</v>
      </c>
      <c r="Q98" s="83" t="s">
        <v>413</v>
      </c>
      <c r="R98" s="83" t="s">
        <v>414</v>
      </c>
      <c r="S98" s="83" t="s">
        <v>415</v>
      </c>
      <c r="T98" s="84" t="s">
        <v>416</v>
      </c>
    </row>
    <row r="99" spans="2:65" s="1" customFormat="1" ht="29.25" customHeight="1">
      <c r="B99" s="42"/>
      <c r="C99" s="88" t="s">
        <v>280</v>
      </c>
      <c r="D99" s="64"/>
      <c r="E99" s="64"/>
      <c r="F99" s="64"/>
      <c r="G99" s="64"/>
      <c r="H99" s="64"/>
      <c r="I99" s="177"/>
      <c r="J99" s="188">
        <f>BK99</f>
        <v>0</v>
      </c>
      <c r="K99" s="64"/>
      <c r="L99" s="62"/>
      <c r="M99" s="85"/>
      <c r="N99" s="86"/>
      <c r="O99" s="86"/>
      <c r="P99" s="189">
        <f>P100+P283</f>
        <v>0</v>
      </c>
      <c r="Q99" s="86"/>
      <c r="R99" s="189">
        <f>R100+R283</f>
        <v>231.46264383999997</v>
      </c>
      <c r="S99" s="86"/>
      <c r="T99" s="190">
        <f>T100+T283</f>
        <v>379.26</v>
      </c>
      <c r="AT99" s="25" t="s">
        <v>70</v>
      </c>
      <c r="AU99" s="25" t="s">
        <v>281</v>
      </c>
      <c r="BK99" s="191">
        <f>BK100+BK283</f>
        <v>0</v>
      </c>
    </row>
    <row r="100" spans="2:65" s="11" customFormat="1" ht="37.35" customHeight="1">
      <c r="B100" s="192"/>
      <c r="C100" s="193"/>
      <c r="D100" s="194" t="s">
        <v>70</v>
      </c>
      <c r="E100" s="195" t="s">
        <v>417</v>
      </c>
      <c r="F100" s="195" t="s">
        <v>4727</v>
      </c>
      <c r="G100" s="193"/>
      <c r="H100" s="193"/>
      <c r="I100" s="196"/>
      <c r="J100" s="197">
        <f>BK100</f>
        <v>0</v>
      </c>
      <c r="K100" s="193"/>
      <c r="L100" s="198"/>
      <c r="M100" s="199"/>
      <c r="N100" s="200"/>
      <c r="O100" s="200"/>
      <c r="P100" s="201">
        <f>P101+P166+P169+P179+P185+P267+P274+P276</f>
        <v>0</v>
      </c>
      <c r="Q100" s="200"/>
      <c r="R100" s="201">
        <f>R101+R166+R169+R179+R185+R267+R274+R276</f>
        <v>231.39264383999998</v>
      </c>
      <c r="S100" s="200"/>
      <c r="T100" s="202">
        <f>T101+T166+T169+T179+T185+T267+T274+T276</f>
        <v>379.26</v>
      </c>
      <c r="AR100" s="203" t="s">
        <v>78</v>
      </c>
      <c r="AT100" s="204" t="s">
        <v>70</v>
      </c>
      <c r="AU100" s="204" t="s">
        <v>71</v>
      </c>
      <c r="AY100" s="203" t="s">
        <v>419</v>
      </c>
      <c r="BK100" s="205">
        <f>BK101+BK166+BK169+BK179+BK185+BK267+BK274+BK276</f>
        <v>0</v>
      </c>
    </row>
    <row r="101" spans="2:65" s="11" customFormat="1" ht="19.899999999999999" customHeight="1">
      <c r="B101" s="192"/>
      <c r="C101" s="193"/>
      <c r="D101" s="206" t="s">
        <v>70</v>
      </c>
      <c r="E101" s="207" t="s">
        <v>78</v>
      </c>
      <c r="F101" s="207" t="s">
        <v>4728</v>
      </c>
      <c r="G101" s="193"/>
      <c r="H101" s="193"/>
      <c r="I101" s="196"/>
      <c r="J101" s="208">
        <f>BK101</f>
        <v>0</v>
      </c>
      <c r="K101" s="193"/>
      <c r="L101" s="198"/>
      <c r="M101" s="199"/>
      <c r="N101" s="200"/>
      <c r="O101" s="200"/>
      <c r="P101" s="201">
        <f>SUM(P102:P165)</f>
        <v>0</v>
      </c>
      <c r="Q101" s="200"/>
      <c r="R101" s="201">
        <f>SUM(R102:R165)</f>
        <v>128.31310144</v>
      </c>
      <c r="S101" s="200"/>
      <c r="T101" s="202">
        <f>SUM(T102:T165)</f>
        <v>379.26</v>
      </c>
      <c r="AR101" s="203" t="s">
        <v>78</v>
      </c>
      <c r="AT101" s="204" t="s">
        <v>70</v>
      </c>
      <c r="AU101" s="204" t="s">
        <v>78</v>
      </c>
      <c r="AY101" s="203" t="s">
        <v>419</v>
      </c>
      <c r="BK101" s="205">
        <f>SUM(BK102:BK165)</f>
        <v>0</v>
      </c>
    </row>
    <row r="102" spans="2:65" s="1" customFormat="1" ht="22.5" customHeight="1">
      <c r="B102" s="42"/>
      <c r="C102" s="209" t="s">
        <v>78</v>
      </c>
      <c r="D102" s="209" t="s">
        <v>421</v>
      </c>
      <c r="E102" s="210" t="s">
        <v>4729</v>
      </c>
      <c r="F102" s="211" t="s">
        <v>4730</v>
      </c>
      <c r="G102" s="212" t="s">
        <v>465</v>
      </c>
      <c r="H102" s="213">
        <v>441</v>
      </c>
      <c r="I102" s="214"/>
      <c r="J102" s="215">
        <f>ROUND(I102*H102,2)</f>
        <v>0</v>
      </c>
      <c r="K102" s="211" t="s">
        <v>21</v>
      </c>
      <c r="L102" s="62"/>
      <c r="M102" s="216" t="s">
        <v>21</v>
      </c>
      <c r="N102" s="217" t="s">
        <v>42</v>
      </c>
      <c r="O102" s="43"/>
      <c r="P102" s="218">
        <f>O102*H102</f>
        <v>0</v>
      </c>
      <c r="Q102" s="218">
        <v>0</v>
      </c>
      <c r="R102" s="218">
        <f>Q102*H102</f>
        <v>0</v>
      </c>
      <c r="S102" s="218">
        <v>0.625</v>
      </c>
      <c r="T102" s="219">
        <f>S102*H102</f>
        <v>275.625</v>
      </c>
      <c r="AR102" s="25" t="s">
        <v>426</v>
      </c>
      <c r="AT102" s="25" t="s">
        <v>421</v>
      </c>
      <c r="AU102" s="25" t="s">
        <v>80</v>
      </c>
      <c r="AY102" s="25" t="s">
        <v>419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5" t="s">
        <v>78</v>
      </c>
      <c r="BK102" s="220">
        <f>ROUND(I102*H102,2)</f>
        <v>0</v>
      </c>
      <c r="BL102" s="25" t="s">
        <v>426</v>
      </c>
      <c r="BM102" s="25" t="s">
        <v>4731</v>
      </c>
    </row>
    <row r="103" spans="2:65" s="12" customFormat="1" ht="13.5">
      <c r="B103" s="224"/>
      <c r="C103" s="225"/>
      <c r="D103" s="221" t="s">
        <v>430</v>
      </c>
      <c r="E103" s="226" t="s">
        <v>21</v>
      </c>
      <c r="F103" s="227" t="s">
        <v>4732</v>
      </c>
      <c r="G103" s="225"/>
      <c r="H103" s="228">
        <v>345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430</v>
      </c>
      <c r="AU103" s="234" t="s">
        <v>80</v>
      </c>
      <c r="AV103" s="12" t="s">
        <v>80</v>
      </c>
      <c r="AW103" s="12" t="s">
        <v>34</v>
      </c>
      <c r="AX103" s="12" t="s">
        <v>71</v>
      </c>
      <c r="AY103" s="234" t="s">
        <v>419</v>
      </c>
    </row>
    <row r="104" spans="2:65" s="12" customFormat="1" ht="13.5">
      <c r="B104" s="224"/>
      <c r="C104" s="225"/>
      <c r="D104" s="221" t="s">
        <v>430</v>
      </c>
      <c r="E104" s="226" t="s">
        <v>21</v>
      </c>
      <c r="F104" s="227" t="s">
        <v>4733</v>
      </c>
      <c r="G104" s="225"/>
      <c r="H104" s="228">
        <v>96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430</v>
      </c>
      <c r="AU104" s="234" t="s">
        <v>80</v>
      </c>
      <c r="AV104" s="12" t="s">
        <v>80</v>
      </c>
      <c r="AW104" s="12" t="s">
        <v>34</v>
      </c>
      <c r="AX104" s="12" t="s">
        <v>71</v>
      </c>
      <c r="AY104" s="234" t="s">
        <v>419</v>
      </c>
    </row>
    <row r="105" spans="2:65" s="13" customFormat="1" ht="13.5">
      <c r="B105" s="235"/>
      <c r="C105" s="236"/>
      <c r="D105" s="237" t="s">
        <v>430</v>
      </c>
      <c r="E105" s="238" t="s">
        <v>21</v>
      </c>
      <c r="F105" s="239" t="s">
        <v>434</v>
      </c>
      <c r="G105" s="236"/>
      <c r="H105" s="240">
        <v>441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430</v>
      </c>
      <c r="AU105" s="246" t="s">
        <v>80</v>
      </c>
      <c r="AV105" s="13" t="s">
        <v>426</v>
      </c>
      <c r="AW105" s="13" t="s">
        <v>34</v>
      </c>
      <c r="AX105" s="13" t="s">
        <v>78</v>
      </c>
      <c r="AY105" s="246" t="s">
        <v>419</v>
      </c>
    </row>
    <row r="106" spans="2:65" s="1" customFormat="1" ht="22.5" customHeight="1">
      <c r="B106" s="42"/>
      <c r="C106" s="209" t="s">
        <v>80</v>
      </c>
      <c r="D106" s="209" t="s">
        <v>421</v>
      </c>
      <c r="E106" s="210" t="s">
        <v>4734</v>
      </c>
      <c r="F106" s="211" t="s">
        <v>4735</v>
      </c>
      <c r="G106" s="212" t="s">
        <v>465</v>
      </c>
      <c r="H106" s="213">
        <v>441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0.23499999999999999</v>
      </c>
      <c r="T106" s="219">
        <f>S106*H106</f>
        <v>103.63499999999999</v>
      </c>
      <c r="AR106" s="25" t="s">
        <v>426</v>
      </c>
      <c r="AT106" s="25" t="s">
        <v>421</v>
      </c>
      <c r="AU106" s="25" t="s">
        <v>80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426</v>
      </c>
      <c r="BM106" s="25" t="s">
        <v>4736</v>
      </c>
    </row>
    <row r="107" spans="2:65" s="1" customFormat="1" ht="22.5" customHeight="1">
      <c r="B107" s="42"/>
      <c r="C107" s="209" t="s">
        <v>100</v>
      </c>
      <c r="D107" s="209" t="s">
        <v>421</v>
      </c>
      <c r="E107" s="210" t="s">
        <v>4737</v>
      </c>
      <c r="F107" s="211" t="s">
        <v>4738</v>
      </c>
      <c r="G107" s="212" t="s">
        <v>424</v>
      </c>
      <c r="H107" s="213">
        <v>112.864</v>
      </c>
      <c r="I107" s="214"/>
      <c r="J107" s="215">
        <f>ROUND(I107*H107,2)</f>
        <v>0</v>
      </c>
      <c r="K107" s="211" t="s">
        <v>21</v>
      </c>
      <c r="L107" s="62"/>
      <c r="M107" s="216" t="s">
        <v>21</v>
      </c>
      <c r="N107" s="217" t="s">
        <v>42</v>
      </c>
      <c r="O107" s="43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25" t="s">
        <v>426</v>
      </c>
      <c r="AT107" s="25" t="s">
        <v>421</v>
      </c>
      <c r="AU107" s="25" t="s">
        <v>80</v>
      </c>
      <c r="AY107" s="25" t="s">
        <v>419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5" t="s">
        <v>78</v>
      </c>
      <c r="BK107" s="220">
        <f>ROUND(I107*H107,2)</f>
        <v>0</v>
      </c>
      <c r="BL107" s="25" t="s">
        <v>426</v>
      </c>
      <c r="BM107" s="25" t="s">
        <v>4739</v>
      </c>
    </row>
    <row r="108" spans="2:65" s="12" customFormat="1" ht="13.5">
      <c r="B108" s="224"/>
      <c r="C108" s="225"/>
      <c r="D108" s="221" t="s">
        <v>430</v>
      </c>
      <c r="E108" s="226" t="s">
        <v>21</v>
      </c>
      <c r="F108" s="227" t="s">
        <v>4740</v>
      </c>
      <c r="G108" s="225"/>
      <c r="H108" s="228">
        <v>8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430</v>
      </c>
      <c r="AU108" s="234" t="s">
        <v>80</v>
      </c>
      <c r="AV108" s="12" t="s">
        <v>80</v>
      </c>
      <c r="AW108" s="12" t="s">
        <v>34</v>
      </c>
      <c r="AX108" s="12" t="s">
        <v>71</v>
      </c>
      <c r="AY108" s="234" t="s">
        <v>419</v>
      </c>
    </row>
    <row r="109" spans="2:65" s="12" customFormat="1" ht="13.5">
      <c r="B109" s="224"/>
      <c r="C109" s="225"/>
      <c r="D109" s="221" t="s">
        <v>430</v>
      </c>
      <c r="E109" s="226" t="s">
        <v>21</v>
      </c>
      <c r="F109" s="227" t="s">
        <v>4741</v>
      </c>
      <c r="G109" s="225"/>
      <c r="H109" s="228">
        <v>77.823999999999998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430</v>
      </c>
      <c r="AU109" s="234" t="s">
        <v>80</v>
      </c>
      <c r="AV109" s="12" t="s">
        <v>80</v>
      </c>
      <c r="AW109" s="12" t="s">
        <v>34</v>
      </c>
      <c r="AX109" s="12" t="s">
        <v>71</v>
      </c>
      <c r="AY109" s="234" t="s">
        <v>419</v>
      </c>
    </row>
    <row r="110" spans="2:65" s="12" customFormat="1" ht="13.5">
      <c r="B110" s="224"/>
      <c r="C110" s="225"/>
      <c r="D110" s="221" t="s">
        <v>430</v>
      </c>
      <c r="E110" s="226" t="s">
        <v>21</v>
      </c>
      <c r="F110" s="227" t="s">
        <v>4742</v>
      </c>
      <c r="G110" s="225"/>
      <c r="H110" s="228">
        <v>27.04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430</v>
      </c>
      <c r="AU110" s="234" t="s">
        <v>80</v>
      </c>
      <c r="AV110" s="12" t="s">
        <v>80</v>
      </c>
      <c r="AW110" s="12" t="s">
        <v>34</v>
      </c>
      <c r="AX110" s="12" t="s">
        <v>71</v>
      </c>
      <c r="AY110" s="234" t="s">
        <v>419</v>
      </c>
    </row>
    <row r="111" spans="2:65" s="13" customFormat="1" ht="13.5">
      <c r="B111" s="235"/>
      <c r="C111" s="236"/>
      <c r="D111" s="237" t="s">
        <v>430</v>
      </c>
      <c r="E111" s="238" t="s">
        <v>21</v>
      </c>
      <c r="F111" s="239" t="s">
        <v>434</v>
      </c>
      <c r="G111" s="236"/>
      <c r="H111" s="240">
        <v>112.864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430</v>
      </c>
      <c r="AU111" s="246" t="s">
        <v>80</v>
      </c>
      <c r="AV111" s="13" t="s">
        <v>426</v>
      </c>
      <c r="AW111" s="13" t="s">
        <v>34</v>
      </c>
      <c r="AX111" s="13" t="s">
        <v>78</v>
      </c>
      <c r="AY111" s="246" t="s">
        <v>419</v>
      </c>
    </row>
    <row r="112" spans="2:65" s="1" customFormat="1" ht="22.5" customHeight="1">
      <c r="B112" s="42"/>
      <c r="C112" s="209" t="s">
        <v>426</v>
      </c>
      <c r="D112" s="209" t="s">
        <v>421</v>
      </c>
      <c r="E112" s="210" t="s">
        <v>4743</v>
      </c>
      <c r="F112" s="211" t="s">
        <v>4744</v>
      </c>
      <c r="G112" s="212" t="s">
        <v>424</v>
      </c>
      <c r="H112" s="213">
        <v>112.864</v>
      </c>
      <c r="I112" s="214"/>
      <c r="J112" s="215">
        <f>ROUND(I112*H112,2)</f>
        <v>0</v>
      </c>
      <c r="K112" s="211" t="s">
        <v>21</v>
      </c>
      <c r="L112" s="62"/>
      <c r="M112" s="216" t="s">
        <v>21</v>
      </c>
      <c r="N112" s="217" t="s">
        <v>42</v>
      </c>
      <c r="O112" s="43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25" t="s">
        <v>426</v>
      </c>
      <c r="AT112" s="25" t="s">
        <v>421</v>
      </c>
      <c r="AU112" s="25" t="s">
        <v>80</v>
      </c>
      <c r="AY112" s="25" t="s">
        <v>419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5" t="s">
        <v>78</v>
      </c>
      <c r="BK112" s="220">
        <f>ROUND(I112*H112,2)</f>
        <v>0</v>
      </c>
      <c r="BL112" s="25" t="s">
        <v>426</v>
      </c>
      <c r="BM112" s="25" t="s">
        <v>4745</v>
      </c>
    </row>
    <row r="113" spans="2:65" s="12" customFormat="1" ht="13.5">
      <c r="B113" s="224"/>
      <c r="C113" s="225"/>
      <c r="D113" s="221" t="s">
        <v>430</v>
      </c>
      <c r="E113" s="226" t="s">
        <v>21</v>
      </c>
      <c r="F113" s="227" t="s">
        <v>4746</v>
      </c>
      <c r="G113" s="225"/>
      <c r="H113" s="228">
        <v>112.864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430</v>
      </c>
      <c r="AU113" s="234" t="s">
        <v>80</v>
      </c>
      <c r="AV113" s="12" t="s">
        <v>80</v>
      </c>
      <c r="AW113" s="12" t="s">
        <v>34</v>
      </c>
      <c r="AX113" s="12" t="s">
        <v>71</v>
      </c>
      <c r="AY113" s="234" t="s">
        <v>419</v>
      </c>
    </row>
    <row r="114" spans="2:65" s="13" customFormat="1" ht="13.5">
      <c r="B114" s="235"/>
      <c r="C114" s="236"/>
      <c r="D114" s="237" t="s">
        <v>430</v>
      </c>
      <c r="E114" s="238" t="s">
        <v>21</v>
      </c>
      <c r="F114" s="239" t="s">
        <v>434</v>
      </c>
      <c r="G114" s="236"/>
      <c r="H114" s="240">
        <v>112.864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430</v>
      </c>
      <c r="AU114" s="246" t="s">
        <v>80</v>
      </c>
      <c r="AV114" s="13" t="s">
        <v>426</v>
      </c>
      <c r="AW114" s="13" t="s">
        <v>34</v>
      </c>
      <c r="AX114" s="13" t="s">
        <v>78</v>
      </c>
      <c r="AY114" s="246" t="s">
        <v>419</v>
      </c>
    </row>
    <row r="115" spans="2:65" s="1" customFormat="1" ht="22.5" customHeight="1">
      <c r="B115" s="42"/>
      <c r="C115" s="209" t="s">
        <v>450</v>
      </c>
      <c r="D115" s="209" t="s">
        <v>421</v>
      </c>
      <c r="E115" s="210" t="s">
        <v>4747</v>
      </c>
      <c r="F115" s="211" t="s">
        <v>4748</v>
      </c>
      <c r="G115" s="212" t="s">
        <v>424</v>
      </c>
      <c r="H115" s="213">
        <v>788.4</v>
      </c>
      <c r="I115" s="214"/>
      <c r="J115" s="215">
        <f>ROUND(I115*H115,2)</f>
        <v>0</v>
      </c>
      <c r="K115" s="211" t="s">
        <v>21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426</v>
      </c>
      <c r="AT115" s="25" t="s">
        <v>421</v>
      </c>
      <c r="AU115" s="25" t="s">
        <v>80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426</v>
      </c>
      <c r="BM115" s="25" t="s">
        <v>4749</v>
      </c>
    </row>
    <row r="116" spans="2:65" s="12" customFormat="1" ht="13.5">
      <c r="B116" s="224"/>
      <c r="C116" s="225"/>
      <c r="D116" s="221" t="s">
        <v>430</v>
      </c>
      <c r="E116" s="226" t="s">
        <v>21</v>
      </c>
      <c r="F116" s="227" t="s">
        <v>4750</v>
      </c>
      <c r="G116" s="225"/>
      <c r="H116" s="228">
        <v>236.4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AT116" s="234" t="s">
        <v>430</v>
      </c>
      <c r="AU116" s="234" t="s">
        <v>80</v>
      </c>
      <c r="AV116" s="12" t="s">
        <v>80</v>
      </c>
      <c r="AW116" s="12" t="s">
        <v>34</v>
      </c>
      <c r="AX116" s="12" t="s">
        <v>71</v>
      </c>
      <c r="AY116" s="234" t="s">
        <v>419</v>
      </c>
    </row>
    <row r="117" spans="2:65" s="12" customFormat="1" ht="13.5">
      <c r="B117" s="224"/>
      <c r="C117" s="225"/>
      <c r="D117" s="221" t="s">
        <v>430</v>
      </c>
      <c r="E117" s="226" t="s">
        <v>21</v>
      </c>
      <c r="F117" s="227" t="s">
        <v>4751</v>
      </c>
      <c r="G117" s="225"/>
      <c r="H117" s="228">
        <v>552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430</v>
      </c>
      <c r="AU117" s="234" t="s">
        <v>80</v>
      </c>
      <c r="AV117" s="12" t="s">
        <v>80</v>
      </c>
      <c r="AW117" s="12" t="s">
        <v>34</v>
      </c>
      <c r="AX117" s="12" t="s">
        <v>71</v>
      </c>
      <c r="AY117" s="234" t="s">
        <v>419</v>
      </c>
    </row>
    <row r="118" spans="2:65" s="13" customFormat="1" ht="13.5">
      <c r="B118" s="235"/>
      <c r="C118" s="236"/>
      <c r="D118" s="237" t="s">
        <v>430</v>
      </c>
      <c r="E118" s="238" t="s">
        <v>21</v>
      </c>
      <c r="F118" s="239" t="s">
        <v>434</v>
      </c>
      <c r="G118" s="236"/>
      <c r="H118" s="240">
        <v>788.4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430</v>
      </c>
      <c r="AU118" s="246" t="s">
        <v>80</v>
      </c>
      <c r="AV118" s="13" t="s">
        <v>426</v>
      </c>
      <c r="AW118" s="13" t="s">
        <v>34</v>
      </c>
      <c r="AX118" s="13" t="s">
        <v>78</v>
      </c>
      <c r="AY118" s="246" t="s">
        <v>419</v>
      </c>
    </row>
    <row r="119" spans="2:65" s="1" customFormat="1" ht="31.5" customHeight="1">
      <c r="B119" s="42"/>
      <c r="C119" s="209" t="s">
        <v>455</v>
      </c>
      <c r="D119" s="209" t="s">
        <v>421</v>
      </c>
      <c r="E119" s="210" t="s">
        <v>2858</v>
      </c>
      <c r="F119" s="211" t="s">
        <v>2859</v>
      </c>
      <c r="G119" s="212" t="s">
        <v>424</v>
      </c>
      <c r="H119" s="213">
        <v>788.4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80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4752</v>
      </c>
    </row>
    <row r="120" spans="2:65" s="12" customFormat="1" ht="13.5">
      <c r="B120" s="224"/>
      <c r="C120" s="225"/>
      <c r="D120" s="221" t="s">
        <v>430</v>
      </c>
      <c r="E120" s="226" t="s">
        <v>21</v>
      </c>
      <c r="F120" s="227" t="s">
        <v>4753</v>
      </c>
      <c r="G120" s="225"/>
      <c r="H120" s="228">
        <v>788.4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430</v>
      </c>
      <c r="AU120" s="234" t="s">
        <v>80</v>
      </c>
      <c r="AV120" s="12" t="s">
        <v>80</v>
      </c>
      <c r="AW120" s="12" t="s">
        <v>34</v>
      </c>
      <c r="AX120" s="12" t="s">
        <v>71</v>
      </c>
      <c r="AY120" s="234" t="s">
        <v>419</v>
      </c>
    </row>
    <row r="121" spans="2:65" s="13" customFormat="1" ht="13.5">
      <c r="B121" s="235"/>
      <c r="C121" s="236"/>
      <c r="D121" s="237" t="s">
        <v>430</v>
      </c>
      <c r="E121" s="238" t="s">
        <v>21</v>
      </c>
      <c r="F121" s="239" t="s">
        <v>434</v>
      </c>
      <c r="G121" s="236"/>
      <c r="H121" s="240">
        <v>788.4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430</v>
      </c>
      <c r="AU121" s="246" t="s">
        <v>80</v>
      </c>
      <c r="AV121" s="13" t="s">
        <v>426</v>
      </c>
      <c r="AW121" s="13" t="s">
        <v>34</v>
      </c>
      <c r="AX121" s="13" t="s">
        <v>78</v>
      </c>
      <c r="AY121" s="246" t="s">
        <v>419</v>
      </c>
    </row>
    <row r="122" spans="2:65" s="1" customFormat="1" ht="22.5" customHeight="1">
      <c r="B122" s="42"/>
      <c r="C122" s="209" t="s">
        <v>462</v>
      </c>
      <c r="D122" s="209" t="s">
        <v>421</v>
      </c>
      <c r="E122" s="210" t="s">
        <v>2861</v>
      </c>
      <c r="F122" s="211" t="s">
        <v>2862</v>
      </c>
      <c r="G122" s="212" t="s">
        <v>465</v>
      </c>
      <c r="H122" s="213">
        <v>1301.2</v>
      </c>
      <c r="I122" s="214"/>
      <c r="J122" s="215">
        <f>ROUND(I122*H122,2)</f>
        <v>0</v>
      </c>
      <c r="K122" s="211" t="s">
        <v>21</v>
      </c>
      <c r="L122" s="62"/>
      <c r="M122" s="216" t="s">
        <v>21</v>
      </c>
      <c r="N122" s="217" t="s">
        <v>42</v>
      </c>
      <c r="O122" s="43"/>
      <c r="P122" s="218">
        <f>O122*H122</f>
        <v>0</v>
      </c>
      <c r="Q122" s="218">
        <v>8.4000000000000003E-4</v>
      </c>
      <c r="R122" s="218">
        <f>Q122*H122</f>
        <v>1.093008</v>
      </c>
      <c r="S122" s="218">
        <v>0</v>
      </c>
      <c r="T122" s="219">
        <f>S122*H122</f>
        <v>0</v>
      </c>
      <c r="AR122" s="25" t="s">
        <v>426</v>
      </c>
      <c r="AT122" s="25" t="s">
        <v>421</v>
      </c>
      <c r="AU122" s="25" t="s">
        <v>80</v>
      </c>
      <c r="AY122" s="25" t="s">
        <v>419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5" t="s">
        <v>78</v>
      </c>
      <c r="BK122" s="220">
        <f>ROUND(I122*H122,2)</f>
        <v>0</v>
      </c>
      <c r="BL122" s="25" t="s">
        <v>426</v>
      </c>
      <c r="BM122" s="25" t="s">
        <v>4754</v>
      </c>
    </row>
    <row r="123" spans="2:65" s="12" customFormat="1" ht="13.5">
      <c r="B123" s="224"/>
      <c r="C123" s="225"/>
      <c r="D123" s="221" t="s">
        <v>430</v>
      </c>
      <c r="E123" s="226" t="s">
        <v>21</v>
      </c>
      <c r="F123" s="227" t="s">
        <v>4755</v>
      </c>
      <c r="G123" s="225"/>
      <c r="H123" s="228">
        <v>16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430</v>
      </c>
      <c r="AU123" s="234" t="s">
        <v>80</v>
      </c>
      <c r="AV123" s="12" t="s">
        <v>80</v>
      </c>
      <c r="AW123" s="12" t="s">
        <v>34</v>
      </c>
      <c r="AX123" s="12" t="s">
        <v>71</v>
      </c>
      <c r="AY123" s="234" t="s">
        <v>419</v>
      </c>
    </row>
    <row r="124" spans="2:65" s="12" customFormat="1" ht="13.5">
      <c r="B124" s="224"/>
      <c r="C124" s="225"/>
      <c r="D124" s="221" t="s">
        <v>430</v>
      </c>
      <c r="E124" s="226" t="s">
        <v>21</v>
      </c>
      <c r="F124" s="227" t="s">
        <v>4756</v>
      </c>
      <c r="G124" s="225"/>
      <c r="H124" s="228">
        <v>25.6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430</v>
      </c>
      <c r="AU124" s="234" t="s">
        <v>80</v>
      </c>
      <c r="AV124" s="12" t="s">
        <v>80</v>
      </c>
      <c r="AW124" s="12" t="s">
        <v>34</v>
      </c>
      <c r="AX124" s="12" t="s">
        <v>71</v>
      </c>
      <c r="AY124" s="234" t="s">
        <v>419</v>
      </c>
    </row>
    <row r="125" spans="2:65" s="12" customFormat="1" ht="13.5">
      <c r="B125" s="224"/>
      <c r="C125" s="225"/>
      <c r="D125" s="221" t="s">
        <v>430</v>
      </c>
      <c r="E125" s="226" t="s">
        <v>21</v>
      </c>
      <c r="F125" s="227" t="s">
        <v>4757</v>
      </c>
      <c r="G125" s="225"/>
      <c r="H125" s="228">
        <v>41.6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430</v>
      </c>
      <c r="AU125" s="234" t="s">
        <v>80</v>
      </c>
      <c r="AV125" s="12" t="s">
        <v>80</v>
      </c>
      <c r="AW125" s="12" t="s">
        <v>34</v>
      </c>
      <c r="AX125" s="12" t="s">
        <v>71</v>
      </c>
      <c r="AY125" s="234" t="s">
        <v>419</v>
      </c>
    </row>
    <row r="126" spans="2:65" s="12" customFormat="1" ht="13.5">
      <c r="B126" s="224"/>
      <c r="C126" s="225"/>
      <c r="D126" s="221" t="s">
        <v>430</v>
      </c>
      <c r="E126" s="226" t="s">
        <v>21</v>
      </c>
      <c r="F126" s="227" t="s">
        <v>4758</v>
      </c>
      <c r="G126" s="225"/>
      <c r="H126" s="228">
        <v>114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AT126" s="234" t="s">
        <v>430</v>
      </c>
      <c r="AU126" s="234" t="s">
        <v>80</v>
      </c>
      <c r="AV126" s="12" t="s">
        <v>80</v>
      </c>
      <c r="AW126" s="12" t="s">
        <v>34</v>
      </c>
      <c r="AX126" s="12" t="s">
        <v>71</v>
      </c>
      <c r="AY126" s="234" t="s">
        <v>419</v>
      </c>
    </row>
    <row r="127" spans="2:65" s="12" customFormat="1" ht="13.5">
      <c r="B127" s="224"/>
      <c r="C127" s="225"/>
      <c r="D127" s="221" t="s">
        <v>430</v>
      </c>
      <c r="E127" s="226" t="s">
        <v>21</v>
      </c>
      <c r="F127" s="227" t="s">
        <v>4759</v>
      </c>
      <c r="G127" s="225"/>
      <c r="H127" s="228">
        <v>1104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430</v>
      </c>
      <c r="AU127" s="234" t="s">
        <v>80</v>
      </c>
      <c r="AV127" s="12" t="s">
        <v>80</v>
      </c>
      <c r="AW127" s="12" t="s">
        <v>34</v>
      </c>
      <c r="AX127" s="12" t="s">
        <v>71</v>
      </c>
      <c r="AY127" s="234" t="s">
        <v>419</v>
      </c>
    </row>
    <row r="128" spans="2:65" s="13" customFormat="1" ht="13.5">
      <c r="B128" s="235"/>
      <c r="C128" s="236"/>
      <c r="D128" s="237" t="s">
        <v>430</v>
      </c>
      <c r="E128" s="238" t="s">
        <v>21</v>
      </c>
      <c r="F128" s="239" t="s">
        <v>434</v>
      </c>
      <c r="G128" s="236"/>
      <c r="H128" s="240">
        <v>1301.2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430</v>
      </c>
      <c r="AU128" s="246" t="s">
        <v>80</v>
      </c>
      <c r="AV128" s="13" t="s">
        <v>426</v>
      </c>
      <c r="AW128" s="13" t="s">
        <v>34</v>
      </c>
      <c r="AX128" s="13" t="s">
        <v>78</v>
      </c>
      <c r="AY128" s="246" t="s">
        <v>419</v>
      </c>
    </row>
    <row r="129" spans="2:65" s="1" customFormat="1" ht="22.5" customHeight="1">
      <c r="B129" s="42"/>
      <c r="C129" s="209" t="s">
        <v>468</v>
      </c>
      <c r="D129" s="209" t="s">
        <v>421</v>
      </c>
      <c r="E129" s="210" t="s">
        <v>2863</v>
      </c>
      <c r="F129" s="211" t="s">
        <v>2864</v>
      </c>
      <c r="G129" s="212" t="s">
        <v>465</v>
      </c>
      <c r="H129" s="213">
        <v>1301.2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426</v>
      </c>
      <c r="AT129" s="25" t="s">
        <v>421</v>
      </c>
      <c r="AU129" s="25" t="s">
        <v>80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426</v>
      </c>
      <c r="BM129" s="25" t="s">
        <v>4760</v>
      </c>
    </row>
    <row r="130" spans="2:65" s="1" customFormat="1" ht="22.5" customHeight="1">
      <c r="B130" s="42"/>
      <c r="C130" s="209" t="s">
        <v>474</v>
      </c>
      <c r="D130" s="209" t="s">
        <v>421</v>
      </c>
      <c r="E130" s="210" t="s">
        <v>4761</v>
      </c>
      <c r="F130" s="211" t="s">
        <v>4762</v>
      </c>
      <c r="G130" s="212" t="s">
        <v>465</v>
      </c>
      <c r="H130" s="213">
        <v>351.68</v>
      </c>
      <c r="I130" s="214"/>
      <c r="J130" s="215">
        <f>ROUND(I130*H130,2)</f>
        <v>0</v>
      </c>
      <c r="K130" s="211" t="s">
        <v>21</v>
      </c>
      <c r="L130" s="62"/>
      <c r="M130" s="216" t="s">
        <v>21</v>
      </c>
      <c r="N130" s="217" t="s">
        <v>42</v>
      </c>
      <c r="O130" s="43"/>
      <c r="P130" s="218">
        <f>O130*H130</f>
        <v>0</v>
      </c>
      <c r="Q130" s="218">
        <v>6.9999999999999999E-4</v>
      </c>
      <c r="R130" s="218">
        <f>Q130*H130</f>
        <v>0.24617600000000001</v>
      </c>
      <c r="S130" s="218">
        <v>0</v>
      </c>
      <c r="T130" s="219">
        <f>S130*H130</f>
        <v>0</v>
      </c>
      <c r="AR130" s="25" t="s">
        <v>426</v>
      </c>
      <c r="AT130" s="25" t="s">
        <v>421</v>
      </c>
      <c r="AU130" s="25" t="s">
        <v>80</v>
      </c>
      <c r="AY130" s="25" t="s">
        <v>419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5" t="s">
        <v>78</v>
      </c>
      <c r="BK130" s="220">
        <f>ROUND(I130*H130,2)</f>
        <v>0</v>
      </c>
      <c r="BL130" s="25" t="s">
        <v>426</v>
      </c>
      <c r="BM130" s="25" t="s">
        <v>4763</v>
      </c>
    </row>
    <row r="131" spans="2:65" s="12" customFormat="1" ht="13.5">
      <c r="B131" s="224"/>
      <c r="C131" s="225"/>
      <c r="D131" s="221" t="s">
        <v>430</v>
      </c>
      <c r="E131" s="226" t="s">
        <v>21</v>
      </c>
      <c r="F131" s="227" t="s">
        <v>4764</v>
      </c>
      <c r="G131" s="225"/>
      <c r="H131" s="228">
        <v>71.680000000000007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430</v>
      </c>
      <c r="AU131" s="234" t="s">
        <v>80</v>
      </c>
      <c r="AV131" s="12" t="s">
        <v>80</v>
      </c>
      <c r="AW131" s="12" t="s">
        <v>34</v>
      </c>
      <c r="AX131" s="12" t="s">
        <v>71</v>
      </c>
      <c r="AY131" s="234" t="s">
        <v>419</v>
      </c>
    </row>
    <row r="132" spans="2:65" s="12" customFormat="1" ht="13.5">
      <c r="B132" s="224"/>
      <c r="C132" s="225"/>
      <c r="D132" s="221" t="s">
        <v>430</v>
      </c>
      <c r="E132" s="226" t="s">
        <v>21</v>
      </c>
      <c r="F132" s="227" t="s">
        <v>4765</v>
      </c>
      <c r="G132" s="225"/>
      <c r="H132" s="228">
        <v>280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430</v>
      </c>
      <c r="AU132" s="234" t="s">
        <v>80</v>
      </c>
      <c r="AV132" s="12" t="s">
        <v>80</v>
      </c>
      <c r="AW132" s="12" t="s">
        <v>34</v>
      </c>
      <c r="AX132" s="12" t="s">
        <v>71</v>
      </c>
      <c r="AY132" s="234" t="s">
        <v>419</v>
      </c>
    </row>
    <row r="133" spans="2:65" s="13" customFormat="1" ht="13.5">
      <c r="B133" s="235"/>
      <c r="C133" s="236"/>
      <c r="D133" s="237" t="s">
        <v>430</v>
      </c>
      <c r="E133" s="238" t="s">
        <v>21</v>
      </c>
      <c r="F133" s="239" t="s">
        <v>434</v>
      </c>
      <c r="G133" s="236"/>
      <c r="H133" s="240">
        <v>351.68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430</v>
      </c>
      <c r="AU133" s="246" t="s">
        <v>80</v>
      </c>
      <c r="AV133" s="13" t="s">
        <v>426</v>
      </c>
      <c r="AW133" s="13" t="s">
        <v>34</v>
      </c>
      <c r="AX133" s="13" t="s">
        <v>78</v>
      </c>
      <c r="AY133" s="246" t="s">
        <v>419</v>
      </c>
    </row>
    <row r="134" spans="2:65" s="1" customFormat="1" ht="22.5" customHeight="1">
      <c r="B134" s="42"/>
      <c r="C134" s="209" t="s">
        <v>479</v>
      </c>
      <c r="D134" s="209" t="s">
        <v>421</v>
      </c>
      <c r="E134" s="210" t="s">
        <v>4766</v>
      </c>
      <c r="F134" s="211" t="s">
        <v>4767</v>
      </c>
      <c r="G134" s="212" t="s">
        <v>465</v>
      </c>
      <c r="H134" s="213">
        <v>351.68</v>
      </c>
      <c r="I134" s="214"/>
      <c r="J134" s="215">
        <f>ROUND(I134*H134,2)</f>
        <v>0</v>
      </c>
      <c r="K134" s="211" t="s">
        <v>21</v>
      </c>
      <c r="L134" s="62"/>
      <c r="M134" s="216" t="s">
        <v>21</v>
      </c>
      <c r="N134" s="217" t="s">
        <v>42</v>
      </c>
      <c r="O134" s="43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5" t="s">
        <v>426</v>
      </c>
      <c r="AT134" s="25" t="s">
        <v>421</v>
      </c>
      <c r="AU134" s="25" t="s">
        <v>80</v>
      </c>
      <c r="AY134" s="25" t="s">
        <v>419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5" t="s">
        <v>78</v>
      </c>
      <c r="BK134" s="220">
        <f>ROUND(I134*H134,2)</f>
        <v>0</v>
      </c>
      <c r="BL134" s="25" t="s">
        <v>426</v>
      </c>
      <c r="BM134" s="25" t="s">
        <v>4768</v>
      </c>
    </row>
    <row r="135" spans="2:65" s="1" customFormat="1" ht="22.5" customHeight="1">
      <c r="B135" s="42"/>
      <c r="C135" s="209" t="s">
        <v>485</v>
      </c>
      <c r="D135" s="209" t="s">
        <v>421</v>
      </c>
      <c r="E135" s="210" t="s">
        <v>4769</v>
      </c>
      <c r="F135" s="211" t="s">
        <v>4770</v>
      </c>
      <c r="G135" s="212" t="s">
        <v>424</v>
      </c>
      <c r="H135" s="213">
        <v>112.864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4.6000000000000001E-4</v>
      </c>
      <c r="R135" s="218">
        <f>Q135*H135</f>
        <v>5.1917440000000002E-2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80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4771</v>
      </c>
    </row>
    <row r="136" spans="2:65" s="12" customFormat="1" ht="13.5">
      <c r="B136" s="224"/>
      <c r="C136" s="225"/>
      <c r="D136" s="221" t="s">
        <v>430</v>
      </c>
      <c r="E136" s="226" t="s">
        <v>21</v>
      </c>
      <c r="F136" s="227" t="s">
        <v>4772</v>
      </c>
      <c r="G136" s="225"/>
      <c r="H136" s="228">
        <v>112.864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430</v>
      </c>
      <c r="AU136" s="234" t="s">
        <v>80</v>
      </c>
      <c r="AV136" s="12" t="s">
        <v>80</v>
      </c>
      <c r="AW136" s="12" t="s">
        <v>34</v>
      </c>
      <c r="AX136" s="12" t="s">
        <v>71</v>
      </c>
      <c r="AY136" s="234" t="s">
        <v>419</v>
      </c>
    </row>
    <row r="137" spans="2:65" s="13" customFormat="1" ht="13.5">
      <c r="B137" s="235"/>
      <c r="C137" s="236"/>
      <c r="D137" s="237" t="s">
        <v>430</v>
      </c>
      <c r="E137" s="238" t="s">
        <v>21</v>
      </c>
      <c r="F137" s="239" t="s">
        <v>434</v>
      </c>
      <c r="G137" s="236"/>
      <c r="H137" s="240">
        <v>112.864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430</v>
      </c>
      <c r="AU137" s="246" t="s">
        <v>80</v>
      </c>
      <c r="AV137" s="13" t="s">
        <v>426</v>
      </c>
      <c r="AW137" s="13" t="s">
        <v>34</v>
      </c>
      <c r="AX137" s="13" t="s">
        <v>78</v>
      </c>
      <c r="AY137" s="246" t="s">
        <v>419</v>
      </c>
    </row>
    <row r="138" spans="2:65" s="1" customFormat="1" ht="22.5" customHeight="1">
      <c r="B138" s="42"/>
      <c r="C138" s="209" t="s">
        <v>492</v>
      </c>
      <c r="D138" s="209" t="s">
        <v>421</v>
      </c>
      <c r="E138" s="210" t="s">
        <v>4773</v>
      </c>
      <c r="F138" s="211" t="s">
        <v>4774</v>
      </c>
      <c r="G138" s="212" t="s">
        <v>424</v>
      </c>
      <c r="H138" s="213">
        <v>112.864</v>
      </c>
      <c r="I138" s="214"/>
      <c r="J138" s="215">
        <f>ROUND(I138*H138,2)</f>
        <v>0</v>
      </c>
      <c r="K138" s="211" t="s">
        <v>21</v>
      </c>
      <c r="L138" s="62"/>
      <c r="M138" s="216" t="s">
        <v>21</v>
      </c>
      <c r="N138" s="217" t="s">
        <v>42</v>
      </c>
      <c r="O138" s="43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25" t="s">
        <v>426</v>
      </c>
      <c r="AT138" s="25" t="s">
        <v>421</v>
      </c>
      <c r="AU138" s="25" t="s">
        <v>80</v>
      </c>
      <c r="AY138" s="25" t="s">
        <v>419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5" t="s">
        <v>78</v>
      </c>
      <c r="BK138" s="220">
        <f>ROUND(I138*H138,2)</f>
        <v>0</v>
      </c>
      <c r="BL138" s="25" t="s">
        <v>426</v>
      </c>
      <c r="BM138" s="25" t="s">
        <v>4775</v>
      </c>
    </row>
    <row r="139" spans="2:65" s="1" customFormat="1" ht="22.5" customHeight="1">
      <c r="B139" s="42"/>
      <c r="C139" s="209" t="s">
        <v>501</v>
      </c>
      <c r="D139" s="209" t="s">
        <v>421</v>
      </c>
      <c r="E139" s="210" t="s">
        <v>2865</v>
      </c>
      <c r="F139" s="211" t="s">
        <v>2866</v>
      </c>
      <c r="G139" s="212" t="s">
        <v>424</v>
      </c>
      <c r="H139" s="213">
        <v>901.26400000000001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426</v>
      </c>
      <c r="AT139" s="25" t="s">
        <v>421</v>
      </c>
      <c r="AU139" s="25" t="s">
        <v>80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426</v>
      </c>
      <c r="BM139" s="25" t="s">
        <v>4776</v>
      </c>
    </row>
    <row r="140" spans="2:65" s="12" customFormat="1" ht="13.5">
      <c r="B140" s="224"/>
      <c r="C140" s="225"/>
      <c r="D140" s="221" t="s">
        <v>430</v>
      </c>
      <c r="E140" s="226" t="s">
        <v>21</v>
      </c>
      <c r="F140" s="227" t="s">
        <v>4777</v>
      </c>
      <c r="G140" s="225"/>
      <c r="H140" s="228">
        <v>901.26400000000001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430</v>
      </c>
      <c r="AU140" s="234" t="s">
        <v>80</v>
      </c>
      <c r="AV140" s="12" t="s">
        <v>80</v>
      </c>
      <c r="AW140" s="12" t="s">
        <v>34</v>
      </c>
      <c r="AX140" s="12" t="s">
        <v>71</v>
      </c>
      <c r="AY140" s="234" t="s">
        <v>419</v>
      </c>
    </row>
    <row r="141" spans="2:65" s="13" customFormat="1" ht="13.5">
      <c r="B141" s="235"/>
      <c r="C141" s="236"/>
      <c r="D141" s="237" t="s">
        <v>430</v>
      </c>
      <c r="E141" s="238" t="s">
        <v>21</v>
      </c>
      <c r="F141" s="239" t="s">
        <v>434</v>
      </c>
      <c r="G141" s="236"/>
      <c r="H141" s="240">
        <v>901.26400000000001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430</v>
      </c>
      <c r="AU141" s="246" t="s">
        <v>80</v>
      </c>
      <c r="AV141" s="13" t="s">
        <v>426</v>
      </c>
      <c r="AW141" s="13" t="s">
        <v>34</v>
      </c>
      <c r="AX141" s="13" t="s">
        <v>78</v>
      </c>
      <c r="AY141" s="246" t="s">
        <v>419</v>
      </c>
    </row>
    <row r="142" spans="2:65" s="1" customFormat="1" ht="22.5" customHeight="1">
      <c r="B142" s="42"/>
      <c r="C142" s="209" t="s">
        <v>508</v>
      </c>
      <c r="D142" s="209" t="s">
        <v>421</v>
      </c>
      <c r="E142" s="210" t="s">
        <v>445</v>
      </c>
      <c r="F142" s="211" t="s">
        <v>446</v>
      </c>
      <c r="G142" s="212" t="s">
        <v>424</v>
      </c>
      <c r="H142" s="213">
        <v>738.97199999999998</v>
      </c>
      <c r="I142" s="214"/>
      <c r="J142" s="215">
        <f>ROUND(I142*H142,2)</f>
        <v>0</v>
      </c>
      <c r="K142" s="211" t="s">
        <v>21</v>
      </c>
      <c r="L142" s="62"/>
      <c r="M142" s="216" t="s">
        <v>21</v>
      </c>
      <c r="N142" s="217" t="s">
        <v>42</v>
      </c>
      <c r="O142" s="43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5" t="s">
        <v>426</v>
      </c>
      <c r="AT142" s="25" t="s">
        <v>421</v>
      </c>
      <c r="AU142" s="25" t="s">
        <v>80</v>
      </c>
      <c r="AY142" s="25" t="s">
        <v>419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5" t="s">
        <v>78</v>
      </c>
      <c r="BK142" s="220">
        <f>ROUND(I142*H142,2)</f>
        <v>0</v>
      </c>
      <c r="BL142" s="25" t="s">
        <v>426</v>
      </c>
      <c r="BM142" s="25" t="s">
        <v>4778</v>
      </c>
    </row>
    <row r="143" spans="2:65" s="12" customFormat="1" ht="13.5">
      <c r="B143" s="224"/>
      <c r="C143" s="225"/>
      <c r="D143" s="221" t="s">
        <v>430</v>
      </c>
      <c r="E143" s="226" t="s">
        <v>21</v>
      </c>
      <c r="F143" s="227" t="s">
        <v>4779</v>
      </c>
      <c r="G143" s="225"/>
      <c r="H143" s="228">
        <v>51.136000000000003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430</v>
      </c>
      <c r="AU143" s="234" t="s">
        <v>80</v>
      </c>
      <c r="AV143" s="12" t="s">
        <v>80</v>
      </c>
      <c r="AW143" s="12" t="s">
        <v>34</v>
      </c>
      <c r="AX143" s="12" t="s">
        <v>71</v>
      </c>
      <c r="AY143" s="234" t="s">
        <v>419</v>
      </c>
    </row>
    <row r="144" spans="2:65" s="12" customFormat="1" ht="13.5">
      <c r="B144" s="224"/>
      <c r="C144" s="225"/>
      <c r="D144" s="221" t="s">
        <v>430</v>
      </c>
      <c r="E144" s="226" t="s">
        <v>21</v>
      </c>
      <c r="F144" s="227" t="s">
        <v>4780</v>
      </c>
      <c r="G144" s="225"/>
      <c r="H144" s="228">
        <v>671.52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430</v>
      </c>
      <c r="AU144" s="234" t="s">
        <v>80</v>
      </c>
      <c r="AV144" s="12" t="s">
        <v>80</v>
      </c>
      <c r="AW144" s="12" t="s">
        <v>34</v>
      </c>
      <c r="AX144" s="12" t="s">
        <v>71</v>
      </c>
      <c r="AY144" s="234" t="s">
        <v>419</v>
      </c>
    </row>
    <row r="145" spans="2:65" s="12" customFormat="1" ht="13.5">
      <c r="B145" s="224"/>
      <c r="C145" s="225"/>
      <c r="D145" s="221" t="s">
        <v>430</v>
      </c>
      <c r="E145" s="226" t="s">
        <v>21</v>
      </c>
      <c r="F145" s="227" t="s">
        <v>4781</v>
      </c>
      <c r="G145" s="225"/>
      <c r="H145" s="228">
        <v>6.14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430</v>
      </c>
      <c r="AU145" s="234" t="s">
        <v>80</v>
      </c>
      <c r="AV145" s="12" t="s">
        <v>80</v>
      </c>
      <c r="AW145" s="12" t="s">
        <v>34</v>
      </c>
      <c r="AX145" s="12" t="s">
        <v>71</v>
      </c>
      <c r="AY145" s="234" t="s">
        <v>419</v>
      </c>
    </row>
    <row r="146" spans="2:65" s="12" customFormat="1" ht="13.5">
      <c r="B146" s="224"/>
      <c r="C146" s="225"/>
      <c r="D146" s="221" t="s">
        <v>430</v>
      </c>
      <c r="E146" s="226" t="s">
        <v>21</v>
      </c>
      <c r="F146" s="227" t="s">
        <v>4782</v>
      </c>
      <c r="G146" s="225"/>
      <c r="H146" s="228">
        <v>10.176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430</v>
      </c>
      <c r="AU146" s="234" t="s">
        <v>80</v>
      </c>
      <c r="AV146" s="12" t="s">
        <v>80</v>
      </c>
      <c r="AW146" s="12" t="s">
        <v>34</v>
      </c>
      <c r="AX146" s="12" t="s">
        <v>71</v>
      </c>
      <c r="AY146" s="234" t="s">
        <v>419</v>
      </c>
    </row>
    <row r="147" spans="2:65" s="13" customFormat="1" ht="13.5">
      <c r="B147" s="235"/>
      <c r="C147" s="236"/>
      <c r="D147" s="237" t="s">
        <v>430</v>
      </c>
      <c r="E147" s="238" t="s">
        <v>21</v>
      </c>
      <c r="F147" s="239" t="s">
        <v>434</v>
      </c>
      <c r="G147" s="236"/>
      <c r="H147" s="240">
        <v>738.97199999999998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430</v>
      </c>
      <c r="AU147" s="246" t="s">
        <v>80</v>
      </c>
      <c r="AV147" s="13" t="s">
        <v>426</v>
      </c>
      <c r="AW147" s="13" t="s">
        <v>34</v>
      </c>
      <c r="AX147" s="13" t="s">
        <v>78</v>
      </c>
      <c r="AY147" s="246" t="s">
        <v>419</v>
      </c>
    </row>
    <row r="148" spans="2:65" s="1" customFormat="1" ht="22.5" customHeight="1">
      <c r="B148" s="42"/>
      <c r="C148" s="209" t="s">
        <v>10</v>
      </c>
      <c r="D148" s="209" t="s">
        <v>421</v>
      </c>
      <c r="E148" s="210" t="s">
        <v>451</v>
      </c>
      <c r="F148" s="211" t="s">
        <v>452</v>
      </c>
      <c r="G148" s="212" t="s">
        <v>424</v>
      </c>
      <c r="H148" s="213">
        <v>738.97199999999998</v>
      </c>
      <c r="I148" s="214"/>
      <c r="J148" s="215">
        <f>ROUND(I148*H148,2)</f>
        <v>0</v>
      </c>
      <c r="K148" s="211" t="s">
        <v>21</v>
      </c>
      <c r="L148" s="62"/>
      <c r="M148" s="216" t="s">
        <v>21</v>
      </c>
      <c r="N148" s="217" t="s">
        <v>42</v>
      </c>
      <c r="O148" s="43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5" t="s">
        <v>78</v>
      </c>
      <c r="AT148" s="25" t="s">
        <v>421</v>
      </c>
      <c r="AU148" s="25" t="s">
        <v>80</v>
      </c>
      <c r="AY148" s="25" t="s">
        <v>419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5" t="s">
        <v>78</v>
      </c>
      <c r="BK148" s="220">
        <f>ROUND(I148*H148,2)</f>
        <v>0</v>
      </c>
      <c r="BL148" s="25" t="s">
        <v>78</v>
      </c>
      <c r="BM148" s="25" t="s">
        <v>4783</v>
      </c>
    </row>
    <row r="149" spans="2:65" s="1" customFormat="1" ht="22.5" customHeight="1">
      <c r="B149" s="42"/>
      <c r="C149" s="209" t="s">
        <v>517</v>
      </c>
      <c r="D149" s="209" t="s">
        <v>421</v>
      </c>
      <c r="E149" s="210" t="s">
        <v>456</v>
      </c>
      <c r="F149" s="211" t="s">
        <v>457</v>
      </c>
      <c r="G149" s="212" t="s">
        <v>458</v>
      </c>
      <c r="H149" s="213">
        <v>1330.146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426</v>
      </c>
      <c r="AT149" s="25" t="s">
        <v>421</v>
      </c>
      <c r="AU149" s="25" t="s">
        <v>80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426</v>
      </c>
      <c r="BM149" s="25" t="s">
        <v>4784</v>
      </c>
    </row>
    <row r="150" spans="2:65" s="1" customFormat="1" ht="22.5" customHeight="1">
      <c r="B150" s="42"/>
      <c r="C150" s="209" t="s">
        <v>523</v>
      </c>
      <c r="D150" s="209" t="s">
        <v>421</v>
      </c>
      <c r="E150" s="210" t="s">
        <v>2874</v>
      </c>
      <c r="F150" s="211" t="s">
        <v>2875</v>
      </c>
      <c r="G150" s="212" t="s">
        <v>424</v>
      </c>
      <c r="H150" s="213">
        <v>162.292</v>
      </c>
      <c r="I150" s="214"/>
      <c r="J150" s="215">
        <f>ROUND(I150*H150,2)</f>
        <v>0</v>
      </c>
      <c r="K150" s="211" t="s">
        <v>21</v>
      </c>
      <c r="L150" s="62"/>
      <c r="M150" s="216" t="s">
        <v>21</v>
      </c>
      <c r="N150" s="217" t="s">
        <v>42</v>
      </c>
      <c r="O150" s="43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25" t="s">
        <v>78</v>
      </c>
      <c r="AT150" s="25" t="s">
        <v>421</v>
      </c>
      <c r="AU150" s="25" t="s">
        <v>80</v>
      </c>
      <c r="AY150" s="25" t="s">
        <v>419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5" t="s">
        <v>78</v>
      </c>
      <c r="BK150" s="220">
        <f>ROUND(I150*H150,2)</f>
        <v>0</v>
      </c>
      <c r="BL150" s="25" t="s">
        <v>78</v>
      </c>
      <c r="BM150" s="25" t="s">
        <v>4785</v>
      </c>
    </row>
    <row r="151" spans="2:65" s="12" customFormat="1" ht="13.5">
      <c r="B151" s="224"/>
      <c r="C151" s="225"/>
      <c r="D151" s="221" t="s">
        <v>430</v>
      </c>
      <c r="E151" s="226" t="s">
        <v>21</v>
      </c>
      <c r="F151" s="227" t="s">
        <v>4777</v>
      </c>
      <c r="G151" s="225"/>
      <c r="H151" s="228">
        <v>901.26400000000001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430</v>
      </c>
      <c r="AU151" s="234" t="s">
        <v>80</v>
      </c>
      <c r="AV151" s="12" t="s">
        <v>80</v>
      </c>
      <c r="AW151" s="12" t="s">
        <v>34</v>
      </c>
      <c r="AX151" s="12" t="s">
        <v>71</v>
      </c>
      <c r="AY151" s="234" t="s">
        <v>419</v>
      </c>
    </row>
    <row r="152" spans="2:65" s="12" customFormat="1" ht="13.5">
      <c r="B152" s="224"/>
      <c r="C152" s="225"/>
      <c r="D152" s="221" t="s">
        <v>430</v>
      </c>
      <c r="E152" s="226" t="s">
        <v>21</v>
      </c>
      <c r="F152" s="227" t="s">
        <v>4786</v>
      </c>
      <c r="G152" s="225"/>
      <c r="H152" s="228">
        <v>-738.97199999999998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430</v>
      </c>
      <c r="AU152" s="234" t="s">
        <v>80</v>
      </c>
      <c r="AV152" s="12" t="s">
        <v>80</v>
      </c>
      <c r="AW152" s="12" t="s">
        <v>34</v>
      </c>
      <c r="AX152" s="12" t="s">
        <v>71</v>
      </c>
      <c r="AY152" s="234" t="s">
        <v>419</v>
      </c>
    </row>
    <row r="153" spans="2:65" s="13" customFormat="1" ht="13.5">
      <c r="B153" s="235"/>
      <c r="C153" s="236"/>
      <c r="D153" s="237" t="s">
        <v>430</v>
      </c>
      <c r="E153" s="238" t="s">
        <v>21</v>
      </c>
      <c r="F153" s="239" t="s">
        <v>434</v>
      </c>
      <c r="G153" s="236"/>
      <c r="H153" s="240">
        <v>162.292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AT153" s="246" t="s">
        <v>430</v>
      </c>
      <c r="AU153" s="246" t="s">
        <v>80</v>
      </c>
      <c r="AV153" s="13" t="s">
        <v>426</v>
      </c>
      <c r="AW153" s="13" t="s">
        <v>34</v>
      </c>
      <c r="AX153" s="13" t="s">
        <v>78</v>
      </c>
      <c r="AY153" s="246" t="s">
        <v>419</v>
      </c>
    </row>
    <row r="154" spans="2:65" s="1" customFormat="1" ht="31.5" customHeight="1">
      <c r="B154" s="42"/>
      <c r="C154" s="209" t="s">
        <v>529</v>
      </c>
      <c r="D154" s="209" t="s">
        <v>421</v>
      </c>
      <c r="E154" s="210" t="s">
        <v>2878</v>
      </c>
      <c r="F154" s="211" t="s">
        <v>2879</v>
      </c>
      <c r="G154" s="212" t="s">
        <v>424</v>
      </c>
      <c r="H154" s="213">
        <v>596.86</v>
      </c>
      <c r="I154" s="214"/>
      <c r="J154" s="215">
        <f>ROUND(I154*H154,2)</f>
        <v>0</v>
      </c>
      <c r="K154" s="211" t="s">
        <v>21</v>
      </c>
      <c r="L154" s="62"/>
      <c r="M154" s="216" t="s">
        <v>21</v>
      </c>
      <c r="N154" s="217" t="s">
        <v>42</v>
      </c>
      <c r="O154" s="43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25" t="s">
        <v>78</v>
      </c>
      <c r="AT154" s="25" t="s">
        <v>421</v>
      </c>
      <c r="AU154" s="25" t="s">
        <v>80</v>
      </c>
      <c r="AY154" s="25" t="s">
        <v>419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5" t="s">
        <v>78</v>
      </c>
      <c r="BK154" s="220">
        <f>ROUND(I154*H154,2)</f>
        <v>0</v>
      </c>
      <c r="BL154" s="25" t="s">
        <v>78</v>
      </c>
      <c r="BM154" s="25" t="s">
        <v>4787</v>
      </c>
    </row>
    <row r="155" spans="2:65" s="12" customFormat="1" ht="13.5">
      <c r="B155" s="224"/>
      <c r="C155" s="225"/>
      <c r="D155" s="221" t="s">
        <v>430</v>
      </c>
      <c r="E155" s="226" t="s">
        <v>21</v>
      </c>
      <c r="F155" s="227" t="s">
        <v>4788</v>
      </c>
      <c r="G155" s="225"/>
      <c r="H155" s="228">
        <v>47.62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430</v>
      </c>
      <c r="AU155" s="234" t="s">
        <v>80</v>
      </c>
      <c r="AV155" s="12" t="s">
        <v>80</v>
      </c>
      <c r="AW155" s="12" t="s">
        <v>34</v>
      </c>
      <c r="AX155" s="12" t="s">
        <v>71</v>
      </c>
      <c r="AY155" s="234" t="s">
        <v>419</v>
      </c>
    </row>
    <row r="156" spans="2:65" s="12" customFormat="1" ht="13.5">
      <c r="B156" s="224"/>
      <c r="C156" s="225"/>
      <c r="D156" s="221" t="s">
        <v>430</v>
      </c>
      <c r="E156" s="226" t="s">
        <v>21</v>
      </c>
      <c r="F156" s="227" t="s">
        <v>4789</v>
      </c>
      <c r="G156" s="225"/>
      <c r="H156" s="228">
        <v>549.24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430</v>
      </c>
      <c r="AU156" s="234" t="s">
        <v>80</v>
      </c>
      <c r="AV156" s="12" t="s">
        <v>80</v>
      </c>
      <c r="AW156" s="12" t="s">
        <v>34</v>
      </c>
      <c r="AX156" s="12" t="s">
        <v>71</v>
      </c>
      <c r="AY156" s="234" t="s">
        <v>419</v>
      </c>
    </row>
    <row r="157" spans="2:65" s="13" customFormat="1" ht="13.5">
      <c r="B157" s="235"/>
      <c r="C157" s="236"/>
      <c r="D157" s="237" t="s">
        <v>430</v>
      </c>
      <c r="E157" s="238" t="s">
        <v>21</v>
      </c>
      <c r="F157" s="239" t="s">
        <v>434</v>
      </c>
      <c r="G157" s="236"/>
      <c r="H157" s="240">
        <v>596.86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AT157" s="246" t="s">
        <v>430</v>
      </c>
      <c r="AU157" s="246" t="s">
        <v>80</v>
      </c>
      <c r="AV157" s="13" t="s">
        <v>426</v>
      </c>
      <c r="AW157" s="13" t="s">
        <v>34</v>
      </c>
      <c r="AX157" s="13" t="s">
        <v>78</v>
      </c>
      <c r="AY157" s="246" t="s">
        <v>419</v>
      </c>
    </row>
    <row r="158" spans="2:65" s="1" customFormat="1" ht="22.5" customHeight="1">
      <c r="B158" s="42"/>
      <c r="C158" s="250" t="s">
        <v>535</v>
      </c>
      <c r="D158" s="250" t="s">
        <v>469</v>
      </c>
      <c r="E158" s="251" t="s">
        <v>2882</v>
      </c>
      <c r="F158" s="252" t="s">
        <v>2883</v>
      </c>
      <c r="G158" s="253" t="s">
        <v>458</v>
      </c>
      <c r="H158" s="254">
        <v>1128.0650000000001</v>
      </c>
      <c r="I158" s="255"/>
      <c r="J158" s="256">
        <f>ROUND(I158*H158,2)</f>
        <v>0</v>
      </c>
      <c r="K158" s="252" t="s">
        <v>21</v>
      </c>
      <c r="L158" s="257"/>
      <c r="M158" s="258" t="s">
        <v>21</v>
      </c>
      <c r="N158" s="259" t="s">
        <v>42</v>
      </c>
      <c r="O158" s="43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AR158" s="25" t="s">
        <v>80</v>
      </c>
      <c r="AT158" s="25" t="s">
        <v>469</v>
      </c>
      <c r="AU158" s="25" t="s">
        <v>80</v>
      </c>
      <c r="AY158" s="25" t="s">
        <v>419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5" t="s">
        <v>78</v>
      </c>
      <c r="BK158" s="220">
        <f>ROUND(I158*H158,2)</f>
        <v>0</v>
      </c>
      <c r="BL158" s="25" t="s">
        <v>78</v>
      </c>
      <c r="BM158" s="25" t="s">
        <v>4790</v>
      </c>
    </row>
    <row r="159" spans="2:65" s="12" customFormat="1" ht="13.5">
      <c r="B159" s="224"/>
      <c r="C159" s="225"/>
      <c r="D159" s="237" t="s">
        <v>430</v>
      </c>
      <c r="E159" s="247" t="s">
        <v>21</v>
      </c>
      <c r="F159" s="248" t="s">
        <v>4791</v>
      </c>
      <c r="G159" s="225"/>
      <c r="H159" s="249">
        <v>1128.0650000000001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430</v>
      </c>
      <c r="AU159" s="234" t="s">
        <v>80</v>
      </c>
      <c r="AV159" s="12" t="s">
        <v>80</v>
      </c>
      <c r="AW159" s="12" t="s">
        <v>34</v>
      </c>
      <c r="AX159" s="12" t="s">
        <v>78</v>
      </c>
      <c r="AY159" s="234" t="s">
        <v>419</v>
      </c>
    </row>
    <row r="160" spans="2:65" s="1" customFormat="1" ht="31.5" customHeight="1">
      <c r="B160" s="42"/>
      <c r="C160" s="209" t="s">
        <v>544</v>
      </c>
      <c r="D160" s="209" t="s">
        <v>421</v>
      </c>
      <c r="E160" s="210" t="s">
        <v>4792</v>
      </c>
      <c r="F160" s="211" t="s">
        <v>4793</v>
      </c>
      <c r="G160" s="212" t="s">
        <v>424</v>
      </c>
      <c r="H160" s="213">
        <v>74.66</v>
      </c>
      <c r="I160" s="214"/>
      <c r="J160" s="215">
        <f>ROUND(I160*H160,2)</f>
        <v>0</v>
      </c>
      <c r="K160" s="211" t="s">
        <v>21</v>
      </c>
      <c r="L160" s="62"/>
      <c r="M160" s="216" t="s">
        <v>21</v>
      </c>
      <c r="N160" s="217" t="s">
        <v>42</v>
      </c>
      <c r="O160" s="43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25" t="s">
        <v>426</v>
      </c>
      <c r="AT160" s="25" t="s">
        <v>421</v>
      </c>
      <c r="AU160" s="25" t="s">
        <v>80</v>
      </c>
      <c r="AY160" s="25" t="s">
        <v>419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5" t="s">
        <v>78</v>
      </c>
      <c r="BK160" s="220">
        <f>ROUND(I160*H160,2)</f>
        <v>0</v>
      </c>
      <c r="BL160" s="25" t="s">
        <v>426</v>
      </c>
      <c r="BM160" s="25" t="s">
        <v>4794</v>
      </c>
    </row>
    <row r="161" spans="2:65" s="12" customFormat="1" ht="13.5">
      <c r="B161" s="224"/>
      <c r="C161" s="225"/>
      <c r="D161" s="221" t="s">
        <v>430</v>
      </c>
      <c r="E161" s="226" t="s">
        <v>21</v>
      </c>
      <c r="F161" s="227" t="s">
        <v>4795</v>
      </c>
      <c r="G161" s="225"/>
      <c r="H161" s="228">
        <v>55.570999999999998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430</v>
      </c>
      <c r="AU161" s="234" t="s">
        <v>80</v>
      </c>
      <c r="AV161" s="12" t="s">
        <v>80</v>
      </c>
      <c r="AW161" s="12" t="s">
        <v>34</v>
      </c>
      <c r="AX161" s="12" t="s">
        <v>71</v>
      </c>
      <c r="AY161" s="234" t="s">
        <v>419</v>
      </c>
    </row>
    <row r="162" spans="2:65" s="12" customFormat="1" ht="13.5">
      <c r="B162" s="224"/>
      <c r="C162" s="225"/>
      <c r="D162" s="221" t="s">
        <v>430</v>
      </c>
      <c r="E162" s="226" t="s">
        <v>21</v>
      </c>
      <c r="F162" s="227" t="s">
        <v>4796</v>
      </c>
      <c r="G162" s="225"/>
      <c r="H162" s="228">
        <v>19.088999999999999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430</v>
      </c>
      <c r="AU162" s="234" t="s">
        <v>80</v>
      </c>
      <c r="AV162" s="12" t="s">
        <v>80</v>
      </c>
      <c r="AW162" s="12" t="s">
        <v>34</v>
      </c>
      <c r="AX162" s="12" t="s">
        <v>71</v>
      </c>
      <c r="AY162" s="234" t="s">
        <v>419</v>
      </c>
    </row>
    <row r="163" spans="2:65" s="13" customFormat="1" ht="13.5">
      <c r="B163" s="235"/>
      <c r="C163" s="236"/>
      <c r="D163" s="237" t="s">
        <v>430</v>
      </c>
      <c r="E163" s="238" t="s">
        <v>21</v>
      </c>
      <c r="F163" s="239" t="s">
        <v>434</v>
      </c>
      <c r="G163" s="236"/>
      <c r="H163" s="240">
        <v>74.66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430</v>
      </c>
      <c r="AU163" s="246" t="s">
        <v>80</v>
      </c>
      <c r="AV163" s="13" t="s">
        <v>426</v>
      </c>
      <c r="AW163" s="13" t="s">
        <v>34</v>
      </c>
      <c r="AX163" s="13" t="s">
        <v>78</v>
      </c>
      <c r="AY163" s="246" t="s">
        <v>419</v>
      </c>
    </row>
    <row r="164" spans="2:65" s="1" customFormat="1" ht="22.5" customHeight="1">
      <c r="B164" s="42"/>
      <c r="C164" s="250" t="s">
        <v>9</v>
      </c>
      <c r="D164" s="250" t="s">
        <v>469</v>
      </c>
      <c r="E164" s="251" t="s">
        <v>4797</v>
      </c>
      <c r="F164" s="252" t="s">
        <v>4798</v>
      </c>
      <c r="G164" s="253" t="s">
        <v>458</v>
      </c>
      <c r="H164" s="254">
        <v>126.922</v>
      </c>
      <c r="I164" s="255"/>
      <c r="J164" s="256">
        <f>ROUND(I164*H164,2)</f>
        <v>0</v>
      </c>
      <c r="K164" s="252" t="s">
        <v>21</v>
      </c>
      <c r="L164" s="257"/>
      <c r="M164" s="258" t="s">
        <v>21</v>
      </c>
      <c r="N164" s="259" t="s">
        <v>42</v>
      </c>
      <c r="O164" s="43"/>
      <c r="P164" s="218">
        <f>O164*H164</f>
        <v>0</v>
      </c>
      <c r="Q164" s="218">
        <v>1</v>
      </c>
      <c r="R164" s="218">
        <f>Q164*H164</f>
        <v>126.922</v>
      </c>
      <c r="S164" s="218">
        <v>0</v>
      </c>
      <c r="T164" s="219">
        <f>S164*H164</f>
        <v>0</v>
      </c>
      <c r="AR164" s="25" t="s">
        <v>468</v>
      </c>
      <c r="AT164" s="25" t="s">
        <v>469</v>
      </c>
      <c r="AU164" s="25" t="s">
        <v>80</v>
      </c>
      <c r="AY164" s="25" t="s">
        <v>419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5" t="s">
        <v>78</v>
      </c>
      <c r="BK164" s="220">
        <f>ROUND(I164*H164,2)</f>
        <v>0</v>
      </c>
      <c r="BL164" s="25" t="s">
        <v>426</v>
      </c>
      <c r="BM164" s="25" t="s">
        <v>4799</v>
      </c>
    </row>
    <row r="165" spans="2:65" s="12" customFormat="1" ht="13.5">
      <c r="B165" s="224"/>
      <c r="C165" s="225"/>
      <c r="D165" s="221" t="s">
        <v>430</v>
      </c>
      <c r="E165" s="226" t="s">
        <v>21</v>
      </c>
      <c r="F165" s="227" t="s">
        <v>4800</v>
      </c>
      <c r="G165" s="225"/>
      <c r="H165" s="228">
        <v>126.922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430</v>
      </c>
      <c r="AU165" s="234" t="s">
        <v>80</v>
      </c>
      <c r="AV165" s="12" t="s">
        <v>80</v>
      </c>
      <c r="AW165" s="12" t="s">
        <v>34</v>
      </c>
      <c r="AX165" s="12" t="s">
        <v>78</v>
      </c>
      <c r="AY165" s="234" t="s">
        <v>419</v>
      </c>
    </row>
    <row r="166" spans="2:65" s="11" customFormat="1" ht="29.85" customHeight="1">
      <c r="B166" s="192"/>
      <c r="C166" s="193"/>
      <c r="D166" s="206" t="s">
        <v>70</v>
      </c>
      <c r="E166" s="207" t="s">
        <v>100</v>
      </c>
      <c r="F166" s="207" t="s">
        <v>4801</v>
      </c>
      <c r="G166" s="193"/>
      <c r="H166" s="193"/>
      <c r="I166" s="196"/>
      <c r="J166" s="208">
        <f>BK166</f>
        <v>0</v>
      </c>
      <c r="K166" s="193"/>
      <c r="L166" s="198"/>
      <c r="M166" s="199"/>
      <c r="N166" s="200"/>
      <c r="O166" s="200"/>
      <c r="P166" s="201">
        <f>SUM(P167:P168)</f>
        <v>0</v>
      </c>
      <c r="Q166" s="200"/>
      <c r="R166" s="201">
        <f>SUM(R167:R168)</f>
        <v>0</v>
      </c>
      <c r="S166" s="200"/>
      <c r="T166" s="202">
        <f>SUM(T167:T168)</f>
        <v>0</v>
      </c>
      <c r="AR166" s="203" t="s">
        <v>78</v>
      </c>
      <c r="AT166" s="204" t="s">
        <v>70</v>
      </c>
      <c r="AU166" s="204" t="s">
        <v>78</v>
      </c>
      <c r="AY166" s="203" t="s">
        <v>419</v>
      </c>
      <c r="BK166" s="205">
        <f>SUM(BK167:BK168)</f>
        <v>0</v>
      </c>
    </row>
    <row r="167" spans="2:65" s="1" customFormat="1" ht="22.5" customHeight="1">
      <c r="B167" s="42"/>
      <c r="C167" s="209" t="s">
        <v>557</v>
      </c>
      <c r="D167" s="209" t="s">
        <v>421</v>
      </c>
      <c r="E167" s="210" t="s">
        <v>4802</v>
      </c>
      <c r="F167" s="211" t="s">
        <v>4803</v>
      </c>
      <c r="G167" s="212" t="s">
        <v>504</v>
      </c>
      <c r="H167" s="213">
        <v>50</v>
      </c>
      <c r="I167" s="214"/>
      <c r="J167" s="215">
        <f>ROUND(I167*H167,2)</f>
        <v>0</v>
      </c>
      <c r="K167" s="211" t="s">
        <v>21</v>
      </c>
      <c r="L167" s="62"/>
      <c r="M167" s="216" t="s">
        <v>21</v>
      </c>
      <c r="N167" s="217" t="s">
        <v>42</v>
      </c>
      <c r="O167" s="43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5" t="s">
        <v>426</v>
      </c>
      <c r="AT167" s="25" t="s">
        <v>421</v>
      </c>
      <c r="AU167" s="25" t="s">
        <v>80</v>
      </c>
      <c r="AY167" s="25" t="s">
        <v>419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5" t="s">
        <v>78</v>
      </c>
      <c r="BK167" s="220">
        <f>ROUND(I167*H167,2)</f>
        <v>0</v>
      </c>
      <c r="BL167" s="25" t="s">
        <v>426</v>
      </c>
      <c r="BM167" s="25" t="s">
        <v>4804</v>
      </c>
    </row>
    <row r="168" spans="2:65" s="12" customFormat="1" ht="13.5">
      <c r="B168" s="224"/>
      <c r="C168" s="225"/>
      <c r="D168" s="221" t="s">
        <v>430</v>
      </c>
      <c r="E168" s="226" t="s">
        <v>21</v>
      </c>
      <c r="F168" s="227" t="s">
        <v>4805</v>
      </c>
      <c r="G168" s="225"/>
      <c r="H168" s="228">
        <v>50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430</v>
      </c>
      <c r="AU168" s="234" t="s">
        <v>80</v>
      </c>
      <c r="AV168" s="12" t="s">
        <v>80</v>
      </c>
      <c r="AW168" s="12" t="s">
        <v>34</v>
      </c>
      <c r="AX168" s="12" t="s">
        <v>78</v>
      </c>
      <c r="AY168" s="234" t="s">
        <v>419</v>
      </c>
    </row>
    <row r="169" spans="2:65" s="11" customFormat="1" ht="29.85" customHeight="1">
      <c r="B169" s="192"/>
      <c r="C169" s="193"/>
      <c r="D169" s="206" t="s">
        <v>70</v>
      </c>
      <c r="E169" s="207" t="s">
        <v>426</v>
      </c>
      <c r="F169" s="207" t="s">
        <v>4806</v>
      </c>
      <c r="G169" s="193"/>
      <c r="H169" s="193"/>
      <c r="I169" s="196"/>
      <c r="J169" s="208">
        <f>BK169</f>
        <v>0</v>
      </c>
      <c r="K169" s="193"/>
      <c r="L169" s="198"/>
      <c r="M169" s="199"/>
      <c r="N169" s="200"/>
      <c r="O169" s="200"/>
      <c r="P169" s="201">
        <f>SUM(P170:P178)</f>
        <v>0</v>
      </c>
      <c r="Q169" s="200"/>
      <c r="R169" s="201">
        <f>SUM(R170:R178)</f>
        <v>83.382957000000005</v>
      </c>
      <c r="S169" s="200"/>
      <c r="T169" s="202">
        <f>SUM(T170:T178)</f>
        <v>0</v>
      </c>
      <c r="AR169" s="203" t="s">
        <v>78</v>
      </c>
      <c r="AT169" s="204" t="s">
        <v>70</v>
      </c>
      <c r="AU169" s="204" t="s">
        <v>78</v>
      </c>
      <c r="AY169" s="203" t="s">
        <v>419</v>
      </c>
      <c r="BK169" s="205">
        <f>SUM(BK170:BK178)</f>
        <v>0</v>
      </c>
    </row>
    <row r="170" spans="2:65" s="1" customFormat="1" ht="22.5" customHeight="1">
      <c r="B170" s="42"/>
      <c r="C170" s="209" t="s">
        <v>563</v>
      </c>
      <c r="D170" s="209" t="s">
        <v>421</v>
      </c>
      <c r="E170" s="210" t="s">
        <v>2885</v>
      </c>
      <c r="F170" s="211" t="s">
        <v>2886</v>
      </c>
      <c r="G170" s="212" t="s">
        <v>424</v>
      </c>
      <c r="H170" s="213">
        <v>44.1</v>
      </c>
      <c r="I170" s="214"/>
      <c r="J170" s="215">
        <f>ROUND(I170*H170,2)</f>
        <v>0</v>
      </c>
      <c r="K170" s="211" t="s">
        <v>21</v>
      </c>
      <c r="L170" s="62"/>
      <c r="M170" s="216" t="s">
        <v>21</v>
      </c>
      <c r="N170" s="217" t="s">
        <v>42</v>
      </c>
      <c r="O170" s="43"/>
      <c r="P170" s="218">
        <f>O170*H170</f>
        <v>0</v>
      </c>
      <c r="Q170" s="218">
        <v>1.8907700000000001</v>
      </c>
      <c r="R170" s="218">
        <f>Q170*H170</f>
        <v>83.382957000000005</v>
      </c>
      <c r="S170" s="218">
        <v>0</v>
      </c>
      <c r="T170" s="219">
        <f>S170*H170</f>
        <v>0</v>
      </c>
      <c r="AR170" s="25" t="s">
        <v>426</v>
      </c>
      <c r="AT170" s="25" t="s">
        <v>421</v>
      </c>
      <c r="AU170" s="25" t="s">
        <v>80</v>
      </c>
      <c r="AY170" s="25" t="s">
        <v>419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5" t="s">
        <v>78</v>
      </c>
      <c r="BK170" s="220">
        <f>ROUND(I170*H170,2)</f>
        <v>0</v>
      </c>
      <c r="BL170" s="25" t="s">
        <v>426</v>
      </c>
      <c r="BM170" s="25" t="s">
        <v>4807</v>
      </c>
    </row>
    <row r="171" spans="2:65" s="12" customFormat="1" ht="13.5">
      <c r="B171" s="224"/>
      <c r="C171" s="225"/>
      <c r="D171" s="221" t="s">
        <v>430</v>
      </c>
      <c r="E171" s="226" t="s">
        <v>21</v>
      </c>
      <c r="F171" s="227" t="s">
        <v>4808</v>
      </c>
      <c r="G171" s="225"/>
      <c r="H171" s="228">
        <v>9.6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430</v>
      </c>
      <c r="AU171" s="234" t="s">
        <v>80</v>
      </c>
      <c r="AV171" s="12" t="s">
        <v>80</v>
      </c>
      <c r="AW171" s="12" t="s">
        <v>34</v>
      </c>
      <c r="AX171" s="12" t="s">
        <v>71</v>
      </c>
      <c r="AY171" s="234" t="s">
        <v>419</v>
      </c>
    </row>
    <row r="172" spans="2:65" s="12" customFormat="1" ht="13.5">
      <c r="B172" s="224"/>
      <c r="C172" s="225"/>
      <c r="D172" s="221" t="s">
        <v>430</v>
      </c>
      <c r="E172" s="226" t="s">
        <v>21</v>
      </c>
      <c r="F172" s="227" t="s">
        <v>4809</v>
      </c>
      <c r="G172" s="225"/>
      <c r="H172" s="228">
        <v>34.5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430</v>
      </c>
      <c r="AU172" s="234" t="s">
        <v>80</v>
      </c>
      <c r="AV172" s="12" t="s">
        <v>80</v>
      </c>
      <c r="AW172" s="12" t="s">
        <v>34</v>
      </c>
      <c r="AX172" s="12" t="s">
        <v>71</v>
      </c>
      <c r="AY172" s="234" t="s">
        <v>419</v>
      </c>
    </row>
    <row r="173" spans="2:65" s="13" customFormat="1" ht="13.5">
      <c r="B173" s="235"/>
      <c r="C173" s="236"/>
      <c r="D173" s="237" t="s">
        <v>430</v>
      </c>
      <c r="E173" s="238" t="s">
        <v>21</v>
      </c>
      <c r="F173" s="239" t="s">
        <v>434</v>
      </c>
      <c r="G173" s="236"/>
      <c r="H173" s="240">
        <v>44.1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430</v>
      </c>
      <c r="AU173" s="246" t="s">
        <v>80</v>
      </c>
      <c r="AV173" s="13" t="s">
        <v>426</v>
      </c>
      <c r="AW173" s="13" t="s">
        <v>34</v>
      </c>
      <c r="AX173" s="13" t="s">
        <v>78</v>
      </c>
      <c r="AY173" s="246" t="s">
        <v>419</v>
      </c>
    </row>
    <row r="174" spans="2:65" s="1" customFormat="1" ht="22.5" customHeight="1">
      <c r="B174" s="42"/>
      <c r="C174" s="209" t="s">
        <v>569</v>
      </c>
      <c r="D174" s="209" t="s">
        <v>421</v>
      </c>
      <c r="E174" s="210" t="s">
        <v>4810</v>
      </c>
      <c r="F174" s="211" t="s">
        <v>4811</v>
      </c>
      <c r="G174" s="212" t="s">
        <v>424</v>
      </c>
      <c r="H174" s="213">
        <v>7.0359999999999996</v>
      </c>
      <c r="I174" s="214"/>
      <c r="J174" s="215">
        <f>ROUND(I174*H174,2)</f>
        <v>0</v>
      </c>
      <c r="K174" s="211" t="s">
        <v>21</v>
      </c>
      <c r="L174" s="62"/>
      <c r="M174" s="216" t="s">
        <v>21</v>
      </c>
      <c r="N174" s="217" t="s">
        <v>42</v>
      </c>
      <c r="O174" s="43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25" t="s">
        <v>426</v>
      </c>
      <c r="AT174" s="25" t="s">
        <v>421</v>
      </c>
      <c r="AU174" s="25" t="s">
        <v>80</v>
      </c>
      <c r="AY174" s="25" t="s">
        <v>419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5" t="s">
        <v>78</v>
      </c>
      <c r="BK174" s="220">
        <f>ROUND(I174*H174,2)</f>
        <v>0</v>
      </c>
      <c r="BL174" s="25" t="s">
        <v>426</v>
      </c>
      <c r="BM174" s="25" t="s">
        <v>4812</v>
      </c>
    </row>
    <row r="175" spans="2:65" s="12" customFormat="1" ht="13.5">
      <c r="B175" s="224"/>
      <c r="C175" s="225"/>
      <c r="D175" s="221" t="s">
        <v>430</v>
      </c>
      <c r="E175" s="226" t="s">
        <v>21</v>
      </c>
      <c r="F175" s="227" t="s">
        <v>4813</v>
      </c>
      <c r="G175" s="225"/>
      <c r="H175" s="228">
        <v>0.4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430</v>
      </c>
      <c r="AU175" s="234" t="s">
        <v>80</v>
      </c>
      <c r="AV175" s="12" t="s">
        <v>80</v>
      </c>
      <c r="AW175" s="12" t="s">
        <v>34</v>
      </c>
      <c r="AX175" s="12" t="s">
        <v>71</v>
      </c>
      <c r="AY175" s="234" t="s">
        <v>419</v>
      </c>
    </row>
    <row r="176" spans="2:65" s="12" customFormat="1" ht="13.5">
      <c r="B176" s="224"/>
      <c r="C176" s="225"/>
      <c r="D176" s="221" t="s">
        <v>430</v>
      </c>
      <c r="E176" s="226" t="s">
        <v>21</v>
      </c>
      <c r="F176" s="227" t="s">
        <v>4814</v>
      </c>
      <c r="G176" s="225"/>
      <c r="H176" s="228">
        <v>4.6079999999999997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430</v>
      </c>
      <c r="AU176" s="234" t="s">
        <v>80</v>
      </c>
      <c r="AV176" s="12" t="s">
        <v>80</v>
      </c>
      <c r="AW176" s="12" t="s">
        <v>34</v>
      </c>
      <c r="AX176" s="12" t="s">
        <v>71</v>
      </c>
      <c r="AY176" s="234" t="s">
        <v>419</v>
      </c>
    </row>
    <row r="177" spans="2:65" s="12" customFormat="1" ht="13.5">
      <c r="B177" s="224"/>
      <c r="C177" s="225"/>
      <c r="D177" s="221" t="s">
        <v>430</v>
      </c>
      <c r="E177" s="226" t="s">
        <v>21</v>
      </c>
      <c r="F177" s="227" t="s">
        <v>4815</v>
      </c>
      <c r="G177" s="225"/>
      <c r="H177" s="228">
        <v>2.028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430</v>
      </c>
      <c r="AU177" s="234" t="s">
        <v>80</v>
      </c>
      <c r="AV177" s="12" t="s">
        <v>80</v>
      </c>
      <c r="AW177" s="12" t="s">
        <v>34</v>
      </c>
      <c r="AX177" s="12" t="s">
        <v>71</v>
      </c>
      <c r="AY177" s="234" t="s">
        <v>419</v>
      </c>
    </row>
    <row r="178" spans="2:65" s="13" customFormat="1" ht="13.5">
      <c r="B178" s="235"/>
      <c r="C178" s="236"/>
      <c r="D178" s="221" t="s">
        <v>430</v>
      </c>
      <c r="E178" s="284" t="s">
        <v>21</v>
      </c>
      <c r="F178" s="285" t="s">
        <v>434</v>
      </c>
      <c r="G178" s="236"/>
      <c r="H178" s="286">
        <v>7.0359999999999996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430</v>
      </c>
      <c r="AU178" s="246" t="s">
        <v>80</v>
      </c>
      <c r="AV178" s="13" t="s">
        <v>426</v>
      </c>
      <c r="AW178" s="13" t="s">
        <v>34</v>
      </c>
      <c r="AX178" s="13" t="s">
        <v>78</v>
      </c>
      <c r="AY178" s="246" t="s">
        <v>419</v>
      </c>
    </row>
    <row r="179" spans="2:65" s="11" customFormat="1" ht="29.85" customHeight="1">
      <c r="B179" s="192"/>
      <c r="C179" s="193"/>
      <c r="D179" s="206" t="s">
        <v>70</v>
      </c>
      <c r="E179" s="207" t="s">
        <v>450</v>
      </c>
      <c r="F179" s="207" t="s">
        <v>4816</v>
      </c>
      <c r="G179" s="193"/>
      <c r="H179" s="193"/>
      <c r="I179" s="196"/>
      <c r="J179" s="208">
        <f>BK179</f>
        <v>0</v>
      </c>
      <c r="K179" s="193"/>
      <c r="L179" s="198"/>
      <c r="M179" s="199"/>
      <c r="N179" s="200"/>
      <c r="O179" s="200"/>
      <c r="P179" s="201">
        <f>SUM(P180:P184)</f>
        <v>0</v>
      </c>
      <c r="Q179" s="200"/>
      <c r="R179" s="201">
        <f>SUM(R180:R184)</f>
        <v>0</v>
      </c>
      <c r="S179" s="200"/>
      <c r="T179" s="202">
        <f>SUM(T180:T184)</f>
        <v>0</v>
      </c>
      <c r="AR179" s="203" t="s">
        <v>78</v>
      </c>
      <c r="AT179" s="204" t="s">
        <v>70</v>
      </c>
      <c r="AU179" s="204" t="s">
        <v>78</v>
      </c>
      <c r="AY179" s="203" t="s">
        <v>419</v>
      </c>
      <c r="BK179" s="205">
        <f>SUM(BK180:BK184)</f>
        <v>0</v>
      </c>
    </row>
    <row r="180" spans="2:65" s="1" customFormat="1" ht="22.5" customHeight="1">
      <c r="B180" s="42"/>
      <c r="C180" s="209" t="s">
        <v>576</v>
      </c>
      <c r="D180" s="209" t="s">
        <v>421</v>
      </c>
      <c r="E180" s="210" t="s">
        <v>4817</v>
      </c>
      <c r="F180" s="211" t="s">
        <v>4818</v>
      </c>
      <c r="G180" s="212" t="s">
        <v>465</v>
      </c>
      <c r="H180" s="213">
        <v>441</v>
      </c>
      <c r="I180" s="214"/>
      <c r="J180" s="215">
        <f>ROUND(I180*H180,2)</f>
        <v>0</v>
      </c>
      <c r="K180" s="211" t="s">
        <v>21</v>
      </c>
      <c r="L180" s="62"/>
      <c r="M180" s="216" t="s">
        <v>21</v>
      </c>
      <c r="N180" s="217" t="s">
        <v>42</v>
      </c>
      <c r="O180" s="43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AR180" s="25" t="s">
        <v>426</v>
      </c>
      <c r="AT180" s="25" t="s">
        <v>421</v>
      </c>
      <c r="AU180" s="25" t="s">
        <v>80</v>
      </c>
      <c r="AY180" s="25" t="s">
        <v>419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5" t="s">
        <v>78</v>
      </c>
      <c r="BK180" s="220">
        <f>ROUND(I180*H180,2)</f>
        <v>0</v>
      </c>
      <c r="BL180" s="25" t="s">
        <v>426</v>
      </c>
      <c r="BM180" s="25" t="s">
        <v>4819</v>
      </c>
    </row>
    <row r="181" spans="2:65" s="12" customFormat="1" ht="13.5">
      <c r="B181" s="224"/>
      <c r="C181" s="225"/>
      <c r="D181" s="221" t="s">
        <v>430</v>
      </c>
      <c r="E181" s="226" t="s">
        <v>21</v>
      </c>
      <c r="F181" s="227" t="s">
        <v>4732</v>
      </c>
      <c r="G181" s="225"/>
      <c r="H181" s="228">
        <v>345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430</v>
      </c>
      <c r="AU181" s="234" t="s">
        <v>80</v>
      </c>
      <c r="AV181" s="12" t="s">
        <v>80</v>
      </c>
      <c r="AW181" s="12" t="s">
        <v>34</v>
      </c>
      <c r="AX181" s="12" t="s">
        <v>71</v>
      </c>
      <c r="AY181" s="234" t="s">
        <v>419</v>
      </c>
    </row>
    <row r="182" spans="2:65" s="12" customFormat="1" ht="13.5">
      <c r="B182" s="224"/>
      <c r="C182" s="225"/>
      <c r="D182" s="221" t="s">
        <v>430</v>
      </c>
      <c r="E182" s="226" t="s">
        <v>21</v>
      </c>
      <c r="F182" s="227" t="s">
        <v>4733</v>
      </c>
      <c r="G182" s="225"/>
      <c r="H182" s="228">
        <v>96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430</v>
      </c>
      <c r="AU182" s="234" t="s">
        <v>80</v>
      </c>
      <c r="AV182" s="12" t="s">
        <v>80</v>
      </c>
      <c r="AW182" s="12" t="s">
        <v>34</v>
      </c>
      <c r="AX182" s="12" t="s">
        <v>71</v>
      </c>
      <c r="AY182" s="234" t="s">
        <v>419</v>
      </c>
    </row>
    <row r="183" spans="2:65" s="13" customFormat="1" ht="13.5">
      <c r="B183" s="235"/>
      <c r="C183" s="236"/>
      <c r="D183" s="237" t="s">
        <v>430</v>
      </c>
      <c r="E183" s="238" t="s">
        <v>21</v>
      </c>
      <c r="F183" s="239" t="s">
        <v>434</v>
      </c>
      <c r="G183" s="236"/>
      <c r="H183" s="240">
        <v>441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430</v>
      </c>
      <c r="AU183" s="246" t="s">
        <v>80</v>
      </c>
      <c r="AV183" s="13" t="s">
        <v>426</v>
      </c>
      <c r="AW183" s="13" t="s">
        <v>34</v>
      </c>
      <c r="AX183" s="13" t="s">
        <v>78</v>
      </c>
      <c r="AY183" s="246" t="s">
        <v>419</v>
      </c>
    </row>
    <row r="184" spans="2:65" s="1" customFormat="1" ht="22.5" customHeight="1">
      <c r="B184" s="42"/>
      <c r="C184" s="209" t="s">
        <v>587</v>
      </c>
      <c r="D184" s="209" t="s">
        <v>421</v>
      </c>
      <c r="E184" s="210" t="s">
        <v>4820</v>
      </c>
      <c r="F184" s="211" t="s">
        <v>4821</v>
      </c>
      <c r="G184" s="212" t="s">
        <v>465</v>
      </c>
      <c r="H184" s="213">
        <v>441</v>
      </c>
      <c r="I184" s="214"/>
      <c r="J184" s="215">
        <f>ROUND(I184*H184,2)</f>
        <v>0</v>
      </c>
      <c r="K184" s="211" t="s">
        <v>21</v>
      </c>
      <c r="L184" s="62"/>
      <c r="M184" s="216" t="s">
        <v>21</v>
      </c>
      <c r="N184" s="217" t="s">
        <v>42</v>
      </c>
      <c r="O184" s="43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AR184" s="25" t="s">
        <v>426</v>
      </c>
      <c r="AT184" s="25" t="s">
        <v>421</v>
      </c>
      <c r="AU184" s="25" t="s">
        <v>80</v>
      </c>
      <c r="AY184" s="25" t="s">
        <v>419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5" t="s">
        <v>78</v>
      </c>
      <c r="BK184" s="220">
        <f>ROUND(I184*H184,2)</f>
        <v>0</v>
      </c>
      <c r="BL184" s="25" t="s">
        <v>426</v>
      </c>
      <c r="BM184" s="25" t="s">
        <v>4822</v>
      </c>
    </row>
    <row r="185" spans="2:65" s="11" customFormat="1" ht="29.85" customHeight="1">
      <c r="B185" s="192"/>
      <c r="C185" s="193"/>
      <c r="D185" s="206" t="s">
        <v>70</v>
      </c>
      <c r="E185" s="207" t="s">
        <v>468</v>
      </c>
      <c r="F185" s="207" t="s">
        <v>4823</v>
      </c>
      <c r="G185" s="193"/>
      <c r="H185" s="193"/>
      <c r="I185" s="196"/>
      <c r="J185" s="208">
        <f>BK185</f>
        <v>0</v>
      </c>
      <c r="K185" s="193"/>
      <c r="L185" s="198"/>
      <c r="M185" s="199"/>
      <c r="N185" s="200"/>
      <c r="O185" s="200"/>
      <c r="P185" s="201">
        <f>SUM(P186:P266)</f>
        <v>0</v>
      </c>
      <c r="Q185" s="200"/>
      <c r="R185" s="201">
        <f>SUM(R186:R266)</f>
        <v>19.576353399999999</v>
      </c>
      <c r="S185" s="200"/>
      <c r="T185" s="202">
        <f>SUM(T186:T266)</f>
        <v>0</v>
      </c>
      <c r="AR185" s="203" t="s">
        <v>78</v>
      </c>
      <c r="AT185" s="204" t="s">
        <v>70</v>
      </c>
      <c r="AU185" s="204" t="s">
        <v>78</v>
      </c>
      <c r="AY185" s="203" t="s">
        <v>419</v>
      </c>
      <c r="BK185" s="205">
        <f>SUM(BK186:BK266)</f>
        <v>0</v>
      </c>
    </row>
    <row r="186" spans="2:65" s="1" customFormat="1" ht="31.5" customHeight="1">
      <c r="B186" s="42"/>
      <c r="C186" s="209" t="s">
        <v>593</v>
      </c>
      <c r="D186" s="209" t="s">
        <v>421</v>
      </c>
      <c r="E186" s="210" t="s">
        <v>4824</v>
      </c>
      <c r="F186" s="211" t="s">
        <v>4825</v>
      </c>
      <c r="G186" s="212" t="s">
        <v>504</v>
      </c>
      <c r="H186" s="213">
        <v>345</v>
      </c>
      <c r="I186" s="214"/>
      <c r="J186" s="215">
        <f>ROUND(I186*H186,2)</f>
        <v>0</v>
      </c>
      <c r="K186" s="211" t="s">
        <v>21</v>
      </c>
      <c r="L186" s="62"/>
      <c r="M186" s="216" t="s">
        <v>21</v>
      </c>
      <c r="N186" s="217" t="s">
        <v>42</v>
      </c>
      <c r="O186" s="43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AR186" s="25" t="s">
        <v>426</v>
      </c>
      <c r="AT186" s="25" t="s">
        <v>421</v>
      </c>
      <c r="AU186" s="25" t="s">
        <v>80</v>
      </c>
      <c r="AY186" s="25" t="s">
        <v>419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5" t="s">
        <v>78</v>
      </c>
      <c r="BK186" s="220">
        <f>ROUND(I186*H186,2)</f>
        <v>0</v>
      </c>
      <c r="BL186" s="25" t="s">
        <v>426</v>
      </c>
      <c r="BM186" s="25" t="s">
        <v>4826</v>
      </c>
    </row>
    <row r="187" spans="2:65" s="12" customFormat="1" ht="13.5">
      <c r="B187" s="224"/>
      <c r="C187" s="225"/>
      <c r="D187" s="221" t="s">
        <v>430</v>
      </c>
      <c r="E187" s="226" t="s">
        <v>21</v>
      </c>
      <c r="F187" s="227" t="s">
        <v>4827</v>
      </c>
      <c r="G187" s="225"/>
      <c r="H187" s="228">
        <v>345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430</v>
      </c>
      <c r="AU187" s="234" t="s">
        <v>80</v>
      </c>
      <c r="AV187" s="12" t="s">
        <v>80</v>
      </c>
      <c r="AW187" s="12" t="s">
        <v>34</v>
      </c>
      <c r="AX187" s="12" t="s">
        <v>71</v>
      </c>
      <c r="AY187" s="234" t="s">
        <v>419</v>
      </c>
    </row>
    <row r="188" spans="2:65" s="13" customFormat="1" ht="13.5">
      <c r="B188" s="235"/>
      <c r="C188" s="236"/>
      <c r="D188" s="237" t="s">
        <v>430</v>
      </c>
      <c r="E188" s="238" t="s">
        <v>21</v>
      </c>
      <c r="F188" s="239" t="s">
        <v>434</v>
      </c>
      <c r="G188" s="236"/>
      <c r="H188" s="240">
        <v>345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AT188" s="246" t="s">
        <v>430</v>
      </c>
      <c r="AU188" s="246" t="s">
        <v>80</v>
      </c>
      <c r="AV188" s="13" t="s">
        <v>426</v>
      </c>
      <c r="AW188" s="13" t="s">
        <v>34</v>
      </c>
      <c r="AX188" s="13" t="s">
        <v>78</v>
      </c>
      <c r="AY188" s="246" t="s">
        <v>419</v>
      </c>
    </row>
    <row r="189" spans="2:65" s="1" customFormat="1" ht="22.5" customHeight="1">
      <c r="B189" s="42"/>
      <c r="C189" s="250" t="s">
        <v>599</v>
      </c>
      <c r="D189" s="250" t="s">
        <v>469</v>
      </c>
      <c r="E189" s="251" t="s">
        <v>4828</v>
      </c>
      <c r="F189" s="252" t="s">
        <v>4829</v>
      </c>
      <c r="G189" s="253" t="s">
        <v>504</v>
      </c>
      <c r="H189" s="254">
        <v>350.17500000000001</v>
      </c>
      <c r="I189" s="255"/>
      <c r="J189" s="256">
        <f>ROUND(I189*H189,2)</f>
        <v>0</v>
      </c>
      <c r="K189" s="252" t="s">
        <v>21</v>
      </c>
      <c r="L189" s="257"/>
      <c r="M189" s="258" t="s">
        <v>21</v>
      </c>
      <c r="N189" s="259" t="s">
        <v>42</v>
      </c>
      <c r="O189" s="43"/>
      <c r="P189" s="218">
        <f>O189*H189</f>
        <v>0</v>
      </c>
      <c r="Q189" s="218">
        <v>2.16E-3</v>
      </c>
      <c r="R189" s="218">
        <f>Q189*H189</f>
        <v>0.75637799999999999</v>
      </c>
      <c r="S189" s="218">
        <v>0</v>
      </c>
      <c r="T189" s="219">
        <f>S189*H189</f>
        <v>0</v>
      </c>
      <c r="AR189" s="25" t="s">
        <v>468</v>
      </c>
      <c r="AT189" s="25" t="s">
        <v>469</v>
      </c>
      <c r="AU189" s="25" t="s">
        <v>80</v>
      </c>
      <c r="AY189" s="25" t="s">
        <v>419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5" t="s">
        <v>78</v>
      </c>
      <c r="BK189" s="220">
        <f>ROUND(I189*H189,2)</f>
        <v>0</v>
      </c>
      <c r="BL189" s="25" t="s">
        <v>426</v>
      </c>
      <c r="BM189" s="25" t="s">
        <v>4830</v>
      </c>
    </row>
    <row r="190" spans="2:65" s="12" customFormat="1" ht="13.5">
      <c r="B190" s="224"/>
      <c r="C190" s="225"/>
      <c r="D190" s="221" t="s">
        <v>430</v>
      </c>
      <c r="E190" s="226" t="s">
        <v>21</v>
      </c>
      <c r="F190" s="227" t="s">
        <v>4831</v>
      </c>
      <c r="G190" s="225"/>
      <c r="H190" s="228">
        <v>350.17500000000001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430</v>
      </c>
      <c r="AU190" s="234" t="s">
        <v>80</v>
      </c>
      <c r="AV190" s="12" t="s">
        <v>80</v>
      </c>
      <c r="AW190" s="12" t="s">
        <v>34</v>
      </c>
      <c r="AX190" s="12" t="s">
        <v>71</v>
      </c>
      <c r="AY190" s="234" t="s">
        <v>419</v>
      </c>
    </row>
    <row r="191" spans="2:65" s="13" customFormat="1" ht="13.5">
      <c r="B191" s="235"/>
      <c r="C191" s="236"/>
      <c r="D191" s="237" t="s">
        <v>430</v>
      </c>
      <c r="E191" s="238" t="s">
        <v>21</v>
      </c>
      <c r="F191" s="239" t="s">
        <v>434</v>
      </c>
      <c r="G191" s="236"/>
      <c r="H191" s="240">
        <v>350.17500000000001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430</v>
      </c>
      <c r="AU191" s="246" t="s">
        <v>80</v>
      </c>
      <c r="AV191" s="13" t="s">
        <v>426</v>
      </c>
      <c r="AW191" s="13" t="s">
        <v>34</v>
      </c>
      <c r="AX191" s="13" t="s">
        <v>78</v>
      </c>
      <c r="AY191" s="246" t="s">
        <v>419</v>
      </c>
    </row>
    <row r="192" spans="2:65" s="1" customFormat="1" ht="22.5" customHeight="1">
      <c r="B192" s="42"/>
      <c r="C192" s="209" t="s">
        <v>605</v>
      </c>
      <c r="D192" s="209" t="s">
        <v>421</v>
      </c>
      <c r="E192" s="210" t="s">
        <v>4832</v>
      </c>
      <c r="F192" s="211" t="s">
        <v>4833</v>
      </c>
      <c r="G192" s="212" t="s">
        <v>504</v>
      </c>
      <c r="H192" s="213">
        <v>30</v>
      </c>
      <c r="I192" s="214"/>
      <c r="J192" s="215">
        <f>ROUND(I192*H192,2)</f>
        <v>0</v>
      </c>
      <c r="K192" s="211" t="s">
        <v>21</v>
      </c>
      <c r="L192" s="62"/>
      <c r="M192" s="216" t="s">
        <v>21</v>
      </c>
      <c r="N192" s="217" t="s">
        <v>42</v>
      </c>
      <c r="O192" s="43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AR192" s="25" t="s">
        <v>426</v>
      </c>
      <c r="AT192" s="25" t="s">
        <v>421</v>
      </c>
      <c r="AU192" s="25" t="s">
        <v>80</v>
      </c>
      <c r="AY192" s="25" t="s">
        <v>419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5" t="s">
        <v>78</v>
      </c>
      <c r="BK192" s="220">
        <f>ROUND(I192*H192,2)</f>
        <v>0</v>
      </c>
      <c r="BL192" s="25" t="s">
        <v>426</v>
      </c>
      <c r="BM192" s="25" t="s">
        <v>4834</v>
      </c>
    </row>
    <row r="193" spans="2:65" s="12" customFormat="1" ht="13.5">
      <c r="B193" s="224"/>
      <c r="C193" s="225"/>
      <c r="D193" s="221" t="s">
        <v>430</v>
      </c>
      <c r="E193" s="226" t="s">
        <v>21</v>
      </c>
      <c r="F193" s="227" t="s">
        <v>4835</v>
      </c>
      <c r="G193" s="225"/>
      <c r="H193" s="228">
        <v>30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430</v>
      </c>
      <c r="AU193" s="234" t="s">
        <v>80</v>
      </c>
      <c r="AV193" s="12" t="s">
        <v>80</v>
      </c>
      <c r="AW193" s="12" t="s">
        <v>34</v>
      </c>
      <c r="AX193" s="12" t="s">
        <v>71</v>
      </c>
      <c r="AY193" s="234" t="s">
        <v>419</v>
      </c>
    </row>
    <row r="194" spans="2:65" s="13" customFormat="1" ht="13.5">
      <c r="B194" s="235"/>
      <c r="C194" s="236"/>
      <c r="D194" s="237" t="s">
        <v>430</v>
      </c>
      <c r="E194" s="238" t="s">
        <v>21</v>
      </c>
      <c r="F194" s="239" t="s">
        <v>434</v>
      </c>
      <c r="G194" s="236"/>
      <c r="H194" s="240">
        <v>30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AT194" s="246" t="s">
        <v>430</v>
      </c>
      <c r="AU194" s="246" t="s">
        <v>80</v>
      </c>
      <c r="AV194" s="13" t="s">
        <v>426</v>
      </c>
      <c r="AW194" s="13" t="s">
        <v>34</v>
      </c>
      <c r="AX194" s="13" t="s">
        <v>78</v>
      </c>
      <c r="AY194" s="246" t="s">
        <v>419</v>
      </c>
    </row>
    <row r="195" spans="2:65" s="1" customFormat="1" ht="22.5" customHeight="1">
      <c r="B195" s="42"/>
      <c r="C195" s="250" t="s">
        <v>611</v>
      </c>
      <c r="D195" s="250" t="s">
        <v>469</v>
      </c>
      <c r="E195" s="251" t="s">
        <v>4836</v>
      </c>
      <c r="F195" s="252" t="s">
        <v>4837</v>
      </c>
      <c r="G195" s="253" t="s">
        <v>608</v>
      </c>
      <c r="H195" s="254">
        <v>5.15</v>
      </c>
      <c r="I195" s="255"/>
      <c r="J195" s="256">
        <f>ROUND(I195*H195,2)</f>
        <v>0</v>
      </c>
      <c r="K195" s="252" t="s">
        <v>21</v>
      </c>
      <c r="L195" s="257"/>
      <c r="M195" s="258" t="s">
        <v>21</v>
      </c>
      <c r="N195" s="259" t="s">
        <v>42</v>
      </c>
      <c r="O195" s="43"/>
      <c r="P195" s="218">
        <f>O195*H195</f>
        <v>0</v>
      </c>
      <c r="Q195" s="218">
        <v>2.76E-2</v>
      </c>
      <c r="R195" s="218">
        <f>Q195*H195</f>
        <v>0.14214000000000002</v>
      </c>
      <c r="S195" s="218">
        <v>0</v>
      </c>
      <c r="T195" s="219">
        <f>S195*H195</f>
        <v>0</v>
      </c>
      <c r="AR195" s="25" t="s">
        <v>468</v>
      </c>
      <c r="AT195" s="25" t="s">
        <v>469</v>
      </c>
      <c r="AU195" s="25" t="s">
        <v>80</v>
      </c>
      <c r="AY195" s="25" t="s">
        <v>419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5" t="s">
        <v>78</v>
      </c>
      <c r="BK195" s="220">
        <f>ROUND(I195*H195,2)</f>
        <v>0</v>
      </c>
      <c r="BL195" s="25" t="s">
        <v>426</v>
      </c>
      <c r="BM195" s="25" t="s">
        <v>4838</v>
      </c>
    </row>
    <row r="196" spans="2:65" s="12" customFormat="1" ht="13.5">
      <c r="B196" s="224"/>
      <c r="C196" s="225"/>
      <c r="D196" s="221" t="s">
        <v>430</v>
      </c>
      <c r="E196" s="226" t="s">
        <v>21</v>
      </c>
      <c r="F196" s="227" t="s">
        <v>4839</v>
      </c>
      <c r="G196" s="225"/>
      <c r="H196" s="228">
        <v>5.15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430</v>
      </c>
      <c r="AU196" s="234" t="s">
        <v>80</v>
      </c>
      <c r="AV196" s="12" t="s">
        <v>80</v>
      </c>
      <c r="AW196" s="12" t="s">
        <v>34</v>
      </c>
      <c r="AX196" s="12" t="s">
        <v>71</v>
      </c>
      <c r="AY196" s="234" t="s">
        <v>419</v>
      </c>
    </row>
    <row r="197" spans="2:65" s="13" customFormat="1" ht="13.5">
      <c r="B197" s="235"/>
      <c r="C197" s="236"/>
      <c r="D197" s="237" t="s">
        <v>430</v>
      </c>
      <c r="E197" s="238" t="s">
        <v>21</v>
      </c>
      <c r="F197" s="239" t="s">
        <v>434</v>
      </c>
      <c r="G197" s="236"/>
      <c r="H197" s="240">
        <v>5.15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430</v>
      </c>
      <c r="AU197" s="246" t="s">
        <v>80</v>
      </c>
      <c r="AV197" s="13" t="s">
        <v>426</v>
      </c>
      <c r="AW197" s="13" t="s">
        <v>34</v>
      </c>
      <c r="AX197" s="13" t="s">
        <v>78</v>
      </c>
      <c r="AY197" s="246" t="s">
        <v>419</v>
      </c>
    </row>
    <row r="198" spans="2:65" s="1" customFormat="1" ht="22.5" customHeight="1">
      <c r="B198" s="42"/>
      <c r="C198" s="209" t="s">
        <v>617</v>
      </c>
      <c r="D198" s="209" t="s">
        <v>421</v>
      </c>
      <c r="E198" s="210" t="s">
        <v>4840</v>
      </c>
      <c r="F198" s="211" t="s">
        <v>4841</v>
      </c>
      <c r="G198" s="212" t="s">
        <v>504</v>
      </c>
      <c r="H198" s="213">
        <v>50</v>
      </c>
      <c r="I198" s="214"/>
      <c r="J198" s="215">
        <f>ROUND(I198*H198,2)</f>
        <v>0</v>
      </c>
      <c r="K198" s="211" t="s">
        <v>21</v>
      </c>
      <c r="L198" s="62"/>
      <c r="M198" s="216" t="s">
        <v>21</v>
      </c>
      <c r="N198" s="217" t="s">
        <v>42</v>
      </c>
      <c r="O198" s="43"/>
      <c r="P198" s="218">
        <f>O198*H198</f>
        <v>0</v>
      </c>
      <c r="Q198" s="218">
        <v>2.0000000000000002E-5</v>
      </c>
      <c r="R198" s="218">
        <f>Q198*H198</f>
        <v>1E-3</v>
      </c>
      <c r="S198" s="218">
        <v>0</v>
      </c>
      <c r="T198" s="219">
        <f>S198*H198</f>
        <v>0</v>
      </c>
      <c r="AR198" s="25" t="s">
        <v>426</v>
      </c>
      <c r="AT198" s="25" t="s">
        <v>421</v>
      </c>
      <c r="AU198" s="25" t="s">
        <v>80</v>
      </c>
      <c r="AY198" s="25" t="s">
        <v>419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5" t="s">
        <v>78</v>
      </c>
      <c r="BK198" s="220">
        <f>ROUND(I198*H198,2)</f>
        <v>0</v>
      </c>
      <c r="BL198" s="25" t="s">
        <v>426</v>
      </c>
      <c r="BM198" s="25" t="s">
        <v>4842</v>
      </c>
    </row>
    <row r="199" spans="2:65" s="12" customFormat="1" ht="13.5">
      <c r="B199" s="224"/>
      <c r="C199" s="225"/>
      <c r="D199" s="221" t="s">
        <v>430</v>
      </c>
      <c r="E199" s="226" t="s">
        <v>21</v>
      </c>
      <c r="F199" s="227" t="s">
        <v>4843</v>
      </c>
      <c r="G199" s="225"/>
      <c r="H199" s="228">
        <v>50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430</v>
      </c>
      <c r="AU199" s="234" t="s">
        <v>80</v>
      </c>
      <c r="AV199" s="12" t="s">
        <v>80</v>
      </c>
      <c r="AW199" s="12" t="s">
        <v>34</v>
      </c>
      <c r="AX199" s="12" t="s">
        <v>71</v>
      </c>
      <c r="AY199" s="234" t="s">
        <v>419</v>
      </c>
    </row>
    <row r="200" spans="2:65" s="13" customFormat="1" ht="13.5">
      <c r="B200" s="235"/>
      <c r="C200" s="236"/>
      <c r="D200" s="237" t="s">
        <v>430</v>
      </c>
      <c r="E200" s="238" t="s">
        <v>21</v>
      </c>
      <c r="F200" s="239" t="s">
        <v>434</v>
      </c>
      <c r="G200" s="236"/>
      <c r="H200" s="240">
        <v>50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430</v>
      </c>
      <c r="AU200" s="246" t="s">
        <v>80</v>
      </c>
      <c r="AV200" s="13" t="s">
        <v>426</v>
      </c>
      <c r="AW200" s="13" t="s">
        <v>34</v>
      </c>
      <c r="AX200" s="13" t="s">
        <v>78</v>
      </c>
      <c r="AY200" s="246" t="s">
        <v>419</v>
      </c>
    </row>
    <row r="201" spans="2:65" s="1" customFormat="1" ht="22.5" customHeight="1">
      <c r="B201" s="42"/>
      <c r="C201" s="250" t="s">
        <v>622</v>
      </c>
      <c r="D201" s="250" t="s">
        <v>469</v>
      </c>
      <c r="E201" s="251" t="s">
        <v>4844</v>
      </c>
      <c r="F201" s="252" t="s">
        <v>4845</v>
      </c>
      <c r="G201" s="253" t="s">
        <v>608</v>
      </c>
      <c r="H201" s="254">
        <v>8.5830000000000002</v>
      </c>
      <c r="I201" s="255"/>
      <c r="J201" s="256">
        <f>ROUND(I201*H201,2)</f>
        <v>0</v>
      </c>
      <c r="K201" s="252" t="s">
        <v>21</v>
      </c>
      <c r="L201" s="257"/>
      <c r="M201" s="258" t="s">
        <v>21</v>
      </c>
      <c r="N201" s="259" t="s">
        <v>42</v>
      </c>
      <c r="O201" s="43"/>
      <c r="P201" s="218">
        <f>O201*H201</f>
        <v>0</v>
      </c>
      <c r="Q201" s="218">
        <v>4.3799999999999999E-2</v>
      </c>
      <c r="R201" s="218">
        <f>Q201*H201</f>
        <v>0.37593539999999998</v>
      </c>
      <c r="S201" s="218">
        <v>0</v>
      </c>
      <c r="T201" s="219">
        <f>S201*H201</f>
        <v>0</v>
      </c>
      <c r="AR201" s="25" t="s">
        <v>468</v>
      </c>
      <c r="AT201" s="25" t="s">
        <v>469</v>
      </c>
      <c r="AU201" s="25" t="s">
        <v>80</v>
      </c>
      <c r="AY201" s="25" t="s">
        <v>419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5" t="s">
        <v>78</v>
      </c>
      <c r="BK201" s="220">
        <f>ROUND(I201*H201,2)</f>
        <v>0</v>
      </c>
      <c r="BL201" s="25" t="s">
        <v>426</v>
      </c>
      <c r="BM201" s="25" t="s">
        <v>4846</v>
      </c>
    </row>
    <row r="202" spans="2:65" s="12" customFormat="1" ht="13.5">
      <c r="B202" s="224"/>
      <c r="C202" s="225"/>
      <c r="D202" s="221" t="s">
        <v>430</v>
      </c>
      <c r="E202" s="226" t="s">
        <v>21</v>
      </c>
      <c r="F202" s="227" t="s">
        <v>4847</v>
      </c>
      <c r="G202" s="225"/>
      <c r="H202" s="228">
        <v>8.5830000000000002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430</v>
      </c>
      <c r="AU202" s="234" t="s">
        <v>80</v>
      </c>
      <c r="AV202" s="12" t="s">
        <v>80</v>
      </c>
      <c r="AW202" s="12" t="s">
        <v>34</v>
      </c>
      <c r="AX202" s="12" t="s">
        <v>71</v>
      </c>
      <c r="AY202" s="234" t="s">
        <v>419</v>
      </c>
    </row>
    <row r="203" spans="2:65" s="13" customFormat="1" ht="13.5">
      <c r="B203" s="235"/>
      <c r="C203" s="236"/>
      <c r="D203" s="237" t="s">
        <v>430</v>
      </c>
      <c r="E203" s="238" t="s">
        <v>21</v>
      </c>
      <c r="F203" s="239" t="s">
        <v>434</v>
      </c>
      <c r="G203" s="236"/>
      <c r="H203" s="240">
        <v>8.5830000000000002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430</v>
      </c>
      <c r="AU203" s="246" t="s">
        <v>80</v>
      </c>
      <c r="AV203" s="13" t="s">
        <v>426</v>
      </c>
      <c r="AW203" s="13" t="s">
        <v>34</v>
      </c>
      <c r="AX203" s="13" t="s">
        <v>78</v>
      </c>
      <c r="AY203" s="246" t="s">
        <v>419</v>
      </c>
    </row>
    <row r="204" spans="2:65" s="1" customFormat="1" ht="22.5" customHeight="1">
      <c r="B204" s="42"/>
      <c r="C204" s="209" t="s">
        <v>628</v>
      </c>
      <c r="D204" s="209" t="s">
        <v>421</v>
      </c>
      <c r="E204" s="210" t="s">
        <v>4848</v>
      </c>
      <c r="F204" s="211" t="s">
        <v>4849</v>
      </c>
      <c r="G204" s="212" t="s">
        <v>608</v>
      </c>
      <c r="H204" s="213">
        <v>20</v>
      </c>
      <c r="I204" s="214"/>
      <c r="J204" s="215">
        <f>ROUND(I204*H204,2)</f>
        <v>0</v>
      </c>
      <c r="K204" s="211" t="s">
        <v>21</v>
      </c>
      <c r="L204" s="62"/>
      <c r="M204" s="216" t="s">
        <v>21</v>
      </c>
      <c r="N204" s="217" t="s">
        <v>42</v>
      </c>
      <c r="O204" s="43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AR204" s="25" t="s">
        <v>426</v>
      </c>
      <c r="AT204" s="25" t="s">
        <v>421</v>
      </c>
      <c r="AU204" s="25" t="s">
        <v>80</v>
      </c>
      <c r="AY204" s="25" t="s">
        <v>419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5" t="s">
        <v>78</v>
      </c>
      <c r="BK204" s="220">
        <f>ROUND(I204*H204,2)</f>
        <v>0</v>
      </c>
      <c r="BL204" s="25" t="s">
        <v>426</v>
      </c>
      <c r="BM204" s="25" t="s">
        <v>4850</v>
      </c>
    </row>
    <row r="205" spans="2:65" s="12" customFormat="1" ht="13.5">
      <c r="B205" s="224"/>
      <c r="C205" s="225"/>
      <c r="D205" s="237" t="s">
        <v>430</v>
      </c>
      <c r="E205" s="247" t="s">
        <v>21</v>
      </c>
      <c r="F205" s="248" t="s">
        <v>4851</v>
      </c>
      <c r="G205" s="225"/>
      <c r="H205" s="249">
        <v>20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430</v>
      </c>
      <c r="AU205" s="234" t="s">
        <v>80</v>
      </c>
      <c r="AV205" s="12" t="s">
        <v>80</v>
      </c>
      <c r="AW205" s="12" t="s">
        <v>34</v>
      </c>
      <c r="AX205" s="12" t="s">
        <v>78</v>
      </c>
      <c r="AY205" s="234" t="s">
        <v>419</v>
      </c>
    </row>
    <row r="206" spans="2:65" s="1" customFormat="1" ht="22.5" customHeight="1">
      <c r="B206" s="42"/>
      <c r="C206" s="250" t="s">
        <v>633</v>
      </c>
      <c r="D206" s="250" t="s">
        <v>469</v>
      </c>
      <c r="E206" s="251" t="s">
        <v>4852</v>
      </c>
      <c r="F206" s="252" t="s">
        <v>4853</v>
      </c>
      <c r="G206" s="253" t="s">
        <v>608</v>
      </c>
      <c r="H206" s="254">
        <v>20</v>
      </c>
      <c r="I206" s="255"/>
      <c r="J206" s="256">
        <f>ROUND(I206*H206,2)</f>
        <v>0</v>
      </c>
      <c r="K206" s="252" t="s">
        <v>21</v>
      </c>
      <c r="L206" s="257"/>
      <c r="M206" s="258" t="s">
        <v>21</v>
      </c>
      <c r="N206" s="259" t="s">
        <v>42</v>
      </c>
      <c r="O206" s="43"/>
      <c r="P206" s="218">
        <f>O206*H206</f>
        <v>0</v>
      </c>
      <c r="Q206" s="218">
        <v>9.7400000000000004E-4</v>
      </c>
      <c r="R206" s="218">
        <f>Q206*H206</f>
        <v>1.9480000000000001E-2</v>
      </c>
      <c r="S206" s="218">
        <v>0</v>
      </c>
      <c r="T206" s="219">
        <f>S206*H206</f>
        <v>0</v>
      </c>
      <c r="AR206" s="25" t="s">
        <v>468</v>
      </c>
      <c r="AT206" s="25" t="s">
        <v>469</v>
      </c>
      <c r="AU206" s="25" t="s">
        <v>80</v>
      </c>
      <c r="AY206" s="25" t="s">
        <v>419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5" t="s">
        <v>78</v>
      </c>
      <c r="BK206" s="220">
        <f>ROUND(I206*H206,2)</f>
        <v>0</v>
      </c>
      <c r="BL206" s="25" t="s">
        <v>426</v>
      </c>
      <c r="BM206" s="25" t="s">
        <v>4854</v>
      </c>
    </row>
    <row r="207" spans="2:65" s="1" customFormat="1" ht="22.5" customHeight="1">
      <c r="B207" s="42"/>
      <c r="C207" s="209" t="s">
        <v>638</v>
      </c>
      <c r="D207" s="209" t="s">
        <v>421</v>
      </c>
      <c r="E207" s="210" t="s">
        <v>4855</v>
      </c>
      <c r="F207" s="211" t="s">
        <v>4856</v>
      </c>
      <c r="G207" s="212" t="s">
        <v>608</v>
      </c>
      <c r="H207" s="213">
        <v>1</v>
      </c>
      <c r="I207" s="214"/>
      <c r="J207" s="215">
        <f>ROUND(I207*H207,2)</f>
        <v>0</v>
      </c>
      <c r="K207" s="211" t="s">
        <v>21</v>
      </c>
      <c r="L207" s="62"/>
      <c r="M207" s="216" t="s">
        <v>21</v>
      </c>
      <c r="N207" s="217" t="s">
        <v>42</v>
      </c>
      <c r="O207" s="43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AR207" s="25" t="s">
        <v>426</v>
      </c>
      <c r="AT207" s="25" t="s">
        <v>421</v>
      </c>
      <c r="AU207" s="25" t="s">
        <v>80</v>
      </c>
      <c r="AY207" s="25" t="s">
        <v>419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5" t="s">
        <v>78</v>
      </c>
      <c r="BK207" s="220">
        <f>ROUND(I207*H207,2)</f>
        <v>0</v>
      </c>
      <c r="BL207" s="25" t="s">
        <v>426</v>
      </c>
      <c r="BM207" s="25" t="s">
        <v>4857</v>
      </c>
    </row>
    <row r="208" spans="2:65" s="12" customFormat="1" ht="13.5">
      <c r="B208" s="224"/>
      <c r="C208" s="225"/>
      <c r="D208" s="237" t="s">
        <v>430</v>
      </c>
      <c r="E208" s="247" t="s">
        <v>21</v>
      </c>
      <c r="F208" s="248" t="s">
        <v>4858</v>
      </c>
      <c r="G208" s="225"/>
      <c r="H208" s="249">
        <v>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430</v>
      </c>
      <c r="AU208" s="234" t="s">
        <v>80</v>
      </c>
      <c r="AV208" s="12" t="s">
        <v>80</v>
      </c>
      <c r="AW208" s="12" t="s">
        <v>34</v>
      </c>
      <c r="AX208" s="12" t="s">
        <v>78</v>
      </c>
      <c r="AY208" s="234" t="s">
        <v>419</v>
      </c>
    </row>
    <row r="209" spans="2:65" s="1" customFormat="1" ht="22.5" customHeight="1">
      <c r="B209" s="42"/>
      <c r="C209" s="250" t="s">
        <v>643</v>
      </c>
      <c r="D209" s="250" t="s">
        <v>469</v>
      </c>
      <c r="E209" s="251" t="s">
        <v>4859</v>
      </c>
      <c r="F209" s="252" t="s">
        <v>4860</v>
      </c>
      <c r="G209" s="253" t="s">
        <v>608</v>
      </c>
      <c r="H209" s="254">
        <v>1</v>
      </c>
      <c r="I209" s="255"/>
      <c r="J209" s="256">
        <f>ROUND(I209*H209,2)</f>
        <v>0</v>
      </c>
      <c r="K209" s="252" t="s">
        <v>21</v>
      </c>
      <c r="L209" s="257"/>
      <c r="M209" s="258" t="s">
        <v>21</v>
      </c>
      <c r="N209" s="259" t="s">
        <v>42</v>
      </c>
      <c r="O209" s="43"/>
      <c r="P209" s="218">
        <f>O209*H209</f>
        <v>0</v>
      </c>
      <c r="Q209" s="218">
        <v>1.5200000000000001E-3</v>
      </c>
      <c r="R209" s="218">
        <f>Q209*H209</f>
        <v>1.5200000000000001E-3</v>
      </c>
      <c r="S209" s="218">
        <v>0</v>
      </c>
      <c r="T209" s="219">
        <f>S209*H209</f>
        <v>0</v>
      </c>
      <c r="AR209" s="25" t="s">
        <v>468</v>
      </c>
      <c r="AT209" s="25" t="s">
        <v>469</v>
      </c>
      <c r="AU209" s="25" t="s">
        <v>80</v>
      </c>
      <c r="AY209" s="25" t="s">
        <v>419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5" t="s">
        <v>78</v>
      </c>
      <c r="BK209" s="220">
        <f>ROUND(I209*H209,2)</f>
        <v>0</v>
      </c>
      <c r="BL209" s="25" t="s">
        <v>426</v>
      </c>
      <c r="BM209" s="25" t="s">
        <v>4861</v>
      </c>
    </row>
    <row r="210" spans="2:65" s="1" customFormat="1" ht="22.5" customHeight="1">
      <c r="B210" s="42"/>
      <c r="C210" s="209" t="s">
        <v>649</v>
      </c>
      <c r="D210" s="209" t="s">
        <v>421</v>
      </c>
      <c r="E210" s="210" t="s">
        <v>2894</v>
      </c>
      <c r="F210" s="211" t="s">
        <v>2895</v>
      </c>
      <c r="G210" s="212" t="s">
        <v>608</v>
      </c>
      <c r="H210" s="213">
        <v>9</v>
      </c>
      <c r="I210" s="214"/>
      <c r="J210" s="215">
        <f>ROUND(I210*H210,2)</f>
        <v>0</v>
      </c>
      <c r="K210" s="211" t="s">
        <v>21</v>
      </c>
      <c r="L210" s="62"/>
      <c r="M210" s="216" t="s">
        <v>21</v>
      </c>
      <c r="N210" s="217" t="s">
        <v>42</v>
      </c>
      <c r="O210" s="43"/>
      <c r="P210" s="218">
        <f>O210*H210</f>
        <v>0</v>
      </c>
      <c r="Q210" s="218">
        <v>1.6000000000000001E-3</v>
      </c>
      <c r="R210" s="218">
        <f>Q210*H210</f>
        <v>1.4400000000000001E-2</v>
      </c>
      <c r="S210" s="218">
        <v>0</v>
      </c>
      <c r="T210" s="219">
        <f>S210*H210</f>
        <v>0</v>
      </c>
      <c r="AR210" s="25" t="s">
        <v>426</v>
      </c>
      <c r="AT210" s="25" t="s">
        <v>421</v>
      </c>
      <c r="AU210" s="25" t="s">
        <v>80</v>
      </c>
      <c r="AY210" s="25" t="s">
        <v>419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5" t="s">
        <v>78</v>
      </c>
      <c r="BK210" s="220">
        <f>ROUND(I210*H210,2)</f>
        <v>0</v>
      </c>
      <c r="BL210" s="25" t="s">
        <v>426</v>
      </c>
      <c r="BM210" s="25" t="s">
        <v>4862</v>
      </c>
    </row>
    <row r="211" spans="2:65" s="12" customFormat="1" ht="13.5">
      <c r="B211" s="224"/>
      <c r="C211" s="225"/>
      <c r="D211" s="237" t="s">
        <v>430</v>
      </c>
      <c r="E211" s="247" t="s">
        <v>21</v>
      </c>
      <c r="F211" s="248" t="s">
        <v>4863</v>
      </c>
      <c r="G211" s="225"/>
      <c r="H211" s="249">
        <v>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430</v>
      </c>
      <c r="AU211" s="234" t="s">
        <v>80</v>
      </c>
      <c r="AV211" s="12" t="s">
        <v>80</v>
      </c>
      <c r="AW211" s="12" t="s">
        <v>34</v>
      </c>
      <c r="AX211" s="12" t="s">
        <v>78</v>
      </c>
      <c r="AY211" s="234" t="s">
        <v>419</v>
      </c>
    </row>
    <row r="212" spans="2:65" s="1" customFormat="1" ht="22.5" customHeight="1">
      <c r="B212" s="42"/>
      <c r="C212" s="250" t="s">
        <v>654</v>
      </c>
      <c r="D212" s="250" t="s">
        <v>469</v>
      </c>
      <c r="E212" s="251" t="s">
        <v>2897</v>
      </c>
      <c r="F212" s="252" t="s">
        <v>2898</v>
      </c>
      <c r="G212" s="253" t="s">
        <v>608</v>
      </c>
      <c r="H212" s="254">
        <v>4</v>
      </c>
      <c r="I212" s="255"/>
      <c r="J212" s="256">
        <f t="shared" ref="J212:J217" si="0">ROUND(I212*H212,2)</f>
        <v>0</v>
      </c>
      <c r="K212" s="252" t="s">
        <v>21</v>
      </c>
      <c r="L212" s="257"/>
      <c r="M212" s="258" t="s">
        <v>21</v>
      </c>
      <c r="N212" s="259" t="s">
        <v>42</v>
      </c>
      <c r="O212" s="43"/>
      <c r="P212" s="218">
        <f t="shared" ref="P212:P217" si="1">O212*H212</f>
        <v>0</v>
      </c>
      <c r="Q212" s="218">
        <v>3.9500000000000004E-3</v>
      </c>
      <c r="R212" s="218">
        <f t="shared" ref="R212:R217" si="2">Q212*H212</f>
        <v>1.5800000000000002E-2</v>
      </c>
      <c r="S212" s="218">
        <v>0</v>
      </c>
      <c r="T212" s="219">
        <f t="shared" ref="T212:T217" si="3">S212*H212</f>
        <v>0</v>
      </c>
      <c r="AR212" s="25" t="s">
        <v>468</v>
      </c>
      <c r="AT212" s="25" t="s">
        <v>469</v>
      </c>
      <c r="AU212" s="25" t="s">
        <v>80</v>
      </c>
      <c r="AY212" s="25" t="s">
        <v>419</v>
      </c>
      <c r="BE212" s="220">
        <f t="shared" ref="BE212:BE217" si="4">IF(N212="základní",J212,0)</f>
        <v>0</v>
      </c>
      <c r="BF212" s="220">
        <f t="shared" ref="BF212:BF217" si="5">IF(N212="snížená",J212,0)</f>
        <v>0</v>
      </c>
      <c r="BG212" s="220">
        <f t="shared" ref="BG212:BG217" si="6">IF(N212="zákl. přenesená",J212,0)</f>
        <v>0</v>
      </c>
      <c r="BH212" s="220">
        <f t="shared" ref="BH212:BH217" si="7">IF(N212="sníž. přenesená",J212,0)</f>
        <v>0</v>
      </c>
      <c r="BI212" s="220">
        <f t="shared" ref="BI212:BI217" si="8">IF(N212="nulová",J212,0)</f>
        <v>0</v>
      </c>
      <c r="BJ212" s="25" t="s">
        <v>78</v>
      </c>
      <c r="BK212" s="220">
        <f t="shared" ref="BK212:BK217" si="9">ROUND(I212*H212,2)</f>
        <v>0</v>
      </c>
      <c r="BL212" s="25" t="s">
        <v>426</v>
      </c>
      <c r="BM212" s="25" t="s">
        <v>4864</v>
      </c>
    </row>
    <row r="213" spans="2:65" s="1" customFormat="1" ht="22.5" customHeight="1">
      <c r="B213" s="42"/>
      <c r="C213" s="250" t="s">
        <v>659</v>
      </c>
      <c r="D213" s="250" t="s">
        <v>469</v>
      </c>
      <c r="E213" s="251" t="s">
        <v>4865</v>
      </c>
      <c r="F213" s="252" t="s">
        <v>4866</v>
      </c>
      <c r="G213" s="253" t="s">
        <v>608</v>
      </c>
      <c r="H213" s="254">
        <v>1</v>
      </c>
      <c r="I213" s="255"/>
      <c r="J213" s="256">
        <f t="shared" si="0"/>
        <v>0</v>
      </c>
      <c r="K213" s="252" t="s">
        <v>21</v>
      </c>
      <c r="L213" s="257"/>
      <c r="M213" s="258" t="s">
        <v>21</v>
      </c>
      <c r="N213" s="259" t="s">
        <v>42</v>
      </c>
      <c r="O213" s="43"/>
      <c r="P213" s="218">
        <f t="shared" si="1"/>
        <v>0</v>
      </c>
      <c r="Q213" s="218">
        <v>1.9400000000000001E-2</v>
      </c>
      <c r="R213" s="218">
        <f t="shared" si="2"/>
        <v>1.9400000000000001E-2</v>
      </c>
      <c r="S213" s="218">
        <v>0</v>
      </c>
      <c r="T213" s="219">
        <f t="shared" si="3"/>
        <v>0</v>
      </c>
      <c r="AR213" s="25" t="s">
        <v>468</v>
      </c>
      <c r="AT213" s="25" t="s">
        <v>469</v>
      </c>
      <c r="AU213" s="25" t="s">
        <v>80</v>
      </c>
      <c r="AY213" s="25" t="s">
        <v>419</v>
      </c>
      <c r="BE213" s="220">
        <f t="shared" si="4"/>
        <v>0</v>
      </c>
      <c r="BF213" s="220">
        <f t="shared" si="5"/>
        <v>0</v>
      </c>
      <c r="BG213" s="220">
        <f t="shared" si="6"/>
        <v>0</v>
      </c>
      <c r="BH213" s="220">
        <f t="shared" si="7"/>
        <v>0</v>
      </c>
      <c r="BI213" s="220">
        <f t="shared" si="8"/>
        <v>0</v>
      </c>
      <c r="BJ213" s="25" t="s">
        <v>78</v>
      </c>
      <c r="BK213" s="220">
        <f t="shared" si="9"/>
        <v>0</v>
      </c>
      <c r="BL213" s="25" t="s">
        <v>426</v>
      </c>
      <c r="BM213" s="25" t="s">
        <v>4867</v>
      </c>
    </row>
    <row r="214" spans="2:65" s="1" customFormat="1" ht="22.5" customHeight="1">
      <c r="B214" s="42"/>
      <c r="C214" s="250" t="s">
        <v>664</v>
      </c>
      <c r="D214" s="250" t="s">
        <v>469</v>
      </c>
      <c r="E214" s="251" t="s">
        <v>4868</v>
      </c>
      <c r="F214" s="252" t="s">
        <v>4869</v>
      </c>
      <c r="G214" s="253" t="s">
        <v>608</v>
      </c>
      <c r="H214" s="254">
        <v>1</v>
      </c>
      <c r="I214" s="255"/>
      <c r="J214" s="256">
        <f t="shared" si="0"/>
        <v>0</v>
      </c>
      <c r="K214" s="252" t="s">
        <v>21</v>
      </c>
      <c r="L214" s="257"/>
      <c r="M214" s="258" t="s">
        <v>21</v>
      </c>
      <c r="N214" s="259" t="s">
        <v>42</v>
      </c>
      <c r="O214" s="43"/>
      <c r="P214" s="218">
        <f t="shared" si="1"/>
        <v>0</v>
      </c>
      <c r="Q214" s="218">
        <v>4.8999999999999998E-3</v>
      </c>
      <c r="R214" s="218">
        <f t="shared" si="2"/>
        <v>4.8999999999999998E-3</v>
      </c>
      <c r="S214" s="218">
        <v>0</v>
      </c>
      <c r="T214" s="219">
        <f t="shared" si="3"/>
        <v>0</v>
      </c>
      <c r="AR214" s="25" t="s">
        <v>468</v>
      </c>
      <c r="AT214" s="25" t="s">
        <v>469</v>
      </c>
      <c r="AU214" s="25" t="s">
        <v>80</v>
      </c>
      <c r="AY214" s="25" t="s">
        <v>419</v>
      </c>
      <c r="BE214" s="220">
        <f t="shared" si="4"/>
        <v>0</v>
      </c>
      <c r="BF214" s="220">
        <f t="shared" si="5"/>
        <v>0</v>
      </c>
      <c r="BG214" s="220">
        <f t="shared" si="6"/>
        <v>0</v>
      </c>
      <c r="BH214" s="220">
        <f t="shared" si="7"/>
        <v>0</v>
      </c>
      <c r="BI214" s="220">
        <f t="shared" si="8"/>
        <v>0</v>
      </c>
      <c r="BJ214" s="25" t="s">
        <v>78</v>
      </c>
      <c r="BK214" s="220">
        <f t="shared" si="9"/>
        <v>0</v>
      </c>
      <c r="BL214" s="25" t="s">
        <v>426</v>
      </c>
      <c r="BM214" s="25" t="s">
        <v>4870</v>
      </c>
    </row>
    <row r="215" spans="2:65" s="1" customFormat="1" ht="22.5" customHeight="1">
      <c r="B215" s="42"/>
      <c r="C215" s="250" t="s">
        <v>671</v>
      </c>
      <c r="D215" s="250" t="s">
        <v>469</v>
      </c>
      <c r="E215" s="251" t="s">
        <v>4871</v>
      </c>
      <c r="F215" s="252" t="s">
        <v>4872</v>
      </c>
      <c r="G215" s="253" t="s">
        <v>608</v>
      </c>
      <c r="H215" s="254">
        <v>3</v>
      </c>
      <c r="I215" s="255"/>
      <c r="J215" s="256">
        <f t="shared" si="0"/>
        <v>0</v>
      </c>
      <c r="K215" s="252" t="s">
        <v>21</v>
      </c>
      <c r="L215" s="257"/>
      <c r="M215" s="258" t="s">
        <v>21</v>
      </c>
      <c r="N215" s="259" t="s">
        <v>42</v>
      </c>
      <c r="O215" s="43"/>
      <c r="P215" s="218">
        <f t="shared" si="1"/>
        <v>0</v>
      </c>
      <c r="Q215" s="218">
        <v>2.444E-2</v>
      </c>
      <c r="R215" s="218">
        <f t="shared" si="2"/>
        <v>7.3319999999999996E-2</v>
      </c>
      <c r="S215" s="218">
        <v>0</v>
      </c>
      <c r="T215" s="219">
        <f t="shared" si="3"/>
        <v>0</v>
      </c>
      <c r="AR215" s="25" t="s">
        <v>468</v>
      </c>
      <c r="AT215" s="25" t="s">
        <v>469</v>
      </c>
      <c r="AU215" s="25" t="s">
        <v>80</v>
      </c>
      <c r="AY215" s="25" t="s">
        <v>419</v>
      </c>
      <c r="BE215" s="220">
        <f t="shared" si="4"/>
        <v>0</v>
      </c>
      <c r="BF215" s="220">
        <f t="shared" si="5"/>
        <v>0</v>
      </c>
      <c r="BG215" s="220">
        <f t="shared" si="6"/>
        <v>0</v>
      </c>
      <c r="BH215" s="220">
        <f t="shared" si="7"/>
        <v>0</v>
      </c>
      <c r="BI215" s="220">
        <f t="shared" si="8"/>
        <v>0</v>
      </c>
      <c r="BJ215" s="25" t="s">
        <v>78</v>
      </c>
      <c r="BK215" s="220">
        <f t="shared" si="9"/>
        <v>0</v>
      </c>
      <c r="BL215" s="25" t="s">
        <v>426</v>
      </c>
      <c r="BM215" s="25" t="s">
        <v>4873</v>
      </c>
    </row>
    <row r="216" spans="2:65" s="1" customFormat="1" ht="22.5" customHeight="1">
      <c r="B216" s="42"/>
      <c r="C216" s="250" t="s">
        <v>679</v>
      </c>
      <c r="D216" s="250" t="s">
        <v>469</v>
      </c>
      <c r="E216" s="251" t="s">
        <v>4874</v>
      </c>
      <c r="F216" s="252" t="s">
        <v>4875</v>
      </c>
      <c r="G216" s="253" t="s">
        <v>608</v>
      </c>
      <c r="H216" s="254">
        <v>2</v>
      </c>
      <c r="I216" s="255"/>
      <c r="J216" s="256">
        <f t="shared" si="0"/>
        <v>0</v>
      </c>
      <c r="K216" s="252" t="s">
        <v>21</v>
      </c>
      <c r="L216" s="257"/>
      <c r="M216" s="258" t="s">
        <v>21</v>
      </c>
      <c r="N216" s="259" t="s">
        <v>42</v>
      </c>
      <c r="O216" s="43"/>
      <c r="P216" s="218">
        <f t="shared" si="1"/>
        <v>0</v>
      </c>
      <c r="Q216" s="218">
        <v>1.4499999999999999E-3</v>
      </c>
      <c r="R216" s="218">
        <f t="shared" si="2"/>
        <v>2.8999999999999998E-3</v>
      </c>
      <c r="S216" s="218">
        <v>0</v>
      </c>
      <c r="T216" s="219">
        <f t="shared" si="3"/>
        <v>0</v>
      </c>
      <c r="AR216" s="25" t="s">
        <v>468</v>
      </c>
      <c r="AT216" s="25" t="s">
        <v>469</v>
      </c>
      <c r="AU216" s="25" t="s">
        <v>80</v>
      </c>
      <c r="AY216" s="25" t="s">
        <v>419</v>
      </c>
      <c r="BE216" s="220">
        <f t="shared" si="4"/>
        <v>0</v>
      </c>
      <c r="BF216" s="220">
        <f t="shared" si="5"/>
        <v>0</v>
      </c>
      <c r="BG216" s="220">
        <f t="shared" si="6"/>
        <v>0</v>
      </c>
      <c r="BH216" s="220">
        <f t="shared" si="7"/>
        <v>0</v>
      </c>
      <c r="BI216" s="220">
        <f t="shared" si="8"/>
        <v>0</v>
      </c>
      <c r="BJ216" s="25" t="s">
        <v>78</v>
      </c>
      <c r="BK216" s="220">
        <f t="shared" si="9"/>
        <v>0</v>
      </c>
      <c r="BL216" s="25" t="s">
        <v>426</v>
      </c>
      <c r="BM216" s="25" t="s">
        <v>4876</v>
      </c>
    </row>
    <row r="217" spans="2:65" s="1" customFormat="1" ht="22.5" customHeight="1">
      <c r="B217" s="42"/>
      <c r="C217" s="209" t="s">
        <v>683</v>
      </c>
      <c r="D217" s="209" t="s">
        <v>421</v>
      </c>
      <c r="E217" s="210" t="s">
        <v>4877</v>
      </c>
      <c r="F217" s="211" t="s">
        <v>4878</v>
      </c>
      <c r="G217" s="212" t="s">
        <v>608</v>
      </c>
      <c r="H217" s="213">
        <v>5</v>
      </c>
      <c r="I217" s="214"/>
      <c r="J217" s="215">
        <f t="shared" si="0"/>
        <v>0</v>
      </c>
      <c r="K217" s="211" t="s">
        <v>21</v>
      </c>
      <c r="L217" s="62"/>
      <c r="M217" s="216" t="s">
        <v>21</v>
      </c>
      <c r="N217" s="217" t="s">
        <v>42</v>
      </c>
      <c r="O217" s="43"/>
      <c r="P217" s="218">
        <f t="shared" si="1"/>
        <v>0</v>
      </c>
      <c r="Q217" s="218">
        <v>2.96E-3</v>
      </c>
      <c r="R217" s="218">
        <f t="shared" si="2"/>
        <v>1.4800000000000001E-2</v>
      </c>
      <c r="S217" s="218">
        <v>0</v>
      </c>
      <c r="T217" s="219">
        <f t="shared" si="3"/>
        <v>0</v>
      </c>
      <c r="AR217" s="25" t="s">
        <v>426</v>
      </c>
      <c r="AT217" s="25" t="s">
        <v>421</v>
      </c>
      <c r="AU217" s="25" t="s">
        <v>80</v>
      </c>
      <c r="AY217" s="25" t="s">
        <v>419</v>
      </c>
      <c r="BE217" s="220">
        <f t="shared" si="4"/>
        <v>0</v>
      </c>
      <c r="BF217" s="220">
        <f t="shared" si="5"/>
        <v>0</v>
      </c>
      <c r="BG217" s="220">
        <f t="shared" si="6"/>
        <v>0</v>
      </c>
      <c r="BH217" s="220">
        <f t="shared" si="7"/>
        <v>0</v>
      </c>
      <c r="BI217" s="220">
        <f t="shared" si="8"/>
        <v>0</v>
      </c>
      <c r="BJ217" s="25" t="s">
        <v>78</v>
      </c>
      <c r="BK217" s="220">
        <f t="shared" si="9"/>
        <v>0</v>
      </c>
      <c r="BL217" s="25" t="s">
        <v>426</v>
      </c>
      <c r="BM217" s="25" t="s">
        <v>4879</v>
      </c>
    </row>
    <row r="218" spans="2:65" s="12" customFormat="1" ht="13.5">
      <c r="B218" s="224"/>
      <c r="C218" s="225"/>
      <c r="D218" s="237" t="s">
        <v>430</v>
      </c>
      <c r="E218" s="247" t="s">
        <v>21</v>
      </c>
      <c r="F218" s="248" t="s">
        <v>4880</v>
      </c>
      <c r="G218" s="225"/>
      <c r="H218" s="249">
        <v>5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430</v>
      </c>
      <c r="AU218" s="234" t="s">
        <v>80</v>
      </c>
      <c r="AV218" s="12" t="s">
        <v>80</v>
      </c>
      <c r="AW218" s="12" t="s">
        <v>34</v>
      </c>
      <c r="AX218" s="12" t="s">
        <v>78</v>
      </c>
      <c r="AY218" s="234" t="s">
        <v>419</v>
      </c>
    </row>
    <row r="219" spans="2:65" s="1" customFormat="1" ht="22.5" customHeight="1">
      <c r="B219" s="42"/>
      <c r="C219" s="250" t="s">
        <v>688</v>
      </c>
      <c r="D219" s="250" t="s">
        <v>469</v>
      </c>
      <c r="E219" s="251" t="s">
        <v>4881</v>
      </c>
      <c r="F219" s="252" t="s">
        <v>4882</v>
      </c>
      <c r="G219" s="253" t="s">
        <v>608</v>
      </c>
      <c r="H219" s="254">
        <v>2</v>
      </c>
      <c r="I219" s="255"/>
      <c r="J219" s="256">
        <f t="shared" ref="J219:J224" si="10">ROUND(I219*H219,2)</f>
        <v>0</v>
      </c>
      <c r="K219" s="252" t="s">
        <v>21</v>
      </c>
      <c r="L219" s="257"/>
      <c r="M219" s="258" t="s">
        <v>21</v>
      </c>
      <c r="N219" s="259" t="s">
        <v>42</v>
      </c>
      <c r="O219" s="43"/>
      <c r="P219" s="218">
        <f t="shared" ref="P219:P224" si="11">O219*H219</f>
        <v>0</v>
      </c>
      <c r="Q219" s="218">
        <v>7.1999999999999998E-3</v>
      </c>
      <c r="R219" s="218">
        <f t="shared" ref="R219:R224" si="12">Q219*H219</f>
        <v>1.44E-2</v>
      </c>
      <c r="S219" s="218">
        <v>0</v>
      </c>
      <c r="T219" s="219">
        <f t="shared" ref="T219:T224" si="13">S219*H219</f>
        <v>0</v>
      </c>
      <c r="AR219" s="25" t="s">
        <v>468</v>
      </c>
      <c r="AT219" s="25" t="s">
        <v>469</v>
      </c>
      <c r="AU219" s="25" t="s">
        <v>80</v>
      </c>
      <c r="AY219" s="25" t="s">
        <v>419</v>
      </c>
      <c r="BE219" s="220">
        <f t="shared" ref="BE219:BE224" si="14">IF(N219="základní",J219,0)</f>
        <v>0</v>
      </c>
      <c r="BF219" s="220">
        <f t="shared" ref="BF219:BF224" si="15">IF(N219="snížená",J219,0)</f>
        <v>0</v>
      </c>
      <c r="BG219" s="220">
        <f t="shared" ref="BG219:BG224" si="16">IF(N219="zákl. přenesená",J219,0)</f>
        <v>0</v>
      </c>
      <c r="BH219" s="220">
        <f t="shared" ref="BH219:BH224" si="17">IF(N219="sníž. přenesená",J219,0)</f>
        <v>0</v>
      </c>
      <c r="BI219" s="220">
        <f t="shared" ref="BI219:BI224" si="18">IF(N219="nulová",J219,0)</f>
        <v>0</v>
      </c>
      <c r="BJ219" s="25" t="s">
        <v>78</v>
      </c>
      <c r="BK219" s="220">
        <f t="shared" ref="BK219:BK224" si="19">ROUND(I219*H219,2)</f>
        <v>0</v>
      </c>
      <c r="BL219" s="25" t="s">
        <v>426</v>
      </c>
      <c r="BM219" s="25" t="s">
        <v>4883</v>
      </c>
    </row>
    <row r="220" spans="2:65" s="1" customFormat="1" ht="22.5" customHeight="1">
      <c r="B220" s="42"/>
      <c r="C220" s="250" t="s">
        <v>692</v>
      </c>
      <c r="D220" s="250" t="s">
        <v>469</v>
      </c>
      <c r="E220" s="251" t="s">
        <v>4884</v>
      </c>
      <c r="F220" s="252" t="s">
        <v>4885</v>
      </c>
      <c r="G220" s="253" t="s">
        <v>608</v>
      </c>
      <c r="H220" s="254">
        <v>1</v>
      </c>
      <c r="I220" s="255"/>
      <c r="J220" s="256">
        <f t="shared" si="10"/>
        <v>0</v>
      </c>
      <c r="K220" s="252" t="s">
        <v>21</v>
      </c>
      <c r="L220" s="257"/>
      <c r="M220" s="258" t="s">
        <v>21</v>
      </c>
      <c r="N220" s="259" t="s">
        <v>42</v>
      </c>
      <c r="O220" s="43"/>
      <c r="P220" s="218">
        <f t="shared" si="11"/>
        <v>0</v>
      </c>
      <c r="Q220" s="218">
        <v>2.9499999999999998E-2</v>
      </c>
      <c r="R220" s="218">
        <f t="shared" si="12"/>
        <v>2.9499999999999998E-2</v>
      </c>
      <c r="S220" s="218">
        <v>0</v>
      </c>
      <c r="T220" s="219">
        <f t="shared" si="13"/>
        <v>0</v>
      </c>
      <c r="AR220" s="25" t="s">
        <v>468</v>
      </c>
      <c r="AT220" s="25" t="s">
        <v>469</v>
      </c>
      <c r="AU220" s="25" t="s">
        <v>80</v>
      </c>
      <c r="AY220" s="25" t="s">
        <v>419</v>
      </c>
      <c r="BE220" s="220">
        <f t="shared" si="14"/>
        <v>0</v>
      </c>
      <c r="BF220" s="220">
        <f t="shared" si="15"/>
        <v>0</v>
      </c>
      <c r="BG220" s="220">
        <f t="shared" si="16"/>
        <v>0</v>
      </c>
      <c r="BH220" s="220">
        <f t="shared" si="17"/>
        <v>0</v>
      </c>
      <c r="BI220" s="220">
        <f t="shared" si="18"/>
        <v>0</v>
      </c>
      <c r="BJ220" s="25" t="s">
        <v>78</v>
      </c>
      <c r="BK220" s="220">
        <f t="shared" si="19"/>
        <v>0</v>
      </c>
      <c r="BL220" s="25" t="s">
        <v>426</v>
      </c>
      <c r="BM220" s="25" t="s">
        <v>4886</v>
      </c>
    </row>
    <row r="221" spans="2:65" s="1" customFormat="1" ht="22.5" customHeight="1">
      <c r="B221" s="42"/>
      <c r="C221" s="250" t="s">
        <v>700</v>
      </c>
      <c r="D221" s="250" t="s">
        <v>469</v>
      </c>
      <c r="E221" s="251" t="s">
        <v>4887</v>
      </c>
      <c r="F221" s="252" t="s">
        <v>4888</v>
      </c>
      <c r="G221" s="253" t="s">
        <v>608</v>
      </c>
      <c r="H221" s="254">
        <v>2</v>
      </c>
      <c r="I221" s="255"/>
      <c r="J221" s="256">
        <f t="shared" si="10"/>
        <v>0</v>
      </c>
      <c r="K221" s="252" t="s">
        <v>21</v>
      </c>
      <c r="L221" s="257"/>
      <c r="M221" s="258" t="s">
        <v>21</v>
      </c>
      <c r="N221" s="259" t="s">
        <v>42</v>
      </c>
      <c r="O221" s="43"/>
      <c r="P221" s="218">
        <f t="shared" si="11"/>
        <v>0</v>
      </c>
      <c r="Q221" s="218">
        <v>4.0250000000000001E-2</v>
      </c>
      <c r="R221" s="218">
        <f t="shared" si="12"/>
        <v>8.0500000000000002E-2</v>
      </c>
      <c r="S221" s="218">
        <v>0</v>
      </c>
      <c r="T221" s="219">
        <f t="shared" si="13"/>
        <v>0</v>
      </c>
      <c r="AR221" s="25" t="s">
        <v>468</v>
      </c>
      <c r="AT221" s="25" t="s">
        <v>469</v>
      </c>
      <c r="AU221" s="25" t="s">
        <v>80</v>
      </c>
      <c r="AY221" s="25" t="s">
        <v>419</v>
      </c>
      <c r="BE221" s="220">
        <f t="shared" si="14"/>
        <v>0</v>
      </c>
      <c r="BF221" s="220">
        <f t="shared" si="15"/>
        <v>0</v>
      </c>
      <c r="BG221" s="220">
        <f t="shared" si="16"/>
        <v>0</v>
      </c>
      <c r="BH221" s="220">
        <f t="shared" si="17"/>
        <v>0</v>
      </c>
      <c r="BI221" s="220">
        <f t="shared" si="18"/>
        <v>0</v>
      </c>
      <c r="BJ221" s="25" t="s">
        <v>78</v>
      </c>
      <c r="BK221" s="220">
        <f t="shared" si="19"/>
        <v>0</v>
      </c>
      <c r="BL221" s="25" t="s">
        <v>426</v>
      </c>
      <c r="BM221" s="25" t="s">
        <v>4889</v>
      </c>
    </row>
    <row r="222" spans="2:65" s="1" customFormat="1" ht="22.5" customHeight="1">
      <c r="B222" s="42"/>
      <c r="C222" s="250" t="s">
        <v>743</v>
      </c>
      <c r="D222" s="250" t="s">
        <v>469</v>
      </c>
      <c r="E222" s="251" t="s">
        <v>4890</v>
      </c>
      <c r="F222" s="252" t="s">
        <v>4891</v>
      </c>
      <c r="G222" s="253" t="s">
        <v>608</v>
      </c>
      <c r="H222" s="254">
        <v>3</v>
      </c>
      <c r="I222" s="255"/>
      <c r="J222" s="256">
        <f t="shared" si="10"/>
        <v>0</v>
      </c>
      <c r="K222" s="252" t="s">
        <v>21</v>
      </c>
      <c r="L222" s="257"/>
      <c r="M222" s="258" t="s">
        <v>21</v>
      </c>
      <c r="N222" s="259" t="s">
        <v>42</v>
      </c>
      <c r="O222" s="43"/>
      <c r="P222" s="218">
        <f t="shared" si="11"/>
        <v>0</v>
      </c>
      <c r="Q222" s="218">
        <v>7.3000000000000001E-3</v>
      </c>
      <c r="R222" s="218">
        <f t="shared" si="12"/>
        <v>2.1899999999999999E-2</v>
      </c>
      <c r="S222" s="218">
        <v>0</v>
      </c>
      <c r="T222" s="219">
        <f t="shared" si="13"/>
        <v>0</v>
      </c>
      <c r="AR222" s="25" t="s">
        <v>468</v>
      </c>
      <c r="AT222" s="25" t="s">
        <v>469</v>
      </c>
      <c r="AU222" s="25" t="s">
        <v>80</v>
      </c>
      <c r="AY222" s="25" t="s">
        <v>419</v>
      </c>
      <c r="BE222" s="220">
        <f t="shared" si="14"/>
        <v>0</v>
      </c>
      <c r="BF222" s="220">
        <f t="shared" si="15"/>
        <v>0</v>
      </c>
      <c r="BG222" s="220">
        <f t="shared" si="16"/>
        <v>0</v>
      </c>
      <c r="BH222" s="220">
        <f t="shared" si="17"/>
        <v>0</v>
      </c>
      <c r="BI222" s="220">
        <f t="shared" si="18"/>
        <v>0</v>
      </c>
      <c r="BJ222" s="25" t="s">
        <v>78</v>
      </c>
      <c r="BK222" s="220">
        <f t="shared" si="19"/>
        <v>0</v>
      </c>
      <c r="BL222" s="25" t="s">
        <v>426</v>
      </c>
      <c r="BM222" s="25" t="s">
        <v>4892</v>
      </c>
    </row>
    <row r="223" spans="2:65" s="1" customFormat="1" ht="22.5" customHeight="1">
      <c r="B223" s="42"/>
      <c r="C223" s="250" t="s">
        <v>757</v>
      </c>
      <c r="D223" s="250" t="s">
        <v>469</v>
      </c>
      <c r="E223" s="251" t="s">
        <v>4893</v>
      </c>
      <c r="F223" s="252" t="s">
        <v>4894</v>
      </c>
      <c r="G223" s="253" t="s">
        <v>608</v>
      </c>
      <c r="H223" s="254">
        <v>3</v>
      </c>
      <c r="I223" s="255"/>
      <c r="J223" s="256">
        <f t="shared" si="10"/>
        <v>0</v>
      </c>
      <c r="K223" s="252" t="s">
        <v>21</v>
      </c>
      <c r="L223" s="257"/>
      <c r="M223" s="258" t="s">
        <v>21</v>
      </c>
      <c r="N223" s="259" t="s">
        <v>42</v>
      </c>
      <c r="O223" s="43"/>
      <c r="P223" s="218">
        <f t="shared" si="11"/>
        <v>0</v>
      </c>
      <c r="Q223" s="218">
        <v>9.4999999999999998E-3</v>
      </c>
      <c r="R223" s="218">
        <f t="shared" si="12"/>
        <v>2.8499999999999998E-2</v>
      </c>
      <c r="S223" s="218">
        <v>0</v>
      </c>
      <c r="T223" s="219">
        <f t="shared" si="13"/>
        <v>0</v>
      </c>
      <c r="AR223" s="25" t="s">
        <v>468</v>
      </c>
      <c r="AT223" s="25" t="s">
        <v>469</v>
      </c>
      <c r="AU223" s="25" t="s">
        <v>80</v>
      </c>
      <c r="AY223" s="25" t="s">
        <v>419</v>
      </c>
      <c r="BE223" s="220">
        <f t="shared" si="14"/>
        <v>0</v>
      </c>
      <c r="BF223" s="220">
        <f t="shared" si="15"/>
        <v>0</v>
      </c>
      <c r="BG223" s="220">
        <f t="shared" si="16"/>
        <v>0</v>
      </c>
      <c r="BH223" s="220">
        <f t="shared" si="17"/>
        <v>0</v>
      </c>
      <c r="BI223" s="220">
        <f t="shared" si="18"/>
        <v>0</v>
      </c>
      <c r="BJ223" s="25" t="s">
        <v>78</v>
      </c>
      <c r="BK223" s="220">
        <f t="shared" si="19"/>
        <v>0</v>
      </c>
      <c r="BL223" s="25" t="s">
        <v>426</v>
      </c>
      <c r="BM223" s="25" t="s">
        <v>4895</v>
      </c>
    </row>
    <row r="224" spans="2:65" s="1" customFormat="1" ht="22.5" customHeight="1">
      <c r="B224" s="42"/>
      <c r="C224" s="209" t="s">
        <v>763</v>
      </c>
      <c r="D224" s="209" t="s">
        <v>421</v>
      </c>
      <c r="E224" s="210" t="s">
        <v>4896</v>
      </c>
      <c r="F224" s="211" t="s">
        <v>4897</v>
      </c>
      <c r="G224" s="212" t="s">
        <v>504</v>
      </c>
      <c r="H224" s="213">
        <v>425</v>
      </c>
      <c r="I224" s="214"/>
      <c r="J224" s="215">
        <f t="shared" si="10"/>
        <v>0</v>
      </c>
      <c r="K224" s="211" t="s">
        <v>21</v>
      </c>
      <c r="L224" s="62"/>
      <c r="M224" s="216" t="s">
        <v>21</v>
      </c>
      <c r="N224" s="217" t="s">
        <v>42</v>
      </c>
      <c r="O224" s="43"/>
      <c r="P224" s="218">
        <f t="shared" si="11"/>
        <v>0</v>
      </c>
      <c r="Q224" s="218">
        <v>0</v>
      </c>
      <c r="R224" s="218">
        <f t="shared" si="12"/>
        <v>0</v>
      </c>
      <c r="S224" s="218">
        <v>0</v>
      </c>
      <c r="T224" s="219">
        <f t="shared" si="13"/>
        <v>0</v>
      </c>
      <c r="AR224" s="25" t="s">
        <v>426</v>
      </c>
      <c r="AT224" s="25" t="s">
        <v>421</v>
      </c>
      <c r="AU224" s="25" t="s">
        <v>80</v>
      </c>
      <c r="AY224" s="25" t="s">
        <v>419</v>
      </c>
      <c r="BE224" s="220">
        <f t="shared" si="14"/>
        <v>0</v>
      </c>
      <c r="BF224" s="220">
        <f t="shared" si="15"/>
        <v>0</v>
      </c>
      <c r="BG224" s="220">
        <f t="shared" si="16"/>
        <v>0</v>
      </c>
      <c r="BH224" s="220">
        <f t="shared" si="17"/>
        <v>0</v>
      </c>
      <c r="BI224" s="220">
        <f t="shared" si="18"/>
        <v>0</v>
      </c>
      <c r="BJ224" s="25" t="s">
        <v>78</v>
      </c>
      <c r="BK224" s="220">
        <f t="shared" si="19"/>
        <v>0</v>
      </c>
      <c r="BL224" s="25" t="s">
        <v>426</v>
      </c>
      <c r="BM224" s="25" t="s">
        <v>4898</v>
      </c>
    </row>
    <row r="225" spans="2:65" s="12" customFormat="1" ht="13.5">
      <c r="B225" s="224"/>
      <c r="C225" s="225"/>
      <c r="D225" s="221" t="s">
        <v>430</v>
      </c>
      <c r="E225" s="226" t="s">
        <v>21</v>
      </c>
      <c r="F225" s="227" t="s">
        <v>4899</v>
      </c>
      <c r="G225" s="225"/>
      <c r="H225" s="228">
        <v>80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430</v>
      </c>
      <c r="AU225" s="234" t="s">
        <v>80</v>
      </c>
      <c r="AV225" s="12" t="s">
        <v>80</v>
      </c>
      <c r="AW225" s="12" t="s">
        <v>34</v>
      </c>
      <c r="AX225" s="12" t="s">
        <v>71</v>
      </c>
      <c r="AY225" s="234" t="s">
        <v>419</v>
      </c>
    </row>
    <row r="226" spans="2:65" s="12" customFormat="1" ht="13.5">
      <c r="B226" s="224"/>
      <c r="C226" s="225"/>
      <c r="D226" s="221" t="s">
        <v>430</v>
      </c>
      <c r="E226" s="226" t="s">
        <v>21</v>
      </c>
      <c r="F226" s="227" t="s">
        <v>4827</v>
      </c>
      <c r="G226" s="225"/>
      <c r="H226" s="228">
        <v>345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430</v>
      </c>
      <c r="AU226" s="234" t="s">
        <v>80</v>
      </c>
      <c r="AV226" s="12" t="s">
        <v>80</v>
      </c>
      <c r="AW226" s="12" t="s">
        <v>34</v>
      </c>
      <c r="AX226" s="12" t="s">
        <v>71</v>
      </c>
      <c r="AY226" s="234" t="s">
        <v>419</v>
      </c>
    </row>
    <row r="227" spans="2:65" s="13" customFormat="1" ht="13.5">
      <c r="B227" s="235"/>
      <c r="C227" s="236"/>
      <c r="D227" s="237" t="s">
        <v>430</v>
      </c>
      <c r="E227" s="238" t="s">
        <v>21</v>
      </c>
      <c r="F227" s="239" t="s">
        <v>434</v>
      </c>
      <c r="G227" s="236"/>
      <c r="H227" s="240">
        <v>425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430</v>
      </c>
      <c r="AU227" s="246" t="s">
        <v>80</v>
      </c>
      <c r="AV227" s="13" t="s">
        <v>426</v>
      </c>
      <c r="AW227" s="13" t="s">
        <v>34</v>
      </c>
      <c r="AX227" s="13" t="s">
        <v>78</v>
      </c>
      <c r="AY227" s="246" t="s">
        <v>419</v>
      </c>
    </row>
    <row r="228" spans="2:65" s="1" customFormat="1" ht="22.5" customHeight="1">
      <c r="B228" s="42"/>
      <c r="C228" s="209" t="s">
        <v>769</v>
      </c>
      <c r="D228" s="209" t="s">
        <v>421</v>
      </c>
      <c r="E228" s="210" t="s">
        <v>4900</v>
      </c>
      <c r="F228" s="211" t="s">
        <v>4901</v>
      </c>
      <c r="G228" s="212" t="s">
        <v>504</v>
      </c>
      <c r="H228" s="213">
        <v>80</v>
      </c>
      <c r="I228" s="214"/>
      <c r="J228" s="215">
        <f>ROUND(I228*H228,2)</f>
        <v>0</v>
      </c>
      <c r="K228" s="211" t="s">
        <v>21</v>
      </c>
      <c r="L228" s="62"/>
      <c r="M228" s="216" t="s">
        <v>21</v>
      </c>
      <c r="N228" s="217" t="s">
        <v>42</v>
      </c>
      <c r="O228" s="43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AR228" s="25" t="s">
        <v>426</v>
      </c>
      <c r="AT228" s="25" t="s">
        <v>421</v>
      </c>
      <c r="AU228" s="25" t="s">
        <v>80</v>
      </c>
      <c r="AY228" s="25" t="s">
        <v>419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5" t="s">
        <v>78</v>
      </c>
      <c r="BK228" s="220">
        <f>ROUND(I228*H228,2)</f>
        <v>0</v>
      </c>
      <c r="BL228" s="25" t="s">
        <v>426</v>
      </c>
      <c r="BM228" s="25" t="s">
        <v>4902</v>
      </c>
    </row>
    <row r="229" spans="2:65" s="12" customFormat="1" ht="13.5">
      <c r="B229" s="224"/>
      <c r="C229" s="225"/>
      <c r="D229" s="221" t="s">
        <v>430</v>
      </c>
      <c r="E229" s="226" t="s">
        <v>21</v>
      </c>
      <c r="F229" s="227" t="s">
        <v>4899</v>
      </c>
      <c r="G229" s="225"/>
      <c r="H229" s="228">
        <v>80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430</v>
      </c>
      <c r="AU229" s="234" t="s">
        <v>80</v>
      </c>
      <c r="AV229" s="12" t="s">
        <v>80</v>
      </c>
      <c r="AW229" s="12" t="s">
        <v>34</v>
      </c>
      <c r="AX229" s="12" t="s">
        <v>71</v>
      </c>
      <c r="AY229" s="234" t="s">
        <v>419</v>
      </c>
    </row>
    <row r="230" spans="2:65" s="13" customFormat="1" ht="13.5">
      <c r="B230" s="235"/>
      <c r="C230" s="236"/>
      <c r="D230" s="237" t="s">
        <v>430</v>
      </c>
      <c r="E230" s="238" t="s">
        <v>21</v>
      </c>
      <c r="F230" s="239" t="s">
        <v>434</v>
      </c>
      <c r="G230" s="236"/>
      <c r="H230" s="240">
        <v>80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430</v>
      </c>
      <c r="AU230" s="246" t="s">
        <v>80</v>
      </c>
      <c r="AV230" s="13" t="s">
        <v>426</v>
      </c>
      <c r="AW230" s="13" t="s">
        <v>34</v>
      </c>
      <c r="AX230" s="13" t="s">
        <v>78</v>
      </c>
      <c r="AY230" s="246" t="s">
        <v>419</v>
      </c>
    </row>
    <row r="231" spans="2:65" s="1" customFormat="1" ht="22.5" customHeight="1">
      <c r="B231" s="42"/>
      <c r="C231" s="209" t="s">
        <v>776</v>
      </c>
      <c r="D231" s="209" t="s">
        <v>421</v>
      </c>
      <c r="E231" s="210" t="s">
        <v>4903</v>
      </c>
      <c r="F231" s="211" t="s">
        <v>4904</v>
      </c>
      <c r="G231" s="212" t="s">
        <v>504</v>
      </c>
      <c r="H231" s="213">
        <v>345</v>
      </c>
      <c r="I231" s="214"/>
      <c r="J231" s="215">
        <f>ROUND(I231*H231,2)</f>
        <v>0</v>
      </c>
      <c r="K231" s="211" t="s">
        <v>21</v>
      </c>
      <c r="L231" s="62"/>
      <c r="M231" s="216" t="s">
        <v>21</v>
      </c>
      <c r="N231" s="217" t="s">
        <v>42</v>
      </c>
      <c r="O231" s="43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AR231" s="25" t="s">
        <v>426</v>
      </c>
      <c r="AT231" s="25" t="s">
        <v>421</v>
      </c>
      <c r="AU231" s="25" t="s">
        <v>80</v>
      </c>
      <c r="AY231" s="25" t="s">
        <v>419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5" t="s">
        <v>78</v>
      </c>
      <c r="BK231" s="220">
        <f>ROUND(I231*H231,2)</f>
        <v>0</v>
      </c>
      <c r="BL231" s="25" t="s">
        <v>426</v>
      </c>
      <c r="BM231" s="25" t="s">
        <v>4905</v>
      </c>
    </row>
    <row r="232" spans="2:65" s="12" customFormat="1" ht="13.5">
      <c r="B232" s="224"/>
      <c r="C232" s="225"/>
      <c r="D232" s="221" t="s">
        <v>430</v>
      </c>
      <c r="E232" s="226" t="s">
        <v>21</v>
      </c>
      <c r="F232" s="227" t="s">
        <v>4827</v>
      </c>
      <c r="G232" s="225"/>
      <c r="H232" s="228">
        <v>345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430</v>
      </c>
      <c r="AU232" s="234" t="s">
        <v>80</v>
      </c>
      <c r="AV232" s="12" t="s">
        <v>80</v>
      </c>
      <c r="AW232" s="12" t="s">
        <v>34</v>
      </c>
      <c r="AX232" s="12" t="s">
        <v>71</v>
      </c>
      <c r="AY232" s="234" t="s">
        <v>419</v>
      </c>
    </row>
    <row r="233" spans="2:65" s="13" customFormat="1" ht="13.5">
      <c r="B233" s="235"/>
      <c r="C233" s="236"/>
      <c r="D233" s="237" t="s">
        <v>430</v>
      </c>
      <c r="E233" s="238" t="s">
        <v>21</v>
      </c>
      <c r="F233" s="239" t="s">
        <v>434</v>
      </c>
      <c r="G233" s="236"/>
      <c r="H233" s="240">
        <v>345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AT233" s="246" t="s">
        <v>430</v>
      </c>
      <c r="AU233" s="246" t="s">
        <v>80</v>
      </c>
      <c r="AV233" s="13" t="s">
        <v>426</v>
      </c>
      <c r="AW233" s="13" t="s">
        <v>34</v>
      </c>
      <c r="AX233" s="13" t="s">
        <v>78</v>
      </c>
      <c r="AY233" s="246" t="s">
        <v>419</v>
      </c>
    </row>
    <row r="234" spans="2:65" s="1" customFormat="1" ht="22.5" customHeight="1">
      <c r="B234" s="42"/>
      <c r="C234" s="209" t="s">
        <v>784</v>
      </c>
      <c r="D234" s="209" t="s">
        <v>421</v>
      </c>
      <c r="E234" s="210" t="s">
        <v>4906</v>
      </c>
      <c r="F234" s="211" t="s">
        <v>4907</v>
      </c>
      <c r="G234" s="212" t="s">
        <v>504</v>
      </c>
      <c r="H234" s="213">
        <v>345</v>
      </c>
      <c r="I234" s="214"/>
      <c r="J234" s="215">
        <f>ROUND(I234*H234,2)</f>
        <v>0</v>
      </c>
      <c r="K234" s="211" t="s">
        <v>21</v>
      </c>
      <c r="L234" s="62"/>
      <c r="M234" s="216" t="s">
        <v>21</v>
      </c>
      <c r="N234" s="217" t="s">
        <v>42</v>
      </c>
      <c r="O234" s="43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AR234" s="25" t="s">
        <v>426</v>
      </c>
      <c r="AT234" s="25" t="s">
        <v>421</v>
      </c>
      <c r="AU234" s="25" t="s">
        <v>80</v>
      </c>
      <c r="AY234" s="25" t="s">
        <v>419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5" t="s">
        <v>78</v>
      </c>
      <c r="BK234" s="220">
        <f>ROUND(I234*H234,2)</f>
        <v>0</v>
      </c>
      <c r="BL234" s="25" t="s">
        <v>426</v>
      </c>
      <c r="BM234" s="25" t="s">
        <v>4908</v>
      </c>
    </row>
    <row r="235" spans="2:65" s="12" customFormat="1" ht="13.5">
      <c r="B235" s="224"/>
      <c r="C235" s="225"/>
      <c r="D235" s="221" t="s">
        <v>430</v>
      </c>
      <c r="E235" s="226" t="s">
        <v>21</v>
      </c>
      <c r="F235" s="227" t="s">
        <v>4827</v>
      </c>
      <c r="G235" s="225"/>
      <c r="H235" s="228">
        <v>345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430</v>
      </c>
      <c r="AU235" s="234" t="s">
        <v>80</v>
      </c>
      <c r="AV235" s="12" t="s">
        <v>80</v>
      </c>
      <c r="AW235" s="12" t="s">
        <v>34</v>
      </c>
      <c r="AX235" s="12" t="s">
        <v>71</v>
      </c>
      <c r="AY235" s="234" t="s">
        <v>419</v>
      </c>
    </row>
    <row r="236" spans="2:65" s="13" customFormat="1" ht="13.5">
      <c r="B236" s="235"/>
      <c r="C236" s="236"/>
      <c r="D236" s="237" t="s">
        <v>430</v>
      </c>
      <c r="E236" s="238" t="s">
        <v>21</v>
      </c>
      <c r="F236" s="239" t="s">
        <v>434</v>
      </c>
      <c r="G236" s="236"/>
      <c r="H236" s="240">
        <v>345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AT236" s="246" t="s">
        <v>430</v>
      </c>
      <c r="AU236" s="246" t="s">
        <v>80</v>
      </c>
      <c r="AV236" s="13" t="s">
        <v>426</v>
      </c>
      <c r="AW236" s="13" t="s">
        <v>34</v>
      </c>
      <c r="AX236" s="13" t="s">
        <v>78</v>
      </c>
      <c r="AY236" s="246" t="s">
        <v>419</v>
      </c>
    </row>
    <row r="237" spans="2:65" s="1" customFormat="1" ht="22.5" customHeight="1">
      <c r="B237" s="42"/>
      <c r="C237" s="209" t="s">
        <v>788</v>
      </c>
      <c r="D237" s="209" t="s">
        <v>421</v>
      </c>
      <c r="E237" s="210" t="s">
        <v>4909</v>
      </c>
      <c r="F237" s="211" t="s">
        <v>4910</v>
      </c>
      <c r="G237" s="212" t="s">
        <v>608</v>
      </c>
      <c r="H237" s="213">
        <v>1</v>
      </c>
      <c r="I237" s="214"/>
      <c r="J237" s="215">
        <f>ROUND(I237*H237,2)</f>
        <v>0</v>
      </c>
      <c r="K237" s="211" t="s">
        <v>21</v>
      </c>
      <c r="L237" s="62"/>
      <c r="M237" s="216" t="s">
        <v>21</v>
      </c>
      <c r="N237" s="217" t="s">
        <v>42</v>
      </c>
      <c r="O237" s="43"/>
      <c r="P237" s="218">
        <f>O237*H237</f>
        <v>0</v>
      </c>
      <c r="Q237" s="218">
        <v>1.5E-3</v>
      </c>
      <c r="R237" s="218">
        <f>Q237*H237</f>
        <v>1.5E-3</v>
      </c>
      <c r="S237" s="218">
        <v>0</v>
      </c>
      <c r="T237" s="219">
        <f>S237*H237</f>
        <v>0</v>
      </c>
      <c r="AR237" s="25" t="s">
        <v>426</v>
      </c>
      <c r="AT237" s="25" t="s">
        <v>421</v>
      </c>
      <c r="AU237" s="25" t="s">
        <v>80</v>
      </c>
      <c r="AY237" s="25" t="s">
        <v>419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5" t="s">
        <v>78</v>
      </c>
      <c r="BK237" s="220">
        <f>ROUND(I237*H237,2)</f>
        <v>0</v>
      </c>
      <c r="BL237" s="25" t="s">
        <v>426</v>
      </c>
      <c r="BM237" s="25" t="s">
        <v>4911</v>
      </c>
    </row>
    <row r="238" spans="2:65" s="12" customFormat="1" ht="13.5">
      <c r="B238" s="224"/>
      <c r="C238" s="225"/>
      <c r="D238" s="221" t="s">
        <v>430</v>
      </c>
      <c r="E238" s="226" t="s">
        <v>21</v>
      </c>
      <c r="F238" s="227" t="s">
        <v>4912</v>
      </c>
      <c r="G238" s="225"/>
      <c r="H238" s="228">
        <v>1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430</v>
      </c>
      <c r="AU238" s="234" t="s">
        <v>80</v>
      </c>
      <c r="AV238" s="12" t="s">
        <v>80</v>
      </c>
      <c r="AW238" s="12" t="s">
        <v>34</v>
      </c>
      <c r="AX238" s="12" t="s">
        <v>71</v>
      </c>
      <c r="AY238" s="234" t="s">
        <v>419</v>
      </c>
    </row>
    <row r="239" spans="2:65" s="13" customFormat="1" ht="13.5">
      <c r="B239" s="235"/>
      <c r="C239" s="236"/>
      <c r="D239" s="237" t="s">
        <v>430</v>
      </c>
      <c r="E239" s="238" t="s">
        <v>21</v>
      </c>
      <c r="F239" s="239" t="s">
        <v>434</v>
      </c>
      <c r="G239" s="236"/>
      <c r="H239" s="240">
        <v>1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AT239" s="246" t="s">
        <v>430</v>
      </c>
      <c r="AU239" s="246" t="s">
        <v>80</v>
      </c>
      <c r="AV239" s="13" t="s">
        <v>426</v>
      </c>
      <c r="AW239" s="13" t="s">
        <v>34</v>
      </c>
      <c r="AX239" s="13" t="s">
        <v>78</v>
      </c>
      <c r="AY239" s="246" t="s">
        <v>419</v>
      </c>
    </row>
    <row r="240" spans="2:65" s="1" customFormat="1" ht="22.5" customHeight="1">
      <c r="B240" s="42"/>
      <c r="C240" s="209" t="s">
        <v>797</v>
      </c>
      <c r="D240" s="209" t="s">
        <v>421</v>
      </c>
      <c r="E240" s="210" t="s">
        <v>4913</v>
      </c>
      <c r="F240" s="211" t="s">
        <v>4914</v>
      </c>
      <c r="G240" s="212" t="s">
        <v>3031</v>
      </c>
      <c r="H240" s="213">
        <v>4</v>
      </c>
      <c r="I240" s="214"/>
      <c r="J240" s="215">
        <f>ROUND(I240*H240,2)</f>
        <v>0</v>
      </c>
      <c r="K240" s="211" t="s">
        <v>21</v>
      </c>
      <c r="L240" s="62"/>
      <c r="M240" s="216" t="s">
        <v>21</v>
      </c>
      <c r="N240" s="217" t="s">
        <v>42</v>
      </c>
      <c r="O240" s="43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AR240" s="25" t="s">
        <v>426</v>
      </c>
      <c r="AT240" s="25" t="s">
        <v>421</v>
      </c>
      <c r="AU240" s="25" t="s">
        <v>80</v>
      </c>
      <c r="AY240" s="25" t="s">
        <v>419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5" t="s">
        <v>78</v>
      </c>
      <c r="BK240" s="220">
        <f>ROUND(I240*H240,2)</f>
        <v>0</v>
      </c>
      <c r="BL240" s="25" t="s">
        <v>426</v>
      </c>
      <c r="BM240" s="25" t="s">
        <v>4915</v>
      </c>
    </row>
    <row r="241" spans="2:65" s="12" customFormat="1" ht="13.5">
      <c r="B241" s="224"/>
      <c r="C241" s="225"/>
      <c r="D241" s="221" t="s">
        <v>430</v>
      </c>
      <c r="E241" s="226" t="s">
        <v>21</v>
      </c>
      <c r="F241" s="227" t="s">
        <v>4916</v>
      </c>
      <c r="G241" s="225"/>
      <c r="H241" s="228">
        <v>4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430</v>
      </c>
      <c r="AU241" s="234" t="s">
        <v>80</v>
      </c>
      <c r="AV241" s="12" t="s">
        <v>80</v>
      </c>
      <c r="AW241" s="12" t="s">
        <v>34</v>
      </c>
      <c r="AX241" s="12" t="s">
        <v>71</v>
      </c>
      <c r="AY241" s="234" t="s">
        <v>419</v>
      </c>
    </row>
    <row r="242" spans="2:65" s="13" customFormat="1" ht="13.5">
      <c r="B242" s="235"/>
      <c r="C242" s="236"/>
      <c r="D242" s="237" t="s">
        <v>430</v>
      </c>
      <c r="E242" s="238" t="s">
        <v>21</v>
      </c>
      <c r="F242" s="239" t="s">
        <v>434</v>
      </c>
      <c r="G242" s="236"/>
      <c r="H242" s="240">
        <v>4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AT242" s="246" t="s">
        <v>430</v>
      </c>
      <c r="AU242" s="246" t="s">
        <v>80</v>
      </c>
      <c r="AV242" s="13" t="s">
        <v>426</v>
      </c>
      <c r="AW242" s="13" t="s">
        <v>34</v>
      </c>
      <c r="AX242" s="13" t="s">
        <v>78</v>
      </c>
      <c r="AY242" s="246" t="s">
        <v>419</v>
      </c>
    </row>
    <row r="243" spans="2:65" s="1" customFormat="1" ht="31.5" customHeight="1">
      <c r="B243" s="42"/>
      <c r="C243" s="209" t="s">
        <v>806</v>
      </c>
      <c r="D243" s="209" t="s">
        <v>421</v>
      </c>
      <c r="E243" s="210" t="s">
        <v>4917</v>
      </c>
      <c r="F243" s="211" t="s">
        <v>4918</v>
      </c>
      <c r="G243" s="212" t="s">
        <v>608</v>
      </c>
      <c r="H243" s="213">
        <v>3</v>
      </c>
      <c r="I243" s="214"/>
      <c r="J243" s="215">
        <f>ROUND(I243*H243,2)</f>
        <v>0</v>
      </c>
      <c r="K243" s="211" t="s">
        <v>21</v>
      </c>
      <c r="L243" s="62"/>
      <c r="M243" s="216" t="s">
        <v>21</v>
      </c>
      <c r="N243" s="217" t="s">
        <v>42</v>
      </c>
      <c r="O243" s="43"/>
      <c r="P243" s="218">
        <f>O243*H243</f>
        <v>0</v>
      </c>
      <c r="Q243" s="218">
        <v>2.0305</v>
      </c>
      <c r="R243" s="218">
        <f>Q243*H243</f>
        <v>6.0914999999999999</v>
      </c>
      <c r="S243" s="218">
        <v>0</v>
      </c>
      <c r="T243" s="219">
        <f>S243*H243</f>
        <v>0</v>
      </c>
      <c r="AR243" s="25" t="s">
        <v>426</v>
      </c>
      <c r="AT243" s="25" t="s">
        <v>421</v>
      </c>
      <c r="AU243" s="25" t="s">
        <v>80</v>
      </c>
      <c r="AY243" s="25" t="s">
        <v>419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5" t="s">
        <v>78</v>
      </c>
      <c r="BK243" s="220">
        <f>ROUND(I243*H243,2)</f>
        <v>0</v>
      </c>
      <c r="BL243" s="25" t="s">
        <v>426</v>
      </c>
      <c r="BM243" s="25" t="s">
        <v>4919</v>
      </c>
    </row>
    <row r="244" spans="2:65" s="12" customFormat="1" ht="13.5">
      <c r="B244" s="224"/>
      <c r="C244" s="225"/>
      <c r="D244" s="237" t="s">
        <v>430</v>
      </c>
      <c r="E244" s="247" t="s">
        <v>21</v>
      </c>
      <c r="F244" s="248" t="s">
        <v>4920</v>
      </c>
      <c r="G244" s="225"/>
      <c r="H244" s="249">
        <v>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430</v>
      </c>
      <c r="AU244" s="234" t="s">
        <v>80</v>
      </c>
      <c r="AV244" s="12" t="s">
        <v>80</v>
      </c>
      <c r="AW244" s="12" t="s">
        <v>34</v>
      </c>
      <c r="AX244" s="12" t="s">
        <v>78</v>
      </c>
      <c r="AY244" s="234" t="s">
        <v>419</v>
      </c>
    </row>
    <row r="245" spans="2:65" s="1" customFormat="1" ht="22.5" customHeight="1">
      <c r="B245" s="42"/>
      <c r="C245" s="250" t="s">
        <v>811</v>
      </c>
      <c r="D245" s="250" t="s">
        <v>469</v>
      </c>
      <c r="E245" s="251" t="s">
        <v>4921</v>
      </c>
      <c r="F245" s="252" t="s">
        <v>4922</v>
      </c>
      <c r="G245" s="253" t="s">
        <v>608</v>
      </c>
      <c r="H245" s="254">
        <v>3</v>
      </c>
      <c r="I245" s="255"/>
      <c r="J245" s="256">
        <f t="shared" ref="J245:J251" si="20">ROUND(I245*H245,2)</f>
        <v>0</v>
      </c>
      <c r="K245" s="252" t="s">
        <v>21</v>
      </c>
      <c r="L245" s="257"/>
      <c r="M245" s="258" t="s">
        <v>21</v>
      </c>
      <c r="N245" s="259" t="s">
        <v>42</v>
      </c>
      <c r="O245" s="43"/>
      <c r="P245" s="218">
        <f t="shared" ref="P245:P251" si="21">O245*H245</f>
        <v>0</v>
      </c>
      <c r="Q245" s="218">
        <v>0.58499999999999996</v>
      </c>
      <c r="R245" s="218">
        <f t="shared" ref="R245:R251" si="22">Q245*H245</f>
        <v>1.7549999999999999</v>
      </c>
      <c r="S245" s="218">
        <v>0</v>
      </c>
      <c r="T245" s="219">
        <f t="shared" ref="T245:T251" si="23">S245*H245</f>
        <v>0</v>
      </c>
      <c r="AR245" s="25" t="s">
        <v>468</v>
      </c>
      <c r="AT245" s="25" t="s">
        <v>469</v>
      </c>
      <c r="AU245" s="25" t="s">
        <v>80</v>
      </c>
      <c r="AY245" s="25" t="s">
        <v>419</v>
      </c>
      <c r="BE245" s="220">
        <f t="shared" ref="BE245:BE251" si="24">IF(N245="základní",J245,0)</f>
        <v>0</v>
      </c>
      <c r="BF245" s="220">
        <f t="shared" ref="BF245:BF251" si="25">IF(N245="snížená",J245,0)</f>
        <v>0</v>
      </c>
      <c r="BG245" s="220">
        <f t="shared" ref="BG245:BG251" si="26">IF(N245="zákl. přenesená",J245,0)</f>
        <v>0</v>
      </c>
      <c r="BH245" s="220">
        <f t="shared" ref="BH245:BH251" si="27">IF(N245="sníž. přenesená",J245,0)</f>
        <v>0</v>
      </c>
      <c r="BI245" s="220">
        <f t="shared" ref="BI245:BI251" si="28">IF(N245="nulová",J245,0)</f>
        <v>0</v>
      </c>
      <c r="BJ245" s="25" t="s">
        <v>78</v>
      </c>
      <c r="BK245" s="220">
        <f t="shared" ref="BK245:BK251" si="29">ROUND(I245*H245,2)</f>
        <v>0</v>
      </c>
      <c r="BL245" s="25" t="s">
        <v>426</v>
      </c>
      <c r="BM245" s="25" t="s">
        <v>4923</v>
      </c>
    </row>
    <row r="246" spans="2:65" s="1" customFormat="1" ht="22.5" customHeight="1">
      <c r="B246" s="42"/>
      <c r="C246" s="250" t="s">
        <v>816</v>
      </c>
      <c r="D246" s="250" t="s">
        <v>469</v>
      </c>
      <c r="E246" s="251" t="s">
        <v>4924</v>
      </c>
      <c r="F246" s="252" t="s">
        <v>4925</v>
      </c>
      <c r="G246" s="253" t="s">
        <v>608</v>
      </c>
      <c r="H246" s="254">
        <v>5</v>
      </c>
      <c r="I246" s="255"/>
      <c r="J246" s="256">
        <f t="shared" si="20"/>
        <v>0</v>
      </c>
      <c r="K246" s="252" t="s">
        <v>21</v>
      </c>
      <c r="L246" s="257"/>
      <c r="M246" s="258" t="s">
        <v>21</v>
      </c>
      <c r="N246" s="259" t="s">
        <v>42</v>
      </c>
      <c r="O246" s="43"/>
      <c r="P246" s="218">
        <f t="shared" si="21"/>
        <v>0</v>
      </c>
      <c r="Q246" s="218">
        <v>0.185</v>
      </c>
      <c r="R246" s="218">
        <f t="shared" si="22"/>
        <v>0.92500000000000004</v>
      </c>
      <c r="S246" s="218">
        <v>0</v>
      </c>
      <c r="T246" s="219">
        <f t="shared" si="23"/>
        <v>0</v>
      </c>
      <c r="AR246" s="25" t="s">
        <v>468</v>
      </c>
      <c r="AT246" s="25" t="s">
        <v>469</v>
      </c>
      <c r="AU246" s="25" t="s">
        <v>80</v>
      </c>
      <c r="AY246" s="25" t="s">
        <v>419</v>
      </c>
      <c r="BE246" s="220">
        <f t="shared" si="24"/>
        <v>0</v>
      </c>
      <c r="BF246" s="220">
        <f t="shared" si="25"/>
        <v>0</v>
      </c>
      <c r="BG246" s="220">
        <f t="shared" si="26"/>
        <v>0</v>
      </c>
      <c r="BH246" s="220">
        <f t="shared" si="27"/>
        <v>0</v>
      </c>
      <c r="BI246" s="220">
        <f t="shared" si="28"/>
        <v>0</v>
      </c>
      <c r="BJ246" s="25" t="s">
        <v>78</v>
      </c>
      <c r="BK246" s="220">
        <f t="shared" si="29"/>
        <v>0</v>
      </c>
      <c r="BL246" s="25" t="s">
        <v>426</v>
      </c>
      <c r="BM246" s="25" t="s">
        <v>4926</v>
      </c>
    </row>
    <row r="247" spans="2:65" s="1" customFormat="1" ht="22.5" customHeight="1">
      <c r="B247" s="42"/>
      <c r="C247" s="250" t="s">
        <v>325</v>
      </c>
      <c r="D247" s="250" t="s">
        <v>469</v>
      </c>
      <c r="E247" s="251" t="s">
        <v>4927</v>
      </c>
      <c r="F247" s="252" t="s">
        <v>4928</v>
      </c>
      <c r="G247" s="253" t="s">
        <v>608</v>
      </c>
      <c r="H247" s="254">
        <v>4</v>
      </c>
      <c r="I247" s="255"/>
      <c r="J247" s="256">
        <f t="shared" si="20"/>
        <v>0</v>
      </c>
      <c r="K247" s="252" t="s">
        <v>21</v>
      </c>
      <c r="L247" s="257"/>
      <c r="M247" s="258" t="s">
        <v>21</v>
      </c>
      <c r="N247" s="259" t="s">
        <v>42</v>
      </c>
      <c r="O247" s="43"/>
      <c r="P247" s="218">
        <f t="shared" si="21"/>
        <v>0</v>
      </c>
      <c r="Q247" s="218">
        <v>0.37</v>
      </c>
      <c r="R247" s="218">
        <f t="shared" si="22"/>
        <v>1.48</v>
      </c>
      <c r="S247" s="218">
        <v>0</v>
      </c>
      <c r="T247" s="219">
        <f t="shared" si="23"/>
        <v>0</v>
      </c>
      <c r="AR247" s="25" t="s">
        <v>468</v>
      </c>
      <c r="AT247" s="25" t="s">
        <v>469</v>
      </c>
      <c r="AU247" s="25" t="s">
        <v>80</v>
      </c>
      <c r="AY247" s="25" t="s">
        <v>419</v>
      </c>
      <c r="BE247" s="220">
        <f t="shared" si="24"/>
        <v>0</v>
      </c>
      <c r="BF247" s="220">
        <f t="shared" si="25"/>
        <v>0</v>
      </c>
      <c r="BG247" s="220">
        <f t="shared" si="26"/>
        <v>0</v>
      </c>
      <c r="BH247" s="220">
        <f t="shared" si="27"/>
        <v>0</v>
      </c>
      <c r="BI247" s="220">
        <f t="shared" si="28"/>
        <v>0</v>
      </c>
      <c r="BJ247" s="25" t="s">
        <v>78</v>
      </c>
      <c r="BK247" s="220">
        <f t="shared" si="29"/>
        <v>0</v>
      </c>
      <c r="BL247" s="25" t="s">
        <v>426</v>
      </c>
      <c r="BM247" s="25" t="s">
        <v>4929</v>
      </c>
    </row>
    <row r="248" spans="2:65" s="1" customFormat="1" ht="22.5" customHeight="1">
      <c r="B248" s="42"/>
      <c r="C248" s="250" t="s">
        <v>826</v>
      </c>
      <c r="D248" s="250" t="s">
        <v>469</v>
      </c>
      <c r="E248" s="251" t="s">
        <v>4930</v>
      </c>
      <c r="F248" s="252" t="s">
        <v>4931</v>
      </c>
      <c r="G248" s="253" t="s">
        <v>608</v>
      </c>
      <c r="H248" s="254">
        <v>5</v>
      </c>
      <c r="I248" s="255"/>
      <c r="J248" s="256">
        <f t="shared" si="20"/>
        <v>0</v>
      </c>
      <c r="K248" s="252" t="s">
        <v>21</v>
      </c>
      <c r="L248" s="257"/>
      <c r="M248" s="258" t="s">
        <v>21</v>
      </c>
      <c r="N248" s="259" t="s">
        <v>42</v>
      </c>
      <c r="O248" s="43"/>
      <c r="P248" s="218">
        <f t="shared" si="21"/>
        <v>0</v>
      </c>
      <c r="Q248" s="218">
        <v>0.04</v>
      </c>
      <c r="R248" s="218">
        <f t="shared" si="22"/>
        <v>0.2</v>
      </c>
      <c r="S248" s="218">
        <v>0</v>
      </c>
      <c r="T248" s="219">
        <f t="shared" si="23"/>
        <v>0</v>
      </c>
      <c r="AR248" s="25" t="s">
        <v>468</v>
      </c>
      <c r="AT248" s="25" t="s">
        <v>469</v>
      </c>
      <c r="AU248" s="25" t="s">
        <v>80</v>
      </c>
      <c r="AY248" s="25" t="s">
        <v>419</v>
      </c>
      <c r="BE248" s="220">
        <f t="shared" si="24"/>
        <v>0</v>
      </c>
      <c r="BF248" s="220">
        <f t="shared" si="25"/>
        <v>0</v>
      </c>
      <c r="BG248" s="220">
        <f t="shared" si="26"/>
        <v>0</v>
      </c>
      <c r="BH248" s="220">
        <f t="shared" si="27"/>
        <v>0</v>
      </c>
      <c r="BI248" s="220">
        <f t="shared" si="28"/>
        <v>0</v>
      </c>
      <c r="BJ248" s="25" t="s">
        <v>78</v>
      </c>
      <c r="BK248" s="220">
        <f t="shared" si="29"/>
        <v>0</v>
      </c>
      <c r="BL248" s="25" t="s">
        <v>426</v>
      </c>
      <c r="BM248" s="25" t="s">
        <v>4932</v>
      </c>
    </row>
    <row r="249" spans="2:65" s="1" customFormat="1" ht="22.5" customHeight="1">
      <c r="B249" s="42"/>
      <c r="C249" s="250" t="s">
        <v>832</v>
      </c>
      <c r="D249" s="250" t="s">
        <v>469</v>
      </c>
      <c r="E249" s="251" t="s">
        <v>4933</v>
      </c>
      <c r="F249" s="252" t="s">
        <v>4934</v>
      </c>
      <c r="G249" s="253" t="s">
        <v>608</v>
      </c>
      <c r="H249" s="254">
        <v>3</v>
      </c>
      <c r="I249" s="255"/>
      <c r="J249" s="256">
        <f t="shared" si="20"/>
        <v>0</v>
      </c>
      <c r="K249" s="252" t="s">
        <v>21</v>
      </c>
      <c r="L249" s="257"/>
      <c r="M249" s="258" t="s">
        <v>21</v>
      </c>
      <c r="N249" s="259" t="s">
        <v>42</v>
      </c>
      <c r="O249" s="43"/>
      <c r="P249" s="218">
        <f t="shared" si="21"/>
        <v>0</v>
      </c>
      <c r="Q249" s="218">
        <v>1.6</v>
      </c>
      <c r="R249" s="218">
        <f t="shared" si="22"/>
        <v>4.8000000000000007</v>
      </c>
      <c r="S249" s="218">
        <v>0</v>
      </c>
      <c r="T249" s="219">
        <f t="shared" si="23"/>
        <v>0</v>
      </c>
      <c r="AR249" s="25" t="s">
        <v>468</v>
      </c>
      <c r="AT249" s="25" t="s">
        <v>469</v>
      </c>
      <c r="AU249" s="25" t="s">
        <v>80</v>
      </c>
      <c r="AY249" s="25" t="s">
        <v>419</v>
      </c>
      <c r="BE249" s="220">
        <f t="shared" si="24"/>
        <v>0</v>
      </c>
      <c r="BF249" s="220">
        <f t="shared" si="25"/>
        <v>0</v>
      </c>
      <c r="BG249" s="220">
        <f t="shared" si="26"/>
        <v>0</v>
      </c>
      <c r="BH249" s="220">
        <f t="shared" si="27"/>
        <v>0</v>
      </c>
      <c r="BI249" s="220">
        <f t="shared" si="28"/>
        <v>0</v>
      </c>
      <c r="BJ249" s="25" t="s">
        <v>78</v>
      </c>
      <c r="BK249" s="220">
        <f t="shared" si="29"/>
        <v>0</v>
      </c>
      <c r="BL249" s="25" t="s">
        <v>426</v>
      </c>
      <c r="BM249" s="25" t="s">
        <v>4935</v>
      </c>
    </row>
    <row r="250" spans="2:65" s="1" customFormat="1" ht="22.5" customHeight="1">
      <c r="B250" s="42"/>
      <c r="C250" s="250" t="s">
        <v>331</v>
      </c>
      <c r="D250" s="250" t="s">
        <v>469</v>
      </c>
      <c r="E250" s="251" t="s">
        <v>4936</v>
      </c>
      <c r="F250" s="252" t="s">
        <v>4937</v>
      </c>
      <c r="G250" s="253" t="s">
        <v>608</v>
      </c>
      <c r="H250" s="254">
        <v>15</v>
      </c>
      <c r="I250" s="255"/>
      <c r="J250" s="256">
        <f t="shared" si="20"/>
        <v>0</v>
      </c>
      <c r="K250" s="252" t="s">
        <v>21</v>
      </c>
      <c r="L250" s="257"/>
      <c r="M250" s="258" t="s">
        <v>21</v>
      </c>
      <c r="N250" s="259" t="s">
        <v>42</v>
      </c>
      <c r="O250" s="43"/>
      <c r="P250" s="218">
        <f t="shared" si="21"/>
        <v>0</v>
      </c>
      <c r="Q250" s="218">
        <v>2E-3</v>
      </c>
      <c r="R250" s="218">
        <f t="shared" si="22"/>
        <v>0.03</v>
      </c>
      <c r="S250" s="218">
        <v>0</v>
      </c>
      <c r="T250" s="219">
        <f t="shared" si="23"/>
        <v>0</v>
      </c>
      <c r="AR250" s="25" t="s">
        <v>468</v>
      </c>
      <c r="AT250" s="25" t="s">
        <v>469</v>
      </c>
      <c r="AU250" s="25" t="s">
        <v>80</v>
      </c>
      <c r="AY250" s="25" t="s">
        <v>419</v>
      </c>
      <c r="BE250" s="220">
        <f t="shared" si="24"/>
        <v>0</v>
      </c>
      <c r="BF250" s="220">
        <f t="shared" si="25"/>
        <v>0</v>
      </c>
      <c r="BG250" s="220">
        <f t="shared" si="26"/>
        <v>0</v>
      </c>
      <c r="BH250" s="220">
        <f t="shared" si="27"/>
        <v>0</v>
      </c>
      <c r="BI250" s="220">
        <f t="shared" si="28"/>
        <v>0</v>
      </c>
      <c r="BJ250" s="25" t="s">
        <v>78</v>
      </c>
      <c r="BK250" s="220">
        <f t="shared" si="29"/>
        <v>0</v>
      </c>
      <c r="BL250" s="25" t="s">
        <v>426</v>
      </c>
      <c r="BM250" s="25" t="s">
        <v>4938</v>
      </c>
    </row>
    <row r="251" spans="2:65" s="1" customFormat="1" ht="22.5" customHeight="1">
      <c r="B251" s="42"/>
      <c r="C251" s="209" t="s">
        <v>842</v>
      </c>
      <c r="D251" s="209" t="s">
        <v>421</v>
      </c>
      <c r="E251" s="210" t="s">
        <v>4939</v>
      </c>
      <c r="F251" s="211" t="s">
        <v>4940</v>
      </c>
      <c r="G251" s="212" t="s">
        <v>608</v>
      </c>
      <c r="H251" s="213">
        <v>2</v>
      </c>
      <c r="I251" s="214"/>
      <c r="J251" s="215">
        <f t="shared" si="20"/>
        <v>0</v>
      </c>
      <c r="K251" s="211" t="s">
        <v>21</v>
      </c>
      <c r="L251" s="62"/>
      <c r="M251" s="216" t="s">
        <v>21</v>
      </c>
      <c r="N251" s="217" t="s">
        <v>42</v>
      </c>
      <c r="O251" s="43"/>
      <c r="P251" s="218">
        <f t="shared" si="21"/>
        <v>0</v>
      </c>
      <c r="Q251" s="218">
        <v>0.34089999999999998</v>
      </c>
      <c r="R251" s="218">
        <f t="shared" si="22"/>
        <v>0.68179999999999996</v>
      </c>
      <c r="S251" s="218">
        <v>0</v>
      </c>
      <c r="T251" s="219">
        <f t="shared" si="23"/>
        <v>0</v>
      </c>
      <c r="AR251" s="25" t="s">
        <v>426</v>
      </c>
      <c r="AT251" s="25" t="s">
        <v>421</v>
      </c>
      <c r="AU251" s="25" t="s">
        <v>80</v>
      </c>
      <c r="AY251" s="25" t="s">
        <v>419</v>
      </c>
      <c r="BE251" s="220">
        <f t="shared" si="24"/>
        <v>0</v>
      </c>
      <c r="BF251" s="220">
        <f t="shared" si="25"/>
        <v>0</v>
      </c>
      <c r="BG251" s="220">
        <f t="shared" si="26"/>
        <v>0</v>
      </c>
      <c r="BH251" s="220">
        <f t="shared" si="27"/>
        <v>0</v>
      </c>
      <c r="BI251" s="220">
        <f t="shared" si="28"/>
        <v>0</v>
      </c>
      <c r="BJ251" s="25" t="s">
        <v>78</v>
      </c>
      <c r="BK251" s="220">
        <f t="shared" si="29"/>
        <v>0</v>
      </c>
      <c r="BL251" s="25" t="s">
        <v>426</v>
      </c>
      <c r="BM251" s="25" t="s">
        <v>4941</v>
      </c>
    </row>
    <row r="252" spans="2:65" s="12" customFormat="1" ht="13.5">
      <c r="B252" s="224"/>
      <c r="C252" s="225"/>
      <c r="D252" s="221" t="s">
        <v>430</v>
      </c>
      <c r="E252" s="226" t="s">
        <v>21</v>
      </c>
      <c r="F252" s="227" t="s">
        <v>4942</v>
      </c>
      <c r="G252" s="225"/>
      <c r="H252" s="228">
        <v>2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430</v>
      </c>
      <c r="AU252" s="234" t="s">
        <v>80</v>
      </c>
      <c r="AV252" s="12" t="s">
        <v>80</v>
      </c>
      <c r="AW252" s="12" t="s">
        <v>34</v>
      </c>
      <c r="AX252" s="12" t="s">
        <v>71</v>
      </c>
      <c r="AY252" s="234" t="s">
        <v>419</v>
      </c>
    </row>
    <row r="253" spans="2:65" s="13" customFormat="1" ht="13.5">
      <c r="B253" s="235"/>
      <c r="C253" s="236"/>
      <c r="D253" s="237" t="s">
        <v>430</v>
      </c>
      <c r="E253" s="238" t="s">
        <v>21</v>
      </c>
      <c r="F253" s="239" t="s">
        <v>434</v>
      </c>
      <c r="G253" s="236"/>
      <c r="H253" s="240">
        <v>2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430</v>
      </c>
      <c r="AU253" s="246" t="s">
        <v>80</v>
      </c>
      <c r="AV253" s="13" t="s">
        <v>426</v>
      </c>
      <c r="AW253" s="13" t="s">
        <v>34</v>
      </c>
      <c r="AX253" s="13" t="s">
        <v>78</v>
      </c>
      <c r="AY253" s="246" t="s">
        <v>419</v>
      </c>
    </row>
    <row r="254" spans="2:65" s="1" customFormat="1" ht="22.5" customHeight="1">
      <c r="B254" s="42"/>
      <c r="C254" s="250" t="s">
        <v>848</v>
      </c>
      <c r="D254" s="250" t="s">
        <v>469</v>
      </c>
      <c r="E254" s="251" t="s">
        <v>4943</v>
      </c>
      <c r="F254" s="252" t="s">
        <v>4944</v>
      </c>
      <c r="G254" s="253" t="s">
        <v>608</v>
      </c>
      <c r="H254" s="254">
        <v>2</v>
      </c>
      <c r="I254" s="255"/>
      <c r="J254" s="256">
        <f>ROUND(I254*H254,2)</f>
        <v>0</v>
      </c>
      <c r="K254" s="252" t="s">
        <v>21</v>
      </c>
      <c r="L254" s="257"/>
      <c r="M254" s="258" t="s">
        <v>21</v>
      </c>
      <c r="N254" s="259" t="s">
        <v>42</v>
      </c>
      <c r="O254" s="43"/>
      <c r="P254" s="218">
        <f>O254*H254</f>
        <v>0</v>
      </c>
      <c r="Q254" s="218">
        <v>7.0000000000000007E-2</v>
      </c>
      <c r="R254" s="218">
        <f>Q254*H254</f>
        <v>0.14000000000000001</v>
      </c>
      <c r="S254" s="218">
        <v>0</v>
      </c>
      <c r="T254" s="219">
        <f>S254*H254</f>
        <v>0</v>
      </c>
      <c r="AR254" s="25" t="s">
        <v>468</v>
      </c>
      <c r="AT254" s="25" t="s">
        <v>469</v>
      </c>
      <c r="AU254" s="25" t="s">
        <v>80</v>
      </c>
      <c r="AY254" s="25" t="s">
        <v>419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5" t="s">
        <v>78</v>
      </c>
      <c r="BK254" s="220">
        <f>ROUND(I254*H254,2)</f>
        <v>0</v>
      </c>
      <c r="BL254" s="25" t="s">
        <v>426</v>
      </c>
      <c r="BM254" s="25" t="s">
        <v>4945</v>
      </c>
    </row>
    <row r="255" spans="2:65" s="1" customFormat="1" ht="22.5" customHeight="1">
      <c r="B255" s="42"/>
      <c r="C255" s="250" t="s">
        <v>853</v>
      </c>
      <c r="D255" s="250" t="s">
        <v>469</v>
      </c>
      <c r="E255" s="251" t="s">
        <v>4946</v>
      </c>
      <c r="F255" s="252" t="s">
        <v>4947</v>
      </c>
      <c r="G255" s="253" t="s">
        <v>608</v>
      </c>
      <c r="H255" s="254">
        <v>2</v>
      </c>
      <c r="I255" s="255"/>
      <c r="J255" s="256">
        <f>ROUND(I255*H255,2)</f>
        <v>0</v>
      </c>
      <c r="K255" s="252" t="s">
        <v>21</v>
      </c>
      <c r="L255" s="257"/>
      <c r="M255" s="258" t="s">
        <v>21</v>
      </c>
      <c r="N255" s="259" t="s">
        <v>42</v>
      </c>
      <c r="O255" s="43"/>
      <c r="P255" s="218">
        <f>O255*H255</f>
        <v>0</v>
      </c>
      <c r="Q255" s="218">
        <v>0.155</v>
      </c>
      <c r="R255" s="218">
        <f>Q255*H255</f>
        <v>0.31</v>
      </c>
      <c r="S255" s="218">
        <v>0</v>
      </c>
      <c r="T255" s="219">
        <f>S255*H255</f>
        <v>0</v>
      </c>
      <c r="AR255" s="25" t="s">
        <v>468</v>
      </c>
      <c r="AT255" s="25" t="s">
        <v>469</v>
      </c>
      <c r="AU255" s="25" t="s">
        <v>80</v>
      </c>
      <c r="AY255" s="25" t="s">
        <v>419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5" t="s">
        <v>78</v>
      </c>
      <c r="BK255" s="220">
        <f>ROUND(I255*H255,2)</f>
        <v>0</v>
      </c>
      <c r="BL255" s="25" t="s">
        <v>426</v>
      </c>
      <c r="BM255" s="25" t="s">
        <v>4948</v>
      </c>
    </row>
    <row r="256" spans="2:65" s="1" customFormat="1" ht="22.5" customHeight="1">
      <c r="B256" s="42"/>
      <c r="C256" s="250" t="s">
        <v>859</v>
      </c>
      <c r="D256" s="250" t="s">
        <v>469</v>
      </c>
      <c r="E256" s="251" t="s">
        <v>4949</v>
      </c>
      <c r="F256" s="252" t="s">
        <v>4950</v>
      </c>
      <c r="G256" s="253" t="s">
        <v>608</v>
      </c>
      <c r="H256" s="254">
        <v>2</v>
      </c>
      <c r="I256" s="255"/>
      <c r="J256" s="256">
        <f>ROUND(I256*H256,2)</f>
        <v>0</v>
      </c>
      <c r="K256" s="252" t="s">
        <v>21</v>
      </c>
      <c r="L256" s="257"/>
      <c r="M256" s="258" t="s">
        <v>21</v>
      </c>
      <c r="N256" s="259" t="s">
        <v>42</v>
      </c>
      <c r="O256" s="43"/>
      <c r="P256" s="218">
        <f>O256*H256</f>
        <v>0</v>
      </c>
      <c r="Q256" s="218">
        <v>0.17</v>
      </c>
      <c r="R256" s="218">
        <f>Q256*H256</f>
        <v>0.34</v>
      </c>
      <c r="S256" s="218">
        <v>0</v>
      </c>
      <c r="T256" s="219">
        <f>S256*H256</f>
        <v>0</v>
      </c>
      <c r="AR256" s="25" t="s">
        <v>468</v>
      </c>
      <c r="AT256" s="25" t="s">
        <v>469</v>
      </c>
      <c r="AU256" s="25" t="s">
        <v>80</v>
      </c>
      <c r="AY256" s="25" t="s">
        <v>419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5" t="s">
        <v>78</v>
      </c>
      <c r="BK256" s="220">
        <f>ROUND(I256*H256,2)</f>
        <v>0</v>
      </c>
      <c r="BL256" s="25" t="s">
        <v>426</v>
      </c>
      <c r="BM256" s="25" t="s">
        <v>4951</v>
      </c>
    </row>
    <row r="257" spans="2:65" s="1" customFormat="1" ht="22.5" customHeight="1">
      <c r="B257" s="42"/>
      <c r="C257" s="250" t="s">
        <v>864</v>
      </c>
      <c r="D257" s="250" t="s">
        <v>469</v>
      </c>
      <c r="E257" s="251" t="s">
        <v>4952</v>
      </c>
      <c r="F257" s="252" t="s">
        <v>4953</v>
      </c>
      <c r="G257" s="253" t="s">
        <v>608</v>
      </c>
      <c r="H257" s="254">
        <v>2</v>
      </c>
      <c r="I257" s="255"/>
      <c r="J257" s="256">
        <f>ROUND(I257*H257,2)</f>
        <v>0</v>
      </c>
      <c r="K257" s="252" t="s">
        <v>21</v>
      </c>
      <c r="L257" s="257"/>
      <c r="M257" s="258" t="s">
        <v>21</v>
      </c>
      <c r="N257" s="259" t="s">
        <v>42</v>
      </c>
      <c r="O257" s="43"/>
      <c r="P257" s="218">
        <f>O257*H257</f>
        <v>0</v>
      </c>
      <c r="Q257" s="218">
        <v>0.17499999999999999</v>
      </c>
      <c r="R257" s="218">
        <f>Q257*H257</f>
        <v>0.35</v>
      </c>
      <c r="S257" s="218">
        <v>0</v>
      </c>
      <c r="T257" s="219">
        <f>S257*H257</f>
        <v>0</v>
      </c>
      <c r="AR257" s="25" t="s">
        <v>468</v>
      </c>
      <c r="AT257" s="25" t="s">
        <v>469</v>
      </c>
      <c r="AU257" s="25" t="s">
        <v>80</v>
      </c>
      <c r="AY257" s="25" t="s">
        <v>419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5" t="s">
        <v>78</v>
      </c>
      <c r="BK257" s="220">
        <f>ROUND(I257*H257,2)</f>
        <v>0</v>
      </c>
      <c r="BL257" s="25" t="s">
        <v>426</v>
      </c>
      <c r="BM257" s="25" t="s">
        <v>4954</v>
      </c>
    </row>
    <row r="258" spans="2:65" s="1" customFormat="1" ht="22.5" customHeight="1">
      <c r="B258" s="42"/>
      <c r="C258" s="209" t="s">
        <v>870</v>
      </c>
      <c r="D258" s="209" t="s">
        <v>421</v>
      </c>
      <c r="E258" s="210" t="s">
        <v>4955</v>
      </c>
      <c r="F258" s="211" t="s">
        <v>4956</v>
      </c>
      <c r="G258" s="212" t="s">
        <v>608</v>
      </c>
      <c r="H258" s="213">
        <v>3</v>
      </c>
      <c r="I258" s="214"/>
      <c r="J258" s="215">
        <f>ROUND(I258*H258,2)</f>
        <v>0</v>
      </c>
      <c r="K258" s="211" t="s">
        <v>21</v>
      </c>
      <c r="L258" s="62"/>
      <c r="M258" s="216" t="s">
        <v>21</v>
      </c>
      <c r="N258" s="217" t="s">
        <v>42</v>
      </c>
      <c r="O258" s="43"/>
      <c r="P258" s="218">
        <f>O258*H258</f>
        <v>0</v>
      </c>
      <c r="Q258" s="218">
        <v>7.0200000000000002E-3</v>
      </c>
      <c r="R258" s="218">
        <f>Q258*H258</f>
        <v>2.1060000000000002E-2</v>
      </c>
      <c r="S258" s="218">
        <v>0</v>
      </c>
      <c r="T258" s="219">
        <f>S258*H258</f>
        <v>0</v>
      </c>
      <c r="AR258" s="25" t="s">
        <v>426</v>
      </c>
      <c r="AT258" s="25" t="s">
        <v>421</v>
      </c>
      <c r="AU258" s="25" t="s">
        <v>80</v>
      </c>
      <c r="AY258" s="25" t="s">
        <v>419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5" t="s">
        <v>78</v>
      </c>
      <c r="BK258" s="220">
        <f>ROUND(I258*H258,2)</f>
        <v>0</v>
      </c>
      <c r="BL258" s="25" t="s">
        <v>426</v>
      </c>
      <c r="BM258" s="25" t="s">
        <v>4957</v>
      </c>
    </row>
    <row r="259" spans="2:65" s="12" customFormat="1" ht="13.5">
      <c r="B259" s="224"/>
      <c r="C259" s="225"/>
      <c r="D259" s="221" t="s">
        <v>430</v>
      </c>
      <c r="E259" s="226" t="s">
        <v>21</v>
      </c>
      <c r="F259" s="227" t="s">
        <v>4920</v>
      </c>
      <c r="G259" s="225"/>
      <c r="H259" s="228">
        <v>3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430</v>
      </c>
      <c r="AU259" s="234" t="s">
        <v>80</v>
      </c>
      <c r="AV259" s="12" t="s">
        <v>80</v>
      </c>
      <c r="AW259" s="12" t="s">
        <v>34</v>
      </c>
      <c r="AX259" s="12" t="s">
        <v>71</v>
      </c>
      <c r="AY259" s="234" t="s">
        <v>419</v>
      </c>
    </row>
    <row r="260" spans="2:65" s="13" customFormat="1" ht="13.5">
      <c r="B260" s="235"/>
      <c r="C260" s="236"/>
      <c r="D260" s="237" t="s">
        <v>430</v>
      </c>
      <c r="E260" s="238" t="s">
        <v>21</v>
      </c>
      <c r="F260" s="239" t="s">
        <v>434</v>
      </c>
      <c r="G260" s="236"/>
      <c r="H260" s="240">
        <v>3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AT260" s="246" t="s">
        <v>430</v>
      </c>
      <c r="AU260" s="246" t="s">
        <v>80</v>
      </c>
      <c r="AV260" s="13" t="s">
        <v>426</v>
      </c>
      <c r="AW260" s="13" t="s">
        <v>34</v>
      </c>
      <c r="AX260" s="13" t="s">
        <v>78</v>
      </c>
      <c r="AY260" s="246" t="s">
        <v>419</v>
      </c>
    </row>
    <row r="261" spans="2:65" s="1" customFormat="1" ht="22.5" customHeight="1">
      <c r="B261" s="42"/>
      <c r="C261" s="250" t="s">
        <v>875</v>
      </c>
      <c r="D261" s="250" t="s">
        <v>469</v>
      </c>
      <c r="E261" s="251" t="s">
        <v>4958</v>
      </c>
      <c r="F261" s="252" t="s">
        <v>4959</v>
      </c>
      <c r="G261" s="253" t="s">
        <v>608</v>
      </c>
      <c r="H261" s="254">
        <v>3</v>
      </c>
      <c r="I261" s="255"/>
      <c r="J261" s="256">
        <f>ROUND(I261*H261,2)</f>
        <v>0</v>
      </c>
      <c r="K261" s="252" t="s">
        <v>21</v>
      </c>
      <c r="L261" s="257"/>
      <c r="M261" s="258" t="s">
        <v>21</v>
      </c>
      <c r="N261" s="259" t="s">
        <v>42</v>
      </c>
      <c r="O261" s="43"/>
      <c r="P261" s="218">
        <f>O261*H261</f>
        <v>0</v>
      </c>
      <c r="Q261" s="218">
        <v>0.19400000000000001</v>
      </c>
      <c r="R261" s="218">
        <f>Q261*H261</f>
        <v>0.58200000000000007</v>
      </c>
      <c r="S261" s="218">
        <v>0</v>
      </c>
      <c r="T261" s="219">
        <f>S261*H261</f>
        <v>0</v>
      </c>
      <c r="AR261" s="25" t="s">
        <v>468</v>
      </c>
      <c r="AT261" s="25" t="s">
        <v>469</v>
      </c>
      <c r="AU261" s="25" t="s">
        <v>80</v>
      </c>
      <c r="AY261" s="25" t="s">
        <v>419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5" t="s">
        <v>78</v>
      </c>
      <c r="BK261" s="220">
        <f>ROUND(I261*H261,2)</f>
        <v>0</v>
      </c>
      <c r="BL261" s="25" t="s">
        <v>426</v>
      </c>
      <c r="BM261" s="25" t="s">
        <v>4960</v>
      </c>
    </row>
    <row r="262" spans="2:65" s="1" customFormat="1" ht="22.5" customHeight="1">
      <c r="B262" s="42"/>
      <c r="C262" s="209" t="s">
        <v>880</v>
      </c>
      <c r="D262" s="209" t="s">
        <v>421</v>
      </c>
      <c r="E262" s="210" t="s">
        <v>4961</v>
      </c>
      <c r="F262" s="211" t="s">
        <v>4962</v>
      </c>
      <c r="G262" s="212" t="s">
        <v>608</v>
      </c>
      <c r="H262" s="213">
        <v>2</v>
      </c>
      <c r="I262" s="214"/>
      <c r="J262" s="215">
        <f>ROUND(I262*H262,2)</f>
        <v>0</v>
      </c>
      <c r="K262" s="211" t="s">
        <v>21</v>
      </c>
      <c r="L262" s="62"/>
      <c r="M262" s="216" t="s">
        <v>21</v>
      </c>
      <c r="N262" s="217" t="s">
        <v>42</v>
      </c>
      <c r="O262" s="43"/>
      <c r="P262" s="218">
        <f>O262*H262</f>
        <v>0</v>
      </c>
      <c r="Q262" s="218">
        <v>9.3600000000000003E-3</v>
      </c>
      <c r="R262" s="218">
        <f>Q262*H262</f>
        <v>1.8720000000000001E-2</v>
      </c>
      <c r="S262" s="218">
        <v>0</v>
      </c>
      <c r="T262" s="219">
        <f>S262*H262</f>
        <v>0</v>
      </c>
      <c r="AR262" s="25" t="s">
        <v>426</v>
      </c>
      <c r="AT262" s="25" t="s">
        <v>421</v>
      </c>
      <c r="AU262" s="25" t="s">
        <v>80</v>
      </c>
      <c r="AY262" s="25" t="s">
        <v>419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5" t="s">
        <v>78</v>
      </c>
      <c r="BK262" s="220">
        <f>ROUND(I262*H262,2)</f>
        <v>0</v>
      </c>
      <c r="BL262" s="25" t="s">
        <v>426</v>
      </c>
      <c r="BM262" s="25" t="s">
        <v>4963</v>
      </c>
    </row>
    <row r="263" spans="2:65" s="12" customFormat="1" ht="13.5">
      <c r="B263" s="224"/>
      <c r="C263" s="225"/>
      <c r="D263" s="221" t="s">
        <v>430</v>
      </c>
      <c r="E263" s="226" t="s">
        <v>21</v>
      </c>
      <c r="F263" s="227" t="s">
        <v>4942</v>
      </c>
      <c r="G263" s="225"/>
      <c r="H263" s="228">
        <v>2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430</v>
      </c>
      <c r="AU263" s="234" t="s">
        <v>80</v>
      </c>
      <c r="AV263" s="12" t="s">
        <v>80</v>
      </c>
      <c r="AW263" s="12" t="s">
        <v>34</v>
      </c>
      <c r="AX263" s="12" t="s">
        <v>71</v>
      </c>
      <c r="AY263" s="234" t="s">
        <v>419</v>
      </c>
    </row>
    <row r="264" spans="2:65" s="13" customFormat="1" ht="13.5">
      <c r="B264" s="235"/>
      <c r="C264" s="236"/>
      <c r="D264" s="237" t="s">
        <v>430</v>
      </c>
      <c r="E264" s="238" t="s">
        <v>21</v>
      </c>
      <c r="F264" s="239" t="s">
        <v>434</v>
      </c>
      <c r="G264" s="236"/>
      <c r="H264" s="240">
        <v>2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AT264" s="246" t="s">
        <v>430</v>
      </c>
      <c r="AU264" s="246" t="s">
        <v>80</v>
      </c>
      <c r="AV264" s="13" t="s">
        <v>426</v>
      </c>
      <c r="AW264" s="13" t="s">
        <v>34</v>
      </c>
      <c r="AX264" s="13" t="s">
        <v>78</v>
      </c>
      <c r="AY264" s="246" t="s">
        <v>419</v>
      </c>
    </row>
    <row r="265" spans="2:65" s="1" customFormat="1" ht="22.5" customHeight="1">
      <c r="B265" s="42"/>
      <c r="C265" s="250" t="s">
        <v>886</v>
      </c>
      <c r="D265" s="250" t="s">
        <v>469</v>
      </c>
      <c r="E265" s="251" t="s">
        <v>4964</v>
      </c>
      <c r="F265" s="252" t="s">
        <v>4965</v>
      </c>
      <c r="G265" s="253" t="s">
        <v>608</v>
      </c>
      <c r="H265" s="254">
        <v>2</v>
      </c>
      <c r="I265" s="255"/>
      <c r="J265" s="256">
        <f>ROUND(I265*H265,2)</f>
        <v>0</v>
      </c>
      <c r="K265" s="252" t="s">
        <v>21</v>
      </c>
      <c r="L265" s="257"/>
      <c r="M265" s="258" t="s">
        <v>21</v>
      </c>
      <c r="N265" s="259" t="s">
        <v>42</v>
      </c>
      <c r="O265" s="43"/>
      <c r="P265" s="218">
        <f>O265*H265</f>
        <v>0</v>
      </c>
      <c r="Q265" s="218">
        <v>0.108</v>
      </c>
      <c r="R265" s="218">
        <f>Q265*H265</f>
        <v>0.216</v>
      </c>
      <c r="S265" s="218">
        <v>0</v>
      </c>
      <c r="T265" s="219">
        <f>S265*H265</f>
        <v>0</v>
      </c>
      <c r="AR265" s="25" t="s">
        <v>468</v>
      </c>
      <c r="AT265" s="25" t="s">
        <v>469</v>
      </c>
      <c r="AU265" s="25" t="s">
        <v>80</v>
      </c>
      <c r="AY265" s="25" t="s">
        <v>419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5" t="s">
        <v>78</v>
      </c>
      <c r="BK265" s="220">
        <f>ROUND(I265*H265,2)</f>
        <v>0</v>
      </c>
      <c r="BL265" s="25" t="s">
        <v>426</v>
      </c>
      <c r="BM265" s="25" t="s">
        <v>4966</v>
      </c>
    </row>
    <row r="266" spans="2:65" s="1" customFormat="1" ht="22.5" customHeight="1">
      <c r="B266" s="42"/>
      <c r="C266" s="250" t="s">
        <v>891</v>
      </c>
      <c r="D266" s="250" t="s">
        <v>469</v>
      </c>
      <c r="E266" s="251" t="s">
        <v>4967</v>
      </c>
      <c r="F266" s="252" t="s">
        <v>4968</v>
      </c>
      <c r="G266" s="253" t="s">
        <v>608</v>
      </c>
      <c r="H266" s="254">
        <v>2</v>
      </c>
      <c r="I266" s="255"/>
      <c r="J266" s="256">
        <f>ROUND(I266*H266,2)</f>
        <v>0</v>
      </c>
      <c r="K266" s="252" t="s">
        <v>21</v>
      </c>
      <c r="L266" s="257"/>
      <c r="M266" s="258" t="s">
        <v>21</v>
      </c>
      <c r="N266" s="259" t="s">
        <v>42</v>
      </c>
      <c r="O266" s="43"/>
      <c r="P266" s="218">
        <f>O266*H266</f>
        <v>0</v>
      </c>
      <c r="Q266" s="218">
        <v>8.5000000000000006E-3</v>
      </c>
      <c r="R266" s="218">
        <f>Q266*H266</f>
        <v>1.7000000000000001E-2</v>
      </c>
      <c r="S266" s="218">
        <v>0</v>
      </c>
      <c r="T266" s="219">
        <f>S266*H266</f>
        <v>0</v>
      </c>
      <c r="AR266" s="25" t="s">
        <v>468</v>
      </c>
      <c r="AT266" s="25" t="s">
        <v>469</v>
      </c>
      <c r="AU266" s="25" t="s">
        <v>80</v>
      </c>
      <c r="AY266" s="25" t="s">
        <v>419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5" t="s">
        <v>78</v>
      </c>
      <c r="BK266" s="220">
        <f>ROUND(I266*H266,2)</f>
        <v>0</v>
      </c>
      <c r="BL266" s="25" t="s">
        <v>426</v>
      </c>
      <c r="BM266" s="25" t="s">
        <v>4969</v>
      </c>
    </row>
    <row r="267" spans="2:65" s="11" customFormat="1" ht="29.85" customHeight="1">
      <c r="B267" s="192"/>
      <c r="C267" s="193"/>
      <c r="D267" s="206" t="s">
        <v>70</v>
      </c>
      <c r="E267" s="207" t="s">
        <v>474</v>
      </c>
      <c r="F267" s="207" t="s">
        <v>4970</v>
      </c>
      <c r="G267" s="193"/>
      <c r="H267" s="193"/>
      <c r="I267" s="196"/>
      <c r="J267" s="208">
        <f>BK267</f>
        <v>0</v>
      </c>
      <c r="K267" s="193"/>
      <c r="L267" s="198"/>
      <c r="M267" s="199"/>
      <c r="N267" s="200"/>
      <c r="O267" s="200"/>
      <c r="P267" s="201">
        <f>SUM(P268:P273)</f>
        <v>0</v>
      </c>
      <c r="Q267" s="200"/>
      <c r="R267" s="201">
        <f>SUM(R268:R273)</f>
        <v>0.12023199999999998</v>
      </c>
      <c r="S267" s="200"/>
      <c r="T267" s="202">
        <f>SUM(T268:T273)</f>
        <v>0</v>
      </c>
      <c r="AR267" s="203" t="s">
        <v>78</v>
      </c>
      <c r="AT267" s="204" t="s">
        <v>70</v>
      </c>
      <c r="AU267" s="204" t="s">
        <v>78</v>
      </c>
      <c r="AY267" s="203" t="s">
        <v>419</v>
      </c>
      <c r="BK267" s="205">
        <f>SUM(BK268:BK273)</f>
        <v>0</v>
      </c>
    </row>
    <row r="268" spans="2:65" s="1" customFormat="1" ht="22.5" customHeight="1">
      <c r="B268" s="42"/>
      <c r="C268" s="209" t="s">
        <v>897</v>
      </c>
      <c r="D268" s="209" t="s">
        <v>421</v>
      </c>
      <c r="E268" s="210" t="s">
        <v>4971</v>
      </c>
      <c r="F268" s="211" t="s">
        <v>4972</v>
      </c>
      <c r="G268" s="212" t="s">
        <v>504</v>
      </c>
      <c r="H268" s="213">
        <v>858.8</v>
      </c>
      <c r="I268" s="214"/>
      <c r="J268" s="215">
        <f>ROUND(I268*H268,2)</f>
        <v>0</v>
      </c>
      <c r="K268" s="211" t="s">
        <v>21</v>
      </c>
      <c r="L268" s="62"/>
      <c r="M268" s="216" t="s">
        <v>21</v>
      </c>
      <c r="N268" s="217" t="s">
        <v>42</v>
      </c>
      <c r="O268" s="43"/>
      <c r="P268" s="218">
        <f>O268*H268</f>
        <v>0</v>
      </c>
      <c r="Q268" s="218">
        <v>1.3999999999999999E-4</v>
      </c>
      <c r="R268" s="218">
        <f>Q268*H268</f>
        <v>0.12023199999999998</v>
      </c>
      <c r="S268" s="218">
        <v>0</v>
      </c>
      <c r="T268" s="219">
        <f>S268*H268</f>
        <v>0</v>
      </c>
      <c r="AR268" s="25" t="s">
        <v>426</v>
      </c>
      <c r="AT268" s="25" t="s">
        <v>421</v>
      </c>
      <c r="AU268" s="25" t="s">
        <v>80</v>
      </c>
      <c r="AY268" s="25" t="s">
        <v>419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5" t="s">
        <v>78</v>
      </c>
      <c r="BK268" s="220">
        <f>ROUND(I268*H268,2)</f>
        <v>0</v>
      </c>
      <c r="BL268" s="25" t="s">
        <v>426</v>
      </c>
      <c r="BM268" s="25" t="s">
        <v>4973</v>
      </c>
    </row>
    <row r="269" spans="2:65" s="12" customFormat="1" ht="13.5">
      <c r="B269" s="224"/>
      <c r="C269" s="225"/>
      <c r="D269" s="221" t="s">
        <v>430</v>
      </c>
      <c r="E269" s="226" t="s">
        <v>21</v>
      </c>
      <c r="F269" s="227" t="s">
        <v>4974</v>
      </c>
      <c r="G269" s="225"/>
      <c r="H269" s="228">
        <v>694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430</v>
      </c>
      <c r="AU269" s="234" t="s">
        <v>80</v>
      </c>
      <c r="AV269" s="12" t="s">
        <v>80</v>
      </c>
      <c r="AW269" s="12" t="s">
        <v>34</v>
      </c>
      <c r="AX269" s="12" t="s">
        <v>71</v>
      </c>
      <c r="AY269" s="234" t="s">
        <v>419</v>
      </c>
    </row>
    <row r="270" spans="2:65" s="12" customFormat="1" ht="13.5">
      <c r="B270" s="224"/>
      <c r="C270" s="225"/>
      <c r="D270" s="221" t="s">
        <v>430</v>
      </c>
      <c r="E270" s="226" t="s">
        <v>21</v>
      </c>
      <c r="F270" s="227" t="s">
        <v>4975</v>
      </c>
      <c r="G270" s="225"/>
      <c r="H270" s="228">
        <v>164.8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AT270" s="234" t="s">
        <v>430</v>
      </c>
      <c r="AU270" s="234" t="s">
        <v>80</v>
      </c>
      <c r="AV270" s="12" t="s">
        <v>80</v>
      </c>
      <c r="AW270" s="12" t="s">
        <v>34</v>
      </c>
      <c r="AX270" s="12" t="s">
        <v>71</v>
      </c>
      <c r="AY270" s="234" t="s">
        <v>419</v>
      </c>
    </row>
    <row r="271" spans="2:65" s="13" customFormat="1" ht="13.5">
      <c r="B271" s="235"/>
      <c r="C271" s="236"/>
      <c r="D271" s="237" t="s">
        <v>430</v>
      </c>
      <c r="E271" s="238" t="s">
        <v>21</v>
      </c>
      <c r="F271" s="239" t="s">
        <v>434</v>
      </c>
      <c r="G271" s="236"/>
      <c r="H271" s="240">
        <v>858.8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AT271" s="246" t="s">
        <v>430</v>
      </c>
      <c r="AU271" s="246" t="s">
        <v>80</v>
      </c>
      <c r="AV271" s="13" t="s">
        <v>426</v>
      </c>
      <c r="AW271" s="13" t="s">
        <v>34</v>
      </c>
      <c r="AX271" s="13" t="s">
        <v>78</v>
      </c>
      <c r="AY271" s="246" t="s">
        <v>419</v>
      </c>
    </row>
    <row r="272" spans="2:65" s="1" customFormat="1" ht="22.5" customHeight="1">
      <c r="B272" s="42"/>
      <c r="C272" s="209" t="s">
        <v>903</v>
      </c>
      <c r="D272" s="209" t="s">
        <v>421</v>
      </c>
      <c r="E272" s="210" t="s">
        <v>4976</v>
      </c>
      <c r="F272" s="211" t="s">
        <v>4977</v>
      </c>
      <c r="G272" s="212" t="s">
        <v>504</v>
      </c>
      <c r="H272" s="213">
        <v>858</v>
      </c>
      <c r="I272" s="214"/>
      <c r="J272" s="215">
        <f>ROUND(I272*H272,2)</f>
        <v>0</v>
      </c>
      <c r="K272" s="211" t="s">
        <v>21</v>
      </c>
      <c r="L272" s="62"/>
      <c r="M272" s="216" t="s">
        <v>21</v>
      </c>
      <c r="N272" s="217" t="s">
        <v>42</v>
      </c>
      <c r="O272" s="43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AR272" s="25" t="s">
        <v>426</v>
      </c>
      <c r="AT272" s="25" t="s">
        <v>421</v>
      </c>
      <c r="AU272" s="25" t="s">
        <v>80</v>
      </c>
      <c r="AY272" s="25" t="s">
        <v>419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5" t="s">
        <v>78</v>
      </c>
      <c r="BK272" s="220">
        <f>ROUND(I272*H272,2)</f>
        <v>0</v>
      </c>
      <c r="BL272" s="25" t="s">
        <v>426</v>
      </c>
      <c r="BM272" s="25" t="s">
        <v>4978</v>
      </c>
    </row>
    <row r="273" spans="2:65" s="1" customFormat="1" ht="22.5" customHeight="1">
      <c r="B273" s="42"/>
      <c r="C273" s="209" t="s">
        <v>909</v>
      </c>
      <c r="D273" s="209" t="s">
        <v>421</v>
      </c>
      <c r="E273" s="210" t="s">
        <v>4979</v>
      </c>
      <c r="F273" s="211" t="s">
        <v>4980</v>
      </c>
      <c r="G273" s="212" t="s">
        <v>504</v>
      </c>
      <c r="H273" s="213">
        <v>858</v>
      </c>
      <c r="I273" s="214"/>
      <c r="J273" s="215">
        <f>ROUND(I273*H273,2)</f>
        <v>0</v>
      </c>
      <c r="K273" s="211" t="s">
        <v>21</v>
      </c>
      <c r="L273" s="62"/>
      <c r="M273" s="216" t="s">
        <v>21</v>
      </c>
      <c r="N273" s="217" t="s">
        <v>42</v>
      </c>
      <c r="O273" s="43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AR273" s="25" t="s">
        <v>426</v>
      </c>
      <c r="AT273" s="25" t="s">
        <v>421</v>
      </c>
      <c r="AU273" s="25" t="s">
        <v>80</v>
      </c>
      <c r="AY273" s="25" t="s">
        <v>419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5" t="s">
        <v>78</v>
      </c>
      <c r="BK273" s="220">
        <f>ROUND(I273*H273,2)</f>
        <v>0</v>
      </c>
      <c r="BL273" s="25" t="s">
        <v>426</v>
      </c>
      <c r="BM273" s="25" t="s">
        <v>4981</v>
      </c>
    </row>
    <row r="274" spans="2:65" s="11" customFormat="1" ht="29.85" customHeight="1">
      <c r="B274" s="192"/>
      <c r="C274" s="193"/>
      <c r="D274" s="206" t="s">
        <v>70</v>
      </c>
      <c r="E274" s="207" t="s">
        <v>1066</v>
      </c>
      <c r="F274" s="207" t="s">
        <v>4982</v>
      </c>
      <c r="G274" s="193"/>
      <c r="H274" s="193"/>
      <c r="I274" s="196"/>
      <c r="J274" s="208">
        <f>BK274</f>
        <v>0</v>
      </c>
      <c r="K274" s="193"/>
      <c r="L274" s="198"/>
      <c r="M274" s="199"/>
      <c r="N274" s="200"/>
      <c r="O274" s="200"/>
      <c r="P274" s="201">
        <f>P275</f>
        <v>0</v>
      </c>
      <c r="Q274" s="200"/>
      <c r="R274" s="201">
        <f>R275</f>
        <v>0</v>
      </c>
      <c r="S274" s="200"/>
      <c r="T274" s="202">
        <f>T275</f>
        <v>0</v>
      </c>
      <c r="AR274" s="203" t="s">
        <v>78</v>
      </c>
      <c r="AT274" s="204" t="s">
        <v>70</v>
      </c>
      <c r="AU274" s="204" t="s">
        <v>78</v>
      </c>
      <c r="AY274" s="203" t="s">
        <v>419</v>
      </c>
      <c r="BK274" s="205">
        <f>BK275</f>
        <v>0</v>
      </c>
    </row>
    <row r="275" spans="2:65" s="1" customFormat="1" ht="22.5" customHeight="1">
      <c r="B275" s="42"/>
      <c r="C275" s="209" t="s">
        <v>916</v>
      </c>
      <c r="D275" s="209" t="s">
        <v>421</v>
      </c>
      <c r="E275" s="210" t="s">
        <v>2905</v>
      </c>
      <c r="F275" s="211" t="s">
        <v>2906</v>
      </c>
      <c r="G275" s="212" t="s">
        <v>458</v>
      </c>
      <c r="H275" s="213">
        <v>19.53</v>
      </c>
      <c r="I275" s="214"/>
      <c r="J275" s="215">
        <f>ROUND(I275*H275,2)</f>
        <v>0</v>
      </c>
      <c r="K275" s="211" t="s">
        <v>21</v>
      </c>
      <c r="L275" s="62"/>
      <c r="M275" s="216" t="s">
        <v>21</v>
      </c>
      <c r="N275" s="217" t="s">
        <v>42</v>
      </c>
      <c r="O275" s="43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AR275" s="25" t="s">
        <v>426</v>
      </c>
      <c r="AT275" s="25" t="s">
        <v>421</v>
      </c>
      <c r="AU275" s="25" t="s">
        <v>80</v>
      </c>
      <c r="AY275" s="25" t="s">
        <v>419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5" t="s">
        <v>78</v>
      </c>
      <c r="BK275" s="220">
        <f>ROUND(I275*H275,2)</f>
        <v>0</v>
      </c>
      <c r="BL275" s="25" t="s">
        <v>426</v>
      </c>
      <c r="BM275" s="25" t="s">
        <v>4983</v>
      </c>
    </row>
    <row r="276" spans="2:65" s="11" customFormat="1" ht="29.85" customHeight="1">
      <c r="B276" s="192"/>
      <c r="C276" s="193"/>
      <c r="D276" s="206" t="s">
        <v>70</v>
      </c>
      <c r="E276" s="207" t="s">
        <v>1682</v>
      </c>
      <c r="F276" s="207" t="s">
        <v>4984</v>
      </c>
      <c r="G276" s="193"/>
      <c r="H276" s="193"/>
      <c r="I276" s="196"/>
      <c r="J276" s="208">
        <f>BK276</f>
        <v>0</v>
      </c>
      <c r="K276" s="193"/>
      <c r="L276" s="198"/>
      <c r="M276" s="199"/>
      <c r="N276" s="200"/>
      <c r="O276" s="200"/>
      <c r="P276" s="201">
        <f>SUM(P277:P282)</f>
        <v>0</v>
      </c>
      <c r="Q276" s="200"/>
      <c r="R276" s="201">
        <f>SUM(R277:R282)</f>
        <v>0</v>
      </c>
      <c r="S276" s="200"/>
      <c r="T276" s="202">
        <f>SUM(T277:T282)</f>
        <v>0</v>
      </c>
      <c r="AR276" s="203" t="s">
        <v>78</v>
      </c>
      <c r="AT276" s="204" t="s">
        <v>70</v>
      </c>
      <c r="AU276" s="204" t="s">
        <v>78</v>
      </c>
      <c r="AY276" s="203" t="s">
        <v>419</v>
      </c>
      <c r="BK276" s="205">
        <f>SUM(BK277:BK282)</f>
        <v>0</v>
      </c>
    </row>
    <row r="277" spans="2:65" s="1" customFormat="1" ht="22.5" customHeight="1">
      <c r="B277" s="42"/>
      <c r="C277" s="209" t="s">
        <v>921</v>
      </c>
      <c r="D277" s="209" t="s">
        <v>421</v>
      </c>
      <c r="E277" s="210" t="s">
        <v>2912</v>
      </c>
      <c r="F277" s="211" t="s">
        <v>2913</v>
      </c>
      <c r="G277" s="212" t="s">
        <v>458</v>
      </c>
      <c r="H277" s="213">
        <v>379.26</v>
      </c>
      <c r="I277" s="214"/>
      <c r="J277" s="215">
        <f>ROUND(I277*H277,2)</f>
        <v>0</v>
      </c>
      <c r="K277" s="211" t="s">
        <v>21</v>
      </c>
      <c r="L277" s="62"/>
      <c r="M277" s="216" t="s">
        <v>21</v>
      </c>
      <c r="N277" s="217" t="s">
        <v>42</v>
      </c>
      <c r="O277" s="43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AR277" s="25" t="s">
        <v>426</v>
      </c>
      <c r="AT277" s="25" t="s">
        <v>421</v>
      </c>
      <c r="AU277" s="25" t="s">
        <v>80</v>
      </c>
      <c r="AY277" s="25" t="s">
        <v>419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5" t="s">
        <v>78</v>
      </c>
      <c r="BK277" s="220">
        <f>ROUND(I277*H277,2)</f>
        <v>0</v>
      </c>
      <c r="BL277" s="25" t="s">
        <v>426</v>
      </c>
      <c r="BM277" s="25" t="s">
        <v>4985</v>
      </c>
    </row>
    <row r="278" spans="2:65" s="1" customFormat="1" ht="22.5" customHeight="1">
      <c r="B278" s="42"/>
      <c r="C278" s="209" t="s">
        <v>927</v>
      </c>
      <c r="D278" s="209" t="s">
        <v>421</v>
      </c>
      <c r="E278" s="210" t="s">
        <v>2907</v>
      </c>
      <c r="F278" s="211" t="s">
        <v>2908</v>
      </c>
      <c r="G278" s="212" t="s">
        <v>458</v>
      </c>
      <c r="H278" s="213">
        <v>379.26</v>
      </c>
      <c r="I278" s="214"/>
      <c r="J278" s="215">
        <f>ROUND(I278*H278,2)</f>
        <v>0</v>
      </c>
      <c r="K278" s="211" t="s">
        <v>21</v>
      </c>
      <c r="L278" s="62"/>
      <c r="M278" s="216" t="s">
        <v>21</v>
      </c>
      <c r="N278" s="217" t="s">
        <v>42</v>
      </c>
      <c r="O278" s="43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AR278" s="25" t="s">
        <v>426</v>
      </c>
      <c r="AT278" s="25" t="s">
        <v>421</v>
      </c>
      <c r="AU278" s="25" t="s">
        <v>80</v>
      </c>
      <c r="AY278" s="25" t="s">
        <v>419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5" t="s">
        <v>78</v>
      </c>
      <c r="BK278" s="220">
        <f>ROUND(I278*H278,2)</f>
        <v>0</v>
      </c>
      <c r="BL278" s="25" t="s">
        <v>426</v>
      </c>
      <c r="BM278" s="25" t="s">
        <v>4986</v>
      </c>
    </row>
    <row r="279" spans="2:65" s="1" customFormat="1" ht="22.5" customHeight="1">
      <c r="B279" s="42"/>
      <c r="C279" s="209" t="s">
        <v>933</v>
      </c>
      <c r="D279" s="209" t="s">
        <v>421</v>
      </c>
      <c r="E279" s="210" t="s">
        <v>2909</v>
      </c>
      <c r="F279" s="211" t="s">
        <v>2910</v>
      </c>
      <c r="G279" s="212" t="s">
        <v>458</v>
      </c>
      <c r="H279" s="213">
        <v>3412.8</v>
      </c>
      <c r="I279" s="214"/>
      <c r="J279" s="215">
        <f>ROUND(I279*H279,2)</f>
        <v>0</v>
      </c>
      <c r="K279" s="211" t="s">
        <v>21</v>
      </c>
      <c r="L279" s="62"/>
      <c r="M279" s="216" t="s">
        <v>21</v>
      </c>
      <c r="N279" s="217" t="s">
        <v>42</v>
      </c>
      <c r="O279" s="43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AR279" s="25" t="s">
        <v>426</v>
      </c>
      <c r="AT279" s="25" t="s">
        <v>421</v>
      </c>
      <c r="AU279" s="25" t="s">
        <v>80</v>
      </c>
      <c r="AY279" s="25" t="s">
        <v>419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5" t="s">
        <v>78</v>
      </c>
      <c r="BK279" s="220">
        <f>ROUND(I279*H279,2)</f>
        <v>0</v>
      </c>
      <c r="BL279" s="25" t="s">
        <v>426</v>
      </c>
      <c r="BM279" s="25" t="s">
        <v>4987</v>
      </c>
    </row>
    <row r="280" spans="2:65" s="12" customFormat="1" ht="13.5">
      <c r="B280" s="224"/>
      <c r="C280" s="225"/>
      <c r="D280" s="221" t="s">
        <v>430</v>
      </c>
      <c r="E280" s="226" t="s">
        <v>21</v>
      </c>
      <c r="F280" s="227" t="s">
        <v>4988</v>
      </c>
      <c r="G280" s="225"/>
      <c r="H280" s="228">
        <v>3412.8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AT280" s="234" t="s">
        <v>430</v>
      </c>
      <c r="AU280" s="234" t="s">
        <v>80</v>
      </c>
      <c r="AV280" s="12" t="s">
        <v>80</v>
      </c>
      <c r="AW280" s="12" t="s">
        <v>34</v>
      </c>
      <c r="AX280" s="12" t="s">
        <v>71</v>
      </c>
      <c r="AY280" s="234" t="s">
        <v>419</v>
      </c>
    </row>
    <row r="281" spans="2:65" s="13" customFormat="1" ht="13.5">
      <c r="B281" s="235"/>
      <c r="C281" s="236"/>
      <c r="D281" s="237" t="s">
        <v>430</v>
      </c>
      <c r="E281" s="238" t="s">
        <v>21</v>
      </c>
      <c r="F281" s="239" t="s">
        <v>434</v>
      </c>
      <c r="G281" s="236"/>
      <c r="H281" s="240">
        <v>3412.8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AT281" s="246" t="s">
        <v>430</v>
      </c>
      <c r="AU281" s="246" t="s">
        <v>80</v>
      </c>
      <c r="AV281" s="13" t="s">
        <v>426</v>
      </c>
      <c r="AW281" s="13" t="s">
        <v>34</v>
      </c>
      <c r="AX281" s="13" t="s">
        <v>78</v>
      </c>
      <c r="AY281" s="246" t="s">
        <v>419</v>
      </c>
    </row>
    <row r="282" spans="2:65" s="1" customFormat="1" ht="22.5" customHeight="1">
      <c r="B282" s="42"/>
      <c r="C282" s="209" t="s">
        <v>940</v>
      </c>
      <c r="D282" s="209" t="s">
        <v>421</v>
      </c>
      <c r="E282" s="210" t="s">
        <v>2914</v>
      </c>
      <c r="F282" s="211" t="s">
        <v>2915</v>
      </c>
      <c r="G282" s="212" t="s">
        <v>458</v>
      </c>
      <c r="H282" s="213">
        <v>379.26</v>
      </c>
      <c r="I282" s="214"/>
      <c r="J282" s="215">
        <f>ROUND(I282*H282,2)</f>
        <v>0</v>
      </c>
      <c r="K282" s="211" t="s">
        <v>21</v>
      </c>
      <c r="L282" s="62"/>
      <c r="M282" s="216" t="s">
        <v>21</v>
      </c>
      <c r="N282" s="217" t="s">
        <v>42</v>
      </c>
      <c r="O282" s="43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AR282" s="25" t="s">
        <v>426</v>
      </c>
      <c r="AT282" s="25" t="s">
        <v>421</v>
      </c>
      <c r="AU282" s="25" t="s">
        <v>80</v>
      </c>
      <c r="AY282" s="25" t="s">
        <v>419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5" t="s">
        <v>78</v>
      </c>
      <c r="BK282" s="220">
        <f>ROUND(I282*H282,2)</f>
        <v>0</v>
      </c>
      <c r="BL282" s="25" t="s">
        <v>426</v>
      </c>
      <c r="BM282" s="25" t="s">
        <v>4989</v>
      </c>
    </row>
    <row r="283" spans="2:65" s="11" customFormat="1" ht="37.35" customHeight="1">
      <c r="B283" s="192"/>
      <c r="C283" s="193"/>
      <c r="D283" s="194" t="s">
        <v>70</v>
      </c>
      <c r="E283" s="195" t="s">
        <v>1712</v>
      </c>
      <c r="F283" s="195" t="s">
        <v>4990</v>
      </c>
      <c r="G283" s="193"/>
      <c r="H283" s="193"/>
      <c r="I283" s="196"/>
      <c r="J283" s="197">
        <f>BK283</f>
        <v>0</v>
      </c>
      <c r="K283" s="193"/>
      <c r="L283" s="198"/>
      <c r="M283" s="199"/>
      <c r="N283" s="200"/>
      <c r="O283" s="200"/>
      <c r="P283" s="201">
        <f>P284</f>
        <v>0</v>
      </c>
      <c r="Q283" s="200"/>
      <c r="R283" s="201">
        <f>R284</f>
        <v>7.0000000000000007E-2</v>
      </c>
      <c r="S283" s="200"/>
      <c r="T283" s="202">
        <f>T284</f>
        <v>0</v>
      </c>
      <c r="AR283" s="203" t="s">
        <v>80</v>
      </c>
      <c r="AT283" s="204" t="s">
        <v>70</v>
      </c>
      <c r="AU283" s="204" t="s">
        <v>71</v>
      </c>
      <c r="AY283" s="203" t="s">
        <v>419</v>
      </c>
      <c r="BK283" s="205">
        <f>BK284</f>
        <v>0</v>
      </c>
    </row>
    <row r="284" spans="2:65" s="11" customFormat="1" ht="19.899999999999999" customHeight="1">
      <c r="B284" s="192"/>
      <c r="C284" s="193"/>
      <c r="D284" s="206" t="s">
        <v>70</v>
      </c>
      <c r="E284" s="207" t="s">
        <v>3154</v>
      </c>
      <c r="F284" s="207" t="s">
        <v>4991</v>
      </c>
      <c r="G284" s="193"/>
      <c r="H284" s="193"/>
      <c r="I284" s="196"/>
      <c r="J284" s="208">
        <f>BK284</f>
        <v>0</v>
      </c>
      <c r="K284" s="193"/>
      <c r="L284" s="198"/>
      <c r="M284" s="199"/>
      <c r="N284" s="200"/>
      <c r="O284" s="200"/>
      <c r="P284" s="201">
        <f>SUM(P285:P286)</f>
        <v>0</v>
      </c>
      <c r="Q284" s="200"/>
      <c r="R284" s="201">
        <f>SUM(R285:R286)</f>
        <v>7.0000000000000007E-2</v>
      </c>
      <c r="S284" s="200"/>
      <c r="T284" s="202">
        <f>SUM(T285:T286)</f>
        <v>0</v>
      </c>
      <c r="AR284" s="203" t="s">
        <v>80</v>
      </c>
      <c r="AT284" s="204" t="s">
        <v>70</v>
      </c>
      <c r="AU284" s="204" t="s">
        <v>78</v>
      </c>
      <c r="AY284" s="203" t="s">
        <v>419</v>
      </c>
      <c r="BK284" s="205">
        <f>SUM(BK285:BK286)</f>
        <v>0</v>
      </c>
    </row>
    <row r="285" spans="2:65" s="1" customFormat="1" ht="31.5" customHeight="1">
      <c r="B285" s="42"/>
      <c r="C285" s="209" t="s">
        <v>945</v>
      </c>
      <c r="D285" s="209" t="s">
        <v>421</v>
      </c>
      <c r="E285" s="210" t="s">
        <v>4992</v>
      </c>
      <c r="F285" s="211" t="s">
        <v>4993</v>
      </c>
      <c r="G285" s="212" t="s">
        <v>608</v>
      </c>
      <c r="H285" s="213">
        <v>1</v>
      </c>
      <c r="I285" s="214"/>
      <c r="J285" s="215">
        <f>ROUND(I285*H285,2)</f>
        <v>0</v>
      </c>
      <c r="K285" s="211" t="s">
        <v>21</v>
      </c>
      <c r="L285" s="62"/>
      <c r="M285" s="216" t="s">
        <v>21</v>
      </c>
      <c r="N285" s="217" t="s">
        <v>42</v>
      </c>
      <c r="O285" s="43"/>
      <c r="P285" s="218">
        <f>O285*H285</f>
        <v>0</v>
      </c>
      <c r="Q285" s="218">
        <v>7.0000000000000007E-2</v>
      </c>
      <c r="R285" s="218">
        <f>Q285*H285</f>
        <v>7.0000000000000007E-2</v>
      </c>
      <c r="S285" s="218">
        <v>0</v>
      </c>
      <c r="T285" s="219">
        <f>S285*H285</f>
        <v>0</v>
      </c>
      <c r="AR285" s="25" t="s">
        <v>517</v>
      </c>
      <c r="AT285" s="25" t="s">
        <v>421</v>
      </c>
      <c r="AU285" s="25" t="s">
        <v>80</v>
      </c>
      <c r="AY285" s="25" t="s">
        <v>419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5" t="s">
        <v>78</v>
      </c>
      <c r="BK285" s="220">
        <f>ROUND(I285*H285,2)</f>
        <v>0</v>
      </c>
      <c r="BL285" s="25" t="s">
        <v>517</v>
      </c>
      <c r="BM285" s="25" t="s">
        <v>4994</v>
      </c>
    </row>
    <row r="286" spans="2:65" s="12" customFormat="1" ht="13.5">
      <c r="B286" s="224"/>
      <c r="C286" s="225"/>
      <c r="D286" s="221" t="s">
        <v>430</v>
      </c>
      <c r="E286" s="226" t="s">
        <v>21</v>
      </c>
      <c r="F286" s="227" t="s">
        <v>4995</v>
      </c>
      <c r="G286" s="225"/>
      <c r="H286" s="228">
        <v>1</v>
      </c>
      <c r="I286" s="229"/>
      <c r="J286" s="225"/>
      <c r="K286" s="225"/>
      <c r="L286" s="230"/>
      <c r="M286" s="295"/>
      <c r="N286" s="296"/>
      <c r="O286" s="296"/>
      <c r="P286" s="296"/>
      <c r="Q286" s="296"/>
      <c r="R286" s="296"/>
      <c r="S286" s="296"/>
      <c r="T286" s="297"/>
      <c r="AT286" s="234" t="s">
        <v>430</v>
      </c>
      <c r="AU286" s="234" t="s">
        <v>80</v>
      </c>
      <c r="AV286" s="12" t="s">
        <v>80</v>
      </c>
      <c r="AW286" s="12" t="s">
        <v>34</v>
      </c>
      <c r="AX286" s="12" t="s">
        <v>78</v>
      </c>
      <c r="AY286" s="234" t="s">
        <v>419</v>
      </c>
    </row>
    <row r="287" spans="2:65" s="1" customFormat="1" ht="6.95" customHeight="1">
      <c r="B287" s="57"/>
      <c r="C287" s="58"/>
      <c r="D287" s="58"/>
      <c r="E287" s="58"/>
      <c r="F287" s="58"/>
      <c r="G287" s="58"/>
      <c r="H287" s="58"/>
      <c r="I287" s="151"/>
      <c r="J287" s="58"/>
      <c r="K287" s="58"/>
      <c r="L287" s="62"/>
    </row>
  </sheetData>
  <sheetProtection password="CC35" sheet="1" objects="1" scenarios="1" formatCells="0" formatColumns="0" formatRows="0" sort="0" autoFilter="0"/>
  <autoFilter ref="C98:K286"/>
  <mergeCells count="15">
    <mergeCell ref="E89:H89"/>
    <mergeCell ref="E87:H87"/>
    <mergeCell ref="E91:H91"/>
    <mergeCell ref="G1:H1"/>
    <mergeCell ref="L2:V2"/>
    <mergeCell ref="E49:H49"/>
    <mergeCell ref="E53:H53"/>
    <mergeCell ref="E51:H51"/>
    <mergeCell ref="E55:H55"/>
    <mergeCell ref="E85:H8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136</v>
      </c>
      <c r="AZ2" s="126" t="s">
        <v>327</v>
      </c>
      <c r="BA2" s="126" t="s">
        <v>21</v>
      </c>
      <c r="BB2" s="126" t="s">
        <v>21</v>
      </c>
      <c r="BC2" s="126" t="s">
        <v>328</v>
      </c>
      <c r="BD2" s="126" t="s">
        <v>80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  <c r="AZ3" s="126" t="s">
        <v>330</v>
      </c>
      <c r="BA3" s="126" t="s">
        <v>21</v>
      </c>
      <c r="BB3" s="126" t="s">
        <v>21</v>
      </c>
      <c r="BC3" s="126" t="s">
        <v>331</v>
      </c>
      <c r="BD3" s="126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333</v>
      </c>
      <c r="BA4" s="126" t="s">
        <v>21</v>
      </c>
      <c r="BB4" s="126" t="s">
        <v>21</v>
      </c>
      <c r="BC4" s="126" t="s">
        <v>334</v>
      </c>
      <c r="BD4" s="126" t="s">
        <v>80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9" t="s">
        <v>173</v>
      </c>
      <c r="F9" s="421"/>
      <c r="G9" s="421"/>
      <c r="H9" s="421"/>
      <c r="I9" s="129"/>
      <c r="J9" s="43"/>
      <c r="K9" s="46"/>
    </row>
    <row r="10" spans="1:70" s="1" customFormat="1">
      <c r="B10" s="42"/>
      <c r="C10" s="43"/>
      <c r="D10" s="38" t="s">
        <v>176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22" t="s">
        <v>4996</v>
      </c>
      <c r="F11" s="421"/>
      <c r="G11" s="421"/>
      <c r="H11" s="421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31.07.2017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30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37</v>
      </c>
      <c r="E29" s="43"/>
      <c r="F29" s="43"/>
      <c r="G29" s="43"/>
      <c r="H29" s="43"/>
      <c r="I29" s="129"/>
      <c r="J29" s="140">
        <f>ROUND(J88,2)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41" t="s">
        <v>38</v>
      </c>
      <c r="J31" s="47" t="s">
        <v>40</v>
      </c>
      <c r="K31" s="46"/>
    </row>
    <row r="32" spans="2:11" s="1" customFormat="1" ht="14.45" customHeight="1">
      <c r="B32" s="42"/>
      <c r="C32" s="43"/>
      <c r="D32" s="50" t="s">
        <v>41</v>
      </c>
      <c r="E32" s="50" t="s">
        <v>42</v>
      </c>
      <c r="F32" s="142">
        <f>ROUND(SUM(BE88:BE161), 2)</f>
        <v>0</v>
      </c>
      <c r="G32" s="43"/>
      <c r="H32" s="43"/>
      <c r="I32" s="143">
        <v>0.21</v>
      </c>
      <c r="J32" s="142">
        <f>ROUND(ROUND((SUM(BE88:BE161)),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2">
        <f>ROUND(SUM(BF88:BF161), 2)</f>
        <v>0</v>
      </c>
      <c r="G33" s="43"/>
      <c r="H33" s="43"/>
      <c r="I33" s="143">
        <v>0.15</v>
      </c>
      <c r="J33" s="142">
        <f>ROUND(ROUND((SUM(BF88:BF161)),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2">
        <f>ROUND(SUM(BG88:BG161),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2">
        <f>ROUND(SUM(BH88:BH161),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2">
        <f>ROUND(SUM(BI88:BI161),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47</v>
      </c>
      <c r="E38" s="80"/>
      <c r="F38" s="80"/>
      <c r="G38" s="146" t="s">
        <v>48</v>
      </c>
      <c r="H38" s="147" t="s">
        <v>49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245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9" t="str">
        <f>E7</f>
        <v>Rekonstrukce objektu č.50 na ubytovnu</v>
      </c>
      <c r="F47" s="420"/>
      <c r="G47" s="420"/>
      <c r="H47" s="420"/>
      <c r="I47" s="129"/>
      <c r="J47" s="43"/>
      <c r="K47" s="46"/>
    </row>
    <row r="48" spans="2:11">
      <c r="B48" s="29"/>
      <c r="C48" s="38" t="s">
        <v>170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9" t="s">
        <v>173</v>
      </c>
      <c r="F49" s="421"/>
      <c r="G49" s="421"/>
      <c r="H49" s="421"/>
      <c r="I49" s="129"/>
      <c r="J49" s="43"/>
      <c r="K49" s="46"/>
    </row>
    <row r="50" spans="2:47" s="1" customFormat="1" ht="14.45" customHeight="1">
      <c r="B50" s="42"/>
      <c r="C50" s="38" t="s">
        <v>176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22" t="str">
        <f>E11</f>
        <v>plochy - Zpevněné plochy</v>
      </c>
      <c r="F51" s="421"/>
      <c r="G51" s="421"/>
      <c r="H51" s="421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Valdice</v>
      </c>
      <c r="G53" s="43"/>
      <c r="H53" s="43"/>
      <c r="I53" s="130" t="s">
        <v>25</v>
      </c>
      <c r="J53" s="131" t="str">
        <f>IF(J14="","",J14)</f>
        <v>31.07.2017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274</v>
      </c>
      <c r="D58" s="144"/>
      <c r="E58" s="144"/>
      <c r="F58" s="144"/>
      <c r="G58" s="144"/>
      <c r="H58" s="144"/>
      <c r="I58" s="157"/>
      <c r="J58" s="158" t="s">
        <v>275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280</v>
      </c>
      <c r="D60" s="43"/>
      <c r="E60" s="43"/>
      <c r="F60" s="43"/>
      <c r="G60" s="43"/>
      <c r="H60" s="43"/>
      <c r="I60" s="129"/>
      <c r="J60" s="140">
        <f>J88</f>
        <v>0</v>
      </c>
      <c r="K60" s="46"/>
      <c r="AU60" s="25" t="s">
        <v>281</v>
      </c>
    </row>
    <row r="61" spans="2:47" s="8" customFormat="1" ht="24.95" customHeight="1">
      <c r="B61" s="161"/>
      <c r="C61" s="162"/>
      <c r="D61" s="163" t="s">
        <v>284</v>
      </c>
      <c r="E61" s="164"/>
      <c r="F61" s="164"/>
      <c r="G61" s="164"/>
      <c r="H61" s="164"/>
      <c r="I61" s="165"/>
      <c r="J61" s="166">
        <f>J89</f>
        <v>0</v>
      </c>
      <c r="K61" s="167"/>
    </row>
    <row r="62" spans="2:47" s="9" customFormat="1" ht="19.899999999999999" customHeight="1">
      <c r="B62" s="169"/>
      <c r="C62" s="170"/>
      <c r="D62" s="171" t="s">
        <v>287</v>
      </c>
      <c r="E62" s="172"/>
      <c r="F62" s="172"/>
      <c r="G62" s="172"/>
      <c r="H62" s="172"/>
      <c r="I62" s="173"/>
      <c r="J62" s="174">
        <f>J90</f>
        <v>0</v>
      </c>
      <c r="K62" s="175"/>
    </row>
    <row r="63" spans="2:47" s="9" customFormat="1" ht="19.899999999999999" customHeight="1">
      <c r="B63" s="169"/>
      <c r="C63" s="170"/>
      <c r="D63" s="171" t="s">
        <v>4997</v>
      </c>
      <c r="E63" s="172"/>
      <c r="F63" s="172"/>
      <c r="G63" s="172"/>
      <c r="H63" s="172"/>
      <c r="I63" s="173"/>
      <c r="J63" s="174">
        <f>J109</f>
        <v>0</v>
      </c>
      <c r="K63" s="175"/>
    </row>
    <row r="64" spans="2:47" s="9" customFormat="1" ht="19.899999999999999" customHeight="1">
      <c r="B64" s="169"/>
      <c r="C64" s="170"/>
      <c r="D64" s="171" t="s">
        <v>305</v>
      </c>
      <c r="E64" s="172"/>
      <c r="F64" s="172"/>
      <c r="G64" s="172"/>
      <c r="H64" s="172"/>
      <c r="I64" s="173"/>
      <c r="J64" s="174">
        <f>J143</f>
        <v>0</v>
      </c>
      <c r="K64" s="175"/>
    </row>
    <row r="65" spans="2:12" s="9" customFormat="1" ht="19.899999999999999" customHeight="1">
      <c r="B65" s="169"/>
      <c r="C65" s="170"/>
      <c r="D65" s="171" t="s">
        <v>308</v>
      </c>
      <c r="E65" s="172"/>
      <c r="F65" s="172"/>
      <c r="G65" s="172"/>
      <c r="H65" s="172"/>
      <c r="I65" s="173"/>
      <c r="J65" s="174">
        <f>J149</f>
        <v>0</v>
      </c>
      <c r="K65" s="175"/>
    </row>
    <row r="66" spans="2:12" s="9" customFormat="1" ht="19.899999999999999" customHeight="1">
      <c r="B66" s="169"/>
      <c r="C66" s="170"/>
      <c r="D66" s="171" t="s">
        <v>311</v>
      </c>
      <c r="E66" s="172"/>
      <c r="F66" s="172"/>
      <c r="G66" s="172"/>
      <c r="H66" s="172"/>
      <c r="I66" s="173"/>
      <c r="J66" s="174">
        <f>J159</f>
        <v>0</v>
      </c>
      <c r="K66" s="175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9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51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54"/>
      <c r="J72" s="61"/>
      <c r="K72" s="61"/>
      <c r="L72" s="62"/>
    </row>
    <row r="73" spans="2:12" s="1" customFormat="1" ht="36.950000000000003" customHeight="1">
      <c r="B73" s="42"/>
      <c r="C73" s="63" t="s">
        <v>380</v>
      </c>
      <c r="D73" s="64"/>
      <c r="E73" s="64"/>
      <c r="F73" s="64"/>
      <c r="G73" s="64"/>
      <c r="H73" s="64"/>
      <c r="I73" s="177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77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22.5" customHeight="1">
      <c r="B76" s="42"/>
      <c r="C76" s="64"/>
      <c r="D76" s="64"/>
      <c r="E76" s="423" t="str">
        <f>E7</f>
        <v>Rekonstrukce objektu č.50 na ubytovnu</v>
      </c>
      <c r="F76" s="424"/>
      <c r="G76" s="424"/>
      <c r="H76" s="424"/>
      <c r="I76" s="177"/>
      <c r="J76" s="64"/>
      <c r="K76" s="64"/>
      <c r="L76" s="62"/>
    </row>
    <row r="77" spans="2:12">
      <c r="B77" s="29"/>
      <c r="C77" s="66" t="s">
        <v>170</v>
      </c>
      <c r="D77" s="178"/>
      <c r="E77" s="178"/>
      <c r="F77" s="178"/>
      <c r="G77" s="178"/>
      <c r="H77" s="178"/>
      <c r="J77" s="178"/>
      <c r="K77" s="178"/>
      <c r="L77" s="179"/>
    </row>
    <row r="78" spans="2:12" s="1" customFormat="1" ht="22.5" customHeight="1">
      <c r="B78" s="42"/>
      <c r="C78" s="64"/>
      <c r="D78" s="64"/>
      <c r="E78" s="423" t="s">
        <v>173</v>
      </c>
      <c r="F78" s="425"/>
      <c r="G78" s="425"/>
      <c r="H78" s="425"/>
      <c r="I78" s="177"/>
      <c r="J78" s="64"/>
      <c r="K78" s="64"/>
      <c r="L78" s="62"/>
    </row>
    <row r="79" spans="2:12" s="1" customFormat="1" ht="14.45" customHeight="1">
      <c r="B79" s="42"/>
      <c r="C79" s="66" t="s">
        <v>176</v>
      </c>
      <c r="D79" s="64"/>
      <c r="E79" s="64"/>
      <c r="F79" s="64"/>
      <c r="G79" s="64"/>
      <c r="H79" s="64"/>
      <c r="I79" s="177"/>
      <c r="J79" s="64"/>
      <c r="K79" s="64"/>
      <c r="L79" s="62"/>
    </row>
    <row r="80" spans="2:12" s="1" customFormat="1" ht="23.25" customHeight="1">
      <c r="B80" s="42"/>
      <c r="C80" s="64"/>
      <c r="D80" s="64"/>
      <c r="E80" s="394" t="str">
        <f>E11</f>
        <v>plochy - Zpevněné plochy</v>
      </c>
      <c r="F80" s="425"/>
      <c r="G80" s="425"/>
      <c r="H80" s="425"/>
      <c r="I80" s="177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7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80" t="str">
        <f>F14</f>
        <v>Valdice</v>
      </c>
      <c r="G82" s="64"/>
      <c r="H82" s="64"/>
      <c r="I82" s="181" t="s">
        <v>25</v>
      </c>
      <c r="J82" s="74" t="str">
        <f>IF(J14="","",J14)</f>
        <v>31.07.2017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7"/>
      <c r="J83" s="64"/>
      <c r="K83" s="64"/>
      <c r="L83" s="62"/>
    </row>
    <row r="84" spans="2:65" s="1" customFormat="1">
      <c r="B84" s="42"/>
      <c r="C84" s="66" t="s">
        <v>27</v>
      </c>
      <c r="D84" s="64"/>
      <c r="E84" s="64"/>
      <c r="F84" s="180" t="str">
        <f>E17</f>
        <v xml:space="preserve"> </v>
      </c>
      <c r="G84" s="64"/>
      <c r="H84" s="64"/>
      <c r="I84" s="181" t="s">
        <v>33</v>
      </c>
      <c r="J84" s="180" t="str">
        <f>E23</f>
        <v xml:space="preserve"> </v>
      </c>
      <c r="K84" s="64"/>
      <c r="L84" s="62"/>
    </row>
    <row r="85" spans="2:65" s="1" customFormat="1" ht="14.45" customHeight="1">
      <c r="B85" s="42"/>
      <c r="C85" s="66" t="s">
        <v>31</v>
      </c>
      <c r="D85" s="64"/>
      <c r="E85" s="64"/>
      <c r="F85" s="180" t="str">
        <f>IF(E20="","",E20)</f>
        <v/>
      </c>
      <c r="G85" s="64"/>
      <c r="H85" s="64"/>
      <c r="I85" s="177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7"/>
      <c r="J86" s="64"/>
      <c r="K86" s="64"/>
      <c r="L86" s="62"/>
    </row>
    <row r="87" spans="2:65" s="10" customFormat="1" ht="29.25" customHeight="1">
      <c r="B87" s="182"/>
      <c r="C87" s="183" t="s">
        <v>404</v>
      </c>
      <c r="D87" s="184" t="s">
        <v>56</v>
      </c>
      <c r="E87" s="184" t="s">
        <v>52</v>
      </c>
      <c r="F87" s="184" t="s">
        <v>405</v>
      </c>
      <c r="G87" s="184" t="s">
        <v>406</v>
      </c>
      <c r="H87" s="184" t="s">
        <v>407</v>
      </c>
      <c r="I87" s="185" t="s">
        <v>408</v>
      </c>
      <c r="J87" s="184" t="s">
        <v>275</v>
      </c>
      <c r="K87" s="186" t="s">
        <v>409</v>
      </c>
      <c r="L87" s="187"/>
      <c r="M87" s="82" t="s">
        <v>410</v>
      </c>
      <c r="N87" s="83" t="s">
        <v>41</v>
      </c>
      <c r="O87" s="83" t="s">
        <v>411</v>
      </c>
      <c r="P87" s="83" t="s">
        <v>412</v>
      </c>
      <c r="Q87" s="83" t="s">
        <v>413</v>
      </c>
      <c r="R87" s="83" t="s">
        <v>414</v>
      </c>
      <c r="S87" s="83" t="s">
        <v>415</v>
      </c>
      <c r="T87" s="84" t="s">
        <v>416</v>
      </c>
    </row>
    <row r="88" spans="2:65" s="1" customFormat="1" ht="29.25" customHeight="1">
      <c r="B88" s="42"/>
      <c r="C88" s="88" t="s">
        <v>280</v>
      </c>
      <c r="D88" s="64"/>
      <c r="E88" s="64"/>
      <c r="F88" s="64"/>
      <c r="G88" s="64"/>
      <c r="H88" s="64"/>
      <c r="I88" s="177"/>
      <c r="J88" s="188">
        <f>BK88</f>
        <v>0</v>
      </c>
      <c r="K88" s="64"/>
      <c r="L88" s="62"/>
      <c r="M88" s="85"/>
      <c r="N88" s="86"/>
      <c r="O88" s="86"/>
      <c r="P88" s="189">
        <f>P89</f>
        <v>0</v>
      </c>
      <c r="Q88" s="86"/>
      <c r="R88" s="189">
        <f>R89</f>
        <v>62.971759999999989</v>
      </c>
      <c r="S88" s="86"/>
      <c r="T88" s="190">
        <f>T89</f>
        <v>1365.0450000000001</v>
      </c>
      <c r="AT88" s="25" t="s">
        <v>70</v>
      </c>
      <c r="AU88" s="25" t="s">
        <v>281</v>
      </c>
      <c r="BK88" s="191">
        <f>BK89</f>
        <v>0</v>
      </c>
    </row>
    <row r="89" spans="2:65" s="11" customFormat="1" ht="37.35" customHeight="1">
      <c r="B89" s="192"/>
      <c r="C89" s="193"/>
      <c r="D89" s="194" t="s">
        <v>70</v>
      </c>
      <c r="E89" s="195" t="s">
        <v>417</v>
      </c>
      <c r="F89" s="195" t="s">
        <v>418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P90+P109+P143+P149+P159</f>
        <v>0</v>
      </c>
      <c r="Q89" s="200"/>
      <c r="R89" s="201">
        <f>R90+R109+R143+R149+R159</f>
        <v>62.971759999999989</v>
      </c>
      <c r="S89" s="200"/>
      <c r="T89" s="202">
        <f>T90+T109+T143+T149+T159</f>
        <v>1365.0450000000001</v>
      </c>
      <c r="AR89" s="203" t="s">
        <v>78</v>
      </c>
      <c r="AT89" s="204" t="s">
        <v>70</v>
      </c>
      <c r="AU89" s="204" t="s">
        <v>71</v>
      </c>
      <c r="AY89" s="203" t="s">
        <v>419</v>
      </c>
      <c r="BK89" s="205">
        <f>BK90+BK109+BK143+BK149+BK159</f>
        <v>0</v>
      </c>
    </row>
    <row r="90" spans="2:65" s="11" customFormat="1" ht="19.899999999999999" customHeight="1">
      <c r="B90" s="192"/>
      <c r="C90" s="193"/>
      <c r="D90" s="206" t="s">
        <v>70</v>
      </c>
      <c r="E90" s="207" t="s">
        <v>78</v>
      </c>
      <c r="F90" s="207" t="s">
        <v>420</v>
      </c>
      <c r="G90" s="193"/>
      <c r="H90" s="193"/>
      <c r="I90" s="196"/>
      <c r="J90" s="208">
        <f>BK90</f>
        <v>0</v>
      </c>
      <c r="K90" s="193"/>
      <c r="L90" s="198"/>
      <c r="M90" s="199"/>
      <c r="N90" s="200"/>
      <c r="O90" s="200"/>
      <c r="P90" s="201">
        <f>SUM(P91:P108)</f>
        <v>0</v>
      </c>
      <c r="Q90" s="200"/>
      <c r="R90" s="201">
        <f>SUM(R91:R108)</f>
        <v>0</v>
      </c>
      <c r="S90" s="200"/>
      <c r="T90" s="202">
        <f>SUM(T91:T108)</f>
        <v>1365.0450000000001</v>
      </c>
      <c r="AR90" s="203" t="s">
        <v>78</v>
      </c>
      <c r="AT90" s="204" t="s">
        <v>70</v>
      </c>
      <c r="AU90" s="204" t="s">
        <v>78</v>
      </c>
      <c r="AY90" s="203" t="s">
        <v>419</v>
      </c>
      <c r="BK90" s="205">
        <f>SUM(BK91:BK108)</f>
        <v>0</v>
      </c>
    </row>
    <row r="91" spans="2:65" s="1" customFormat="1" ht="22.5" customHeight="1">
      <c r="B91" s="42"/>
      <c r="C91" s="209" t="s">
        <v>78</v>
      </c>
      <c r="D91" s="209" t="s">
        <v>421</v>
      </c>
      <c r="E91" s="210" t="s">
        <v>4998</v>
      </c>
      <c r="F91" s="211" t="s">
        <v>4999</v>
      </c>
      <c r="G91" s="212" t="s">
        <v>465</v>
      </c>
      <c r="H91" s="213">
        <v>58</v>
      </c>
      <c r="I91" s="214"/>
      <c r="J91" s="215">
        <f>ROUND(I91*H91,2)</f>
        <v>0</v>
      </c>
      <c r="K91" s="211" t="s">
        <v>425</v>
      </c>
      <c r="L91" s="62"/>
      <c r="M91" s="216" t="s">
        <v>21</v>
      </c>
      <c r="N91" s="217" t="s">
        <v>42</v>
      </c>
      <c r="O91" s="43"/>
      <c r="P91" s="218">
        <f>O91*H91</f>
        <v>0</v>
      </c>
      <c r="Q91" s="218">
        <v>0</v>
      </c>
      <c r="R91" s="218">
        <f>Q91*H91</f>
        <v>0</v>
      </c>
      <c r="S91" s="218">
        <v>0.26</v>
      </c>
      <c r="T91" s="219">
        <f>S91*H91</f>
        <v>15.08</v>
      </c>
      <c r="AR91" s="25" t="s">
        <v>426</v>
      </c>
      <c r="AT91" s="25" t="s">
        <v>421</v>
      </c>
      <c r="AU91" s="25" t="s">
        <v>80</v>
      </c>
      <c r="AY91" s="25" t="s">
        <v>419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5" t="s">
        <v>78</v>
      </c>
      <c r="BK91" s="220">
        <f>ROUND(I91*H91,2)</f>
        <v>0</v>
      </c>
      <c r="BL91" s="25" t="s">
        <v>426</v>
      </c>
      <c r="BM91" s="25" t="s">
        <v>5000</v>
      </c>
    </row>
    <row r="92" spans="2:65" s="1" customFormat="1" ht="40.5">
      <c r="B92" s="42"/>
      <c r="C92" s="64"/>
      <c r="D92" s="221" t="s">
        <v>428</v>
      </c>
      <c r="E92" s="64"/>
      <c r="F92" s="222" t="s">
        <v>5001</v>
      </c>
      <c r="G92" s="64"/>
      <c r="H92" s="64"/>
      <c r="I92" s="177"/>
      <c r="J92" s="64"/>
      <c r="K92" s="64"/>
      <c r="L92" s="62"/>
      <c r="M92" s="223"/>
      <c r="N92" s="43"/>
      <c r="O92" s="43"/>
      <c r="P92" s="43"/>
      <c r="Q92" s="43"/>
      <c r="R92" s="43"/>
      <c r="S92" s="43"/>
      <c r="T92" s="79"/>
      <c r="AT92" s="25" t="s">
        <v>428</v>
      </c>
      <c r="AU92" s="25" t="s">
        <v>80</v>
      </c>
    </row>
    <row r="93" spans="2:65" s="12" customFormat="1" ht="13.5">
      <c r="B93" s="224"/>
      <c r="C93" s="225"/>
      <c r="D93" s="237" t="s">
        <v>430</v>
      </c>
      <c r="E93" s="247" t="s">
        <v>324</v>
      </c>
      <c r="F93" s="248" t="s">
        <v>325</v>
      </c>
      <c r="G93" s="225"/>
      <c r="H93" s="249">
        <v>58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430</v>
      </c>
      <c r="AU93" s="234" t="s">
        <v>80</v>
      </c>
      <c r="AV93" s="12" t="s">
        <v>80</v>
      </c>
      <c r="AW93" s="12" t="s">
        <v>34</v>
      </c>
      <c r="AX93" s="12" t="s">
        <v>78</v>
      </c>
      <c r="AY93" s="234" t="s">
        <v>419</v>
      </c>
    </row>
    <row r="94" spans="2:65" s="1" customFormat="1" ht="22.5" customHeight="1">
      <c r="B94" s="42"/>
      <c r="C94" s="209" t="s">
        <v>80</v>
      </c>
      <c r="D94" s="209" t="s">
        <v>421</v>
      </c>
      <c r="E94" s="210" t="s">
        <v>5002</v>
      </c>
      <c r="F94" s="211" t="s">
        <v>5003</v>
      </c>
      <c r="G94" s="212" t="s">
        <v>465</v>
      </c>
      <c r="H94" s="213">
        <v>1471</v>
      </c>
      <c r="I94" s="214"/>
      <c r="J94" s="215">
        <f>ROUND(I94*H94,2)</f>
        <v>0</v>
      </c>
      <c r="K94" s="211" t="s">
        <v>425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0.32500000000000001</v>
      </c>
      <c r="T94" s="219">
        <f>S94*H94</f>
        <v>478.07499999999999</v>
      </c>
      <c r="AR94" s="25" t="s">
        <v>426</v>
      </c>
      <c r="AT94" s="25" t="s">
        <v>421</v>
      </c>
      <c r="AU94" s="25" t="s">
        <v>80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426</v>
      </c>
      <c r="BM94" s="25" t="s">
        <v>5004</v>
      </c>
    </row>
    <row r="95" spans="2:65" s="1" customFormat="1" ht="40.5">
      <c r="B95" s="42"/>
      <c r="C95" s="64"/>
      <c r="D95" s="221" t="s">
        <v>428</v>
      </c>
      <c r="E95" s="64"/>
      <c r="F95" s="222" t="s">
        <v>5005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80</v>
      </c>
    </row>
    <row r="96" spans="2:65" s="12" customFormat="1" ht="13.5">
      <c r="B96" s="224"/>
      <c r="C96" s="225"/>
      <c r="D96" s="237" t="s">
        <v>430</v>
      </c>
      <c r="E96" s="247" t="s">
        <v>21</v>
      </c>
      <c r="F96" s="248" t="s">
        <v>5006</v>
      </c>
      <c r="G96" s="225"/>
      <c r="H96" s="249">
        <v>1471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AT96" s="234" t="s">
        <v>430</v>
      </c>
      <c r="AU96" s="234" t="s">
        <v>80</v>
      </c>
      <c r="AV96" s="12" t="s">
        <v>80</v>
      </c>
      <c r="AW96" s="12" t="s">
        <v>34</v>
      </c>
      <c r="AX96" s="12" t="s">
        <v>78</v>
      </c>
      <c r="AY96" s="234" t="s">
        <v>419</v>
      </c>
    </row>
    <row r="97" spans="2:65" s="1" customFormat="1" ht="22.5" customHeight="1">
      <c r="B97" s="42"/>
      <c r="C97" s="209" t="s">
        <v>100</v>
      </c>
      <c r="D97" s="209" t="s">
        <v>421</v>
      </c>
      <c r="E97" s="210" t="s">
        <v>5007</v>
      </c>
      <c r="F97" s="211" t="s">
        <v>5008</v>
      </c>
      <c r="G97" s="212" t="s">
        <v>465</v>
      </c>
      <c r="H97" s="213">
        <v>830</v>
      </c>
      <c r="I97" s="214"/>
      <c r="J97" s="215">
        <f>ROUND(I97*H97,2)</f>
        <v>0</v>
      </c>
      <c r="K97" s="211" t="s">
        <v>425</v>
      </c>
      <c r="L97" s="62"/>
      <c r="M97" s="216" t="s">
        <v>21</v>
      </c>
      <c r="N97" s="217" t="s">
        <v>42</v>
      </c>
      <c r="O97" s="43"/>
      <c r="P97" s="218">
        <f>O97*H97</f>
        <v>0</v>
      </c>
      <c r="Q97" s="218">
        <v>0</v>
      </c>
      <c r="R97" s="218">
        <f>Q97*H97</f>
        <v>0</v>
      </c>
      <c r="S97" s="218">
        <v>0.625</v>
      </c>
      <c r="T97" s="219">
        <f>S97*H97</f>
        <v>518.75</v>
      </c>
      <c r="AR97" s="25" t="s">
        <v>426</v>
      </c>
      <c r="AT97" s="25" t="s">
        <v>421</v>
      </c>
      <c r="AU97" s="25" t="s">
        <v>80</v>
      </c>
      <c r="AY97" s="25" t="s">
        <v>419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5" t="s">
        <v>78</v>
      </c>
      <c r="BK97" s="220">
        <f>ROUND(I97*H97,2)</f>
        <v>0</v>
      </c>
      <c r="BL97" s="25" t="s">
        <v>426</v>
      </c>
      <c r="BM97" s="25" t="s">
        <v>5009</v>
      </c>
    </row>
    <row r="98" spans="2:65" s="1" customFormat="1" ht="40.5">
      <c r="B98" s="42"/>
      <c r="C98" s="64"/>
      <c r="D98" s="221" t="s">
        <v>428</v>
      </c>
      <c r="E98" s="64"/>
      <c r="F98" s="222" t="s">
        <v>5010</v>
      </c>
      <c r="G98" s="64"/>
      <c r="H98" s="64"/>
      <c r="I98" s="177"/>
      <c r="J98" s="64"/>
      <c r="K98" s="64"/>
      <c r="L98" s="62"/>
      <c r="M98" s="223"/>
      <c r="N98" s="43"/>
      <c r="O98" s="43"/>
      <c r="P98" s="43"/>
      <c r="Q98" s="43"/>
      <c r="R98" s="43"/>
      <c r="S98" s="43"/>
      <c r="T98" s="79"/>
      <c r="AT98" s="25" t="s">
        <v>428</v>
      </c>
      <c r="AU98" s="25" t="s">
        <v>80</v>
      </c>
    </row>
    <row r="99" spans="2:65" s="12" customFormat="1" ht="13.5">
      <c r="B99" s="224"/>
      <c r="C99" s="225"/>
      <c r="D99" s="237" t="s">
        <v>430</v>
      </c>
      <c r="E99" s="247" t="s">
        <v>21</v>
      </c>
      <c r="F99" s="248" t="s">
        <v>327</v>
      </c>
      <c r="G99" s="225"/>
      <c r="H99" s="249">
        <v>830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430</v>
      </c>
      <c r="AU99" s="234" t="s">
        <v>80</v>
      </c>
      <c r="AV99" s="12" t="s">
        <v>80</v>
      </c>
      <c r="AW99" s="12" t="s">
        <v>34</v>
      </c>
      <c r="AX99" s="12" t="s">
        <v>78</v>
      </c>
      <c r="AY99" s="234" t="s">
        <v>419</v>
      </c>
    </row>
    <row r="100" spans="2:65" s="1" customFormat="1" ht="22.5" customHeight="1">
      <c r="B100" s="42"/>
      <c r="C100" s="209" t="s">
        <v>426</v>
      </c>
      <c r="D100" s="209" t="s">
        <v>421</v>
      </c>
      <c r="E100" s="210" t="s">
        <v>5011</v>
      </c>
      <c r="F100" s="211" t="s">
        <v>5012</v>
      </c>
      <c r="G100" s="212" t="s">
        <v>465</v>
      </c>
      <c r="H100" s="213">
        <v>1471</v>
      </c>
      <c r="I100" s="214"/>
      <c r="J100" s="215">
        <f>ROUND(I100*H100,2)</f>
        <v>0</v>
      </c>
      <c r="K100" s="211" t="s">
        <v>425</v>
      </c>
      <c r="L100" s="62"/>
      <c r="M100" s="216" t="s">
        <v>21</v>
      </c>
      <c r="N100" s="217" t="s">
        <v>42</v>
      </c>
      <c r="O100" s="43"/>
      <c r="P100" s="218">
        <f>O100*H100</f>
        <v>0</v>
      </c>
      <c r="Q100" s="218">
        <v>0</v>
      </c>
      <c r="R100" s="218">
        <f>Q100*H100</f>
        <v>0</v>
      </c>
      <c r="S100" s="218">
        <v>0.22</v>
      </c>
      <c r="T100" s="219">
        <f>S100*H100</f>
        <v>323.62</v>
      </c>
      <c r="AR100" s="25" t="s">
        <v>426</v>
      </c>
      <c r="AT100" s="25" t="s">
        <v>421</v>
      </c>
      <c r="AU100" s="25" t="s">
        <v>80</v>
      </c>
      <c r="AY100" s="25" t="s">
        <v>419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5" t="s">
        <v>78</v>
      </c>
      <c r="BK100" s="220">
        <f>ROUND(I100*H100,2)</f>
        <v>0</v>
      </c>
      <c r="BL100" s="25" t="s">
        <v>426</v>
      </c>
      <c r="BM100" s="25" t="s">
        <v>5013</v>
      </c>
    </row>
    <row r="101" spans="2:65" s="1" customFormat="1" ht="40.5">
      <c r="B101" s="42"/>
      <c r="C101" s="64"/>
      <c r="D101" s="221" t="s">
        <v>428</v>
      </c>
      <c r="E101" s="64"/>
      <c r="F101" s="222" t="s">
        <v>5014</v>
      </c>
      <c r="G101" s="64"/>
      <c r="H101" s="64"/>
      <c r="I101" s="177"/>
      <c r="J101" s="64"/>
      <c r="K101" s="64"/>
      <c r="L101" s="62"/>
      <c r="M101" s="223"/>
      <c r="N101" s="43"/>
      <c r="O101" s="43"/>
      <c r="P101" s="43"/>
      <c r="Q101" s="43"/>
      <c r="R101" s="43"/>
      <c r="S101" s="43"/>
      <c r="T101" s="79"/>
      <c r="AT101" s="25" t="s">
        <v>428</v>
      </c>
      <c r="AU101" s="25" t="s">
        <v>80</v>
      </c>
    </row>
    <row r="102" spans="2:65" s="12" customFormat="1" ht="13.5">
      <c r="B102" s="224"/>
      <c r="C102" s="225"/>
      <c r="D102" s="221" t="s">
        <v>430</v>
      </c>
      <c r="E102" s="226" t="s">
        <v>327</v>
      </c>
      <c r="F102" s="227" t="s">
        <v>328</v>
      </c>
      <c r="G102" s="225"/>
      <c r="H102" s="228">
        <v>830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430</v>
      </c>
      <c r="AU102" s="234" t="s">
        <v>80</v>
      </c>
      <c r="AV102" s="12" t="s">
        <v>80</v>
      </c>
      <c r="AW102" s="12" t="s">
        <v>34</v>
      </c>
      <c r="AX102" s="12" t="s">
        <v>71</v>
      </c>
      <c r="AY102" s="234" t="s">
        <v>419</v>
      </c>
    </row>
    <row r="103" spans="2:65" s="12" customFormat="1" ht="13.5">
      <c r="B103" s="224"/>
      <c r="C103" s="225"/>
      <c r="D103" s="221" t="s">
        <v>430</v>
      </c>
      <c r="E103" s="226" t="s">
        <v>330</v>
      </c>
      <c r="F103" s="227" t="s">
        <v>331</v>
      </c>
      <c r="G103" s="225"/>
      <c r="H103" s="228">
        <v>61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430</v>
      </c>
      <c r="AU103" s="234" t="s">
        <v>80</v>
      </c>
      <c r="AV103" s="12" t="s">
        <v>80</v>
      </c>
      <c r="AW103" s="12" t="s">
        <v>34</v>
      </c>
      <c r="AX103" s="12" t="s">
        <v>71</v>
      </c>
      <c r="AY103" s="234" t="s">
        <v>419</v>
      </c>
    </row>
    <row r="104" spans="2:65" s="12" customFormat="1" ht="13.5">
      <c r="B104" s="224"/>
      <c r="C104" s="225"/>
      <c r="D104" s="221" t="s">
        <v>430</v>
      </c>
      <c r="E104" s="226" t="s">
        <v>333</v>
      </c>
      <c r="F104" s="227" t="s">
        <v>334</v>
      </c>
      <c r="G104" s="225"/>
      <c r="H104" s="228">
        <v>580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430</v>
      </c>
      <c r="AU104" s="234" t="s">
        <v>80</v>
      </c>
      <c r="AV104" s="12" t="s">
        <v>80</v>
      </c>
      <c r="AW104" s="12" t="s">
        <v>34</v>
      </c>
      <c r="AX104" s="12" t="s">
        <v>71</v>
      </c>
      <c r="AY104" s="234" t="s">
        <v>419</v>
      </c>
    </row>
    <row r="105" spans="2:65" s="13" customFormat="1" ht="13.5">
      <c r="B105" s="235"/>
      <c r="C105" s="236"/>
      <c r="D105" s="237" t="s">
        <v>430</v>
      </c>
      <c r="E105" s="238" t="s">
        <v>21</v>
      </c>
      <c r="F105" s="239" t="s">
        <v>434</v>
      </c>
      <c r="G105" s="236"/>
      <c r="H105" s="240">
        <v>1471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430</v>
      </c>
      <c r="AU105" s="246" t="s">
        <v>80</v>
      </c>
      <c r="AV105" s="13" t="s">
        <v>426</v>
      </c>
      <c r="AW105" s="13" t="s">
        <v>34</v>
      </c>
      <c r="AX105" s="13" t="s">
        <v>78</v>
      </c>
      <c r="AY105" s="246" t="s">
        <v>419</v>
      </c>
    </row>
    <row r="106" spans="2:65" s="1" customFormat="1" ht="22.5" customHeight="1">
      <c r="B106" s="42"/>
      <c r="C106" s="209" t="s">
        <v>450</v>
      </c>
      <c r="D106" s="209" t="s">
        <v>421</v>
      </c>
      <c r="E106" s="210" t="s">
        <v>5015</v>
      </c>
      <c r="F106" s="211" t="s">
        <v>5016</v>
      </c>
      <c r="G106" s="212" t="s">
        <v>504</v>
      </c>
      <c r="H106" s="213">
        <v>144</v>
      </c>
      <c r="I106" s="214"/>
      <c r="J106" s="215">
        <f>ROUND(I106*H106,2)</f>
        <v>0</v>
      </c>
      <c r="K106" s="211" t="s">
        <v>425</v>
      </c>
      <c r="L106" s="62"/>
      <c r="M106" s="216" t="s">
        <v>21</v>
      </c>
      <c r="N106" s="217" t="s">
        <v>42</v>
      </c>
      <c r="O106" s="43"/>
      <c r="P106" s="218">
        <f>O106*H106</f>
        <v>0</v>
      </c>
      <c r="Q106" s="218">
        <v>0</v>
      </c>
      <c r="R106" s="218">
        <f>Q106*H106</f>
        <v>0</v>
      </c>
      <c r="S106" s="218">
        <v>0.20499999999999999</v>
      </c>
      <c r="T106" s="219">
        <f>S106*H106</f>
        <v>29.52</v>
      </c>
      <c r="AR106" s="25" t="s">
        <v>426</v>
      </c>
      <c r="AT106" s="25" t="s">
        <v>421</v>
      </c>
      <c r="AU106" s="25" t="s">
        <v>80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426</v>
      </c>
      <c r="BM106" s="25" t="s">
        <v>5017</v>
      </c>
    </row>
    <row r="107" spans="2:65" s="1" customFormat="1" ht="27">
      <c r="B107" s="42"/>
      <c r="C107" s="64"/>
      <c r="D107" s="221" t="s">
        <v>428</v>
      </c>
      <c r="E107" s="64"/>
      <c r="F107" s="222" t="s">
        <v>5018</v>
      </c>
      <c r="G107" s="64"/>
      <c r="H107" s="64"/>
      <c r="I107" s="177"/>
      <c r="J107" s="64"/>
      <c r="K107" s="64"/>
      <c r="L107" s="62"/>
      <c r="M107" s="223"/>
      <c r="N107" s="43"/>
      <c r="O107" s="43"/>
      <c r="P107" s="43"/>
      <c r="Q107" s="43"/>
      <c r="R107" s="43"/>
      <c r="S107" s="43"/>
      <c r="T107" s="79"/>
      <c r="AT107" s="25" t="s">
        <v>428</v>
      </c>
      <c r="AU107" s="25" t="s">
        <v>80</v>
      </c>
    </row>
    <row r="108" spans="2:65" s="12" customFormat="1" ht="13.5">
      <c r="B108" s="224"/>
      <c r="C108" s="225"/>
      <c r="D108" s="221" t="s">
        <v>430</v>
      </c>
      <c r="E108" s="226" t="s">
        <v>21</v>
      </c>
      <c r="F108" s="227" t="s">
        <v>5019</v>
      </c>
      <c r="G108" s="225"/>
      <c r="H108" s="228">
        <v>144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430</v>
      </c>
      <c r="AU108" s="234" t="s">
        <v>80</v>
      </c>
      <c r="AV108" s="12" t="s">
        <v>80</v>
      </c>
      <c r="AW108" s="12" t="s">
        <v>34</v>
      </c>
      <c r="AX108" s="12" t="s">
        <v>78</v>
      </c>
      <c r="AY108" s="234" t="s">
        <v>419</v>
      </c>
    </row>
    <row r="109" spans="2:65" s="11" customFormat="1" ht="29.85" customHeight="1">
      <c r="B109" s="192"/>
      <c r="C109" s="193"/>
      <c r="D109" s="206" t="s">
        <v>70</v>
      </c>
      <c r="E109" s="207" t="s">
        <v>450</v>
      </c>
      <c r="F109" s="207" t="s">
        <v>5020</v>
      </c>
      <c r="G109" s="193"/>
      <c r="H109" s="193"/>
      <c r="I109" s="196"/>
      <c r="J109" s="208">
        <f>BK109</f>
        <v>0</v>
      </c>
      <c r="K109" s="193"/>
      <c r="L109" s="198"/>
      <c r="M109" s="199"/>
      <c r="N109" s="200"/>
      <c r="O109" s="200"/>
      <c r="P109" s="201">
        <f>SUM(P110:P142)</f>
        <v>0</v>
      </c>
      <c r="Q109" s="200"/>
      <c r="R109" s="201">
        <f>SUM(R110:R142)</f>
        <v>12.605650000000001</v>
      </c>
      <c r="S109" s="200"/>
      <c r="T109" s="202">
        <f>SUM(T110:T142)</f>
        <v>0</v>
      </c>
      <c r="AR109" s="203" t="s">
        <v>78</v>
      </c>
      <c r="AT109" s="204" t="s">
        <v>70</v>
      </c>
      <c r="AU109" s="204" t="s">
        <v>78</v>
      </c>
      <c r="AY109" s="203" t="s">
        <v>419</v>
      </c>
      <c r="BK109" s="205">
        <f>SUM(BK110:BK142)</f>
        <v>0</v>
      </c>
    </row>
    <row r="110" spans="2:65" s="1" customFormat="1" ht="22.5" customHeight="1">
      <c r="B110" s="42"/>
      <c r="C110" s="209" t="s">
        <v>455</v>
      </c>
      <c r="D110" s="209" t="s">
        <v>421</v>
      </c>
      <c r="E110" s="210" t="s">
        <v>5021</v>
      </c>
      <c r="F110" s="211" t="s">
        <v>5022</v>
      </c>
      <c r="G110" s="212" t="s">
        <v>465</v>
      </c>
      <c r="H110" s="213">
        <v>61</v>
      </c>
      <c r="I110" s="214"/>
      <c r="J110" s="215">
        <f>ROUND(I110*H110,2)</f>
        <v>0</v>
      </c>
      <c r="K110" s="211" t="s">
        <v>425</v>
      </c>
      <c r="L110" s="62"/>
      <c r="M110" s="216" t="s">
        <v>21</v>
      </c>
      <c r="N110" s="217" t="s">
        <v>42</v>
      </c>
      <c r="O110" s="43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25" t="s">
        <v>426</v>
      </c>
      <c r="AT110" s="25" t="s">
        <v>421</v>
      </c>
      <c r="AU110" s="25" t="s">
        <v>80</v>
      </c>
      <c r="AY110" s="25" t="s">
        <v>419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5" t="s">
        <v>78</v>
      </c>
      <c r="BK110" s="220">
        <f>ROUND(I110*H110,2)</f>
        <v>0</v>
      </c>
      <c r="BL110" s="25" t="s">
        <v>426</v>
      </c>
      <c r="BM110" s="25" t="s">
        <v>5023</v>
      </c>
    </row>
    <row r="111" spans="2:65" s="1" customFormat="1" ht="27">
      <c r="B111" s="42"/>
      <c r="C111" s="64"/>
      <c r="D111" s="221" t="s">
        <v>428</v>
      </c>
      <c r="E111" s="64"/>
      <c r="F111" s="222" t="s">
        <v>5024</v>
      </c>
      <c r="G111" s="64"/>
      <c r="H111" s="64"/>
      <c r="I111" s="177"/>
      <c r="J111" s="64"/>
      <c r="K111" s="64"/>
      <c r="L111" s="62"/>
      <c r="M111" s="223"/>
      <c r="N111" s="43"/>
      <c r="O111" s="43"/>
      <c r="P111" s="43"/>
      <c r="Q111" s="43"/>
      <c r="R111" s="43"/>
      <c r="S111" s="43"/>
      <c r="T111" s="79"/>
      <c r="AT111" s="25" t="s">
        <v>428</v>
      </c>
      <c r="AU111" s="25" t="s">
        <v>80</v>
      </c>
    </row>
    <row r="112" spans="2:65" s="12" customFormat="1" ht="13.5">
      <c r="B112" s="224"/>
      <c r="C112" s="225"/>
      <c r="D112" s="237" t="s">
        <v>430</v>
      </c>
      <c r="E112" s="247" t="s">
        <v>21</v>
      </c>
      <c r="F112" s="248" t="s">
        <v>330</v>
      </c>
      <c r="G112" s="225"/>
      <c r="H112" s="249">
        <v>61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430</v>
      </c>
      <c r="AU112" s="234" t="s">
        <v>80</v>
      </c>
      <c r="AV112" s="12" t="s">
        <v>80</v>
      </c>
      <c r="AW112" s="12" t="s">
        <v>34</v>
      </c>
      <c r="AX112" s="12" t="s">
        <v>78</v>
      </c>
      <c r="AY112" s="234" t="s">
        <v>419</v>
      </c>
    </row>
    <row r="113" spans="2:65" s="1" customFormat="1" ht="22.5" customHeight="1">
      <c r="B113" s="42"/>
      <c r="C113" s="209" t="s">
        <v>462</v>
      </c>
      <c r="D113" s="209" t="s">
        <v>421</v>
      </c>
      <c r="E113" s="210" t="s">
        <v>5025</v>
      </c>
      <c r="F113" s="211" t="s">
        <v>5026</v>
      </c>
      <c r="G113" s="212" t="s">
        <v>465</v>
      </c>
      <c r="H113" s="213">
        <v>830</v>
      </c>
      <c r="I113" s="214"/>
      <c r="J113" s="215">
        <f>ROUND(I113*H113,2)</f>
        <v>0</v>
      </c>
      <c r="K113" s="211" t="s">
        <v>425</v>
      </c>
      <c r="L113" s="62"/>
      <c r="M113" s="216" t="s">
        <v>21</v>
      </c>
      <c r="N113" s="217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426</v>
      </c>
      <c r="AT113" s="25" t="s">
        <v>421</v>
      </c>
      <c r="AU113" s="25" t="s">
        <v>80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426</v>
      </c>
      <c r="BM113" s="25" t="s">
        <v>5027</v>
      </c>
    </row>
    <row r="114" spans="2:65" s="1" customFormat="1" ht="13.5">
      <c r="B114" s="42"/>
      <c r="C114" s="64"/>
      <c r="D114" s="221" t="s">
        <v>428</v>
      </c>
      <c r="E114" s="64"/>
      <c r="F114" s="222" t="s">
        <v>5028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80</v>
      </c>
    </row>
    <row r="115" spans="2:65" s="12" customFormat="1" ht="13.5">
      <c r="B115" s="224"/>
      <c r="C115" s="225"/>
      <c r="D115" s="237" t="s">
        <v>430</v>
      </c>
      <c r="E115" s="247" t="s">
        <v>21</v>
      </c>
      <c r="F115" s="248" t="s">
        <v>327</v>
      </c>
      <c r="G115" s="225"/>
      <c r="H115" s="249">
        <v>830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430</v>
      </c>
      <c r="AU115" s="234" t="s">
        <v>80</v>
      </c>
      <c r="AV115" s="12" t="s">
        <v>80</v>
      </c>
      <c r="AW115" s="12" t="s">
        <v>34</v>
      </c>
      <c r="AX115" s="12" t="s">
        <v>78</v>
      </c>
      <c r="AY115" s="234" t="s">
        <v>419</v>
      </c>
    </row>
    <row r="116" spans="2:65" s="1" customFormat="1" ht="22.5" customHeight="1">
      <c r="B116" s="42"/>
      <c r="C116" s="209" t="s">
        <v>468</v>
      </c>
      <c r="D116" s="209" t="s">
        <v>421</v>
      </c>
      <c r="E116" s="210" t="s">
        <v>5029</v>
      </c>
      <c r="F116" s="211" t="s">
        <v>5030</v>
      </c>
      <c r="G116" s="212" t="s">
        <v>465</v>
      </c>
      <c r="H116" s="213">
        <v>830</v>
      </c>
      <c r="I116" s="214"/>
      <c r="J116" s="215">
        <f>ROUND(I116*H116,2)</f>
        <v>0</v>
      </c>
      <c r="K116" s="211" t="s">
        <v>425</v>
      </c>
      <c r="L116" s="62"/>
      <c r="M116" s="216" t="s">
        <v>21</v>
      </c>
      <c r="N116" s="217" t="s">
        <v>42</v>
      </c>
      <c r="O116" s="43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25" t="s">
        <v>426</v>
      </c>
      <c r="AT116" s="25" t="s">
        <v>421</v>
      </c>
      <c r="AU116" s="25" t="s">
        <v>80</v>
      </c>
      <c r="AY116" s="25" t="s">
        <v>419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5" t="s">
        <v>78</v>
      </c>
      <c r="BK116" s="220">
        <f>ROUND(I116*H116,2)</f>
        <v>0</v>
      </c>
      <c r="BL116" s="25" t="s">
        <v>426</v>
      </c>
      <c r="BM116" s="25" t="s">
        <v>5031</v>
      </c>
    </row>
    <row r="117" spans="2:65" s="1" customFormat="1" ht="27">
      <c r="B117" s="42"/>
      <c r="C117" s="64"/>
      <c r="D117" s="221" t="s">
        <v>428</v>
      </c>
      <c r="E117" s="64"/>
      <c r="F117" s="222" t="s">
        <v>5032</v>
      </c>
      <c r="G117" s="64"/>
      <c r="H117" s="64"/>
      <c r="I117" s="177"/>
      <c r="J117" s="64"/>
      <c r="K117" s="64"/>
      <c r="L117" s="62"/>
      <c r="M117" s="223"/>
      <c r="N117" s="43"/>
      <c r="O117" s="43"/>
      <c r="P117" s="43"/>
      <c r="Q117" s="43"/>
      <c r="R117" s="43"/>
      <c r="S117" s="43"/>
      <c r="T117" s="79"/>
      <c r="AT117" s="25" t="s">
        <v>428</v>
      </c>
      <c r="AU117" s="25" t="s">
        <v>80</v>
      </c>
    </row>
    <row r="118" spans="2:65" s="12" customFormat="1" ht="13.5">
      <c r="B118" s="224"/>
      <c r="C118" s="225"/>
      <c r="D118" s="237" t="s">
        <v>430</v>
      </c>
      <c r="E118" s="247" t="s">
        <v>21</v>
      </c>
      <c r="F118" s="248" t="s">
        <v>327</v>
      </c>
      <c r="G118" s="225"/>
      <c r="H118" s="249">
        <v>830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430</v>
      </c>
      <c r="AU118" s="234" t="s">
        <v>80</v>
      </c>
      <c r="AV118" s="12" t="s">
        <v>80</v>
      </c>
      <c r="AW118" s="12" t="s">
        <v>34</v>
      </c>
      <c r="AX118" s="12" t="s">
        <v>78</v>
      </c>
      <c r="AY118" s="234" t="s">
        <v>419</v>
      </c>
    </row>
    <row r="119" spans="2:65" s="1" customFormat="1" ht="22.5" customHeight="1">
      <c r="B119" s="42"/>
      <c r="C119" s="209" t="s">
        <v>474</v>
      </c>
      <c r="D119" s="209" t="s">
        <v>421</v>
      </c>
      <c r="E119" s="210" t="s">
        <v>5033</v>
      </c>
      <c r="F119" s="211" t="s">
        <v>5034</v>
      </c>
      <c r="G119" s="212" t="s">
        <v>465</v>
      </c>
      <c r="H119" s="213">
        <v>830</v>
      </c>
      <c r="I119" s="214"/>
      <c r="J119" s="215">
        <f>ROUND(I119*H119,2)</f>
        <v>0</v>
      </c>
      <c r="K119" s="211" t="s">
        <v>425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80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5035</v>
      </c>
    </row>
    <row r="120" spans="2:65" s="1" customFormat="1" ht="27">
      <c r="B120" s="42"/>
      <c r="C120" s="64"/>
      <c r="D120" s="221" t="s">
        <v>428</v>
      </c>
      <c r="E120" s="64"/>
      <c r="F120" s="222" t="s">
        <v>5036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80</v>
      </c>
    </row>
    <row r="121" spans="2:65" s="12" customFormat="1" ht="13.5">
      <c r="B121" s="224"/>
      <c r="C121" s="225"/>
      <c r="D121" s="237" t="s">
        <v>430</v>
      </c>
      <c r="E121" s="247" t="s">
        <v>21</v>
      </c>
      <c r="F121" s="248" t="s">
        <v>327</v>
      </c>
      <c r="G121" s="225"/>
      <c r="H121" s="249">
        <v>830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430</v>
      </c>
      <c r="AU121" s="234" t="s">
        <v>80</v>
      </c>
      <c r="AV121" s="12" t="s">
        <v>80</v>
      </c>
      <c r="AW121" s="12" t="s">
        <v>34</v>
      </c>
      <c r="AX121" s="12" t="s">
        <v>78</v>
      </c>
      <c r="AY121" s="234" t="s">
        <v>419</v>
      </c>
    </row>
    <row r="122" spans="2:65" s="1" customFormat="1" ht="22.5" customHeight="1">
      <c r="B122" s="42"/>
      <c r="C122" s="209" t="s">
        <v>479</v>
      </c>
      <c r="D122" s="209" t="s">
        <v>421</v>
      </c>
      <c r="E122" s="210" t="s">
        <v>5037</v>
      </c>
      <c r="F122" s="211" t="s">
        <v>5038</v>
      </c>
      <c r="G122" s="212" t="s">
        <v>465</v>
      </c>
      <c r="H122" s="213">
        <v>830</v>
      </c>
      <c r="I122" s="214"/>
      <c r="J122" s="215">
        <f>ROUND(I122*H122,2)</f>
        <v>0</v>
      </c>
      <c r="K122" s="211" t="s">
        <v>425</v>
      </c>
      <c r="L122" s="62"/>
      <c r="M122" s="216" t="s">
        <v>21</v>
      </c>
      <c r="N122" s="217" t="s">
        <v>42</v>
      </c>
      <c r="O122" s="43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25" t="s">
        <v>426</v>
      </c>
      <c r="AT122" s="25" t="s">
        <v>421</v>
      </c>
      <c r="AU122" s="25" t="s">
        <v>80</v>
      </c>
      <c r="AY122" s="25" t="s">
        <v>419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5" t="s">
        <v>78</v>
      </c>
      <c r="BK122" s="220">
        <f>ROUND(I122*H122,2)</f>
        <v>0</v>
      </c>
      <c r="BL122" s="25" t="s">
        <v>426</v>
      </c>
      <c r="BM122" s="25" t="s">
        <v>5039</v>
      </c>
    </row>
    <row r="123" spans="2:65" s="1" customFormat="1" ht="13.5">
      <c r="B123" s="42"/>
      <c r="C123" s="64"/>
      <c r="D123" s="221" t="s">
        <v>428</v>
      </c>
      <c r="E123" s="64"/>
      <c r="F123" s="222" t="s">
        <v>5040</v>
      </c>
      <c r="G123" s="64"/>
      <c r="H123" s="64"/>
      <c r="I123" s="177"/>
      <c r="J123" s="64"/>
      <c r="K123" s="64"/>
      <c r="L123" s="62"/>
      <c r="M123" s="223"/>
      <c r="N123" s="43"/>
      <c r="O123" s="43"/>
      <c r="P123" s="43"/>
      <c r="Q123" s="43"/>
      <c r="R123" s="43"/>
      <c r="S123" s="43"/>
      <c r="T123" s="79"/>
      <c r="AT123" s="25" t="s">
        <v>428</v>
      </c>
      <c r="AU123" s="25" t="s">
        <v>80</v>
      </c>
    </row>
    <row r="124" spans="2:65" s="12" customFormat="1" ht="13.5">
      <c r="B124" s="224"/>
      <c r="C124" s="225"/>
      <c r="D124" s="237" t="s">
        <v>430</v>
      </c>
      <c r="E124" s="247" t="s">
        <v>21</v>
      </c>
      <c r="F124" s="248" t="s">
        <v>327</v>
      </c>
      <c r="G124" s="225"/>
      <c r="H124" s="249">
        <v>830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430</v>
      </c>
      <c r="AU124" s="234" t="s">
        <v>80</v>
      </c>
      <c r="AV124" s="12" t="s">
        <v>80</v>
      </c>
      <c r="AW124" s="12" t="s">
        <v>34</v>
      </c>
      <c r="AX124" s="12" t="s">
        <v>78</v>
      </c>
      <c r="AY124" s="234" t="s">
        <v>419</v>
      </c>
    </row>
    <row r="125" spans="2:65" s="1" customFormat="1" ht="22.5" customHeight="1">
      <c r="B125" s="42"/>
      <c r="C125" s="209" t="s">
        <v>485</v>
      </c>
      <c r="D125" s="209" t="s">
        <v>421</v>
      </c>
      <c r="E125" s="210" t="s">
        <v>5041</v>
      </c>
      <c r="F125" s="211" t="s">
        <v>5042</v>
      </c>
      <c r="G125" s="212" t="s">
        <v>465</v>
      </c>
      <c r="H125" s="213">
        <v>830</v>
      </c>
      <c r="I125" s="214"/>
      <c r="J125" s="215">
        <f>ROUND(I125*H125,2)</f>
        <v>0</v>
      </c>
      <c r="K125" s="211" t="s">
        <v>425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80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5043</v>
      </c>
    </row>
    <row r="126" spans="2:65" s="1" customFormat="1" ht="13.5">
      <c r="B126" s="42"/>
      <c r="C126" s="64"/>
      <c r="D126" s="221" t="s">
        <v>428</v>
      </c>
      <c r="E126" s="64"/>
      <c r="F126" s="222" t="s">
        <v>5044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80</v>
      </c>
    </row>
    <row r="127" spans="2:65" s="12" customFormat="1" ht="13.5">
      <c r="B127" s="224"/>
      <c r="C127" s="225"/>
      <c r="D127" s="237" t="s">
        <v>430</v>
      </c>
      <c r="E127" s="247" t="s">
        <v>21</v>
      </c>
      <c r="F127" s="248" t="s">
        <v>327</v>
      </c>
      <c r="G127" s="225"/>
      <c r="H127" s="249">
        <v>830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430</v>
      </c>
      <c r="AU127" s="234" t="s">
        <v>80</v>
      </c>
      <c r="AV127" s="12" t="s">
        <v>80</v>
      </c>
      <c r="AW127" s="12" t="s">
        <v>34</v>
      </c>
      <c r="AX127" s="12" t="s">
        <v>78</v>
      </c>
      <c r="AY127" s="234" t="s">
        <v>419</v>
      </c>
    </row>
    <row r="128" spans="2:65" s="1" customFormat="1" ht="22.5" customHeight="1">
      <c r="B128" s="42"/>
      <c r="C128" s="209" t="s">
        <v>492</v>
      </c>
      <c r="D128" s="209" t="s">
        <v>421</v>
      </c>
      <c r="E128" s="210" t="s">
        <v>5045</v>
      </c>
      <c r="F128" s="211" t="s">
        <v>5046</v>
      </c>
      <c r="G128" s="212" t="s">
        <v>465</v>
      </c>
      <c r="H128" s="213">
        <v>830</v>
      </c>
      <c r="I128" s="214"/>
      <c r="J128" s="215">
        <f>ROUND(I128*H128,2)</f>
        <v>0</v>
      </c>
      <c r="K128" s="211" t="s">
        <v>425</v>
      </c>
      <c r="L128" s="62"/>
      <c r="M128" s="216" t="s">
        <v>21</v>
      </c>
      <c r="N128" s="217" t="s">
        <v>42</v>
      </c>
      <c r="O128" s="43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25" t="s">
        <v>426</v>
      </c>
      <c r="AT128" s="25" t="s">
        <v>421</v>
      </c>
      <c r="AU128" s="25" t="s">
        <v>80</v>
      </c>
      <c r="AY128" s="25" t="s">
        <v>419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5" t="s">
        <v>78</v>
      </c>
      <c r="BK128" s="220">
        <f>ROUND(I128*H128,2)</f>
        <v>0</v>
      </c>
      <c r="BL128" s="25" t="s">
        <v>426</v>
      </c>
      <c r="BM128" s="25" t="s">
        <v>5047</v>
      </c>
    </row>
    <row r="129" spans="2:65" s="1" customFormat="1" ht="13.5">
      <c r="B129" s="42"/>
      <c r="C129" s="64"/>
      <c r="D129" s="221" t="s">
        <v>428</v>
      </c>
      <c r="E129" s="64"/>
      <c r="F129" s="222" t="s">
        <v>5048</v>
      </c>
      <c r="G129" s="64"/>
      <c r="H129" s="64"/>
      <c r="I129" s="177"/>
      <c r="J129" s="64"/>
      <c r="K129" s="64"/>
      <c r="L129" s="62"/>
      <c r="M129" s="223"/>
      <c r="N129" s="43"/>
      <c r="O129" s="43"/>
      <c r="P129" s="43"/>
      <c r="Q129" s="43"/>
      <c r="R129" s="43"/>
      <c r="S129" s="43"/>
      <c r="T129" s="79"/>
      <c r="AT129" s="25" t="s">
        <v>428</v>
      </c>
      <c r="AU129" s="25" t="s">
        <v>80</v>
      </c>
    </row>
    <row r="130" spans="2:65" s="12" customFormat="1" ht="13.5">
      <c r="B130" s="224"/>
      <c r="C130" s="225"/>
      <c r="D130" s="237" t="s">
        <v>430</v>
      </c>
      <c r="E130" s="247" t="s">
        <v>21</v>
      </c>
      <c r="F130" s="248" t="s">
        <v>327</v>
      </c>
      <c r="G130" s="225"/>
      <c r="H130" s="249">
        <v>830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AT130" s="234" t="s">
        <v>430</v>
      </c>
      <c r="AU130" s="234" t="s">
        <v>80</v>
      </c>
      <c r="AV130" s="12" t="s">
        <v>80</v>
      </c>
      <c r="AW130" s="12" t="s">
        <v>34</v>
      </c>
      <c r="AX130" s="12" t="s">
        <v>78</v>
      </c>
      <c r="AY130" s="234" t="s">
        <v>419</v>
      </c>
    </row>
    <row r="131" spans="2:65" s="1" customFormat="1" ht="31.5" customHeight="1">
      <c r="B131" s="42"/>
      <c r="C131" s="209" t="s">
        <v>501</v>
      </c>
      <c r="D131" s="209" t="s">
        <v>421</v>
      </c>
      <c r="E131" s="210" t="s">
        <v>5049</v>
      </c>
      <c r="F131" s="211" t="s">
        <v>5050</v>
      </c>
      <c r="G131" s="212" t="s">
        <v>465</v>
      </c>
      <c r="H131" s="213">
        <v>830</v>
      </c>
      <c r="I131" s="214"/>
      <c r="J131" s="215">
        <f>ROUND(I131*H131,2)</f>
        <v>0</v>
      </c>
      <c r="K131" s="211" t="s">
        <v>425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426</v>
      </c>
      <c r="AT131" s="25" t="s">
        <v>421</v>
      </c>
      <c r="AU131" s="25" t="s">
        <v>80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426</v>
      </c>
      <c r="BM131" s="25" t="s">
        <v>5051</v>
      </c>
    </row>
    <row r="132" spans="2:65" s="1" customFormat="1" ht="27">
      <c r="B132" s="42"/>
      <c r="C132" s="64"/>
      <c r="D132" s="221" t="s">
        <v>428</v>
      </c>
      <c r="E132" s="64"/>
      <c r="F132" s="222" t="s">
        <v>5052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80</v>
      </c>
    </row>
    <row r="133" spans="2:65" s="12" customFormat="1" ht="13.5">
      <c r="B133" s="224"/>
      <c r="C133" s="225"/>
      <c r="D133" s="237" t="s">
        <v>430</v>
      </c>
      <c r="E133" s="247" t="s">
        <v>21</v>
      </c>
      <c r="F133" s="248" t="s">
        <v>327</v>
      </c>
      <c r="G133" s="225"/>
      <c r="H133" s="249">
        <v>830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430</v>
      </c>
      <c r="AU133" s="234" t="s">
        <v>80</v>
      </c>
      <c r="AV133" s="12" t="s">
        <v>80</v>
      </c>
      <c r="AW133" s="12" t="s">
        <v>34</v>
      </c>
      <c r="AX133" s="12" t="s">
        <v>78</v>
      </c>
      <c r="AY133" s="234" t="s">
        <v>419</v>
      </c>
    </row>
    <row r="134" spans="2:65" s="1" customFormat="1" ht="22.5" customHeight="1">
      <c r="B134" s="42"/>
      <c r="C134" s="209" t="s">
        <v>508</v>
      </c>
      <c r="D134" s="209" t="s">
        <v>421</v>
      </c>
      <c r="E134" s="210" t="s">
        <v>5053</v>
      </c>
      <c r="F134" s="211" t="s">
        <v>5054</v>
      </c>
      <c r="G134" s="212" t="s">
        <v>465</v>
      </c>
      <c r="H134" s="213">
        <v>830</v>
      </c>
      <c r="I134" s="214"/>
      <c r="J134" s="215">
        <f>ROUND(I134*H134,2)</f>
        <v>0</v>
      </c>
      <c r="K134" s="211" t="s">
        <v>425</v>
      </c>
      <c r="L134" s="62"/>
      <c r="M134" s="216" t="s">
        <v>21</v>
      </c>
      <c r="N134" s="217" t="s">
        <v>42</v>
      </c>
      <c r="O134" s="43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5" t="s">
        <v>426</v>
      </c>
      <c r="AT134" s="25" t="s">
        <v>421</v>
      </c>
      <c r="AU134" s="25" t="s">
        <v>80</v>
      </c>
      <c r="AY134" s="25" t="s">
        <v>419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5" t="s">
        <v>78</v>
      </c>
      <c r="BK134" s="220">
        <f>ROUND(I134*H134,2)</f>
        <v>0</v>
      </c>
      <c r="BL134" s="25" t="s">
        <v>426</v>
      </c>
      <c r="BM134" s="25" t="s">
        <v>5055</v>
      </c>
    </row>
    <row r="135" spans="2:65" s="1" customFormat="1" ht="27">
      <c r="B135" s="42"/>
      <c r="C135" s="64"/>
      <c r="D135" s="221" t="s">
        <v>428</v>
      </c>
      <c r="E135" s="64"/>
      <c r="F135" s="222" t="s">
        <v>5056</v>
      </c>
      <c r="G135" s="64"/>
      <c r="H135" s="64"/>
      <c r="I135" s="177"/>
      <c r="J135" s="64"/>
      <c r="K135" s="64"/>
      <c r="L135" s="62"/>
      <c r="M135" s="223"/>
      <c r="N135" s="43"/>
      <c r="O135" s="43"/>
      <c r="P135" s="43"/>
      <c r="Q135" s="43"/>
      <c r="R135" s="43"/>
      <c r="S135" s="43"/>
      <c r="T135" s="79"/>
      <c r="AT135" s="25" t="s">
        <v>428</v>
      </c>
      <c r="AU135" s="25" t="s">
        <v>80</v>
      </c>
    </row>
    <row r="136" spans="2:65" s="12" customFormat="1" ht="13.5">
      <c r="B136" s="224"/>
      <c r="C136" s="225"/>
      <c r="D136" s="237" t="s">
        <v>430</v>
      </c>
      <c r="E136" s="247" t="s">
        <v>21</v>
      </c>
      <c r="F136" s="248" t="s">
        <v>327</v>
      </c>
      <c r="G136" s="225"/>
      <c r="H136" s="249">
        <v>830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430</v>
      </c>
      <c r="AU136" s="234" t="s">
        <v>80</v>
      </c>
      <c r="AV136" s="12" t="s">
        <v>80</v>
      </c>
      <c r="AW136" s="12" t="s">
        <v>34</v>
      </c>
      <c r="AX136" s="12" t="s">
        <v>78</v>
      </c>
      <c r="AY136" s="234" t="s">
        <v>419</v>
      </c>
    </row>
    <row r="137" spans="2:65" s="1" customFormat="1" ht="22.5" customHeight="1">
      <c r="B137" s="42"/>
      <c r="C137" s="209" t="s">
        <v>10</v>
      </c>
      <c r="D137" s="209" t="s">
        <v>421</v>
      </c>
      <c r="E137" s="210" t="s">
        <v>5057</v>
      </c>
      <c r="F137" s="211" t="s">
        <v>5058</v>
      </c>
      <c r="G137" s="212" t="s">
        <v>465</v>
      </c>
      <c r="H137" s="213">
        <v>61</v>
      </c>
      <c r="I137" s="214"/>
      <c r="J137" s="215">
        <f>ROUND(I137*H137,2)</f>
        <v>0</v>
      </c>
      <c r="K137" s="211" t="s">
        <v>425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8.4250000000000005E-2</v>
      </c>
      <c r="R137" s="218">
        <f>Q137*H137</f>
        <v>5.1392500000000005</v>
      </c>
      <c r="S137" s="218">
        <v>0</v>
      </c>
      <c r="T137" s="219">
        <f>S137*H137</f>
        <v>0</v>
      </c>
      <c r="AR137" s="25" t="s">
        <v>426</v>
      </c>
      <c r="AT137" s="25" t="s">
        <v>421</v>
      </c>
      <c r="AU137" s="25" t="s">
        <v>80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426</v>
      </c>
      <c r="BM137" s="25" t="s">
        <v>5059</v>
      </c>
    </row>
    <row r="138" spans="2:65" s="1" customFormat="1" ht="40.5">
      <c r="B138" s="42"/>
      <c r="C138" s="64"/>
      <c r="D138" s="221" t="s">
        <v>428</v>
      </c>
      <c r="E138" s="64"/>
      <c r="F138" s="222" t="s">
        <v>5060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80</v>
      </c>
    </row>
    <row r="139" spans="2:65" s="12" customFormat="1" ht="13.5">
      <c r="B139" s="224"/>
      <c r="C139" s="225"/>
      <c r="D139" s="237" t="s">
        <v>430</v>
      </c>
      <c r="E139" s="247" t="s">
        <v>21</v>
      </c>
      <c r="F139" s="248" t="s">
        <v>330</v>
      </c>
      <c r="G139" s="225"/>
      <c r="H139" s="249">
        <v>61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430</v>
      </c>
      <c r="AU139" s="234" t="s">
        <v>80</v>
      </c>
      <c r="AV139" s="12" t="s">
        <v>80</v>
      </c>
      <c r="AW139" s="12" t="s">
        <v>34</v>
      </c>
      <c r="AX139" s="12" t="s">
        <v>78</v>
      </c>
      <c r="AY139" s="234" t="s">
        <v>419</v>
      </c>
    </row>
    <row r="140" spans="2:65" s="1" customFormat="1" ht="22.5" customHeight="1">
      <c r="B140" s="42"/>
      <c r="C140" s="250" t="s">
        <v>517</v>
      </c>
      <c r="D140" s="250" t="s">
        <v>469</v>
      </c>
      <c r="E140" s="251" t="s">
        <v>5061</v>
      </c>
      <c r="F140" s="252" t="s">
        <v>5062</v>
      </c>
      <c r="G140" s="253" t="s">
        <v>465</v>
      </c>
      <c r="H140" s="254">
        <v>62.22</v>
      </c>
      <c r="I140" s="255"/>
      <c r="J140" s="256">
        <f>ROUND(I140*H140,2)</f>
        <v>0</v>
      </c>
      <c r="K140" s="252" t="s">
        <v>425</v>
      </c>
      <c r="L140" s="257"/>
      <c r="M140" s="258" t="s">
        <v>21</v>
      </c>
      <c r="N140" s="259" t="s">
        <v>42</v>
      </c>
      <c r="O140" s="43"/>
      <c r="P140" s="218">
        <f>O140*H140</f>
        <v>0</v>
      </c>
      <c r="Q140" s="218">
        <v>0.12</v>
      </c>
      <c r="R140" s="218">
        <f>Q140*H140</f>
        <v>7.4663999999999993</v>
      </c>
      <c r="S140" s="218">
        <v>0</v>
      </c>
      <c r="T140" s="219">
        <f>S140*H140</f>
        <v>0</v>
      </c>
      <c r="AR140" s="25" t="s">
        <v>468</v>
      </c>
      <c r="AT140" s="25" t="s">
        <v>469</v>
      </c>
      <c r="AU140" s="25" t="s">
        <v>80</v>
      </c>
      <c r="AY140" s="25" t="s">
        <v>419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5" t="s">
        <v>78</v>
      </c>
      <c r="BK140" s="220">
        <f>ROUND(I140*H140,2)</f>
        <v>0</v>
      </c>
      <c r="BL140" s="25" t="s">
        <v>426</v>
      </c>
      <c r="BM140" s="25" t="s">
        <v>5063</v>
      </c>
    </row>
    <row r="141" spans="2:65" s="1" customFormat="1" ht="13.5">
      <c r="B141" s="42"/>
      <c r="C141" s="64"/>
      <c r="D141" s="221" t="s">
        <v>428</v>
      </c>
      <c r="E141" s="64"/>
      <c r="F141" s="222" t="s">
        <v>5064</v>
      </c>
      <c r="G141" s="64"/>
      <c r="H141" s="64"/>
      <c r="I141" s="177"/>
      <c r="J141" s="64"/>
      <c r="K141" s="64"/>
      <c r="L141" s="62"/>
      <c r="M141" s="223"/>
      <c r="N141" s="43"/>
      <c r="O141" s="43"/>
      <c r="P141" s="43"/>
      <c r="Q141" s="43"/>
      <c r="R141" s="43"/>
      <c r="S141" s="43"/>
      <c r="T141" s="79"/>
      <c r="AT141" s="25" t="s">
        <v>428</v>
      </c>
      <c r="AU141" s="25" t="s">
        <v>80</v>
      </c>
    </row>
    <row r="142" spans="2:65" s="12" customFormat="1" ht="13.5">
      <c r="B142" s="224"/>
      <c r="C142" s="225"/>
      <c r="D142" s="221" t="s">
        <v>430</v>
      </c>
      <c r="E142" s="226" t="s">
        <v>21</v>
      </c>
      <c r="F142" s="227" t="s">
        <v>5065</v>
      </c>
      <c r="G142" s="225"/>
      <c r="H142" s="228">
        <v>62.22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430</v>
      </c>
      <c r="AU142" s="234" t="s">
        <v>80</v>
      </c>
      <c r="AV142" s="12" t="s">
        <v>80</v>
      </c>
      <c r="AW142" s="12" t="s">
        <v>34</v>
      </c>
      <c r="AX142" s="12" t="s">
        <v>78</v>
      </c>
      <c r="AY142" s="234" t="s">
        <v>419</v>
      </c>
    </row>
    <row r="143" spans="2:65" s="11" customFormat="1" ht="29.85" customHeight="1">
      <c r="B143" s="192"/>
      <c r="C143" s="193"/>
      <c r="D143" s="206" t="s">
        <v>70</v>
      </c>
      <c r="E143" s="207" t="s">
        <v>474</v>
      </c>
      <c r="F143" s="207" t="s">
        <v>1290</v>
      </c>
      <c r="G143" s="193"/>
      <c r="H143" s="193"/>
      <c r="I143" s="196"/>
      <c r="J143" s="208">
        <f>BK143</f>
        <v>0</v>
      </c>
      <c r="K143" s="193"/>
      <c r="L143" s="198"/>
      <c r="M143" s="199"/>
      <c r="N143" s="200"/>
      <c r="O143" s="200"/>
      <c r="P143" s="201">
        <f>SUM(P144:P148)</f>
        <v>0</v>
      </c>
      <c r="Q143" s="200"/>
      <c r="R143" s="201">
        <f>SUM(R144:R148)</f>
        <v>50.366109999999992</v>
      </c>
      <c r="S143" s="200"/>
      <c r="T143" s="202">
        <f>SUM(T144:T148)</f>
        <v>0</v>
      </c>
      <c r="AR143" s="203" t="s">
        <v>78</v>
      </c>
      <c r="AT143" s="204" t="s">
        <v>70</v>
      </c>
      <c r="AU143" s="204" t="s">
        <v>78</v>
      </c>
      <c r="AY143" s="203" t="s">
        <v>419</v>
      </c>
      <c r="BK143" s="205">
        <f>SUM(BK144:BK148)</f>
        <v>0</v>
      </c>
    </row>
    <row r="144" spans="2:65" s="1" customFormat="1" ht="31.5" customHeight="1">
      <c r="B144" s="42"/>
      <c r="C144" s="209" t="s">
        <v>523</v>
      </c>
      <c r="D144" s="209" t="s">
        <v>421</v>
      </c>
      <c r="E144" s="210" t="s">
        <v>5066</v>
      </c>
      <c r="F144" s="211" t="s">
        <v>5067</v>
      </c>
      <c r="G144" s="212" t="s">
        <v>504</v>
      </c>
      <c r="H144" s="213">
        <v>287.14999999999998</v>
      </c>
      <c r="I144" s="214"/>
      <c r="J144" s="215">
        <f>ROUND(I144*H144,2)</f>
        <v>0</v>
      </c>
      <c r="K144" s="211" t="s">
        <v>425</v>
      </c>
      <c r="L144" s="62"/>
      <c r="M144" s="216" t="s">
        <v>21</v>
      </c>
      <c r="N144" s="217" t="s">
        <v>42</v>
      </c>
      <c r="O144" s="43"/>
      <c r="P144" s="218">
        <f>O144*H144</f>
        <v>0</v>
      </c>
      <c r="Q144" s="218">
        <v>0.1295</v>
      </c>
      <c r="R144" s="218">
        <f>Q144*H144</f>
        <v>37.185924999999997</v>
      </c>
      <c r="S144" s="218">
        <v>0</v>
      </c>
      <c r="T144" s="219">
        <f>S144*H144</f>
        <v>0</v>
      </c>
      <c r="AR144" s="25" t="s">
        <v>426</v>
      </c>
      <c r="AT144" s="25" t="s">
        <v>421</v>
      </c>
      <c r="AU144" s="25" t="s">
        <v>80</v>
      </c>
      <c r="AY144" s="25" t="s">
        <v>419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5" t="s">
        <v>78</v>
      </c>
      <c r="BK144" s="220">
        <f>ROUND(I144*H144,2)</f>
        <v>0</v>
      </c>
      <c r="BL144" s="25" t="s">
        <v>426</v>
      </c>
      <c r="BM144" s="25" t="s">
        <v>5068</v>
      </c>
    </row>
    <row r="145" spans="2:65" s="1" customFormat="1" ht="40.5">
      <c r="B145" s="42"/>
      <c r="C145" s="64"/>
      <c r="D145" s="237" t="s">
        <v>428</v>
      </c>
      <c r="E145" s="64"/>
      <c r="F145" s="271" t="s">
        <v>5069</v>
      </c>
      <c r="G145" s="64"/>
      <c r="H145" s="64"/>
      <c r="I145" s="177"/>
      <c r="J145" s="64"/>
      <c r="K145" s="64"/>
      <c r="L145" s="62"/>
      <c r="M145" s="223"/>
      <c r="N145" s="43"/>
      <c r="O145" s="43"/>
      <c r="P145" s="43"/>
      <c r="Q145" s="43"/>
      <c r="R145" s="43"/>
      <c r="S145" s="43"/>
      <c r="T145" s="79"/>
      <c r="AT145" s="25" t="s">
        <v>428</v>
      </c>
      <c r="AU145" s="25" t="s">
        <v>80</v>
      </c>
    </row>
    <row r="146" spans="2:65" s="1" customFormat="1" ht="22.5" customHeight="1">
      <c r="B146" s="42"/>
      <c r="C146" s="250" t="s">
        <v>529</v>
      </c>
      <c r="D146" s="250" t="s">
        <v>469</v>
      </c>
      <c r="E146" s="251" t="s">
        <v>5070</v>
      </c>
      <c r="F146" s="252" t="s">
        <v>5071</v>
      </c>
      <c r="G146" s="253" t="s">
        <v>608</v>
      </c>
      <c r="H146" s="254">
        <v>292.89299999999997</v>
      </c>
      <c r="I146" s="255"/>
      <c r="J146" s="256">
        <f>ROUND(I146*H146,2)</f>
        <v>0</v>
      </c>
      <c r="K146" s="252" t="s">
        <v>425</v>
      </c>
      <c r="L146" s="257"/>
      <c r="M146" s="258" t="s">
        <v>21</v>
      </c>
      <c r="N146" s="259" t="s">
        <v>42</v>
      </c>
      <c r="O146" s="43"/>
      <c r="P146" s="218">
        <f>O146*H146</f>
        <v>0</v>
      </c>
      <c r="Q146" s="218">
        <v>4.4999999999999998E-2</v>
      </c>
      <c r="R146" s="218">
        <f>Q146*H146</f>
        <v>13.180184999999998</v>
      </c>
      <c r="S146" s="218">
        <v>0</v>
      </c>
      <c r="T146" s="219">
        <f>S146*H146</f>
        <v>0</v>
      </c>
      <c r="AR146" s="25" t="s">
        <v>468</v>
      </c>
      <c r="AT146" s="25" t="s">
        <v>469</v>
      </c>
      <c r="AU146" s="25" t="s">
        <v>80</v>
      </c>
      <c r="AY146" s="25" t="s">
        <v>419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5" t="s">
        <v>78</v>
      </c>
      <c r="BK146" s="220">
        <f>ROUND(I146*H146,2)</f>
        <v>0</v>
      </c>
      <c r="BL146" s="25" t="s">
        <v>426</v>
      </c>
      <c r="BM146" s="25" t="s">
        <v>5072</v>
      </c>
    </row>
    <row r="147" spans="2:65" s="1" customFormat="1" ht="13.5">
      <c r="B147" s="42"/>
      <c r="C147" s="64"/>
      <c r="D147" s="221" t="s">
        <v>428</v>
      </c>
      <c r="E147" s="64"/>
      <c r="F147" s="222" t="s">
        <v>5073</v>
      </c>
      <c r="G147" s="64"/>
      <c r="H147" s="64"/>
      <c r="I147" s="177"/>
      <c r="J147" s="64"/>
      <c r="K147" s="64"/>
      <c r="L147" s="62"/>
      <c r="M147" s="223"/>
      <c r="N147" s="43"/>
      <c r="O147" s="43"/>
      <c r="P147" s="43"/>
      <c r="Q147" s="43"/>
      <c r="R147" s="43"/>
      <c r="S147" s="43"/>
      <c r="T147" s="79"/>
      <c r="AT147" s="25" t="s">
        <v>428</v>
      </c>
      <c r="AU147" s="25" t="s">
        <v>80</v>
      </c>
    </row>
    <row r="148" spans="2:65" s="12" customFormat="1" ht="13.5">
      <c r="B148" s="224"/>
      <c r="C148" s="225"/>
      <c r="D148" s="221" t="s">
        <v>430</v>
      </c>
      <c r="E148" s="226" t="s">
        <v>21</v>
      </c>
      <c r="F148" s="227" t="s">
        <v>5074</v>
      </c>
      <c r="G148" s="225"/>
      <c r="H148" s="228">
        <v>292.89299999999997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430</v>
      </c>
      <c r="AU148" s="234" t="s">
        <v>80</v>
      </c>
      <c r="AV148" s="12" t="s">
        <v>80</v>
      </c>
      <c r="AW148" s="12" t="s">
        <v>34</v>
      </c>
      <c r="AX148" s="12" t="s">
        <v>78</v>
      </c>
      <c r="AY148" s="234" t="s">
        <v>419</v>
      </c>
    </row>
    <row r="149" spans="2:65" s="11" customFormat="1" ht="29.85" customHeight="1">
      <c r="B149" s="192"/>
      <c r="C149" s="193"/>
      <c r="D149" s="206" t="s">
        <v>70</v>
      </c>
      <c r="E149" s="207" t="s">
        <v>1682</v>
      </c>
      <c r="F149" s="207" t="s">
        <v>1683</v>
      </c>
      <c r="G149" s="193"/>
      <c r="H149" s="193"/>
      <c r="I149" s="196"/>
      <c r="J149" s="208">
        <f>BK149</f>
        <v>0</v>
      </c>
      <c r="K149" s="193"/>
      <c r="L149" s="198"/>
      <c r="M149" s="199"/>
      <c r="N149" s="200"/>
      <c r="O149" s="200"/>
      <c r="P149" s="201">
        <f>SUM(P150:P158)</f>
        <v>0</v>
      </c>
      <c r="Q149" s="200"/>
      <c r="R149" s="201">
        <f>SUM(R150:R158)</f>
        <v>0</v>
      </c>
      <c r="S149" s="200"/>
      <c r="T149" s="202">
        <f>SUM(T150:T158)</f>
        <v>0</v>
      </c>
      <c r="AR149" s="203" t="s">
        <v>78</v>
      </c>
      <c r="AT149" s="204" t="s">
        <v>70</v>
      </c>
      <c r="AU149" s="204" t="s">
        <v>78</v>
      </c>
      <c r="AY149" s="203" t="s">
        <v>419</v>
      </c>
      <c r="BK149" s="205">
        <f>SUM(BK150:BK158)</f>
        <v>0</v>
      </c>
    </row>
    <row r="150" spans="2:65" s="1" customFormat="1" ht="31.5" customHeight="1">
      <c r="B150" s="42"/>
      <c r="C150" s="209" t="s">
        <v>535</v>
      </c>
      <c r="D150" s="209" t="s">
        <v>421</v>
      </c>
      <c r="E150" s="210" t="s">
        <v>1685</v>
      </c>
      <c r="F150" s="211" t="s">
        <v>1686</v>
      </c>
      <c r="G150" s="212" t="s">
        <v>458</v>
      </c>
      <c r="H150" s="213">
        <v>1365.0450000000001</v>
      </c>
      <c r="I150" s="214"/>
      <c r="J150" s="215">
        <f>ROUND(I150*H150,2)</f>
        <v>0</v>
      </c>
      <c r="K150" s="211" t="s">
        <v>425</v>
      </c>
      <c r="L150" s="62"/>
      <c r="M150" s="216" t="s">
        <v>21</v>
      </c>
      <c r="N150" s="217" t="s">
        <v>42</v>
      </c>
      <c r="O150" s="43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25" t="s">
        <v>426</v>
      </c>
      <c r="AT150" s="25" t="s">
        <v>421</v>
      </c>
      <c r="AU150" s="25" t="s">
        <v>80</v>
      </c>
      <c r="AY150" s="25" t="s">
        <v>419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5" t="s">
        <v>78</v>
      </c>
      <c r="BK150" s="220">
        <f>ROUND(I150*H150,2)</f>
        <v>0</v>
      </c>
      <c r="BL150" s="25" t="s">
        <v>426</v>
      </c>
      <c r="BM150" s="25" t="s">
        <v>5075</v>
      </c>
    </row>
    <row r="151" spans="2:65" s="1" customFormat="1" ht="27">
      <c r="B151" s="42"/>
      <c r="C151" s="64"/>
      <c r="D151" s="237" t="s">
        <v>428</v>
      </c>
      <c r="E151" s="64"/>
      <c r="F151" s="271" t="s">
        <v>1688</v>
      </c>
      <c r="G151" s="64"/>
      <c r="H151" s="64"/>
      <c r="I151" s="177"/>
      <c r="J151" s="64"/>
      <c r="K151" s="64"/>
      <c r="L151" s="62"/>
      <c r="M151" s="223"/>
      <c r="N151" s="43"/>
      <c r="O151" s="43"/>
      <c r="P151" s="43"/>
      <c r="Q151" s="43"/>
      <c r="R151" s="43"/>
      <c r="S151" s="43"/>
      <c r="T151" s="79"/>
      <c r="AT151" s="25" t="s">
        <v>428</v>
      </c>
      <c r="AU151" s="25" t="s">
        <v>80</v>
      </c>
    </row>
    <row r="152" spans="2:65" s="1" customFormat="1" ht="22.5" customHeight="1">
      <c r="B152" s="42"/>
      <c r="C152" s="209" t="s">
        <v>544</v>
      </c>
      <c r="D152" s="209" t="s">
        <v>421</v>
      </c>
      <c r="E152" s="210" t="s">
        <v>1690</v>
      </c>
      <c r="F152" s="211" t="s">
        <v>1691</v>
      </c>
      <c r="G152" s="212" t="s">
        <v>458</v>
      </c>
      <c r="H152" s="213">
        <v>1365.0450000000001</v>
      </c>
      <c r="I152" s="214"/>
      <c r="J152" s="215">
        <f>ROUND(I152*H152,2)</f>
        <v>0</v>
      </c>
      <c r="K152" s="211" t="s">
        <v>425</v>
      </c>
      <c r="L152" s="62"/>
      <c r="M152" s="216" t="s">
        <v>21</v>
      </c>
      <c r="N152" s="217" t="s">
        <v>42</v>
      </c>
      <c r="O152" s="43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25" t="s">
        <v>426</v>
      </c>
      <c r="AT152" s="25" t="s">
        <v>421</v>
      </c>
      <c r="AU152" s="25" t="s">
        <v>80</v>
      </c>
      <c r="AY152" s="25" t="s">
        <v>419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5" t="s">
        <v>78</v>
      </c>
      <c r="BK152" s="220">
        <f>ROUND(I152*H152,2)</f>
        <v>0</v>
      </c>
      <c r="BL152" s="25" t="s">
        <v>426</v>
      </c>
      <c r="BM152" s="25" t="s">
        <v>5076</v>
      </c>
    </row>
    <row r="153" spans="2:65" s="1" customFormat="1" ht="13.5">
      <c r="B153" s="42"/>
      <c r="C153" s="64"/>
      <c r="D153" s="237" t="s">
        <v>428</v>
      </c>
      <c r="E153" s="64"/>
      <c r="F153" s="271" t="s">
        <v>1693</v>
      </c>
      <c r="G153" s="64"/>
      <c r="H153" s="64"/>
      <c r="I153" s="177"/>
      <c r="J153" s="64"/>
      <c r="K153" s="64"/>
      <c r="L153" s="62"/>
      <c r="M153" s="223"/>
      <c r="N153" s="43"/>
      <c r="O153" s="43"/>
      <c r="P153" s="43"/>
      <c r="Q153" s="43"/>
      <c r="R153" s="43"/>
      <c r="S153" s="43"/>
      <c r="T153" s="79"/>
      <c r="AT153" s="25" t="s">
        <v>428</v>
      </c>
      <c r="AU153" s="25" t="s">
        <v>80</v>
      </c>
    </row>
    <row r="154" spans="2:65" s="1" customFormat="1" ht="22.5" customHeight="1">
      <c r="B154" s="42"/>
      <c r="C154" s="209" t="s">
        <v>9</v>
      </c>
      <c r="D154" s="209" t="s">
        <v>421</v>
      </c>
      <c r="E154" s="210" t="s">
        <v>1695</v>
      </c>
      <c r="F154" s="211" t="s">
        <v>1696</v>
      </c>
      <c r="G154" s="212" t="s">
        <v>458</v>
      </c>
      <c r="H154" s="213">
        <v>12285.405000000001</v>
      </c>
      <c r="I154" s="214"/>
      <c r="J154" s="215">
        <f>ROUND(I154*H154,2)</f>
        <v>0</v>
      </c>
      <c r="K154" s="211" t="s">
        <v>425</v>
      </c>
      <c r="L154" s="62"/>
      <c r="M154" s="216" t="s">
        <v>21</v>
      </c>
      <c r="N154" s="217" t="s">
        <v>42</v>
      </c>
      <c r="O154" s="43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25" t="s">
        <v>426</v>
      </c>
      <c r="AT154" s="25" t="s">
        <v>421</v>
      </c>
      <c r="AU154" s="25" t="s">
        <v>80</v>
      </c>
      <c r="AY154" s="25" t="s">
        <v>419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5" t="s">
        <v>78</v>
      </c>
      <c r="BK154" s="220">
        <f>ROUND(I154*H154,2)</f>
        <v>0</v>
      </c>
      <c r="BL154" s="25" t="s">
        <v>426</v>
      </c>
      <c r="BM154" s="25" t="s">
        <v>5077</v>
      </c>
    </row>
    <row r="155" spans="2:65" s="1" customFormat="1" ht="27">
      <c r="B155" s="42"/>
      <c r="C155" s="64"/>
      <c r="D155" s="221" t="s">
        <v>428</v>
      </c>
      <c r="E155" s="64"/>
      <c r="F155" s="222" t="s">
        <v>1698</v>
      </c>
      <c r="G155" s="64"/>
      <c r="H155" s="64"/>
      <c r="I155" s="177"/>
      <c r="J155" s="64"/>
      <c r="K155" s="64"/>
      <c r="L155" s="62"/>
      <c r="M155" s="223"/>
      <c r="N155" s="43"/>
      <c r="O155" s="43"/>
      <c r="P155" s="43"/>
      <c r="Q155" s="43"/>
      <c r="R155" s="43"/>
      <c r="S155" s="43"/>
      <c r="T155" s="79"/>
      <c r="AT155" s="25" t="s">
        <v>428</v>
      </c>
      <c r="AU155" s="25" t="s">
        <v>80</v>
      </c>
    </row>
    <row r="156" spans="2:65" s="12" customFormat="1" ht="13.5">
      <c r="B156" s="224"/>
      <c r="C156" s="225"/>
      <c r="D156" s="237" t="s">
        <v>430</v>
      </c>
      <c r="E156" s="225"/>
      <c r="F156" s="248" t="s">
        <v>5078</v>
      </c>
      <c r="G156" s="225"/>
      <c r="H156" s="249">
        <v>12285.405000000001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430</v>
      </c>
      <c r="AU156" s="234" t="s">
        <v>80</v>
      </c>
      <c r="AV156" s="12" t="s">
        <v>80</v>
      </c>
      <c r="AW156" s="12" t="s">
        <v>6</v>
      </c>
      <c r="AX156" s="12" t="s">
        <v>78</v>
      </c>
      <c r="AY156" s="234" t="s">
        <v>419</v>
      </c>
    </row>
    <row r="157" spans="2:65" s="1" customFormat="1" ht="22.5" customHeight="1">
      <c r="B157" s="42"/>
      <c r="C157" s="209" t="s">
        <v>557</v>
      </c>
      <c r="D157" s="209" t="s">
        <v>421</v>
      </c>
      <c r="E157" s="210" t="s">
        <v>1701</v>
      </c>
      <c r="F157" s="211" t="s">
        <v>1702</v>
      </c>
      <c r="G157" s="212" t="s">
        <v>458</v>
      </c>
      <c r="H157" s="213">
        <v>1365.0450000000001</v>
      </c>
      <c r="I157" s="214"/>
      <c r="J157" s="215">
        <f>ROUND(I157*H157,2)</f>
        <v>0</v>
      </c>
      <c r="K157" s="211" t="s">
        <v>425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80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5079</v>
      </c>
    </row>
    <row r="158" spans="2:65" s="1" customFormat="1" ht="13.5">
      <c r="B158" s="42"/>
      <c r="C158" s="64"/>
      <c r="D158" s="221" t="s">
        <v>428</v>
      </c>
      <c r="E158" s="64"/>
      <c r="F158" s="222" t="s">
        <v>1704</v>
      </c>
      <c r="G158" s="64"/>
      <c r="H158" s="64"/>
      <c r="I158" s="177"/>
      <c r="J158" s="64"/>
      <c r="K158" s="64"/>
      <c r="L158" s="62"/>
      <c r="M158" s="223"/>
      <c r="N158" s="43"/>
      <c r="O158" s="43"/>
      <c r="P158" s="43"/>
      <c r="Q158" s="43"/>
      <c r="R158" s="43"/>
      <c r="S158" s="43"/>
      <c r="T158" s="79"/>
      <c r="AT158" s="25" t="s">
        <v>428</v>
      </c>
      <c r="AU158" s="25" t="s">
        <v>80</v>
      </c>
    </row>
    <row r="159" spans="2:65" s="11" customFormat="1" ht="29.85" customHeight="1">
      <c r="B159" s="192"/>
      <c r="C159" s="193"/>
      <c r="D159" s="206" t="s">
        <v>70</v>
      </c>
      <c r="E159" s="207" t="s">
        <v>1705</v>
      </c>
      <c r="F159" s="207" t="s">
        <v>1706</v>
      </c>
      <c r="G159" s="193"/>
      <c r="H159" s="193"/>
      <c r="I159" s="196"/>
      <c r="J159" s="208">
        <f>BK159</f>
        <v>0</v>
      </c>
      <c r="K159" s="193"/>
      <c r="L159" s="198"/>
      <c r="M159" s="199"/>
      <c r="N159" s="200"/>
      <c r="O159" s="200"/>
      <c r="P159" s="201">
        <f>SUM(P160:P161)</f>
        <v>0</v>
      </c>
      <c r="Q159" s="200"/>
      <c r="R159" s="201">
        <f>SUM(R160:R161)</f>
        <v>0</v>
      </c>
      <c r="S159" s="200"/>
      <c r="T159" s="202">
        <f>SUM(T160:T161)</f>
        <v>0</v>
      </c>
      <c r="AR159" s="203" t="s">
        <v>78</v>
      </c>
      <c r="AT159" s="204" t="s">
        <v>70</v>
      </c>
      <c r="AU159" s="204" t="s">
        <v>78</v>
      </c>
      <c r="AY159" s="203" t="s">
        <v>419</v>
      </c>
      <c r="BK159" s="205">
        <f>SUM(BK160:BK161)</f>
        <v>0</v>
      </c>
    </row>
    <row r="160" spans="2:65" s="1" customFormat="1" ht="22.5" customHeight="1">
      <c r="B160" s="42"/>
      <c r="C160" s="209" t="s">
        <v>563</v>
      </c>
      <c r="D160" s="209" t="s">
        <v>421</v>
      </c>
      <c r="E160" s="210" t="s">
        <v>1708</v>
      </c>
      <c r="F160" s="211" t="s">
        <v>1709</v>
      </c>
      <c r="G160" s="212" t="s">
        <v>458</v>
      </c>
      <c r="H160" s="213">
        <v>62.972000000000001</v>
      </c>
      <c r="I160" s="214"/>
      <c r="J160" s="215">
        <f>ROUND(I160*H160,2)</f>
        <v>0</v>
      </c>
      <c r="K160" s="211" t="s">
        <v>425</v>
      </c>
      <c r="L160" s="62"/>
      <c r="M160" s="216" t="s">
        <v>21</v>
      </c>
      <c r="N160" s="217" t="s">
        <v>42</v>
      </c>
      <c r="O160" s="43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25" t="s">
        <v>426</v>
      </c>
      <c r="AT160" s="25" t="s">
        <v>421</v>
      </c>
      <c r="AU160" s="25" t="s">
        <v>80</v>
      </c>
      <c r="AY160" s="25" t="s">
        <v>419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5" t="s">
        <v>78</v>
      </c>
      <c r="BK160" s="220">
        <f>ROUND(I160*H160,2)</f>
        <v>0</v>
      </c>
      <c r="BL160" s="25" t="s">
        <v>426</v>
      </c>
      <c r="BM160" s="25" t="s">
        <v>5080</v>
      </c>
    </row>
    <row r="161" spans="2:47" s="1" customFormat="1" ht="40.5">
      <c r="B161" s="42"/>
      <c r="C161" s="64"/>
      <c r="D161" s="221" t="s">
        <v>428</v>
      </c>
      <c r="E161" s="64"/>
      <c r="F161" s="222" t="s">
        <v>1711</v>
      </c>
      <c r="G161" s="64"/>
      <c r="H161" s="64"/>
      <c r="I161" s="177"/>
      <c r="J161" s="64"/>
      <c r="K161" s="64"/>
      <c r="L161" s="62"/>
      <c r="M161" s="287"/>
      <c r="N161" s="288"/>
      <c r="O161" s="288"/>
      <c r="P161" s="288"/>
      <c r="Q161" s="288"/>
      <c r="R161" s="288"/>
      <c r="S161" s="288"/>
      <c r="T161" s="289"/>
      <c r="AT161" s="25" t="s">
        <v>428</v>
      </c>
      <c r="AU161" s="25" t="s">
        <v>80</v>
      </c>
    </row>
    <row r="162" spans="2:47" s="1" customFormat="1" ht="6.95" customHeight="1">
      <c r="B162" s="57"/>
      <c r="C162" s="58"/>
      <c r="D162" s="58"/>
      <c r="E162" s="58"/>
      <c r="F162" s="58"/>
      <c r="G162" s="58"/>
      <c r="H162" s="58"/>
      <c r="I162" s="151"/>
      <c r="J162" s="58"/>
      <c r="K162" s="58"/>
      <c r="L162" s="62"/>
    </row>
  </sheetData>
  <sheetProtection password="CC35" sheet="1" objects="1" scenarios="1" formatCells="0" formatColumns="0" formatRows="0" sort="0" autoFilter="0"/>
  <autoFilter ref="C87:K161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145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9" t="s">
        <v>5081</v>
      </c>
      <c r="F9" s="379"/>
      <c r="G9" s="379"/>
      <c r="H9" s="379"/>
      <c r="I9" s="128"/>
      <c r="J9" s="30"/>
      <c r="K9" s="32"/>
    </row>
    <row r="10" spans="1:70">
      <c r="B10" s="29"/>
      <c r="C10" s="30"/>
      <c r="D10" s="38" t="s">
        <v>176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2"/>
      <c r="C11" s="43"/>
      <c r="D11" s="43"/>
      <c r="E11" s="403" t="s">
        <v>5082</v>
      </c>
      <c r="F11" s="421"/>
      <c r="G11" s="421"/>
      <c r="H11" s="421"/>
      <c r="I11" s="129"/>
      <c r="J11" s="43"/>
      <c r="K11" s="46"/>
    </row>
    <row r="12" spans="1:70" s="1" customFormat="1">
      <c r="B12" s="42"/>
      <c r="C12" s="43"/>
      <c r="D12" s="38" t="s">
        <v>3807</v>
      </c>
      <c r="E12" s="43"/>
      <c r="F12" s="43"/>
      <c r="G12" s="43"/>
      <c r="H12" s="43"/>
      <c r="I12" s="129"/>
      <c r="J12" s="43"/>
      <c r="K12" s="46"/>
    </row>
    <row r="13" spans="1:70" s="1" customFormat="1" ht="36.950000000000003" customHeight="1">
      <c r="B13" s="42"/>
      <c r="C13" s="43"/>
      <c r="D13" s="43"/>
      <c r="E13" s="422" t="s">
        <v>5083</v>
      </c>
      <c r="F13" s="421"/>
      <c r="G13" s="421"/>
      <c r="H13" s="421"/>
      <c r="I13" s="129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9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30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30" t="s">
        <v>25</v>
      </c>
      <c r="J16" s="131" t="str">
        <f>'Rekapitulace stavby'!AN8</f>
        <v>31.07.2017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9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30" t="s">
        <v>28</v>
      </c>
      <c r="J18" s="36" t="str">
        <f>IF('Rekapitulace stavby'!AN10="","",'Rekapitulace stavby'!AN10)</f>
        <v/>
      </c>
      <c r="K18" s="46"/>
    </row>
    <row r="19" spans="2:11" s="1" customFormat="1" ht="18" customHeight="1">
      <c r="B19" s="42"/>
      <c r="C19" s="43"/>
      <c r="D19" s="43"/>
      <c r="E19" s="36" t="str">
        <f>IF('Rekapitulace stavby'!E11="","",'Rekapitulace stavby'!E11)</f>
        <v xml:space="preserve"> </v>
      </c>
      <c r="F19" s="43"/>
      <c r="G19" s="43"/>
      <c r="H19" s="43"/>
      <c r="I19" s="130" t="s">
        <v>30</v>
      </c>
      <c r="J19" s="36" t="str">
        <f>IF('Rekapitulace stavby'!AN11="","",'Rekapitulace stavby'!AN11)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9"/>
      <c r="J20" s="43"/>
      <c r="K20" s="46"/>
    </row>
    <row r="21" spans="2:11" s="1" customFormat="1" ht="14.45" customHeight="1">
      <c r="B21" s="42"/>
      <c r="C21" s="43"/>
      <c r="D21" s="38" t="s">
        <v>31</v>
      </c>
      <c r="E21" s="43"/>
      <c r="F21" s="43"/>
      <c r="G21" s="43"/>
      <c r="H21" s="43"/>
      <c r="I21" s="130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30" t="s">
        <v>30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9"/>
      <c r="J23" s="43"/>
      <c r="K23" s="46"/>
    </row>
    <row r="24" spans="2:11" s="1" customFormat="1" ht="14.45" customHeight="1">
      <c r="B24" s="42"/>
      <c r="C24" s="43"/>
      <c r="D24" s="38" t="s">
        <v>33</v>
      </c>
      <c r="E24" s="43"/>
      <c r="F24" s="43"/>
      <c r="G24" s="43"/>
      <c r="H24" s="43"/>
      <c r="I24" s="130" t="s">
        <v>28</v>
      </c>
      <c r="J24" s="36" t="str">
        <f>IF('Rekapitulace stavby'!AN16="","",'Rekapitulace stavby'!AN16)</f>
        <v/>
      </c>
      <c r="K24" s="46"/>
    </row>
    <row r="25" spans="2:11" s="1" customFormat="1" ht="18" customHeight="1">
      <c r="B25" s="42"/>
      <c r="C25" s="43"/>
      <c r="D25" s="43"/>
      <c r="E25" s="36" t="str">
        <f>IF('Rekapitulace stavby'!E17="","",'Rekapitulace stavby'!E17)</f>
        <v xml:space="preserve"> </v>
      </c>
      <c r="F25" s="43"/>
      <c r="G25" s="43"/>
      <c r="H25" s="43"/>
      <c r="I25" s="130" t="s">
        <v>30</v>
      </c>
      <c r="J25" s="36" t="str">
        <f>IF('Rekapitulace stavby'!AN17="","",'Rekapitulace stavby'!AN17)</f>
        <v/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9"/>
      <c r="J26" s="43"/>
      <c r="K26" s="46"/>
    </row>
    <row r="27" spans="2:11" s="1" customFormat="1" ht="14.45" customHeight="1">
      <c r="B27" s="42"/>
      <c r="C27" s="43"/>
      <c r="D27" s="38" t="s">
        <v>35</v>
      </c>
      <c r="E27" s="43"/>
      <c r="F27" s="43"/>
      <c r="G27" s="43"/>
      <c r="H27" s="43"/>
      <c r="I27" s="129"/>
      <c r="J27" s="43"/>
      <c r="K27" s="46"/>
    </row>
    <row r="28" spans="2:11" s="7" customFormat="1" ht="22.5" customHeight="1">
      <c r="B28" s="132"/>
      <c r="C28" s="133"/>
      <c r="D28" s="133"/>
      <c r="E28" s="383" t="s">
        <v>21</v>
      </c>
      <c r="F28" s="383"/>
      <c r="G28" s="383"/>
      <c r="H28" s="383"/>
      <c r="I28" s="134"/>
      <c r="J28" s="133"/>
      <c r="K28" s="135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9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25.35" customHeight="1">
      <c r="B31" s="42"/>
      <c r="C31" s="43"/>
      <c r="D31" s="139" t="s">
        <v>37</v>
      </c>
      <c r="E31" s="43"/>
      <c r="F31" s="43"/>
      <c r="G31" s="43"/>
      <c r="H31" s="43"/>
      <c r="I31" s="129"/>
      <c r="J31" s="140">
        <f>ROUND(J89,2)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7"/>
      <c r="J32" s="86"/>
      <c r="K32" s="138"/>
    </row>
    <row r="33" spans="2:11" s="1" customFormat="1" ht="14.45" customHeight="1">
      <c r="B33" s="42"/>
      <c r="C33" s="43"/>
      <c r="D33" s="43"/>
      <c r="E33" s="43"/>
      <c r="F33" s="47" t="s">
        <v>39</v>
      </c>
      <c r="G33" s="43"/>
      <c r="H33" s="43"/>
      <c r="I33" s="141" t="s">
        <v>38</v>
      </c>
      <c r="J33" s="47" t="s">
        <v>40</v>
      </c>
      <c r="K33" s="46"/>
    </row>
    <row r="34" spans="2:11" s="1" customFormat="1" ht="14.45" customHeight="1">
      <c r="B34" s="42"/>
      <c r="C34" s="43"/>
      <c r="D34" s="50" t="s">
        <v>41</v>
      </c>
      <c r="E34" s="50" t="s">
        <v>42</v>
      </c>
      <c r="F34" s="142">
        <f>ROUND(SUM(BE89:BE106), 2)</f>
        <v>0</v>
      </c>
      <c r="G34" s="43"/>
      <c r="H34" s="43"/>
      <c r="I34" s="143">
        <v>0.21</v>
      </c>
      <c r="J34" s="142">
        <f>ROUND(ROUND((SUM(BE89:BE106)),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43</v>
      </c>
      <c r="F35" s="142">
        <f>ROUND(SUM(BF89:BF106), 2)</f>
        <v>0</v>
      </c>
      <c r="G35" s="43"/>
      <c r="H35" s="43"/>
      <c r="I35" s="143">
        <v>0.15</v>
      </c>
      <c r="J35" s="142">
        <f>ROUND(ROUND((SUM(BF89:BF106)),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2">
        <f>ROUND(SUM(BG89:BG106), 2)</f>
        <v>0</v>
      </c>
      <c r="G36" s="43"/>
      <c r="H36" s="43"/>
      <c r="I36" s="143">
        <v>0.21</v>
      </c>
      <c r="J36" s="142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45</v>
      </c>
      <c r="F37" s="142">
        <f>ROUND(SUM(BH89:BH106), 2)</f>
        <v>0</v>
      </c>
      <c r="G37" s="43"/>
      <c r="H37" s="43"/>
      <c r="I37" s="143">
        <v>0.15</v>
      </c>
      <c r="J37" s="142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46</v>
      </c>
      <c r="F38" s="142">
        <f>ROUND(SUM(BI89:BI106), 2)</f>
        <v>0</v>
      </c>
      <c r="G38" s="43"/>
      <c r="H38" s="43"/>
      <c r="I38" s="143">
        <v>0</v>
      </c>
      <c r="J38" s="142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9"/>
      <c r="J39" s="43"/>
      <c r="K39" s="46"/>
    </row>
    <row r="40" spans="2:11" s="1" customFormat="1" ht="25.35" customHeight="1">
      <c r="B40" s="42"/>
      <c r="C40" s="144"/>
      <c r="D40" s="145" t="s">
        <v>47</v>
      </c>
      <c r="E40" s="80"/>
      <c r="F40" s="80"/>
      <c r="G40" s="146" t="s">
        <v>48</v>
      </c>
      <c r="H40" s="147" t="s">
        <v>49</v>
      </c>
      <c r="I40" s="148"/>
      <c r="J40" s="149">
        <f>SUM(J31:J38)</f>
        <v>0</v>
      </c>
      <c r="K40" s="150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51"/>
      <c r="J41" s="58"/>
      <c r="K41" s="59"/>
    </row>
    <row r="45" spans="2:11" s="1" customFormat="1" ht="6.95" customHeight="1">
      <c r="B45" s="152"/>
      <c r="C45" s="153"/>
      <c r="D45" s="153"/>
      <c r="E45" s="153"/>
      <c r="F45" s="153"/>
      <c r="G45" s="153"/>
      <c r="H45" s="153"/>
      <c r="I45" s="154"/>
      <c r="J45" s="153"/>
      <c r="K45" s="155"/>
    </row>
    <row r="46" spans="2:11" s="1" customFormat="1" ht="36.950000000000003" customHeight="1">
      <c r="B46" s="42"/>
      <c r="C46" s="31" t="s">
        <v>245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9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9"/>
      <c r="J48" s="43"/>
      <c r="K48" s="46"/>
    </row>
    <row r="49" spans="2:47" s="1" customFormat="1" ht="22.5" customHeight="1">
      <c r="B49" s="42"/>
      <c r="C49" s="43"/>
      <c r="D49" s="43"/>
      <c r="E49" s="419" t="str">
        <f>E7</f>
        <v>Rekonstrukce objektu č.50 na ubytovnu</v>
      </c>
      <c r="F49" s="420"/>
      <c r="G49" s="420"/>
      <c r="H49" s="420"/>
      <c r="I49" s="129"/>
      <c r="J49" s="43"/>
      <c r="K49" s="46"/>
    </row>
    <row r="50" spans="2:47">
      <c r="B50" s="29"/>
      <c r="C50" s="38" t="s">
        <v>170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9" t="s">
        <v>5081</v>
      </c>
      <c r="F51" s="379"/>
      <c r="G51" s="379"/>
      <c r="H51" s="379"/>
      <c r="I51" s="128"/>
      <c r="J51" s="30"/>
      <c r="K51" s="32"/>
    </row>
    <row r="52" spans="2:47">
      <c r="B52" s="29"/>
      <c r="C52" s="38" t="s">
        <v>176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2"/>
      <c r="C53" s="43"/>
      <c r="D53" s="43"/>
      <c r="E53" s="403" t="s">
        <v>5082</v>
      </c>
      <c r="F53" s="421"/>
      <c r="G53" s="421"/>
      <c r="H53" s="421"/>
      <c r="I53" s="129"/>
      <c r="J53" s="43"/>
      <c r="K53" s="46"/>
    </row>
    <row r="54" spans="2:47" s="1" customFormat="1" ht="14.45" customHeight="1">
      <c r="B54" s="42"/>
      <c r="C54" s="38" t="s">
        <v>3807</v>
      </c>
      <c r="D54" s="43"/>
      <c r="E54" s="43"/>
      <c r="F54" s="43"/>
      <c r="G54" s="43"/>
      <c r="H54" s="43"/>
      <c r="I54" s="129"/>
      <c r="J54" s="43"/>
      <c r="K54" s="46"/>
    </row>
    <row r="55" spans="2:47" s="1" customFormat="1" ht="23.25" customHeight="1">
      <c r="B55" s="42"/>
      <c r="C55" s="43"/>
      <c r="D55" s="43"/>
      <c r="E55" s="422" t="str">
        <f>E13</f>
        <v>IT - DDHM - IT - Drobný dlouhodobý hmotný majetek</v>
      </c>
      <c r="F55" s="421"/>
      <c r="G55" s="421"/>
      <c r="H55" s="421"/>
      <c r="I55" s="129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9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Valdice</v>
      </c>
      <c r="G57" s="43"/>
      <c r="H57" s="43"/>
      <c r="I57" s="130" t="s">
        <v>25</v>
      </c>
      <c r="J57" s="131" t="str">
        <f>IF(J16="","",J16)</f>
        <v>31.07.2017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9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30" t="s">
        <v>33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31</v>
      </c>
      <c r="D60" s="43"/>
      <c r="E60" s="43"/>
      <c r="F60" s="36" t="str">
        <f>IF(E22="","",E22)</f>
        <v/>
      </c>
      <c r="G60" s="43"/>
      <c r="H60" s="43"/>
      <c r="I60" s="129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29.25" customHeight="1">
      <c r="B62" s="42"/>
      <c r="C62" s="156" t="s">
        <v>274</v>
      </c>
      <c r="D62" s="144"/>
      <c r="E62" s="144"/>
      <c r="F62" s="144"/>
      <c r="G62" s="144"/>
      <c r="H62" s="144"/>
      <c r="I62" s="157"/>
      <c r="J62" s="158" t="s">
        <v>275</v>
      </c>
      <c r="K62" s="159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29.25" customHeight="1">
      <c r="B64" s="42"/>
      <c r="C64" s="160" t="s">
        <v>280</v>
      </c>
      <c r="D64" s="43"/>
      <c r="E64" s="43"/>
      <c r="F64" s="43"/>
      <c r="G64" s="43"/>
      <c r="H64" s="43"/>
      <c r="I64" s="129"/>
      <c r="J64" s="140">
        <f>J89</f>
        <v>0</v>
      </c>
      <c r="K64" s="46"/>
      <c r="AU64" s="25" t="s">
        <v>281</v>
      </c>
    </row>
    <row r="65" spans="2:12" s="8" customFormat="1" ht="24.95" customHeight="1">
      <c r="B65" s="161"/>
      <c r="C65" s="162"/>
      <c r="D65" s="163" t="s">
        <v>5084</v>
      </c>
      <c r="E65" s="164"/>
      <c r="F65" s="164"/>
      <c r="G65" s="164"/>
      <c r="H65" s="164"/>
      <c r="I65" s="165"/>
      <c r="J65" s="166">
        <f>J90</f>
        <v>0</v>
      </c>
      <c r="K65" s="167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9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51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54"/>
      <c r="J71" s="61"/>
      <c r="K71" s="61"/>
      <c r="L71" s="62"/>
    </row>
    <row r="72" spans="2:12" s="1" customFormat="1" ht="36.950000000000003" customHeight="1">
      <c r="B72" s="42"/>
      <c r="C72" s="63" t="s">
        <v>380</v>
      </c>
      <c r="D72" s="64"/>
      <c r="E72" s="64"/>
      <c r="F72" s="64"/>
      <c r="G72" s="64"/>
      <c r="H72" s="64"/>
      <c r="I72" s="177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77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77"/>
      <c r="J74" s="64"/>
      <c r="K74" s="64"/>
      <c r="L74" s="62"/>
    </row>
    <row r="75" spans="2:12" s="1" customFormat="1" ht="22.5" customHeight="1">
      <c r="B75" s="42"/>
      <c r="C75" s="64"/>
      <c r="D75" s="64"/>
      <c r="E75" s="423" t="str">
        <f>E7</f>
        <v>Rekonstrukce objektu č.50 na ubytovnu</v>
      </c>
      <c r="F75" s="424"/>
      <c r="G75" s="424"/>
      <c r="H75" s="424"/>
      <c r="I75" s="177"/>
      <c r="J75" s="64"/>
      <c r="K75" s="64"/>
      <c r="L75" s="62"/>
    </row>
    <row r="76" spans="2:12">
      <c r="B76" s="29"/>
      <c r="C76" s="66" t="s">
        <v>170</v>
      </c>
      <c r="D76" s="178"/>
      <c r="E76" s="178"/>
      <c r="F76" s="178"/>
      <c r="G76" s="178"/>
      <c r="H76" s="178"/>
      <c r="J76" s="178"/>
      <c r="K76" s="178"/>
      <c r="L76" s="179"/>
    </row>
    <row r="77" spans="2:12" ht="22.5" customHeight="1">
      <c r="B77" s="29"/>
      <c r="C77" s="178"/>
      <c r="D77" s="178"/>
      <c r="E77" s="423" t="s">
        <v>5081</v>
      </c>
      <c r="F77" s="428"/>
      <c r="G77" s="428"/>
      <c r="H77" s="428"/>
      <c r="J77" s="178"/>
      <c r="K77" s="178"/>
      <c r="L77" s="179"/>
    </row>
    <row r="78" spans="2:12">
      <c r="B78" s="29"/>
      <c r="C78" s="66" t="s">
        <v>176</v>
      </c>
      <c r="D78" s="178"/>
      <c r="E78" s="178"/>
      <c r="F78" s="178"/>
      <c r="G78" s="178"/>
      <c r="H78" s="178"/>
      <c r="J78" s="178"/>
      <c r="K78" s="178"/>
      <c r="L78" s="179"/>
    </row>
    <row r="79" spans="2:12" s="1" customFormat="1" ht="22.5" customHeight="1">
      <c r="B79" s="42"/>
      <c r="C79" s="64"/>
      <c r="D79" s="64"/>
      <c r="E79" s="427" t="s">
        <v>5082</v>
      </c>
      <c r="F79" s="425"/>
      <c r="G79" s="425"/>
      <c r="H79" s="425"/>
      <c r="I79" s="177"/>
      <c r="J79" s="64"/>
      <c r="K79" s="64"/>
      <c r="L79" s="62"/>
    </row>
    <row r="80" spans="2:12" s="1" customFormat="1" ht="14.45" customHeight="1">
      <c r="B80" s="42"/>
      <c r="C80" s="66" t="s">
        <v>3807</v>
      </c>
      <c r="D80" s="64"/>
      <c r="E80" s="64"/>
      <c r="F80" s="64"/>
      <c r="G80" s="64"/>
      <c r="H80" s="64"/>
      <c r="I80" s="177"/>
      <c r="J80" s="64"/>
      <c r="K80" s="64"/>
      <c r="L80" s="62"/>
    </row>
    <row r="81" spans="2:65" s="1" customFormat="1" ht="23.25" customHeight="1">
      <c r="B81" s="42"/>
      <c r="C81" s="64"/>
      <c r="D81" s="64"/>
      <c r="E81" s="394" t="str">
        <f>E13</f>
        <v>IT - DDHM - IT - Drobný dlouhodobý hmotný majetek</v>
      </c>
      <c r="F81" s="425"/>
      <c r="G81" s="425"/>
      <c r="H81" s="425"/>
      <c r="I81" s="177"/>
      <c r="J81" s="64"/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7"/>
      <c r="J82" s="64"/>
      <c r="K82" s="64"/>
      <c r="L82" s="62"/>
    </row>
    <row r="83" spans="2:65" s="1" customFormat="1" ht="18" customHeight="1">
      <c r="B83" s="42"/>
      <c r="C83" s="66" t="s">
        <v>23</v>
      </c>
      <c r="D83" s="64"/>
      <c r="E83" s="64"/>
      <c r="F83" s="180" t="str">
        <f>F16</f>
        <v>Valdice</v>
      </c>
      <c r="G83" s="64"/>
      <c r="H83" s="64"/>
      <c r="I83" s="181" t="s">
        <v>25</v>
      </c>
      <c r="J83" s="74" t="str">
        <f>IF(J16="","",J16)</f>
        <v>31.07.2017</v>
      </c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7"/>
      <c r="J84" s="64"/>
      <c r="K84" s="64"/>
      <c r="L84" s="62"/>
    </row>
    <row r="85" spans="2:65" s="1" customFormat="1">
      <c r="B85" s="42"/>
      <c r="C85" s="66" t="s">
        <v>27</v>
      </c>
      <c r="D85" s="64"/>
      <c r="E85" s="64"/>
      <c r="F85" s="180" t="str">
        <f>E19</f>
        <v xml:space="preserve"> </v>
      </c>
      <c r="G85" s="64"/>
      <c r="H85" s="64"/>
      <c r="I85" s="181" t="s">
        <v>33</v>
      </c>
      <c r="J85" s="180" t="str">
        <f>E25</f>
        <v xml:space="preserve"> </v>
      </c>
      <c r="K85" s="64"/>
      <c r="L85" s="62"/>
    </row>
    <row r="86" spans="2:65" s="1" customFormat="1" ht="14.45" customHeight="1">
      <c r="B86" s="42"/>
      <c r="C86" s="66" t="s">
        <v>31</v>
      </c>
      <c r="D86" s="64"/>
      <c r="E86" s="64"/>
      <c r="F86" s="180" t="str">
        <f>IF(E22="","",E22)</f>
        <v/>
      </c>
      <c r="G86" s="64"/>
      <c r="H86" s="64"/>
      <c r="I86" s="177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7"/>
      <c r="J87" s="64"/>
      <c r="K87" s="64"/>
      <c r="L87" s="62"/>
    </row>
    <row r="88" spans="2:65" s="10" customFormat="1" ht="29.25" customHeight="1">
      <c r="B88" s="182"/>
      <c r="C88" s="183" t="s">
        <v>404</v>
      </c>
      <c r="D88" s="184" t="s">
        <v>56</v>
      </c>
      <c r="E88" s="184" t="s">
        <v>52</v>
      </c>
      <c r="F88" s="184" t="s">
        <v>405</v>
      </c>
      <c r="G88" s="184" t="s">
        <v>406</v>
      </c>
      <c r="H88" s="184" t="s">
        <v>407</v>
      </c>
      <c r="I88" s="185" t="s">
        <v>408</v>
      </c>
      <c r="J88" s="184" t="s">
        <v>275</v>
      </c>
      <c r="K88" s="186" t="s">
        <v>409</v>
      </c>
      <c r="L88" s="187"/>
      <c r="M88" s="82" t="s">
        <v>410</v>
      </c>
      <c r="N88" s="83" t="s">
        <v>41</v>
      </c>
      <c r="O88" s="83" t="s">
        <v>411</v>
      </c>
      <c r="P88" s="83" t="s">
        <v>412</v>
      </c>
      <c r="Q88" s="83" t="s">
        <v>413</v>
      </c>
      <c r="R88" s="83" t="s">
        <v>414</v>
      </c>
      <c r="S88" s="83" t="s">
        <v>415</v>
      </c>
      <c r="T88" s="84" t="s">
        <v>416</v>
      </c>
    </row>
    <row r="89" spans="2:65" s="1" customFormat="1" ht="29.25" customHeight="1">
      <c r="B89" s="42"/>
      <c r="C89" s="88" t="s">
        <v>280</v>
      </c>
      <c r="D89" s="64"/>
      <c r="E89" s="64"/>
      <c r="F89" s="64"/>
      <c r="G89" s="64"/>
      <c r="H89" s="64"/>
      <c r="I89" s="177"/>
      <c r="J89" s="188">
        <f>BK89</f>
        <v>0</v>
      </c>
      <c r="K89" s="64"/>
      <c r="L89" s="62"/>
      <c r="M89" s="85"/>
      <c r="N89" s="86"/>
      <c r="O89" s="86"/>
      <c r="P89" s="189">
        <f>P90</f>
        <v>0</v>
      </c>
      <c r="Q89" s="86"/>
      <c r="R89" s="189">
        <f>R90</f>
        <v>0</v>
      </c>
      <c r="S89" s="86"/>
      <c r="T89" s="190">
        <f>T90</f>
        <v>0</v>
      </c>
      <c r="AT89" s="25" t="s">
        <v>70</v>
      </c>
      <c r="AU89" s="25" t="s">
        <v>281</v>
      </c>
      <c r="BK89" s="191">
        <f>BK90</f>
        <v>0</v>
      </c>
    </row>
    <row r="90" spans="2:65" s="11" customFormat="1" ht="37.35" customHeight="1">
      <c r="B90" s="192"/>
      <c r="C90" s="193"/>
      <c r="D90" s="206" t="s">
        <v>70</v>
      </c>
      <c r="E90" s="290" t="s">
        <v>3526</v>
      </c>
      <c r="F90" s="290" t="s">
        <v>5085</v>
      </c>
      <c r="G90" s="193"/>
      <c r="H90" s="193"/>
      <c r="I90" s="196"/>
      <c r="J90" s="291">
        <f>BK90</f>
        <v>0</v>
      </c>
      <c r="K90" s="193"/>
      <c r="L90" s="198"/>
      <c r="M90" s="199"/>
      <c r="N90" s="200"/>
      <c r="O90" s="200"/>
      <c r="P90" s="201">
        <f>SUM(P91:P106)</f>
        <v>0</v>
      </c>
      <c r="Q90" s="200"/>
      <c r="R90" s="201">
        <f>SUM(R91:R106)</f>
        <v>0</v>
      </c>
      <c r="S90" s="200"/>
      <c r="T90" s="202">
        <f>SUM(T91:T106)</f>
        <v>0</v>
      </c>
      <c r="AR90" s="203" t="s">
        <v>78</v>
      </c>
      <c r="AT90" s="204" t="s">
        <v>70</v>
      </c>
      <c r="AU90" s="204" t="s">
        <v>71</v>
      </c>
      <c r="AY90" s="203" t="s">
        <v>419</v>
      </c>
      <c r="BK90" s="205">
        <f>SUM(BK91:BK106)</f>
        <v>0</v>
      </c>
    </row>
    <row r="91" spans="2:65" s="1" customFormat="1" ht="31.5" customHeight="1">
      <c r="B91" s="42"/>
      <c r="C91" s="209" t="s">
        <v>78</v>
      </c>
      <c r="D91" s="209" t="s">
        <v>421</v>
      </c>
      <c r="E91" s="210" t="s">
        <v>5086</v>
      </c>
      <c r="F91" s="211" t="s">
        <v>5087</v>
      </c>
      <c r="G91" s="212" t="s">
        <v>3002</v>
      </c>
      <c r="H91" s="213">
        <v>18</v>
      </c>
      <c r="I91" s="214"/>
      <c r="J91" s="215">
        <f>ROUND(I91*H91,2)</f>
        <v>0</v>
      </c>
      <c r="K91" s="211" t="s">
        <v>21</v>
      </c>
      <c r="L91" s="62"/>
      <c r="M91" s="216" t="s">
        <v>21</v>
      </c>
      <c r="N91" s="217" t="s">
        <v>42</v>
      </c>
      <c r="O91" s="43"/>
      <c r="P91" s="218">
        <f>O91*H91</f>
        <v>0</v>
      </c>
      <c r="Q91" s="218">
        <v>0</v>
      </c>
      <c r="R91" s="218">
        <f>Q91*H91</f>
        <v>0</v>
      </c>
      <c r="S91" s="218">
        <v>0</v>
      </c>
      <c r="T91" s="219">
        <f>S91*H91</f>
        <v>0</v>
      </c>
      <c r="AR91" s="25" t="s">
        <v>426</v>
      </c>
      <c r="AT91" s="25" t="s">
        <v>421</v>
      </c>
      <c r="AU91" s="25" t="s">
        <v>78</v>
      </c>
      <c r="AY91" s="25" t="s">
        <v>419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5" t="s">
        <v>78</v>
      </c>
      <c r="BK91" s="220">
        <f>ROUND(I91*H91,2)</f>
        <v>0</v>
      </c>
      <c r="BL91" s="25" t="s">
        <v>426</v>
      </c>
      <c r="BM91" s="25" t="s">
        <v>80</v>
      </c>
    </row>
    <row r="92" spans="2:65" s="1" customFormat="1" ht="27">
      <c r="B92" s="42"/>
      <c r="C92" s="64"/>
      <c r="D92" s="237" t="s">
        <v>428</v>
      </c>
      <c r="E92" s="64"/>
      <c r="F92" s="271" t="s">
        <v>5087</v>
      </c>
      <c r="G92" s="64"/>
      <c r="H92" s="64"/>
      <c r="I92" s="177"/>
      <c r="J92" s="64"/>
      <c r="K92" s="64"/>
      <c r="L92" s="62"/>
      <c r="M92" s="223"/>
      <c r="N92" s="43"/>
      <c r="O92" s="43"/>
      <c r="P92" s="43"/>
      <c r="Q92" s="43"/>
      <c r="R92" s="43"/>
      <c r="S92" s="43"/>
      <c r="T92" s="79"/>
      <c r="AT92" s="25" t="s">
        <v>428</v>
      </c>
      <c r="AU92" s="25" t="s">
        <v>78</v>
      </c>
    </row>
    <row r="93" spans="2:65" s="1" customFormat="1" ht="22.5" customHeight="1">
      <c r="B93" s="42"/>
      <c r="C93" s="209" t="s">
        <v>80</v>
      </c>
      <c r="D93" s="209" t="s">
        <v>421</v>
      </c>
      <c r="E93" s="210" t="s">
        <v>5088</v>
      </c>
      <c r="F93" s="211" t="s">
        <v>5089</v>
      </c>
      <c r="G93" s="212" t="s">
        <v>3002</v>
      </c>
      <c r="H93" s="213">
        <v>14</v>
      </c>
      <c r="I93" s="214"/>
      <c r="J93" s="215">
        <f>ROUND(I93*H93,2)</f>
        <v>0</v>
      </c>
      <c r="K93" s="211" t="s">
        <v>21</v>
      </c>
      <c r="L93" s="62"/>
      <c r="M93" s="216" t="s">
        <v>21</v>
      </c>
      <c r="N93" s="217" t="s">
        <v>42</v>
      </c>
      <c r="O93" s="43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AR93" s="25" t="s">
        <v>426</v>
      </c>
      <c r="AT93" s="25" t="s">
        <v>421</v>
      </c>
      <c r="AU93" s="25" t="s">
        <v>78</v>
      </c>
      <c r="AY93" s="25" t="s">
        <v>419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5" t="s">
        <v>78</v>
      </c>
      <c r="BK93" s="220">
        <f>ROUND(I93*H93,2)</f>
        <v>0</v>
      </c>
      <c r="BL93" s="25" t="s">
        <v>426</v>
      </c>
      <c r="BM93" s="25" t="s">
        <v>426</v>
      </c>
    </row>
    <row r="94" spans="2:65" s="1" customFormat="1" ht="13.5">
      <c r="B94" s="42"/>
      <c r="C94" s="64"/>
      <c r="D94" s="237" t="s">
        <v>428</v>
      </c>
      <c r="E94" s="64"/>
      <c r="F94" s="271" t="s">
        <v>5089</v>
      </c>
      <c r="G94" s="64"/>
      <c r="H94" s="64"/>
      <c r="I94" s="177"/>
      <c r="J94" s="64"/>
      <c r="K94" s="64"/>
      <c r="L94" s="62"/>
      <c r="M94" s="223"/>
      <c r="N94" s="43"/>
      <c r="O94" s="43"/>
      <c r="P94" s="43"/>
      <c r="Q94" s="43"/>
      <c r="R94" s="43"/>
      <c r="S94" s="43"/>
      <c r="T94" s="79"/>
      <c r="AT94" s="25" t="s">
        <v>428</v>
      </c>
      <c r="AU94" s="25" t="s">
        <v>78</v>
      </c>
    </row>
    <row r="95" spans="2:65" s="1" customFormat="1" ht="44.25" customHeight="1">
      <c r="B95" s="42"/>
      <c r="C95" s="209" t="s">
        <v>100</v>
      </c>
      <c r="D95" s="209" t="s">
        <v>421</v>
      </c>
      <c r="E95" s="210" t="s">
        <v>5090</v>
      </c>
      <c r="F95" s="211" t="s">
        <v>5091</v>
      </c>
      <c r="G95" s="212" t="s">
        <v>3002</v>
      </c>
      <c r="H95" s="213">
        <v>4</v>
      </c>
      <c r="I95" s="214"/>
      <c r="J95" s="215">
        <f>ROUND(I95*H95,2)</f>
        <v>0</v>
      </c>
      <c r="K95" s="211" t="s">
        <v>21</v>
      </c>
      <c r="L95" s="62"/>
      <c r="M95" s="216" t="s">
        <v>21</v>
      </c>
      <c r="N95" s="217" t="s">
        <v>42</v>
      </c>
      <c r="O95" s="43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AR95" s="25" t="s">
        <v>426</v>
      </c>
      <c r="AT95" s="25" t="s">
        <v>421</v>
      </c>
      <c r="AU95" s="25" t="s">
        <v>78</v>
      </c>
      <c r="AY95" s="25" t="s">
        <v>419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5" t="s">
        <v>78</v>
      </c>
      <c r="BK95" s="220">
        <f>ROUND(I95*H95,2)</f>
        <v>0</v>
      </c>
      <c r="BL95" s="25" t="s">
        <v>426</v>
      </c>
      <c r="BM95" s="25" t="s">
        <v>455</v>
      </c>
    </row>
    <row r="96" spans="2:65" s="1" customFormat="1" ht="54">
      <c r="B96" s="42"/>
      <c r="C96" s="64"/>
      <c r="D96" s="237" t="s">
        <v>428</v>
      </c>
      <c r="E96" s="64"/>
      <c r="F96" s="271" t="s">
        <v>5092</v>
      </c>
      <c r="G96" s="64"/>
      <c r="H96" s="64"/>
      <c r="I96" s="177"/>
      <c r="J96" s="64"/>
      <c r="K96" s="64"/>
      <c r="L96" s="62"/>
      <c r="M96" s="223"/>
      <c r="N96" s="43"/>
      <c r="O96" s="43"/>
      <c r="P96" s="43"/>
      <c r="Q96" s="43"/>
      <c r="R96" s="43"/>
      <c r="S96" s="43"/>
      <c r="T96" s="79"/>
      <c r="AT96" s="25" t="s">
        <v>428</v>
      </c>
      <c r="AU96" s="25" t="s">
        <v>78</v>
      </c>
    </row>
    <row r="97" spans="2:65" s="1" customFormat="1" ht="22.5" customHeight="1">
      <c r="B97" s="42"/>
      <c r="C97" s="209" t="s">
        <v>426</v>
      </c>
      <c r="D97" s="209" t="s">
        <v>421</v>
      </c>
      <c r="E97" s="210" t="s">
        <v>5093</v>
      </c>
      <c r="F97" s="211" t="s">
        <v>5094</v>
      </c>
      <c r="G97" s="212" t="s">
        <v>3002</v>
      </c>
      <c r="H97" s="213">
        <v>1</v>
      </c>
      <c r="I97" s="214"/>
      <c r="J97" s="215">
        <f>ROUND(I97*H97,2)</f>
        <v>0</v>
      </c>
      <c r="K97" s="211" t="s">
        <v>21</v>
      </c>
      <c r="L97" s="62"/>
      <c r="M97" s="216" t="s">
        <v>21</v>
      </c>
      <c r="N97" s="217" t="s">
        <v>42</v>
      </c>
      <c r="O97" s="43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25" t="s">
        <v>426</v>
      </c>
      <c r="AT97" s="25" t="s">
        <v>421</v>
      </c>
      <c r="AU97" s="25" t="s">
        <v>78</v>
      </c>
      <c r="AY97" s="25" t="s">
        <v>419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5" t="s">
        <v>78</v>
      </c>
      <c r="BK97" s="220">
        <f>ROUND(I97*H97,2)</f>
        <v>0</v>
      </c>
      <c r="BL97" s="25" t="s">
        <v>426</v>
      </c>
      <c r="BM97" s="25" t="s">
        <v>468</v>
      </c>
    </row>
    <row r="98" spans="2:65" s="1" customFormat="1" ht="13.5">
      <c r="B98" s="42"/>
      <c r="C98" s="64"/>
      <c r="D98" s="237" t="s">
        <v>428</v>
      </c>
      <c r="E98" s="64"/>
      <c r="F98" s="271" t="s">
        <v>5094</v>
      </c>
      <c r="G98" s="64"/>
      <c r="H98" s="64"/>
      <c r="I98" s="177"/>
      <c r="J98" s="64"/>
      <c r="K98" s="64"/>
      <c r="L98" s="62"/>
      <c r="M98" s="223"/>
      <c r="N98" s="43"/>
      <c r="O98" s="43"/>
      <c r="P98" s="43"/>
      <c r="Q98" s="43"/>
      <c r="R98" s="43"/>
      <c r="S98" s="43"/>
      <c r="T98" s="79"/>
      <c r="AT98" s="25" t="s">
        <v>428</v>
      </c>
      <c r="AU98" s="25" t="s">
        <v>78</v>
      </c>
    </row>
    <row r="99" spans="2:65" s="1" customFormat="1" ht="57" customHeight="1">
      <c r="B99" s="42"/>
      <c r="C99" s="209" t="s">
        <v>450</v>
      </c>
      <c r="D99" s="209" t="s">
        <v>421</v>
      </c>
      <c r="E99" s="210" t="s">
        <v>5095</v>
      </c>
      <c r="F99" s="211" t="s">
        <v>5096</v>
      </c>
      <c r="G99" s="212" t="s">
        <v>3002</v>
      </c>
      <c r="H99" s="213">
        <v>18</v>
      </c>
      <c r="I99" s="214"/>
      <c r="J99" s="215">
        <f>ROUND(I99*H99,2)</f>
        <v>0</v>
      </c>
      <c r="K99" s="211" t="s">
        <v>21</v>
      </c>
      <c r="L99" s="62"/>
      <c r="M99" s="216" t="s">
        <v>21</v>
      </c>
      <c r="N99" s="217" t="s">
        <v>42</v>
      </c>
      <c r="O99" s="43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25" t="s">
        <v>426</v>
      </c>
      <c r="AT99" s="25" t="s">
        <v>421</v>
      </c>
      <c r="AU99" s="25" t="s">
        <v>78</v>
      </c>
      <c r="AY99" s="25" t="s">
        <v>419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5" t="s">
        <v>78</v>
      </c>
      <c r="BK99" s="220">
        <f>ROUND(I99*H99,2)</f>
        <v>0</v>
      </c>
      <c r="BL99" s="25" t="s">
        <v>426</v>
      </c>
      <c r="BM99" s="25" t="s">
        <v>479</v>
      </c>
    </row>
    <row r="100" spans="2:65" s="1" customFormat="1" ht="54">
      <c r="B100" s="42"/>
      <c r="C100" s="64"/>
      <c r="D100" s="237" t="s">
        <v>428</v>
      </c>
      <c r="E100" s="64"/>
      <c r="F100" s="271" t="s">
        <v>5097</v>
      </c>
      <c r="G100" s="64"/>
      <c r="H100" s="64"/>
      <c r="I100" s="177"/>
      <c r="J100" s="64"/>
      <c r="K100" s="64"/>
      <c r="L100" s="62"/>
      <c r="M100" s="223"/>
      <c r="N100" s="43"/>
      <c r="O100" s="43"/>
      <c r="P100" s="43"/>
      <c r="Q100" s="43"/>
      <c r="R100" s="43"/>
      <c r="S100" s="43"/>
      <c r="T100" s="79"/>
      <c r="AT100" s="25" t="s">
        <v>428</v>
      </c>
      <c r="AU100" s="25" t="s">
        <v>78</v>
      </c>
    </row>
    <row r="101" spans="2:65" s="1" customFormat="1" ht="22.5" customHeight="1">
      <c r="B101" s="42"/>
      <c r="C101" s="209" t="s">
        <v>455</v>
      </c>
      <c r="D101" s="209" t="s">
        <v>421</v>
      </c>
      <c r="E101" s="210" t="s">
        <v>5098</v>
      </c>
      <c r="F101" s="211" t="s">
        <v>5099</v>
      </c>
      <c r="G101" s="212" t="s">
        <v>3002</v>
      </c>
      <c r="H101" s="213">
        <v>1</v>
      </c>
      <c r="I101" s="214"/>
      <c r="J101" s="215">
        <f>ROUND(I101*H101,2)</f>
        <v>0</v>
      </c>
      <c r="K101" s="211" t="s">
        <v>21</v>
      </c>
      <c r="L101" s="62"/>
      <c r="M101" s="216" t="s">
        <v>21</v>
      </c>
      <c r="N101" s="217" t="s">
        <v>42</v>
      </c>
      <c r="O101" s="43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25" t="s">
        <v>426</v>
      </c>
      <c r="AT101" s="25" t="s">
        <v>421</v>
      </c>
      <c r="AU101" s="25" t="s">
        <v>78</v>
      </c>
      <c r="AY101" s="25" t="s">
        <v>419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5" t="s">
        <v>78</v>
      </c>
      <c r="BK101" s="220">
        <f>ROUND(I101*H101,2)</f>
        <v>0</v>
      </c>
      <c r="BL101" s="25" t="s">
        <v>426</v>
      </c>
      <c r="BM101" s="25" t="s">
        <v>492</v>
      </c>
    </row>
    <row r="102" spans="2:65" s="1" customFormat="1" ht="13.5">
      <c r="B102" s="42"/>
      <c r="C102" s="64"/>
      <c r="D102" s="237" t="s">
        <v>428</v>
      </c>
      <c r="E102" s="64"/>
      <c r="F102" s="271" t="s">
        <v>5099</v>
      </c>
      <c r="G102" s="64"/>
      <c r="H102" s="64"/>
      <c r="I102" s="177"/>
      <c r="J102" s="64"/>
      <c r="K102" s="64"/>
      <c r="L102" s="62"/>
      <c r="M102" s="223"/>
      <c r="N102" s="43"/>
      <c r="O102" s="43"/>
      <c r="P102" s="43"/>
      <c r="Q102" s="43"/>
      <c r="R102" s="43"/>
      <c r="S102" s="43"/>
      <c r="T102" s="79"/>
      <c r="AT102" s="25" t="s">
        <v>428</v>
      </c>
      <c r="AU102" s="25" t="s">
        <v>78</v>
      </c>
    </row>
    <row r="103" spans="2:65" s="1" customFormat="1" ht="31.5" customHeight="1">
      <c r="B103" s="42"/>
      <c r="C103" s="209" t="s">
        <v>462</v>
      </c>
      <c r="D103" s="209" t="s">
        <v>421</v>
      </c>
      <c r="E103" s="210" t="s">
        <v>5100</v>
      </c>
      <c r="F103" s="211" t="s">
        <v>5101</v>
      </c>
      <c r="G103" s="212" t="s">
        <v>3002</v>
      </c>
      <c r="H103" s="213">
        <v>1</v>
      </c>
      <c r="I103" s="214"/>
      <c r="J103" s="215">
        <f>ROUND(I103*H103,2)</f>
        <v>0</v>
      </c>
      <c r="K103" s="211" t="s">
        <v>21</v>
      </c>
      <c r="L103" s="62"/>
      <c r="M103" s="216" t="s">
        <v>21</v>
      </c>
      <c r="N103" s="217" t="s">
        <v>42</v>
      </c>
      <c r="O103" s="43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25" t="s">
        <v>426</v>
      </c>
      <c r="AT103" s="25" t="s">
        <v>421</v>
      </c>
      <c r="AU103" s="25" t="s">
        <v>78</v>
      </c>
      <c r="AY103" s="25" t="s">
        <v>419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5" t="s">
        <v>78</v>
      </c>
      <c r="BK103" s="220">
        <f>ROUND(I103*H103,2)</f>
        <v>0</v>
      </c>
      <c r="BL103" s="25" t="s">
        <v>426</v>
      </c>
      <c r="BM103" s="25" t="s">
        <v>508</v>
      </c>
    </row>
    <row r="104" spans="2:65" s="1" customFormat="1" ht="27">
      <c r="B104" s="42"/>
      <c r="C104" s="64"/>
      <c r="D104" s="237" t="s">
        <v>428</v>
      </c>
      <c r="E104" s="64"/>
      <c r="F104" s="271" t="s">
        <v>5101</v>
      </c>
      <c r="G104" s="64"/>
      <c r="H104" s="64"/>
      <c r="I104" s="177"/>
      <c r="J104" s="64"/>
      <c r="K104" s="64"/>
      <c r="L104" s="62"/>
      <c r="M104" s="223"/>
      <c r="N104" s="43"/>
      <c r="O104" s="43"/>
      <c r="P104" s="43"/>
      <c r="Q104" s="43"/>
      <c r="R104" s="43"/>
      <c r="S104" s="43"/>
      <c r="T104" s="79"/>
      <c r="AT104" s="25" t="s">
        <v>428</v>
      </c>
      <c r="AU104" s="25" t="s">
        <v>78</v>
      </c>
    </row>
    <row r="105" spans="2:65" s="1" customFormat="1" ht="22.5" customHeight="1">
      <c r="B105" s="42"/>
      <c r="C105" s="209" t="s">
        <v>468</v>
      </c>
      <c r="D105" s="209" t="s">
        <v>421</v>
      </c>
      <c r="E105" s="210" t="s">
        <v>5102</v>
      </c>
      <c r="F105" s="211" t="s">
        <v>5103</v>
      </c>
      <c r="G105" s="212" t="s">
        <v>3002</v>
      </c>
      <c r="H105" s="213">
        <v>2</v>
      </c>
      <c r="I105" s="214"/>
      <c r="J105" s="215">
        <f>ROUND(I105*H105,2)</f>
        <v>0</v>
      </c>
      <c r="K105" s="211" t="s">
        <v>21</v>
      </c>
      <c r="L105" s="62"/>
      <c r="M105" s="216" t="s">
        <v>21</v>
      </c>
      <c r="N105" s="217" t="s">
        <v>42</v>
      </c>
      <c r="O105" s="43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25" t="s">
        <v>426</v>
      </c>
      <c r="AT105" s="25" t="s">
        <v>421</v>
      </c>
      <c r="AU105" s="25" t="s">
        <v>78</v>
      </c>
      <c r="AY105" s="25" t="s">
        <v>419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5" t="s">
        <v>78</v>
      </c>
      <c r="BK105" s="220">
        <f>ROUND(I105*H105,2)</f>
        <v>0</v>
      </c>
      <c r="BL105" s="25" t="s">
        <v>426</v>
      </c>
      <c r="BM105" s="25" t="s">
        <v>517</v>
      </c>
    </row>
    <row r="106" spans="2:65" s="1" customFormat="1" ht="13.5">
      <c r="B106" s="42"/>
      <c r="C106" s="64"/>
      <c r="D106" s="221" t="s">
        <v>428</v>
      </c>
      <c r="E106" s="64"/>
      <c r="F106" s="222" t="s">
        <v>5103</v>
      </c>
      <c r="G106" s="64"/>
      <c r="H106" s="64"/>
      <c r="I106" s="177"/>
      <c r="J106" s="64"/>
      <c r="K106" s="64"/>
      <c r="L106" s="62"/>
      <c r="M106" s="287"/>
      <c r="N106" s="288"/>
      <c r="O106" s="288"/>
      <c r="P106" s="288"/>
      <c r="Q106" s="288"/>
      <c r="R106" s="288"/>
      <c r="S106" s="288"/>
      <c r="T106" s="289"/>
      <c r="AT106" s="25" t="s">
        <v>428</v>
      </c>
      <c r="AU106" s="25" t="s">
        <v>78</v>
      </c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151"/>
      <c r="J107" s="58"/>
      <c r="K107" s="58"/>
      <c r="L107" s="62"/>
    </row>
  </sheetData>
  <sheetProtection password="CC35" sheet="1" objects="1" scenarios="1" formatCells="0" formatColumns="0" formatRows="0" sort="0" autoFilter="0"/>
  <autoFilter ref="C88:K106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148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>
      <c r="B8" s="29"/>
      <c r="C8" s="30"/>
      <c r="D8" s="38" t="s">
        <v>170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9" t="s">
        <v>5081</v>
      </c>
      <c r="F9" s="421"/>
      <c r="G9" s="421"/>
      <c r="H9" s="421"/>
      <c r="I9" s="129"/>
      <c r="J9" s="43"/>
      <c r="K9" s="46"/>
    </row>
    <row r="10" spans="1:70" s="1" customFormat="1">
      <c r="B10" s="42"/>
      <c r="C10" s="43"/>
      <c r="D10" s="38" t="s">
        <v>176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22" t="s">
        <v>5104</v>
      </c>
      <c r="F11" s="421"/>
      <c r="G11" s="421"/>
      <c r="H11" s="421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31.07.2017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30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25.35" customHeight="1">
      <c r="B29" s="42"/>
      <c r="C29" s="43"/>
      <c r="D29" s="139" t="s">
        <v>37</v>
      </c>
      <c r="E29" s="43"/>
      <c r="F29" s="43"/>
      <c r="G29" s="43"/>
      <c r="H29" s="43"/>
      <c r="I29" s="129"/>
      <c r="J29" s="140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7"/>
      <c r="J30" s="86"/>
      <c r="K30" s="138"/>
    </row>
    <row r="31" spans="2:11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41" t="s">
        <v>38</v>
      </c>
      <c r="J31" s="47" t="s">
        <v>40</v>
      </c>
      <c r="K31" s="46"/>
    </row>
    <row r="32" spans="2:11" s="1" customFormat="1" ht="14.45" customHeight="1">
      <c r="B32" s="42"/>
      <c r="C32" s="43"/>
      <c r="D32" s="50" t="s">
        <v>41</v>
      </c>
      <c r="E32" s="50" t="s">
        <v>42</v>
      </c>
      <c r="F32" s="142">
        <f>ROUND(SUM(BE83:BE158), 2)</f>
        <v>0</v>
      </c>
      <c r="G32" s="43"/>
      <c r="H32" s="43"/>
      <c r="I32" s="143">
        <v>0.21</v>
      </c>
      <c r="J32" s="142">
        <f>ROUND(ROUND((SUM(BE83:BE158)),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2">
        <f>ROUND(SUM(BF83:BF158), 2)</f>
        <v>0</v>
      </c>
      <c r="G33" s="43"/>
      <c r="H33" s="43"/>
      <c r="I33" s="143">
        <v>0.15</v>
      </c>
      <c r="J33" s="142">
        <f>ROUND(ROUND((SUM(BF83:BF158)),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2">
        <f>ROUND(SUM(BG83:BG158), 2)</f>
        <v>0</v>
      </c>
      <c r="G34" s="43"/>
      <c r="H34" s="43"/>
      <c r="I34" s="143">
        <v>0.21</v>
      </c>
      <c r="J34" s="142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2">
        <f>ROUND(SUM(BH83:BH158), 2)</f>
        <v>0</v>
      </c>
      <c r="G35" s="43"/>
      <c r="H35" s="43"/>
      <c r="I35" s="143">
        <v>0.15</v>
      </c>
      <c r="J35" s="142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2">
        <f>ROUND(SUM(BI83:BI158), 2)</f>
        <v>0</v>
      </c>
      <c r="G36" s="43"/>
      <c r="H36" s="43"/>
      <c r="I36" s="143">
        <v>0</v>
      </c>
      <c r="J36" s="142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4"/>
      <c r="D38" s="145" t="s">
        <v>47</v>
      </c>
      <c r="E38" s="80"/>
      <c r="F38" s="80"/>
      <c r="G38" s="146" t="s">
        <v>48</v>
      </c>
      <c r="H38" s="147" t="s">
        <v>49</v>
      </c>
      <c r="I38" s="148"/>
      <c r="J38" s="149">
        <f>SUM(J29:J36)</f>
        <v>0</v>
      </c>
      <c r="K38" s="150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1"/>
      <c r="J39" s="58"/>
      <c r="K39" s="59"/>
    </row>
    <row r="43" spans="2:11" s="1" customFormat="1" ht="6.95" customHeight="1">
      <c r="B43" s="152"/>
      <c r="C43" s="153"/>
      <c r="D43" s="153"/>
      <c r="E43" s="153"/>
      <c r="F43" s="153"/>
      <c r="G43" s="153"/>
      <c r="H43" s="153"/>
      <c r="I43" s="154"/>
      <c r="J43" s="153"/>
      <c r="K43" s="155"/>
    </row>
    <row r="44" spans="2:11" s="1" customFormat="1" ht="36.950000000000003" customHeight="1">
      <c r="B44" s="42"/>
      <c r="C44" s="31" t="s">
        <v>245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9" t="str">
        <f>E7</f>
        <v>Rekonstrukce objektu č.50 na ubytovnu</v>
      </c>
      <c r="F47" s="420"/>
      <c r="G47" s="420"/>
      <c r="H47" s="420"/>
      <c r="I47" s="129"/>
      <c r="J47" s="43"/>
      <c r="K47" s="46"/>
    </row>
    <row r="48" spans="2:11">
      <c r="B48" s="29"/>
      <c r="C48" s="38" t="s">
        <v>170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9" t="s">
        <v>5081</v>
      </c>
      <c r="F49" s="421"/>
      <c r="G49" s="421"/>
      <c r="H49" s="421"/>
      <c r="I49" s="129"/>
      <c r="J49" s="43"/>
      <c r="K49" s="46"/>
    </row>
    <row r="50" spans="2:47" s="1" customFormat="1" ht="14.45" customHeight="1">
      <c r="B50" s="42"/>
      <c r="C50" s="38" t="s">
        <v>176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22" t="str">
        <f>E11</f>
        <v>vyb - Vnitřní vybavení a zařízení</v>
      </c>
      <c r="F51" s="421"/>
      <c r="G51" s="421"/>
      <c r="H51" s="421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Valdice</v>
      </c>
      <c r="G53" s="43"/>
      <c r="H53" s="43"/>
      <c r="I53" s="130" t="s">
        <v>25</v>
      </c>
      <c r="J53" s="131" t="str">
        <f>IF(J14="","",J14)</f>
        <v>31.07.2017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6" t="s">
        <v>274</v>
      </c>
      <c r="D58" s="144"/>
      <c r="E58" s="144"/>
      <c r="F58" s="144"/>
      <c r="G58" s="144"/>
      <c r="H58" s="144"/>
      <c r="I58" s="157"/>
      <c r="J58" s="158" t="s">
        <v>275</v>
      </c>
      <c r="K58" s="159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60" t="s">
        <v>280</v>
      </c>
      <c r="D60" s="43"/>
      <c r="E60" s="43"/>
      <c r="F60" s="43"/>
      <c r="G60" s="43"/>
      <c r="H60" s="43"/>
      <c r="I60" s="129"/>
      <c r="J60" s="140">
        <f>J83</f>
        <v>0</v>
      </c>
      <c r="K60" s="46"/>
      <c r="AU60" s="25" t="s">
        <v>281</v>
      </c>
    </row>
    <row r="61" spans="2:47" s="8" customFormat="1" ht="24.95" customHeight="1">
      <c r="B61" s="161"/>
      <c r="C61" s="162"/>
      <c r="D61" s="163" t="s">
        <v>5105</v>
      </c>
      <c r="E61" s="164"/>
      <c r="F61" s="164"/>
      <c r="G61" s="164"/>
      <c r="H61" s="164"/>
      <c r="I61" s="165"/>
      <c r="J61" s="166">
        <f>J84</f>
        <v>0</v>
      </c>
      <c r="K61" s="167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9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51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4"/>
      <c r="J67" s="61"/>
      <c r="K67" s="61"/>
      <c r="L67" s="62"/>
    </row>
    <row r="68" spans="2:12" s="1" customFormat="1" ht="36.950000000000003" customHeight="1">
      <c r="B68" s="42"/>
      <c r="C68" s="63" t="s">
        <v>380</v>
      </c>
      <c r="D68" s="64"/>
      <c r="E68" s="64"/>
      <c r="F68" s="64"/>
      <c r="G68" s="64"/>
      <c r="H68" s="64"/>
      <c r="I68" s="177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7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7"/>
      <c r="J70" s="64"/>
      <c r="K70" s="64"/>
      <c r="L70" s="62"/>
    </row>
    <row r="71" spans="2:12" s="1" customFormat="1" ht="22.5" customHeight="1">
      <c r="B71" s="42"/>
      <c r="C71" s="64"/>
      <c r="D71" s="64"/>
      <c r="E71" s="423" t="str">
        <f>E7</f>
        <v>Rekonstrukce objektu č.50 na ubytovnu</v>
      </c>
      <c r="F71" s="424"/>
      <c r="G71" s="424"/>
      <c r="H71" s="424"/>
      <c r="I71" s="177"/>
      <c r="J71" s="64"/>
      <c r="K71" s="64"/>
      <c r="L71" s="62"/>
    </row>
    <row r="72" spans="2:12">
      <c r="B72" s="29"/>
      <c r="C72" s="66" t="s">
        <v>170</v>
      </c>
      <c r="D72" s="178"/>
      <c r="E72" s="178"/>
      <c r="F72" s="178"/>
      <c r="G72" s="178"/>
      <c r="H72" s="178"/>
      <c r="J72" s="178"/>
      <c r="K72" s="178"/>
      <c r="L72" s="179"/>
    </row>
    <row r="73" spans="2:12" s="1" customFormat="1" ht="22.5" customHeight="1">
      <c r="B73" s="42"/>
      <c r="C73" s="64"/>
      <c r="D73" s="64"/>
      <c r="E73" s="423" t="s">
        <v>5081</v>
      </c>
      <c r="F73" s="425"/>
      <c r="G73" s="425"/>
      <c r="H73" s="425"/>
      <c r="I73" s="177"/>
      <c r="J73" s="64"/>
      <c r="K73" s="64"/>
      <c r="L73" s="62"/>
    </row>
    <row r="74" spans="2:12" s="1" customFormat="1" ht="14.45" customHeight="1">
      <c r="B74" s="42"/>
      <c r="C74" s="66" t="s">
        <v>176</v>
      </c>
      <c r="D74" s="64"/>
      <c r="E74" s="64"/>
      <c r="F74" s="64"/>
      <c r="G74" s="64"/>
      <c r="H74" s="64"/>
      <c r="I74" s="177"/>
      <c r="J74" s="64"/>
      <c r="K74" s="64"/>
      <c r="L74" s="62"/>
    </row>
    <row r="75" spans="2:12" s="1" customFormat="1" ht="23.25" customHeight="1">
      <c r="B75" s="42"/>
      <c r="C75" s="64"/>
      <c r="D75" s="64"/>
      <c r="E75" s="394" t="str">
        <f>E11</f>
        <v>vyb - Vnitřní vybavení a zařízení</v>
      </c>
      <c r="F75" s="425"/>
      <c r="G75" s="425"/>
      <c r="H75" s="425"/>
      <c r="I75" s="177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7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80" t="str">
        <f>F14</f>
        <v>Valdice</v>
      </c>
      <c r="G77" s="64"/>
      <c r="H77" s="64"/>
      <c r="I77" s="181" t="s">
        <v>25</v>
      </c>
      <c r="J77" s="74" t="str">
        <f>IF(J14="","",J14)</f>
        <v>31.07.2017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7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80" t="str">
        <f>E17</f>
        <v xml:space="preserve"> </v>
      </c>
      <c r="G79" s="64"/>
      <c r="H79" s="64"/>
      <c r="I79" s="181" t="s">
        <v>33</v>
      </c>
      <c r="J79" s="180" t="str">
        <f>E23</f>
        <v xml:space="preserve"> 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80" t="str">
        <f>IF(E20="","",E20)</f>
        <v/>
      </c>
      <c r="G80" s="64"/>
      <c r="H80" s="64"/>
      <c r="I80" s="177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7"/>
      <c r="J81" s="64"/>
      <c r="K81" s="64"/>
      <c r="L81" s="62"/>
    </row>
    <row r="82" spans="2:65" s="10" customFormat="1" ht="29.25" customHeight="1">
      <c r="B82" s="182"/>
      <c r="C82" s="183" t="s">
        <v>404</v>
      </c>
      <c r="D82" s="184" t="s">
        <v>56</v>
      </c>
      <c r="E82" s="184" t="s">
        <v>52</v>
      </c>
      <c r="F82" s="184" t="s">
        <v>405</v>
      </c>
      <c r="G82" s="184" t="s">
        <v>406</v>
      </c>
      <c r="H82" s="184" t="s">
        <v>407</v>
      </c>
      <c r="I82" s="185" t="s">
        <v>408</v>
      </c>
      <c r="J82" s="184" t="s">
        <v>275</v>
      </c>
      <c r="K82" s="186" t="s">
        <v>409</v>
      </c>
      <c r="L82" s="187"/>
      <c r="M82" s="82" t="s">
        <v>410</v>
      </c>
      <c r="N82" s="83" t="s">
        <v>41</v>
      </c>
      <c r="O82" s="83" t="s">
        <v>411</v>
      </c>
      <c r="P82" s="83" t="s">
        <v>412</v>
      </c>
      <c r="Q82" s="83" t="s">
        <v>413</v>
      </c>
      <c r="R82" s="83" t="s">
        <v>414</v>
      </c>
      <c r="S82" s="83" t="s">
        <v>415</v>
      </c>
      <c r="T82" s="84" t="s">
        <v>416</v>
      </c>
    </row>
    <row r="83" spans="2:65" s="1" customFormat="1" ht="29.25" customHeight="1">
      <c r="B83" s="42"/>
      <c r="C83" s="88" t="s">
        <v>280</v>
      </c>
      <c r="D83" s="64"/>
      <c r="E83" s="64"/>
      <c r="F83" s="64"/>
      <c r="G83" s="64"/>
      <c r="H83" s="64"/>
      <c r="I83" s="177"/>
      <c r="J83" s="188">
        <f>BK83</f>
        <v>0</v>
      </c>
      <c r="K83" s="64"/>
      <c r="L83" s="62"/>
      <c r="M83" s="85"/>
      <c r="N83" s="86"/>
      <c r="O83" s="86"/>
      <c r="P83" s="189">
        <f>P84</f>
        <v>0</v>
      </c>
      <c r="Q83" s="86"/>
      <c r="R83" s="189">
        <f>R84</f>
        <v>0</v>
      </c>
      <c r="S83" s="86"/>
      <c r="T83" s="190">
        <f>T84</f>
        <v>0</v>
      </c>
      <c r="AT83" s="25" t="s">
        <v>70</v>
      </c>
      <c r="AU83" s="25" t="s">
        <v>281</v>
      </c>
      <c r="BK83" s="191">
        <f>BK84</f>
        <v>0</v>
      </c>
    </row>
    <row r="84" spans="2:65" s="11" customFormat="1" ht="37.35" customHeight="1">
      <c r="B84" s="192"/>
      <c r="C84" s="193"/>
      <c r="D84" s="206" t="s">
        <v>70</v>
      </c>
      <c r="E84" s="290" t="s">
        <v>3526</v>
      </c>
      <c r="F84" s="290" t="s">
        <v>5106</v>
      </c>
      <c r="G84" s="193"/>
      <c r="H84" s="193"/>
      <c r="I84" s="196"/>
      <c r="J84" s="291">
        <f>BK84</f>
        <v>0</v>
      </c>
      <c r="K84" s="193"/>
      <c r="L84" s="198"/>
      <c r="M84" s="199"/>
      <c r="N84" s="200"/>
      <c r="O84" s="200"/>
      <c r="P84" s="201">
        <f>SUM(P85:P158)</f>
        <v>0</v>
      </c>
      <c r="Q84" s="200"/>
      <c r="R84" s="201">
        <f>SUM(R85:R158)</f>
        <v>0</v>
      </c>
      <c r="S84" s="200"/>
      <c r="T84" s="202">
        <f>SUM(T85:T158)</f>
        <v>0</v>
      </c>
      <c r="AR84" s="203" t="s">
        <v>78</v>
      </c>
      <c r="AT84" s="204" t="s">
        <v>70</v>
      </c>
      <c r="AU84" s="204" t="s">
        <v>71</v>
      </c>
      <c r="AY84" s="203" t="s">
        <v>419</v>
      </c>
      <c r="BK84" s="205">
        <f>SUM(BK85:BK158)</f>
        <v>0</v>
      </c>
    </row>
    <row r="85" spans="2:65" s="1" customFormat="1" ht="22.5" customHeight="1">
      <c r="B85" s="42"/>
      <c r="C85" s="209" t="s">
        <v>78</v>
      </c>
      <c r="D85" s="209" t="s">
        <v>421</v>
      </c>
      <c r="E85" s="210" t="s">
        <v>5107</v>
      </c>
      <c r="F85" s="211" t="s">
        <v>5108</v>
      </c>
      <c r="G85" s="212" t="s">
        <v>21</v>
      </c>
      <c r="H85" s="213">
        <v>212</v>
      </c>
      <c r="I85" s="214"/>
      <c r="J85" s="215">
        <f>ROUND(I85*H85,2)</f>
        <v>0</v>
      </c>
      <c r="K85" s="211" t="s">
        <v>21</v>
      </c>
      <c r="L85" s="62"/>
      <c r="M85" s="216" t="s">
        <v>21</v>
      </c>
      <c r="N85" s="217" t="s">
        <v>42</v>
      </c>
      <c r="O85" s="43"/>
      <c r="P85" s="218">
        <f>O85*H85</f>
        <v>0</v>
      </c>
      <c r="Q85" s="218">
        <v>0</v>
      </c>
      <c r="R85" s="218">
        <f>Q85*H85</f>
        <v>0</v>
      </c>
      <c r="S85" s="218">
        <v>0</v>
      </c>
      <c r="T85" s="219">
        <f>S85*H85</f>
        <v>0</v>
      </c>
      <c r="AR85" s="25" t="s">
        <v>426</v>
      </c>
      <c r="AT85" s="25" t="s">
        <v>421</v>
      </c>
      <c r="AU85" s="25" t="s">
        <v>78</v>
      </c>
      <c r="AY85" s="25" t="s">
        <v>419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5" t="s">
        <v>78</v>
      </c>
      <c r="BK85" s="220">
        <f>ROUND(I85*H85,2)</f>
        <v>0</v>
      </c>
      <c r="BL85" s="25" t="s">
        <v>426</v>
      </c>
      <c r="BM85" s="25" t="s">
        <v>80</v>
      </c>
    </row>
    <row r="86" spans="2:65" s="1" customFormat="1" ht="13.5">
      <c r="B86" s="42"/>
      <c r="C86" s="64"/>
      <c r="D86" s="237" t="s">
        <v>428</v>
      </c>
      <c r="E86" s="64"/>
      <c r="F86" s="271" t="s">
        <v>5108</v>
      </c>
      <c r="G86" s="64"/>
      <c r="H86" s="64"/>
      <c r="I86" s="177"/>
      <c r="J86" s="64"/>
      <c r="K86" s="64"/>
      <c r="L86" s="62"/>
      <c r="M86" s="223"/>
      <c r="N86" s="43"/>
      <c r="O86" s="43"/>
      <c r="P86" s="43"/>
      <c r="Q86" s="43"/>
      <c r="R86" s="43"/>
      <c r="S86" s="43"/>
      <c r="T86" s="79"/>
      <c r="AT86" s="25" t="s">
        <v>428</v>
      </c>
      <c r="AU86" s="25" t="s">
        <v>78</v>
      </c>
    </row>
    <row r="87" spans="2:65" s="1" customFormat="1" ht="22.5" customHeight="1">
      <c r="B87" s="42"/>
      <c r="C87" s="209" t="s">
        <v>80</v>
      </c>
      <c r="D87" s="209" t="s">
        <v>421</v>
      </c>
      <c r="E87" s="210" t="s">
        <v>5109</v>
      </c>
      <c r="F87" s="211" t="s">
        <v>5110</v>
      </c>
      <c r="G87" s="212" t="s">
        <v>21</v>
      </c>
      <c r="H87" s="213">
        <v>212</v>
      </c>
      <c r="I87" s="214"/>
      <c r="J87" s="215">
        <f>ROUND(I87*H87,2)</f>
        <v>0</v>
      </c>
      <c r="K87" s="211" t="s">
        <v>21</v>
      </c>
      <c r="L87" s="62"/>
      <c r="M87" s="216" t="s">
        <v>21</v>
      </c>
      <c r="N87" s="217" t="s">
        <v>42</v>
      </c>
      <c r="O87" s="43"/>
      <c r="P87" s="218">
        <f>O87*H87</f>
        <v>0</v>
      </c>
      <c r="Q87" s="218">
        <v>0</v>
      </c>
      <c r="R87" s="218">
        <f>Q87*H87</f>
        <v>0</v>
      </c>
      <c r="S87" s="218">
        <v>0</v>
      </c>
      <c r="T87" s="219">
        <f>S87*H87</f>
        <v>0</v>
      </c>
      <c r="AR87" s="25" t="s">
        <v>426</v>
      </c>
      <c r="AT87" s="25" t="s">
        <v>421</v>
      </c>
      <c r="AU87" s="25" t="s">
        <v>78</v>
      </c>
      <c r="AY87" s="25" t="s">
        <v>419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5" t="s">
        <v>78</v>
      </c>
      <c r="BK87" s="220">
        <f>ROUND(I87*H87,2)</f>
        <v>0</v>
      </c>
      <c r="BL87" s="25" t="s">
        <v>426</v>
      </c>
      <c r="BM87" s="25" t="s">
        <v>426</v>
      </c>
    </row>
    <row r="88" spans="2:65" s="1" customFormat="1" ht="13.5">
      <c r="B88" s="42"/>
      <c r="C88" s="64"/>
      <c r="D88" s="237" t="s">
        <v>428</v>
      </c>
      <c r="E88" s="64"/>
      <c r="F88" s="271" t="s">
        <v>5110</v>
      </c>
      <c r="G88" s="64"/>
      <c r="H88" s="64"/>
      <c r="I88" s="177"/>
      <c r="J88" s="64"/>
      <c r="K88" s="64"/>
      <c r="L88" s="62"/>
      <c r="M88" s="223"/>
      <c r="N88" s="43"/>
      <c r="O88" s="43"/>
      <c r="P88" s="43"/>
      <c r="Q88" s="43"/>
      <c r="R88" s="43"/>
      <c r="S88" s="43"/>
      <c r="T88" s="79"/>
      <c r="AT88" s="25" t="s">
        <v>428</v>
      </c>
      <c r="AU88" s="25" t="s">
        <v>78</v>
      </c>
    </row>
    <row r="89" spans="2:65" s="1" customFormat="1" ht="22.5" customHeight="1">
      <c r="B89" s="42"/>
      <c r="C89" s="209" t="s">
        <v>100</v>
      </c>
      <c r="D89" s="209" t="s">
        <v>421</v>
      </c>
      <c r="E89" s="210" t="s">
        <v>5111</v>
      </c>
      <c r="F89" s="211" t="s">
        <v>5112</v>
      </c>
      <c r="G89" s="212" t="s">
        <v>21</v>
      </c>
      <c r="H89" s="213">
        <v>212</v>
      </c>
      <c r="I89" s="214"/>
      <c r="J89" s="215">
        <f>ROUND(I89*H89,2)</f>
        <v>0</v>
      </c>
      <c r="K89" s="211" t="s">
        <v>21</v>
      </c>
      <c r="L89" s="62"/>
      <c r="M89" s="216" t="s">
        <v>21</v>
      </c>
      <c r="N89" s="217" t="s">
        <v>42</v>
      </c>
      <c r="O89" s="43"/>
      <c r="P89" s="218">
        <f>O89*H89</f>
        <v>0</v>
      </c>
      <c r="Q89" s="218">
        <v>0</v>
      </c>
      <c r="R89" s="218">
        <f>Q89*H89</f>
        <v>0</v>
      </c>
      <c r="S89" s="218">
        <v>0</v>
      </c>
      <c r="T89" s="219">
        <f>S89*H89</f>
        <v>0</v>
      </c>
      <c r="AR89" s="25" t="s">
        <v>426</v>
      </c>
      <c r="AT89" s="25" t="s">
        <v>421</v>
      </c>
      <c r="AU89" s="25" t="s">
        <v>78</v>
      </c>
      <c r="AY89" s="25" t="s">
        <v>419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5" t="s">
        <v>78</v>
      </c>
      <c r="BK89" s="220">
        <f>ROUND(I89*H89,2)</f>
        <v>0</v>
      </c>
      <c r="BL89" s="25" t="s">
        <v>426</v>
      </c>
      <c r="BM89" s="25" t="s">
        <v>455</v>
      </c>
    </row>
    <row r="90" spans="2:65" s="1" customFormat="1" ht="13.5">
      <c r="B90" s="42"/>
      <c r="C90" s="64"/>
      <c r="D90" s="237" t="s">
        <v>428</v>
      </c>
      <c r="E90" s="64"/>
      <c r="F90" s="271" t="s">
        <v>5112</v>
      </c>
      <c r="G90" s="64"/>
      <c r="H90" s="64"/>
      <c r="I90" s="177"/>
      <c r="J90" s="64"/>
      <c r="K90" s="64"/>
      <c r="L90" s="62"/>
      <c r="M90" s="223"/>
      <c r="N90" s="43"/>
      <c r="O90" s="43"/>
      <c r="P90" s="43"/>
      <c r="Q90" s="43"/>
      <c r="R90" s="43"/>
      <c r="S90" s="43"/>
      <c r="T90" s="79"/>
      <c r="AT90" s="25" t="s">
        <v>428</v>
      </c>
      <c r="AU90" s="25" t="s">
        <v>78</v>
      </c>
    </row>
    <row r="91" spans="2:65" s="1" customFormat="1" ht="22.5" customHeight="1">
      <c r="B91" s="42"/>
      <c r="C91" s="209" t="s">
        <v>426</v>
      </c>
      <c r="D91" s="209" t="s">
        <v>421</v>
      </c>
      <c r="E91" s="210" t="s">
        <v>5113</v>
      </c>
      <c r="F91" s="211" t="s">
        <v>5114</v>
      </c>
      <c r="G91" s="212" t="s">
        <v>21</v>
      </c>
      <c r="H91" s="213">
        <v>60</v>
      </c>
      <c r="I91" s="214"/>
      <c r="J91" s="215">
        <f>ROUND(I91*H91,2)</f>
        <v>0</v>
      </c>
      <c r="K91" s="211" t="s">
        <v>21</v>
      </c>
      <c r="L91" s="62"/>
      <c r="M91" s="216" t="s">
        <v>21</v>
      </c>
      <c r="N91" s="217" t="s">
        <v>42</v>
      </c>
      <c r="O91" s="43"/>
      <c r="P91" s="218">
        <f>O91*H91</f>
        <v>0</v>
      </c>
      <c r="Q91" s="218">
        <v>0</v>
      </c>
      <c r="R91" s="218">
        <f>Q91*H91</f>
        <v>0</v>
      </c>
      <c r="S91" s="218">
        <v>0</v>
      </c>
      <c r="T91" s="219">
        <f>S91*H91</f>
        <v>0</v>
      </c>
      <c r="AR91" s="25" t="s">
        <v>426</v>
      </c>
      <c r="AT91" s="25" t="s">
        <v>421</v>
      </c>
      <c r="AU91" s="25" t="s">
        <v>78</v>
      </c>
      <c r="AY91" s="25" t="s">
        <v>419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5" t="s">
        <v>78</v>
      </c>
      <c r="BK91" s="220">
        <f>ROUND(I91*H91,2)</f>
        <v>0</v>
      </c>
      <c r="BL91" s="25" t="s">
        <v>426</v>
      </c>
      <c r="BM91" s="25" t="s">
        <v>468</v>
      </c>
    </row>
    <row r="92" spans="2:65" s="1" customFormat="1" ht="13.5">
      <c r="B92" s="42"/>
      <c r="C92" s="64"/>
      <c r="D92" s="237" t="s">
        <v>428</v>
      </c>
      <c r="E92" s="64"/>
      <c r="F92" s="271" t="s">
        <v>5114</v>
      </c>
      <c r="G92" s="64"/>
      <c r="H92" s="64"/>
      <c r="I92" s="177"/>
      <c r="J92" s="64"/>
      <c r="K92" s="64"/>
      <c r="L92" s="62"/>
      <c r="M92" s="223"/>
      <c r="N92" s="43"/>
      <c r="O92" s="43"/>
      <c r="P92" s="43"/>
      <c r="Q92" s="43"/>
      <c r="R92" s="43"/>
      <c r="S92" s="43"/>
      <c r="T92" s="79"/>
      <c r="AT92" s="25" t="s">
        <v>428</v>
      </c>
      <c r="AU92" s="25" t="s">
        <v>78</v>
      </c>
    </row>
    <row r="93" spans="2:65" s="1" customFormat="1" ht="22.5" customHeight="1">
      <c r="B93" s="42"/>
      <c r="C93" s="209" t="s">
        <v>450</v>
      </c>
      <c r="D93" s="209" t="s">
        <v>421</v>
      </c>
      <c r="E93" s="210" t="s">
        <v>5115</v>
      </c>
      <c r="F93" s="211" t="s">
        <v>5116</v>
      </c>
      <c r="G93" s="212" t="s">
        <v>21</v>
      </c>
      <c r="H93" s="213">
        <v>32</v>
      </c>
      <c r="I93" s="214"/>
      <c r="J93" s="215">
        <f>ROUND(I93*H93,2)</f>
        <v>0</v>
      </c>
      <c r="K93" s="211" t="s">
        <v>21</v>
      </c>
      <c r="L93" s="62"/>
      <c r="M93" s="216" t="s">
        <v>21</v>
      </c>
      <c r="N93" s="217" t="s">
        <v>42</v>
      </c>
      <c r="O93" s="43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AR93" s="25" t="s">
        <v>426</v>
      </c>
      <c r="AT93" s="25" t="s">
        <v>421</v>
      </c>
      <c r="AU93" s="25" t="s">
        <v>78</v>
      </c>
      <c r="AY93" s="25" t="s">
        <v>419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5" t="s">
        <v>78</v>
      </c>
      <c r="BK93" s="220">
        <f>ROUND(I93*H93,2)</f>
        <v>0</v>
      </c>
      <c r="BL93" s="25" t="s">
        <v>426</v>
      </c>
      <c r="BM93" s="25" t="s">
        <v>479</v>
      </c>
    </row>
    <row r="94" spans="2:65" s="1" customFormat="1" ht="13.5">
      <c r="B94" s="42"/>
      <c r="C94" s="64"/>
      <c r="D94" s="237" t="s">
        <v>428</v>
      </c>
      <c r="E94" s="64"/>
      <c r="F94" s="271" t="s">
        <v>5116</v>
      </c>
      <c r="G94" s="64"/>
      <c r="H94" s="64"/>
      <c r="I94" s="177"/>
      <c r="J94" s="64"/>
      <c r="K94" s="64"/>
      <c r="L94" s="62"/>
      <c r="M94" s="223"/>
      <c r="N94" s="43"/>
      <c r="O94" s="43"/>
      <c r="P94" s="43"/>
      <c r="Q94" s="43"/>
      <c r="R94" s="43"/>
      <c r="S94" s="43"/>
      <c r="T94" s="79"/>
      <c r="AT94" s="25" t="s">
        <v>428</v>
      </c>
      <c r="AU94" s="25" t="s">
        <v>78</v>
      </c>
    </row>
    <row r="95" spans="2:65" s="1" customFormat="1" ht="22.5" customHeight="1">
      <c r="B95" s="42"/>
      <c r="C95" s="209" t="s">
        <v>455</v>
      </c>
      <c r="D95" s="209" t="s">
        <v>421</v>
      </c>
      <c r="E95" s="210" t="s">
        <v>5117</v>
      </c>
      <c r="F95" s="211" t="s">
        <v>5118</v>
      </c>
      <c r="G95" s="212" t="s">
        <v>21</v>
      </c>
      <c r="H95" s="213">
        <v>20</v>
      </c>
      <c r="I95" s="214"/>
      <c r="J95" s="215">
        <f>ROUND(I95*H95,2)</f>
        <v>0</v>
      </c>
      <c r="K95" s="211" t="s">
        <v>21</v>
      </c>
      <c r="L95" s="62"/>
      <c r="M95" s="216" t="s">
        <v>21</v>
      </c>
      <c r="N95" s="217" t="s">
        <v>42</v>
      </c>
      <c r="O95" s="43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AR95" s="25" t="s">
        <v>426</v>
      </c>
      <c r="AT95" s="25" t="s">
        <v>421</v>
      </c>
      <c r="AU95" s="25" t="s">
        <v>78</v>
      </c>
      <c r="AY95" s="25" t="s">
        <v>419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5" t="s">
        <v>78</v>
      </c>
      <c r="BK95" s="220">
        <f>ROUND(I95*H95,2)</f>
        <v>0</v>
      </c>
      <c r="BL95" s="25" t="s">
        <v>426</v>
      </c>
      <c r="BM95" s="25" t="s">
        <v>492</v>
      </c>
    </row>
    <row r="96" spans="2:65" s="1" customFormat="1" ht="13.5">
      <c r="B96" s="42"/>
      <c r="C96" s="64"/>
      <c r="D96" s="237" t="s">
        <v>428</v>
      </c>
      <c r="E96" s="64"/>
      <c r="F96" s="271" t="s">
        <v>5118</v>
      </c>
      <c r="G96" s="64"/>
      <c r="H96" s="64"/>
      <c r="I96" s="177"/>
      <c r="J96" s="64"/>
      <c r="K96" s="64"/>
      <c r="L96" s="62"/>
      <c r="M96" s="223"/>
      <c r="N96" s="43"/>
      <c r="O96" s="43"/>
      <c r="P96" s="43"/>
      <c r="Q96" s="43"/>
      <c r="R96" s="43"/>
      <c r="S96" s="43"/>
      <c r="T96" s="79"/>
      <c r="AT96" s="25" t="s">
        <v>428</v>
      </c>
      <c r="AU96" s="25" t="s">
        <v>78</v>
      </c>
    </row>
    <row r="97" spans="2:65" s="1" customFormat="1" ht="22.5" customHeight="1">
      <c r="B97" s="42"/>
      <c r="C97" s="209" t="s">
        <v>462</v>
      </c>
      <c r="D97" s="209" t="s">
        <v>421</v>
      </c>
      <c r="E97" s="210" t="s">
        <v>5119</v>
      </c>
      <c r="F97" s="211" t="s">
        <v>5120</v>
      </c>
      <c r="G97" s="212" t="s">
        <v>21</v>
      </c>
      <c r="H97" s="213">
        <v>20</v>
      </c>
      <c r="I97" s="214"/>
      <c r="J97" s="215">
        <f>ROUND(I97*H97,2)</f>
        <v>0</v>
      </c>
      <c r="K97" s="211" t="s">
        <v>21</v>
      </c>
      <c r="L97" s="62"/>
      <c r="M97" s="216" t="s">
        <v>21</v>
      </c>
      <c r="N97" s="217" t="s">
        <v>42</v>
      </c>
      <c r="O97" s="43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25" t="s">
        <v>426</v>
      </c>
      <c r="AT97" s="25" t="s">
        <v>421</v>
      </c>
      <c r="AU97" s="25" t="s">
        <v>78</v>
      </c>
      <c r="AY97" s="25" t="s">
        <v>419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5" t="s">
        <v>78</v>
      </c>
      <c r="BK97" s="220">
        <f>ROUND(I97*H97,2)</f>
        <v>0</v>
      </c>
      <c r="BL97" s="25" t="s">
        <v>426</v>
      </c>
      <c r="BM97" s="25" t="s">
        <v>508</v>
      </c>
    </row>
    <row r="98" spans="2:65" s="1" customFormat="1" ht="13.5">
      <c r="B98" s="42"/>
      <c r="C98" s="64"/>
      <c r="D98" s="237" t="s">
        <v>428</v>
      </c>
      <c r="E98" s="64"/>
      <c r="F98" s="271" t="s">
        <v>5120</v>
      </c>
      <c r="G98" s="64"/>
      <c r="H98" s="64"/>
      <c r="I98" s="177"/>
      <c r="J98" s="64"/>
      <c r="K98" s="64"/>
      <c r="L98" s="62"/>
      <c r="M98" s="223"/>
      <c r="N98" s="43"/>
      <c r="O98" s="43"/>
      <c r="P98" s="43"/>
      <c r="Q98" s="43"/>
      <c r="R98" s="43"/>
      <c r="S98" s="43"/>
      <c r="T98" s="79"/>
      <c r="AT98" s="25" t="s">
        <v>428</v>
      </c>
      <c r="AU98" s="25" t="s">
        <v>78</v>
      </c>
    </row>
    <row r="99" spans="2:65" s="1" customFormat="1" ht="22.5" customHeight="1">
      <c r="B99" s="42"/>
      <c r="C99" s="209" t="s">
        <v>468</v>
      </c>
      <c r="D99" s="209" t="s">
        <v>421</v>
      </c>
      <c r="E99" s="210" t="s">
        <v>5121</v>
      </c>
      <c r="F99" s="211" t="s">
        <v>5122</v>
      </c>
      <c r="G99" s="212" t="s">
        <v>21</v>
      </c>
      <c r="H99" s="213">
        <v>20</v>
      </c>
      <c r="I99" s="214"/>
      <c r="J99" s="215">
        <f>ROUND(I99*H99,2)</f>
        <v>0</v>
      </c>
      <c r="K99" s="211" t="s">
        <v>21</v>
      </c>
      <c r="L99" s="62"/>
      <c r="M99" s="216" t="s">
        <v>21</v>
      </c>
      <c r="N99" s="217" t="s">
        <v>42</v>
      </c>
      <c r="O99" s="43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25" t="s">
        <v>426</v>
      </c>
      <c r="AT99" s="25" t="s">
        <v>421</v>
      </c>
      <c r="AU99" s="25" t="s">
        <v>78</v>
      </c>
      <c r="AY99" s="25" t="s">
        <v>419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5" t="s">
        <v>78</v>
      </c>
      <c r="BK99" s="220">
        <f>ROUND(I99*H99,2)</f>
        <v>0</v>
      </c>
      <c r="BL99" s="25" t="s">
        <v>426</v>
      </c>
      <c r="BM99" s="25" t="s">
        <v>517</v>
      </c>
    </row>
    <row r="100" spans="2:65" s="1" customFormat="1" ht="13.5">
      <c r="B100" s="42"/>
      <c r="C100" s="64"/>
      <c r="D100" s="237" t="s">
        <v>428</v>
      </c>
      <c r="E100" s="64"/>
      <c r="F100" s="271" t="s">
        <v>5122</v>
      </c>
      <c r="G100" s="64"/>
      <c r="H100" s="64"/>
      <c r="I100" s="177"/>
      <c r="J100" s="64"/>
      <c r="K100" s="64"/>
      <c r="L100" s="62"/>
      <c r="M100" s="223"/>
      <c r="N100" s="43"/>
      <c r="O100" s="43"/>
      <c r="P100" s="43"/>
      <c r="Q100" s="43"/>
      <c r="R100" s="43"/>
      <c r="S100" s="43"/>
      <c r="T100" s="79"/>
      <c r="AT100" s="25" t="s">
        <v>428</v>
      </c>
      <c r="AU100" s="25" t="s">
        <v>78</v>
      </c>
    </row>
    <row r="101" spans="2:65" s="1" customFormat="1" ht="22.5" customHeight="1">
      <c r="B101" s="42"/>
      <c r="C101" s="209" t="s">
        <v>474</v>
      </c>
      <c r="D101" s="209" t="s">
        <v>421</v>
      </c>
      <c r="E101" s="210" t="s">
        <v>5123</v>
      </c>
      <c r="F101" s="211" t="s">
        <v>5124</v>
      </c>
      <c r="G101" s="212" t="s">
        <v>21</v>
      </c>
      <c r="H101" s="213">
        <v>20</v>
      </c>
      <c r="I101" s="214"/>
      <c r="J101" s="215">
        <f>ROUND(I101*H101,2)</f>
        <v>0</v>
      </c>
      <c r="K101" s="211" t="s">
        <v>21</v>
      </c>
      <c r="L101" s="62"/>
      <c r="M101" s="216" t="s">
        <v>21</v>
      </c>
      <c r="N101" s="217" t="s">
        <v>42</v>
      </c>
      <c r="O101" s="43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25" t="s">
        <v>426</v>
      </c>
      <c r="AT101" s="25" t="s">
        <v>421</v>
      </c>
      <c r="AU101" s="25" t="s">
        <v>78</v>
      </c>
      <c r="AY101" s="25" t="s">
        <v>419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5" t="s">
        <v>78</v>
      </c>
      <c r="BK101" s="220">
        <f>ROUND(I101*H101,2)</f>
        <v>0</v>
      </c>
      <c r="BL101" s="25" t="s">
        <v>426</v>
      </c>
      <c r="BM101" s="25" t="s">
        <v>529</v>
      </c>
    </row>
    <row r="102" spans="2:65" s="1" customFormat="1" ht="13.5">
      <c r="B102" s="42"/>
      <c r="C102" s="64"/>
      <c r="D102" s="237" t="s">
        <v>428</v>
      </c>
      <c r="E102" s="64"/>
      <c r="F102" s="271" t="s">
        <v>5124</v>
      </c>
      <c r="G102" s="64"/>
      <c r="H102" s="64"/>
      <c r="I102" s="177"/>
      <c r="J102" s="64"/>
      <c r="K102" s="64"/>
      <c r="L102" s="62"/>
      <c r="M102" s="223"/>
      <c r="N102" s="43"/>
      <c r="O102" s="43"/>
      <c r="P102" s="43"/>
      <c r="Q102" s="43"/>
      <c r="R102" s="43"/>
      <c r="S102" s="43"/>
      <c r="T102" s="79"/>
      <c r="AT102" s="25" t="s">
        <v>428</v>
      </c>
      <c r="AU102" s="25" t="s">
        <v>78</v>
      </c>
    </row>
    <row r="103" spans="2:65" s="1" customFormat="1" ht="22.5" customHeight="1">
      <c r="B103" s="42"/>
      <c r="C103" s="209" t="s">
        <v>479</v>
      </c>
      <c r="D103" s="209" t="s">
        <v>421</v>
      </c>
      <c r="E103" s="210" t="s">
        <v>5125</v>
      </c>
      <c r="F103" s="211" t="s">
        <v>5126</v>
      </c>
      <c r="G103" s="212" t="s">
        <v>21</v>
      </c>
      <c r="H103" s="213">
        <v>20</v>
      </c>
      <c r="I103" s="214"/>
      <c r="J103" s="215">
        <f>ROUND(I103*H103,2)</f>
        <v>0</v>
      </c>
      <c r="K103" s="211" t="s">
        <v>21</v>
      </c>
      <c r="L103" s="62"/>
      <c r="M103" s="216" t="s">
        <v>21</v>
      </c>
      <c r="N103" s="217" t="s">
        <v>42</v>
      </c>
      <c r="O103" s="43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25" t="s">
        <v>426</v>
      </c>
      <c r="AT103" s="25" t="s">
        <v>421</v>
      </c>
      <c r="AU103" s="25" t="s">
        <v>78</v>
      </c>
      <c r="AY103" s="25" t="s">
        <v>419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5" t="s">
        <v>78</v>
      </c>
      <c r="BK103" s="220">
        <f>ROUND(I103*H103,2)</f>
        <v>0</v>
      </c>
      <c r="BL103" s="25" t="s">
        <v>426</v>
      </c>
      <c r="BM103" s="25" t="s">
        <v>544</v>
      </c>
    </row>
    <row r="104" spans="2:65" s="1" customFormat="1" ht="13.5">
      <c r="B104" s="42"/>
      <c r="C104" s="64"/>
      <c r="D104" s="237" t="s">
        <v>428</v>
      </c>
      <c r="E104" s="64"/>
      <c r="F104" s="271" t="s">
        <v>5126</v>
      </c>
      <c r="G104" s="64"/>
      <c r="H104" s="64"/>
      <c r="I104" s="177"/>
      <c r="J104" s="64"/>
      <c r="K104" s="64"/>
      <c r="L104" s="62"/>
      <c r="M104" s="223"/>
      <c r="N104" s="43"/>
      <c r="O104" s="43"/>
      <c r="P104" s="43"/>
      <c r="Q104" s="43"/>
      <c r="R104" s="43"/>
      <c r="S104" s="43"/>
      <c r="T104" s="79"/>
      <c r="AT104" s="25" t="s">
        <v>428</v>
      </c>
      <c r="AU104" s="25" t="s">
        <v>78</v>
      </c>
    </row>
    <row r="105" spans="2:65" s="1" customFormat="1" ht="22.5" customHeight="1">
      <c r="B105" s="42"/>
      <c r="C105" s="209" t="s">
        <v>485</v>
      </c>
      <c r="D105" s="209" t="s">
        <v>421</v>
      </c>
      <c r="E105" s="210" t="s">
        <v>5127</v>
      </c>
      <c r="F105" s="211" t="s">
        <v>5128</v>
      </c>
      <c r="G105" s="212" t="s">
        <v>21</v>
      </c>
      <c r="H105" s="213">
        <v>20</v>
      </c>
      <c r="I105" s="214"/>
      <c r="J105" s="215">
        <f>ROUND(I105*H105,2)</f>
        <v>0</v>
      </c>
      <c r="K105" s="211" t="s">
        <v>21</v>
      </c>
      <c r="L105" s="62"/>
      <c r="M105" s="216" t="s">
        <v>21</v>
      </c>
      <c r="N105" s="217" t="s">
        <v>42</v>
      </c>
      <c r="O105" s="43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25" t="s">
        <v>426</v>
      </c>
      <c r="AT105" s="25" t="s">
        <v>421</v>
      </c>
      <c r="AU105" s="25" t="s">
        <v>78</v>
      </c>
      <c r="AY105" s="25" t="s">
        <v>419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5" t="s">
        <v>78</v>
      </c>
      <c r="BK105" s="220">
        <f>ROUND(I105*H105,2)</f>
        <v>0</v>
      </c>
      <c r="BL105" s="25" t="s">
        <v>426</v>
      </c>
      <c r="BM105" s="25" t="s">
        <v>557</v>
      </c>
    </row>
    <row r="106" spans="2:65" s="1" customFormat="1" ht="13.5">
      <c r="B106" s="42"/>
      <c r="C106" s="64"/>
      <c r="D106" s="237" t="s">
        <v>428</v>
      </c>
      <c r="E106" s="64"/>
      <c r="F106" s="271" t="s">
        <v>5128</v>
      </c>
      <c r="G106" s="64"/>
      <c r="H106" s="64"/>
      <c r="I106" s="177"/>
      <c r="J106" s="64"/>
      <c r="K106" s="64"/>
      <c r="L106" s="62"/>
      <c r="M106" s="223"/>
      <c r="N106" s="43"/>
      <c r="O106" s="43"/>
      <c r="P106" s="43"/>
      <c r="Q106" s="43"/>
      <c r="R106" s="43"/>
      <c r="S106" s="43"/>
      <c r="T106" s="79"/>
      <c r="AT106" s="25" t="s">
        <v>428</v>
      </c>
      <c r="AU106" s="25" t="s">
        <v>78</v>
      </c>
    </row>
    <row r="107" spans="2:65" s="1" customFormat="1" ht="22.5" customHeight="1">
      <c r="B107" s="42"/>
      <c r="C107" s="209" t="s">
        <v>492</v>
      </c>
      <c r="D107" s="209" t="s">
        <v>421</v>
      </c>
      <c r="E107" s="210" t="s">
        <v>5129</v>
      </c>
      <c r="F107" s="211" t="s">
        <v>5130</v>
      </c>
      <c r="G107" s="212" t="s">
        <v>21</v>
      </c>
      <c r="H107" s="213">
        <v>20</v>
      </c>
      <c r="I107" s="214"/>
      <c r="J107" s="215">
        <f>ROUND(I107*H107,2)</f>
        <v>0</v>
      </c>
      <c r="K107" s="211" t="s">
        <v>21</v>
      </c>
      <c r="L107" s="62"/>
      <c r="M107" s="216" t="s">
        <v>21</v>
      </c>
      <c r="N107" s="217" t="s">
        <v>42</v>
      </c>
      <c r="O107" s="43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25" t="s">
        <v>426</v>
      </c>
      <c r="AT107" s="25" t="s">
        <v>421</v>
      </c>
      <c r="AU107" s="25" t="s">
        <v>78</v>
      </c>
      <c r="AY107" s="25" t="s">
        <v>419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5" t="s">
        <v>78</v>
      </c>
      <c r="BK107" s="220">
        <f>ROUND(I107*H107,2)</f>
        <v>0</v>
      </c>
      <c r="BL107" s="25" t="s">
        <v>426</v>
      </c>
      <c r="BM107" s="25" t="s">
        <v>569</v>
      </c>
    </row>
    <row r="108" spans="2:65" s="1" customFormat="1" ht="13.5">
      <c r="B108" s="42"/>
      <c r="C108" s="64"/>
      <c r="D108" s="237" t="s">
        <v>428</v>
      </c>
      <c r="E108" s="64"/>
      <c r="F108" s="271" t="s">
        <v>5130</v>
      </c>
      <c r="G108" s="64"/>
      <c r="H108" s="64"/>
      <c r="I108" s="177"/>
      <c r="J108" s="64"/>
      <c r="K108" s="64"/>
      <c r="L108" s="62"/>
      <c r="M108" s="223"/>
      <c r="N108" s="43"/>
      <c r="O108" s="43"/>
      <c r="P108" s="43"/>
      <c r="Q108" s="43"/>
      <c r="R108" s="43"/>
      <c r="S108" s="43"/>
      <c r="T108" s="79"/>
      <c r="AT108" s="25" t="s">
        <v>428</v>
      </c>
      <c r="AU108" s="25" t="s">
        <v>78</v>
      </c>
    </row>
    <row r="109" spans="2:65" s="1" customFormat="1" ht="22.5" customHeight="1">
      <c r="B109" s="42"/>
      <c r="C109" s="209" t="s">
        <v>501</v>
      </c>
      <c r="D109" s="209" t="s">
        <v>421</v>
      </c>
      <c r="E109" s="210" t="s">
        <v>5131</v>
      </c>
      <c r="F109" s="211" t="s">
        <v>5132</v>
      </c>
      <c r="G109" s="212" t="s">
        <v>21</v>
      </c>
      <c r="H109" s="213">
        <v>30</v>
      </c>
      <c r="I109" s="214"/>
      <c r="J109" s="215">
        <f>ROUND(I109*H109,2)</f>
        <v>0</v>
      </c>
      <c r="K109" s="211" t="s">
        <v>21</v>
      </c>
      <c r="L109" s="62"/>
      <c r="M109" s="216" t="s">
        <v>21</v>
      </c>
      <c r="N109" s="217" t="s">
        <v>42</v>
      </c>
      <c r="O109" s="43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25" t="s">
        <v>426</v>
      </c>
      <c r="AT109" s="25" t="s">
        <v>421</v>
      </c>
      <c r="AU109" s="25" t="s">
        <v>78</v>
      </c>
      <c r="AY109" s="25" t="s">
        <v>419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5" t="s">
        <v>78</v>
      </c>
      <c r="BK109" s="220">
        <f>ROUND(I109*H109,2)</f>
        <v>0</v>
      </c>
      <c r="BL109" s="25" t="s">
        <v>426</v>
      </c>
      <c r="BM109" s="25" t="s">
        <v>587</v>
      </c>
    </row>
    <row r="110" spans="2:65" s="1" customFormat="1" ht="13.5">
      <c r="B110" s="42"/>
      <c r="C110" s="64"/>
      <c r="D110" s="237" t="s">
        <v>428</v>
      </c>
      <c r="E110" s="64"/>
      <c r="F110" s="271" t="s">
        <v>5132</v>
      </c>
      <c r="G110" s="64"/>
      <c r="H110" s="64"/>
      <c r="I110" s="177"/>
      <c r="J110" s="64"/>
      <c r="K110" s="64"/>
      <c r="L110" s="62"/>
      <c r="M110" s="223"/>
      <c r="N110" s="43"/>
      <c r="O110" s="43"/>
      <c r="P110" s="43"/>
      <c r="Q110" s="43"/>
      <c r="R110" s="43"/>
      <c r="S110" s="43"/>
      <c r="T110" s="79"/>
      <c r="AT110" s="25" t="s">
        <v>428</v>
      </c>
      <c r="AU110" s="25" t="s">
        <v>78</v>
      </c>
    </row>
    <row r="111" spans="2:65" s="1" customFormat="1" ht="22.5" customHeight="1">
      <c r="B111" s="42"/>
      <c r="C111" s="209" t="s">
        <v>508</v>
      </c>
      <c r="D111" s="209" t="s">
        <v>421</v>
      </c>
      <c r="E111" s="210" t="s">
        <v>5133</v>
      </c>
      <c r="F111" s="211" t="s">
        <v>5134</v>
      </c>
      <c r="G111" s="212" t="s">
        <v>21</v>
      </c>
      <c r="H111" s="213">
        <v>12</v>
      </c>
      <c r="I111" s="214"/>
      <c r="J111" s="215">
        <f>ROUND(I111*H111,2)</f>
        <v>0</v>
      </c>
      <c r="K111" s="211" t="s">
        <v>21</v>
      </c>
      <c r="L111" s="62"/>
      <c r="M111" s="216" t="s">
        <v>21</v>
      </c>
      <c r="N111" s="217" t="s">
        <v>42</v>
      </c>
      <c r="O111" s="43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25" t="s">
        <v>426</v>
      </c>
      <c r="AT111" s="25" t="s">
        <v>421</v>
      </c>
      <c r="AU111" s="25" t="s">
        <v>78</v>
      </c>
      <c r="AY111" s="25" t="s">
        <v>419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5" t="s">
        <v>78</v>
      </c>
      <c r="BK111" s="220">
        <f>ROUND(I111*H111,2)</f>
        <v>0</v>
      </c>
      <c r="BL111" s="25" t="s">
        <v>426</v>
      </c>
      <c r="BM111" s="25" t="s">
        <v>599</v>
      </c>
    </row>
    <row r="112" spans="2:65" s="1" customFormat="1" ht="13.5">
      <c r="B112" s="42"/>
      <c r="C112" s="64"/>
      <c r="D112" s="237" t="s">
        <v>428</v>
      </c>
      <c r="E112" s="64"/>
      <c r="F112" s="271" t="s">
        <v>5134</v>
      </c>
      <c r="G112" s="64"/>
      <c r="H112" s="64"/>
      <c r="I112" s="177"/>
      <c r="J112" s="64"/>
      <c r="K112" s="64"/>
      <c r="L112" s="62"/>
      <c r="M112" s="223"/>
      <c r="N112" s="43"/>
      <c r="O112" s="43"/>
      <c r="P112" s="43"/>
      <c r="Q112" s="43"/>
      <c r="R112" s="43"/>
      <c r="S112" s="43"/>
      <c r="T112" s="79"/>
      <c r="AT112" s="25" t="s">
        <v>428</v>
      </c>
      <c r="AU112" s="25" t="s">
        <v>78</v>
      </c>
    </row>
    <row r="113" spans="2:65" s="1" customFormat="1" ht="22.5" customHeight="1">
      <c r="B113" s="42"/>
      <c r="C113" s="209" t="s">
        <v>10</v>
      </c>
      <c r="D113" s="209" t="s">
        <v>421</v>
      </c>
      <c r="E113" s="210" t="s">
        <v>5135</v>
      </c>
      <c r="F113" s="211" t="s">
        <v>5136</v>
      </c>
      <c r="G113" s="212" t="s">
        <v>21</v>
      </c>
      <c r="H113" s="213">
        <v>1</v>
      </c>
      <c r="I113" s="214"/>
      <c r="J113" s="215">
        <f>ROUND(I113*H113,2)</f>
        <v>0</v>
      </c>
      <c r="K113" s="211" t="s">
        <v>21</v>
      </c>
      <c r="L113" s="62"/>
      <c r="M113" s="216" t="s">
        <v>21</v>
      </c>
      <c r="N113" s="217" t="s">
        <v>42</v>
      </c>
      <c r="O113" s="43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25" t="s">
        <v>426</v>
      </c>
      <c r="AT113" s="25" t="s">
        <v>421</v>
      </c>
      <c r="AU113" s="25" t="s">
        <v>78</v>
      </c>
      <c r="AY113" s="25" t="s">
        <v>419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5" t="s">
        <v>78</v>
      </c>
      <c r="BK113" s="220">
        <f>ROUND(I113*H113,2)</f>
        <v>0</v>
      </c>
      <c r="BL113" s="25" t="s">
        <v>426</v>
      </c>
      <c r="BM113" s="25" t="s">
        <v>611</v>
      </c>
    </row>
    <row r="114" spans="2:65" s="1" customFormat="1" ht="13.5">
      <c r="B114" s="42"/>
      <c r="C114" s="64"/>
      <c r="D114" s="237" t="s">
        <v>428</v>
      </c>
      <c r="E114" s="64"/>
      <c r="F114" s="271" t="s">
        <v>5136</v>
      </c>
      <c r="G114" s="64"/>
      <c r="H114" s="64"/>
      <c r="I114" s="177"/>
      <c r="J114" s="64"/>
      <c r="K114" s="64"/>
      <c r="L114" s="62"/>
      <c r="M114" s="223"/>
      <c r="N114" s="43"/>
      <c r="O114" s="43"/>
      <c r="P114" s="43"/>
      <c r="Q114" s="43"/>
      <c r="R114" s="43"/>
      <c r="S114" s="43"/>
      <c r="T114" s="79"/>
      <c r="AT114" s="25" t="s">
        <v>428</v>
      </c>
      <c r="AU114" s="25" t="s">
        <v>78</v>
      </c>
    </row>
    <row r="115" spans="2:65" s="1" customFormat="1" ht="22.5" customHeight="1">
      <c r="B115" s="42"/>
      <c r="C115" s="209" t="s">
        <v>517</v>
      </c>
      <c r="D115" s="209" t="s">
        <v>421</v>
      </c>
      <c r="E115" s="210" t="s">
        <v>5137</v>
      </c>
      <c r="F115" s="211" t="s">
        <v>5138</v>
      </c>
      <c r="G115" s="212" t="s">
        <v>21</v>
      </c>
      <c r="H115" s="213">
        <v>2</v>
      </c>
      <c r="I115" s="214"/>
      <c r="J115" s="215">
        <f>ROUND(I115*H115,2)</f>
        <v>0</v>
      </c>
      <c r="K115" s="211" t="s">
        <v>21</v>
      </c>
      <c r="L115" s="62"/>
      <c r="M115" s="216" t="s">
        <v>21</v>
      </c>
      <c r="N115" s="217" t="s">
        <v>42</v>
      </c>
      <c r="O115" s="43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25" t="s">
        <v>426</v>
      </c>
      <c r="AT115" s="25" t="s">
        <v>421</v>
      </c>
      <c r="AU115" s="25" t="s">
        <v>78</v>
      </c>
      <c r="AY115" s="25" t="s">
        <v>419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5" t="s">
        <v>78</v>
      </c>
      <c r="BK115" s="220">
        <f>ROUND(I115*H115,2)</f>
        <v>0</v>
      </c>
      <c r="BL115" s="25" t="s">
        <v>426</v>
      </c>
      <c r="BM115" s="25" t="s">
        <v>622</v>
      </c>
    </row>
    <row r="116" spans="2:65" s="1" customFormat="1" ht="13.5">
      <c r="B116" s="42"/>
      <c r="C116" s="64"/>
      <c r="D116" s="237" t="s">
        <v>428</v>
      </c>
      <c r="E116" s="64"/>
      <c r="F116" s="271" t="s">
        <v>5138</v>
      </c>
      <c r="G116" s="64"/>
      <c r="H116" s="64"/>
      <c r="I116" s="177"/>
      <c r="J116" s="64"/>
      <c r="K116" s="64"/>
      <c r="L116" s="62"/>
      <c r="M116" s="223"/>
      <c r="N116" s="43"/>
      <c r="O116" s="43"/>
      <c r="P116" s="43"/>
      <c r="Q116" s="43"/>
      <c r="R116" s="43"/>
      <c r="S116" s="43"/>
      <c r="T116" s="79"/>
      <c r="AT116" s="25" t="s">
        <v>428</v>
      </c>
      <c r="AU116" s="25" t="s">
        <v>78</v>
      </c>
    </row>
    <row r="117" spans="2:65" s="1" customFormat="1" ht="22.5" customHeight="1">
      <c r="B117" s="42"/>
      <c r="C117" s="209" t="s">
        <v>523</v>
      </c>
      <c r="D117" s="209" t="s">
        <v>421</v>
      </c>
      <c r="E117" s="210" t="s">
        <v>5139</v>
      </c>
      <c r="F117" s="211" t="s">
        <v>5140</v>
      </c>
      <c r="G117" s="212" t="s">
        <v>21</v>
      </c>
      <c r="H117" s="213">
        <v>1</v>
      </c>
      <c r="I117" s="214"/>
      <c r="J117" s="215">
        <f>ROUND(I117*H117,2)</f>
        <v>0</v>
      </c>
      <c r="K117" s="211" t="s">
        <v>21</v>
      </c>
      <c r="L117" s="62"/>
      <c r="M117" s="216" t="s">
        <v>21</v>
      </c>
      <c r="N117" s="217" t="s">
        <v>42</v>
      </c>
      <c r="O117" s="43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25" t="s">
        <v>426</v>
      </c>
      <c r="AT117" s="25" t="s">
        <v>421</v>
      </c>
      <c r="AU117" s="25" t="s">
        <v>78</v>
      </c>
      <c r="AY117" s="25" t="s">
        <v>419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5" t="s">
        <v>78</v>
      </c>
      <c r="BK117" s="220">
        <f>ROUND(I117*H117,2)</f>
        <v>0</v>
      </c>
      <c r="BL117" s="25" t="s">
        <v>426</v>
      </c>
      <c r="BM117" s="25" t="s">
        <v>633</v>
      </c>
    </row>
    <row r="118" spans="2:65" s="1" customFormat="1" ht="13.5">
      <c r="B118" s="42"/>
      <c r="C118" s="64"/>
      <c r="D118" s="237" t="s">
        <v>428</v>
      </c>
      <c r="E118" s="64"/>
      <c r="F118" s="271" t="s">
        <v>5140</v>
      </c>
      <c r="G118" s="64"/>
      <c r="H118" s="64"/>
      <c r="I118" s="177"/>
      <c r="J118" s="64"/>
      <c r="K118" s="64"/>
      <c r="L118" s="62"/>
      <c r="M118" s="223"/>
      <c r="N118" s="43"/>
      <c r="O118" s="43"/>
      <c r="P118" s="43"/>
      <c r="Q118" s="43"/>
      <c r="R118" s="43"/>
      <c r="S118" s="43"/>
      <c r="T118" s="79"/>
      <c r="AT118" s="25" t="s">
        <v>428</v>
      </c>
      <c r="AU118" s="25" t="s">
        <v>78</v>
      </c>
    </row>
    <row r="119" spans="2:65" s="1" customFormat="1" ht="22.5" customHeight="1">
      <c r="B119" s="42"/>
      <c r="C119" s="209" t="s">
        <v>529</v>
      </c>
      <c r="D119" s="209" t="s">
        <v>421</v>
      </c>
      <c r="E119" s="210" t="s">
        <v>5141</v>
      </c>
      <c r="F119" s="211" t="s">
        <v>5142</v>
      </c>
      <c r="G119" s="212" t="s">
        <v>21</v>
      </c>
      <c r="H119" s="213">
        <v>2</v>
      </c>
      <c r="I119" s="214"/>
      <c r="J119" s="215">
        <f>ROUND(I119*H119,2)</f>
        <v>0</v>
      </c>
      <c r="K119" s="211" t="s">
        <v>21</v>
      </c>
      <c r="L119" s="62"/>
      <c r="M119" s="216" t="s">
        <v>21</v>
      </c>
      <c r="N119" s="217" t="s">
        <v>42</v>
      </c>
      <c r="O119" s="43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25" t="s">
        <v>426</v>
      </c>
      <c r="AT119" s="25" t="s">
        <v>421</v>
      </c>
      <c r="AU119" s="25" t="s">
        <v>78</v>
      </c>
      <c r="AY119" s="25" t="s">
        <v>419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5" t="s">
        <v>78</v>
      </c>
      <c r="BK119" s="220">
        <f>ROUND(I119*H119,2)</f>
        <v>0</v>
      </c>
      <c r="BL119" s="25" t="s">
        <v>426</v>
      </c>
      <c r="BM119" s="25" t="s">
        <v>643</v>
      </c>
    </row>
    <row r="120" spans="2:65" s="1" customFormat="1" ht="13.5">
      <c r="B120" s="42"/>
      <c r="C120" s="64"/>
      <c r="D120" s="237" t="s">
        <v>428</v>
      </c>
      <c r="E120" s="64"/>
      <c r="F120" s="271" t="s">
        <v>5142</v>
      </c>
      <c r="G120" s="64"/>
      <c r="H120" s="64"/>
      <c r="I120" s="177"/>
      <c r="J120" s="64"/>
      <c r="K120" s="64"/>
      <c r="L120" s="62"/>
      <c r="M120" s="223"/>
      <c r="N120" s="43"/>
      <c r="O120" s="43"/>
      <c r="P120" s="43"/>
      <c r="Q120" s="43"/>
      <c r="R120" s="43"/>
      <c r="S120" s="43"/>
      <c r="T120" s="79"/>
      <c r="AT120" s="25" t="s">
        <v>428</v>
      </c>
      <c r="AU120" s="25" t="s">
        <v>78</v>
      </c>
    </row>
    <row r="121" spans="2:65" s="1" customFormat="1" ht="22.5" customHeight="1">
      <c r="B121" s="42"/>
      <c r="C121" s="209" t="s">
        <v>535</v>
      </c>
      <c r="D121" s="209" t="s">
        <v>421</v>
      </c>
      <c r="E121" s="210" t="s">
        <v>5143</v>
      </c>
      <c r="F121" s="211" t="s">
        <v>5144</v>
      </c>
      <c r="G121" s="212" t="s">
        <v>21</v>
      </c>
      <c r="H121" s="213">
        <v>1</v>
      </c>
      <c r="I121" s="214"/>
      <c r="J121" s="215">
        <f>ROUND(I121*H121,2)</f>
        <v>0</v>
      </c>
      <c r="K121" s="211" t="s">
        <v>21</v>
      </c>
      <c r="L121" s="62"/>
      <c r="M121" s="216" t="s">
        <v>21</v>
      </c>
      <c r="N121" s="217" t="s">
        <v>42</v>
      </c>
      <c r="O121" s="43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25" t="s">
        <v>426</v>
      </c>
      <c r="AT121" s="25" t="s">
        <v>421</v>
      </c>
      <c r="AU121" s="25" t="s">
        <v>78</v>
      </c>
      <c r="AY121" s="25" t="s">
        <v>419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5" t="s">
        <v>78</v>
      </c>
      <c r="BK121" s="220">
        <f>ROUND(I121*H121,2)</f>
        <v>0</v>
      </c>
      <c r="BL121" s="25" t="s">
        <v>426</v>
      </c>
      <c r="BM121" s="25" t="s">
        <v>654</v>
      </c>
    </row>
    <row r="122" spans="2:65" s="1" customFormat="1" ht="13.5">
      <c r="B122" s="42"/>
      <c r="C122" s="64"/>
      <c r="D122" s="237" t="s">
        <v>428</v>
      </c>
      <c r="E122" s="64"/>
      <c r="F122" s="271" t="s">
        <v>5144</v>
      </c>
      <c r="G122" s="64"/>
      <c r="H122" s="64"/>
      <c r="I122" s="177"/>
      <c r="J122" s="64"/>
      <c r="K122" s="64"/>
      <c r="L122" s="62"/>
      <c r="M122" s="223"/>
      <c r="N122" s="43"/>
      <c r="O122" s="43"/>
      <c r="P122" s="43"/>
      <c r="Q122" s="43"/>
      <c r="R122" s="43"/>
      <c r="S122" s="43"/>
      <c r="T122" s="79"/>
      <c r="AT122" s="25" t="s">
        <v>428</v>
      </c>
      <c r="AU122" s="25" t="s">
        <v>78</v>
      </c>
    </row>
    <row r="123" spans="2:65" s="1" customFormat="1" ht="22.5" customHeight="1">
      <c r="B123" s="42"/>
      <c r="C123" s="209" t="s">
        <v>544</v>
      </c>
      <c r="D123" s="209" t="s">
        <v>421</v>
      </c>
      <c r="E123" s="210" t="s">
        <v>5145</v>
      </c>
      <c r="F123" s="211" t="s">
        <v>5146</v>
      </c>
      <c r="G123" s="212" t="s">
        <v>21</v>
      </c>
      <c r="H123" s="213">
        <v>1</v>
      </c>
      <c r="I123" s="214"/>
      <c r="J123" s="215">
        <f>ROUND(I123*H123,2)</f>
        <v>0</v>
      </c>
      <c r="K123" s="211" t="s">
        <v>21</v>
      </c>
      <c r="L123" s="62"/>
      <c r="M123" s="216" t="s">
        <v>21</v>
      </c>
      <c r="N123" s="217" t="s">
        <v>42</v>
      </c>
      <c r="O123" s="43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25" t="s">
        <v>426</v>
      </c>
      <c r="AT123" s="25" t="s">
        <v>421</v>
      </c>
      <c r="AU123" s="25" t="s">
        <v>78</v>
      </c>
      <c r="AY123" s="25" t="s">
        <v>419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5" t="s">
        <v>78</v>
      </c>
      <c r="BK123" s="220">
        <f>ROUND(I123*H123,2)</f>
        <v>0</v>
      </c>
      <c r="BL123" s="25" t="s">
        <v>426</v>
      </c>
      <c r="BM123" s="25" t="s">
        <v>664</v>
      </c>
    </row>
    <row r="124" spans="2:65" s="1" customFormat="1" ht="13.5">
      <c r="B124" s="42"/>
      <c r="C124" s="64"/>
      <c r="D124" s="237" t="s">
        <v>428</v>
      </c>
      <c r="E124" s="64"/>
      <c r="F124" s="271" t="s">
        <v>5146</v>
      </c>
      <c r="G124" s="64"/>
      <c r="H124" s="64"/>
      <c r="I124" s="177"/>
      <c r="J124" s="64"/>
      <c r="K124" s="64"/>
      <c r="L124" s="62"/>
      <c r="M124" s="223"/>
      <c r="N124" s="43"/>
      <c r="O124" s="43"/>
      <c r="P124" s="43"/>
      <c r="Q124" s="43"/>
      <c r="R124" s="43"/>
      <c r="S124" s="43"/>
      <c r="T124" s="79"/>
      <c r="AT124" s="25" t="s">
        <v>428</v>
      </c>
      <c r="AU124" s="25" t="s">
        <v>78</v>
      </c>
    </row>
    <row r="125" spans="2:65" s="1" customFormat="1" ht="22.5" customHeight="1">
      <c r="B125" s="42"/>
      <c r="C125" s="209" t="s">
        <v>9</v>
      </c>
      <c r="D125" s="209" t="s">
        <v>421</v>
      </c>
      <c r="E125" s="210" t="s">
        <v>5147</v>
      </c>
      <c r="F125" s="211" t="s">
        <v>5148</v>
      </c>
      <c r="G125" s="212" t="s">
        <v>21</v>
      </c>
      <c r="H125" s="213">
        <v>1</v>
      </c>
      <c r="I125" s="214"/>
      <c r="J125" s="215">
        <f>ROUND(I125*H125,2)</f>
        <v>0</v>
      </c>
      <c r="K125" s="211" t="s">
        <v>21</v>
      </c>
      <c r="L125" s="62"/>
      <c r="M125" s="216" t="s">
        <v>21</v>
      </c>
      <c r="N125" s="217" t="s">
        <v>42</v>
      </c>
      <c r="O125" s="43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25" t="s">
        <v>426</v>
      </c>
      <c r="AT125" s="25" t="s">
        <v>421</v>
      </c>
      <c r="AU125" s="25" t="s">
        <v>78</v>
      </c>
      <c r="AY125" s="25" t="s">
        <v>419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5" t="s">
        <v>78</v>
      </c>
      <c r="BK125" s="220">
        <f>ROUND(I125*H125,2)</f>
        <v>0</v>
      </c>
      <c r="BL125" s="25" t="s">
        <v>426</v>
      </c>
      <c r="BM125" s="25" t="s">
        <v>679</v>
      </c>
    </row>
    <row r="126" spans="2:65" s="1" customFormat="1" ht="13.5">
      <c r="B126" s="42"/>
      <c r="C126" s="64"/>
      <c r="D126" s="237" t="s">
        <v>428</v>
      </c>
      <c r="E126" s="64"/>
      <c r="F126" s="271" t="s">
        <v>5148</v>
      </c>
      <c r="G126" s="64"/>
      <c r="H126" s="64"/>
      <c r="I126" s="177"/>
      <c r="J126" s="64"/>
      <c r="K126" s="64"/>
      <c r="L126" s="62"/>
      <c r="M126" s="223"/>
      <c r="N126" s="43"/>
      <c r="O126" s="43"/>
      <c r="P126" s="43"/>
      <c r="Q126" s="43"/>
      <c r="R126" s="43"/>
      <c r="S126" s="43"/>
      <c r="T126" s="79"/>
      <c r="AT126" s="25" t="s">
        <v>428</v>
      </c>
      <c r="AU126" s="25" t="s">
        <v>78</v>
      </c>
    </row>
    <row r="127" spans="2:65" s="1" customFormat="1" ht="22.5" customHeight="1">
      <c r="B127" s="42"/>
      <c r="C127" s="209" t="s">
        <v>557</v>
      </c>
      <c r="D127" s="209" t="s">
        <v>421</v>
      </c>
      <c r="E127" s="210" t="s">
        <v>5149</v>
      </c>
      <c r="F127" s="211" t="s">
        <v>5150</v>
      </c>
      <c r="G127" s="212" t="s">
        <v>21</v>
      </c>
      <c r="H127" s="213">
        <v>1</v>
      </c>
      <c r="I127" s="214"/>
      <c r="J127" s="215">
        <f>ROUND(I127*H127,2)</f>
        <v>0</v>
      </c>
      <c r="K127" s="211" t="s">
        <v>21</v>
      </c>
      <c r="L127" s="62"/>
      <c r="M127" s="216" t="s">
        <v>21</v>
      </c>
      <c r="N127" s="217" t="s">
        <v>42</v>
      </c>
      <c r="O127" s="43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25" t="s">
        <v>426</v>
      </c>
      <c r="AT127" s="25" t="s">
        <v>421</v>
      </c>
      <c r="AU127" s="25" t="s">
        <v>78</v>
      </c>
      <c r="AY127" s="25" t="s">
        <v>419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5" t="s">
        <v>78</v>
      </c>
      <c r="BK127" s="220">
        <f>ROUND(I127*H127,2)</f>
        <v>0</v>
      </c>
      <c r="BL127" s="25" t="s">
        <v>426</v>
      </c>
      <c r="BM127" s="25" t="s">
        <v>688</v>
      </c>
    </row>
    <row r="128" spans="2:65" s="1" customFormat="1" ht="13.5">
      <c r="B128" s="42"/>
      <c r="C128" s="64"/>
      <c r="D128" s="237" t="s">
        <v>428</v>
      </c>
      <c r="E128" s="64"/>
      <c r="F128" s="271" t="s">
        <v>5150</v>
      </c>
      <c r="G128" s="64"/>
      <c r="H128" s="64"/>
      <c r="I128" s="177"/>
      <c r="J128" s="64"/>
      <c r="K128" s="64"/>
      <c r="L128" s="62"/>
      <c r="M128" s="223"/>
      <c r="N128" s="43"/>
      <c r="O128" s="43"/>
      <c r="P128" s="43"/>
      <c r="Q128" s="43"/>
      <c r="R128" s="43"/>
      <c r="S128" s="43"/>
      <c r="T128" s="79"/>
      <c r="AT128" s="25" t="s">
        <v>428</v>
      </c>
      <c r="AU128" s="25" t="s">
        <v>78</v>
      </c>
    </row>
    <row r="129" spans="2:65" s="1" customFormat="1" ht="22.5" customHeight="1">
      <c r="B129" s="42"/>
      <c r="C129" s="209" t="s">
        <v>563</v>
      </c>
      <c r="D129" s="209" t="s">
        <v>421</v>
      </c>
      <c r="E129" s="210" t="s">
        <v>5131</v>
      </c>
      <c r="F129" s="211" t="s">
        <v>5132</v>
      </c>
      <c r="G129" s="212" t="s">
        <v>21</v>
      </c>
      <c r="H129" s="213">
        <v>30</v>
      </c>
      <c r="I129" s="214"/>
      <c r="J129" s="215">
        <f>ROUND(I129*H129,2)</f>
        <v>0</v>
      </c>
      <c r="K129" s="211" t="s">
        <v>21</v>
      </c>
      <c r="L129" s="62"/>
      <c r="M129" s="216" t="s">
        <v>21</v>
      </c>
      <c r="N129" s="217" t="s">
        <v>42</v>
      </c>
      <c r="O129" s="43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5" t="s">
        <v>426</v>
      </c>
      <c r="AT129" s="25" t="s">
        <v>421</v>
      </c>
      <c r="AU129" s="25" t="s">
        <v>78</v>
      </c>
      <c r="AY129" s="25" t="s">
        <v>419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5" t="s">
        <v>78</v>
      </c>
      <c r="BK129" s="220">
        <f>ROUND(I129*H129,2)</f>
        <v>0</v>
      </c>
      <c r="BL129" s="25" t="s">
        <v>426</v>
      </c>
      <c r="BM129" s="25" t="s">
        <v>700</v>
      </c>
    </row>
    <row r="130" spans="2:65" s="1" customFormat="1" ht="13.5">
      <c r="B130" s="42"/>
      <c r="C130" s="64"/>
      <c r="D130" s="237" t="s">
        <v>428</v>
      </c>
      <c r="E130" s="64"/>
      <c r="F130" s="271" t="s">
        <v>5132</v>
      </c>
      <c r="G130" s="64"/>
      <c r="H130" s="64"/>
      <c r="I130" s="177"/>
      <c r="J130" s="64"/>
      <c r="K130" s="64"/>
      <c r="L130" s="62"/>
      <c r="M130" s="223"/>
      <c r="N130" s="43"/>
      <c r="O130" s="43"/>
      <c r="P130" s="43"/>
      <c r="Q130" s="43"/>
      <c r="R130" s="43"/>
      <c r="S130" s="43"/>
      <c r="T130" s="79"/>
      <c r="AT130" s="25" t="s">
        <v>428</v>
      </c>
      <c r="AU130" s="25" t="s">
        <v>78</v>
      </c>
    </row>
    <row r="131" spans="2:65" s="1" customFormat="1" ht="22.5" customHeight="1">
      <c r="B131" s="42"/>
      <c r="C131" s="209" t="s">
        <v>569</v>
      </c>
      <c r="D131" s="209" t="s">
        <v>421</v>
      </c>
      <c r="E131" s="210" t="s">
        <v>5151</v>
      </c>
      <c r="F131" s="211" t="s">
        <v>5152</v>
      </c>
      <c r="G131" s="212" t="s">
        <v>21</v>
      </c>
      <c r="H131" s="213">
        <v>1</v>
      </c>
      <c r="I131" s="214"/>
      <c r="J131" s="215">
        <f>ROUND(I131*H131,2)</f>
        <v>0</v>
      </c>
      <c r="K131" s="211" t="s">
        <v>21</v>
      </c>
      <c r="L131" s="62"/>
      <c r="M131" s="216" t="s">
        <v>21</v>
      </c>
      <c r="N131" s="217" t="s">
        <v>42</v>
      </c>
      <c r="O131" s="43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5" t="s">
        <v>426</v>
      </c>
      <c r="AT131" s="25" t="s">
        <v>421</v>
      </c>
      <c r="AU131" s="25" t="s">
        <v>78</v>
      </c>
      <c r="AY131" s="25" t="s">
        <v>419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5" t="s">
        <v>78</v>
      </c>
      <c r="BK131" s="220">
        <f>ROUND(I131*H131,2)</f>
        <v>0</v>
      </c>
      <c r="BL131" s="25" t="s">
        <v>426</v>
      </c>
      <c r="BM131" s="25" t="s">
        <v>757</v>
      </c>
    </row>
    <row r="132" spans="2:65" s="1" customFormat="1" ht="13.5">
      <c r="B132" s="42"/>
      <c r="C132" s="64"/>
      <c r="D132" s="237" t="s">
        <v>428</v>
      </c>
      <c r="E132" s="64"/>
      <c r="F132" s="271" t="s">
        <v>5152</v>
      </c>
      <c r="G132" s="64"/>
      <c r="H132" s="64"/>
      <c r="I132" s="177"/>
      <c r="J132" s="64"/>
      <c r="K132" s="64"/>
      <c r="L132" s="62"/>
      <c r="M132" s="223"/>
      <c r="N132" s="43"/>
      <c r="O132" s="43"/>
      <c r="P132" s="43"/>
      <c r="Q132" s="43"/>
      <c r="R132" s="43"/>
      <c r="S132" s="43"/>
      <c r="T132" s="79"/>
      <c r="AT132" s="25" t="s">
        <v>428</v>
      </c>
      <c r="AU132" s="25" t="s">
        <v>78</v>
      </c>
    </row>
    <row r="133" spans="2:65" s="1" customFormat="1" ht="22.5" customHeight="1">
      <c r="B133" s="42"/>
      <c r="C133" s="209" t="s">
        <v>576</v>
      </c>
      <c r="D133" s="209" t="s">
        <v>421</v>
      </c>
      <c r="E133" s="210" t="s">
        <v>5153</v>
      </c>
      <c r="F133" s="211" t="s">
        <v>5154</v>
      </c>
      <c r="G133" s="212" t="s">
        <v>21</v>
      </c>
      <c r="H133" s="213">
        <v>8</v>
      </c>
      <c r="I133" s="214"/>
      <c r="J133" s="215">
        <f>ROUND(I133*H133,2)</f>
        <v>0</v>
      </c>
      <c r="K133" s="211" t="s">
        <v>21</v>
      </c>
      <c r="L133" s="62"/>
      <c r="M133" s="216" t="s">
        <v>21</v>
      </c>
      <c r="N133" s="217" t="s">
        <v>42</v>
      </c>
      <c r="O133" s="43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5" t="s">
        <v>426</v>
      </c>
      <c r="AT133" s="25" t="s">
        <v>421</v>
      </c>
      <c r="AU133" s="25" t="s">
        <v>78</v>
      </c>
      <c r="AY133" s="25" t="s">
        <v>419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5" t="s">
        <v>78</v>
      </c>
      <c r="BK133" s="220">
        <f>ROUND(I133*H133,2)</f>
        <v>0</v>
      </c>
      <c r="BL133" s="25" t="s">
        <v>426</v>
      </c>
      <c r="BM133" s="25" t="s">
        <v>769</v>
      </c>
    </row>
    <row r="134" spans="2:65" s="1" customFormat="1" ht="13.5">
      <c r="B134" s="42"/>
      <c r="C134" s="64"/>
      <c r="D134" s="237" t="s">
        <v>428</v>
      </c>
      <c r="E134" s="64"/>
      <c r="F134" s="271" t="s">
        <v>5154</v>
      </c>
      <c r="G134" s="64"/>
      <c r="H134" s="64"/>
      <c r="I134" s="177"/>
      <c r="J134" s="64"/>
      <c r="K134" s="64"/>
      <c r="L134" s="62"/>
      <c r="M134" s="223"/>
      <c r="N134" s="43"/>
      <c r="O134" s="43"/>
      <c r="P134" s="43"/>
      <c r="Q134" s="43"/>
      <c r="R134" s="43"/>
      <c r="S134" s="43"/>
      <c r="T134" s="79"/>
      <c r="AT134" s="25" t="s">
        <v>428</v>
      </c>
      <c r="AU134" s="25" t="s">
        <v>78</v>
      </c>
    </row>
    <row r="135" spans="2:65" s="1" customFormat="1" ht="22.5" customHeight="1">
      <c r="B135" s="42"/>
      <c r="C135" s="209" t="s">
        <v>587</v>
      </c>
      <c r="D135" s="209" t="s">
        <v>421</v>
      </c>
      <c r="E135" s="210" t="s">
        <v>5155</v>
      </c>
      <c r="F135" s="211" t="s">
        <v>5156</v>
      </c>
      <c r="G135" s="212" t="s">
        <v>21</v>
      </c>
      <c r="H135" s="213">
        <v>12</v>
      </c>
      <c r="I135" s="214"/>
      <c r="J135" s="215">
        <f>ROUND(I135*H135,2)</f>
        <v>0</v>
      </c>
      <c r="K135" s="211" t="s">
        <v>21</v>
      </c>
      <c r="L135" s="62"/>
      <c r="M135" s="216" t="s">
        <v>21</v>
      </c>
      <c r="N135" s="217" t="s">
        <v>42</v>
      </c>
      <c r="O135" s="43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5" t="s">
        <v>426</v>
      </c>
      <c r="AT135" s="25" t="s">
        <v>421</v>
      </c>
      <c r="AU135" s="25" t="s">
        <v>78</v>
      </c>
      <c r="AY135" s="25" t="s">
        <v>419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5" t="s">
        <v>78</v>
      </c>
      <c r="BK135" s="220">
        <f>ROUND(I135*H135,2)</f>
        <v>0</v>
      </c>
      <c r="BL135" s="25" t="s">
        <v>426</v>
      </c>
      <c r="BM135" s="25" t="s">
        <v>784</v>
      </c>
    </row>
    <row r="136" spans="2:65" s="1" customFormat="1" ht="13.5">
      <c r="B136" s="42"/>
      <c r="C136" s="64"/>
      <c r="D136" s="237" t="s">
        <v>428</v>
      </c>
      <c r="E136" s="64"/>
      <c r="F136" s="271" t="s">
        <v>5156</v>
      </c>
      <c r="G136" s="64"/>
      <c r="H136" s="64"/>
      <c r="I136" s="177"/>
      <c r="J136" s="64"/>
      <c r="K136" s="64"/>
      <c r="L136" s="62"/>
      <c r="M136" s="223"/>
      <c r="N136" s="43"/>
      <c r="O136" s="43"/>
      <c r="P136" s="43"/>
      <c r="Q136" s="43"/>
      <c r="R136" s="43"/>
      <c r="S136" s="43"/>
      <c r="T136" s="79"/>
      <c r="AT136" s="25" t="s">
        <v>428</v>
      </c>
      <c r="AU136" s="25" t="s">
        <v>78</v>
      </c>
    </row>
    <row r="137" spans="2:65" s="1" customFormat="1" ht="22.5" customHeight="1">
      <c r="B137" s="42"/>
      <c r="C137" s="209" t="s">
        <v>593</v>
      </c>
      <c r="D137" s="209" t="s">
        <v>421</v>
      </c>
      <c r="E137" s="210" t="s">
        <v>5157</v>
      </c>
      <c r="F137" s="211" t="s">
        <v>5158</v>
      </c>
      <c r="G137" s="212" t="s">
        <v>21</v>
      </c>
      <c r="H137" s="213">
        <v>15</v>
      </c>
      <c r="I137" s="214"/>
      <c r="J137" s="215">
        <f>ROUND(I137*H137,2)</f>
        <v>0</v>
      </c>
      <c r="K137" s="211" t="s">
        <v>21</v>
      </c>
      <c r="L137" s="62"/>
      <c r="M137" s="216" t="s">
        <v>21</v>
      </c>
      <c r="N137" s="217" t="s">
        <v>42</v>
      </c>
      <c r="O137" s="43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5" t="s">
        <v>426</v>
      </c>
      <c r="AT137" s="25" t="s">
        <v>421</v>
      </c>
      <c r="AU137" s="25" t="s">
        <v>78</v>
      </c>
      <c r="AY137" s="25" t="s">
        <v>419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5" t="s">
        <v>78</v>
      </c>
      <c r="BK137" s="220">
        <f>ROUND(I137*H137,2)</f>
        <v>0</v>
      </c>
      <c r="BL137" s="25" t="s">
        <v>426</v>
      </c>
      <c r="BM137" s="25" t="s">
        <v>797</v>
      </c>
    </row>
    <row r="138" spans="2:65" s="1" customFormat="1" ht="13.5">
      <c r="B138" s="42"/>
      <c r="C138" s="64"/>
      <c r="D138" s="237" t="s">
        <v>428</v>
      </c>
      <c r="E138" s="64"/>
      <c r="F138" s="271" t="s">
        <v>5158</v>
      </c>
      <c r="G138" s="64"/>
      <c r="H138" s="64"/>
      <c r="I138" s="177"/>
      <c r="J138" s="64"/>
      <c r="K138" s="64"/>
      <c r="L138" s="62"/>
      <c r="M138" s="223"/>
      <c r="N138" s="43"/>
      <c r="O138" s="43"/>
      <c r="P138" s="43"/>
      <c r="Q138" s="43"/>
      <c r="R138" s="43"/>
      <c r="S138" s="43"/>
      <c r="T138" s="79"/>
      <c r="AT138" s="25" t="s">
        <v>428</v>
      </c>
      <c r="AU138" s="25" t="s">
        <v>78</v>
      </c>
    </row>
    <row r="139" spans="2:65" s="1" customFormat="1" ht="22.5" customHeight="1">
      <c r="B139" s="42"/>
      <c r="C139" s="209" t="s">
        <v>599</v>
      </c>
      <c r="D139" s="209" t="s">
        <v>421</v>
      </c>
      <c r="E139" s="210" t="s">
        <v>5159</v>
      </c>
      <c r="F139" s="211" t="s">
        <v>5160</v>
      </c>
      <c r="G139" s="212" t="s">
        <v>21</v>
      </c>
      <c r="H139" s="213">
        <v>12</v>
      </c>
      <c r="I139" s="214"/>
      <c r="J139" s="215">
        <f>ROUND(I139*H139,2)</f>
        <v>0</v>
      </c>
      <c r="K139" s="211" t="s">
        <v>21</v>
      </c>
      <c r="L139" s="62"/>
      <c r="M139" s="216" t="s">
        <v>21</v>
      </c>
      <c r="N139" s="217" t="s">
        <v>42</v>
      </c>
      <c r="O139" s="43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25" t="s">
        <v>426</v>
      </c>
      <c r="AT139" s="25" t="s">
        <v>421</v>
      </c>
      <c r="AU139" s="25" t="s">
        <v>78</v>
      </c>
      <c r="AY139" s="25" t="s">
        <v>419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5" t="s">
        <v>78</v>
      </c>
      <c r="BK139" s="220">
        <f>ROUND(I139*H139,2)</f>
        <v>0</v>
      </c>
      <c r="BL139" s="25" t="s">
        <v>426</v>
      </c>
      <c r="BM139" s="25" t="s">
        <v>811</v>
      </c>
    </row>
    <row r="140" spans="2:65" s="1" customFormat="1" ht="13.5">
      <c r="B140" s="42"/>
      <c r="C140" s="64"/>
      <c r="D140" s="237" t="s">
        <v>428</v>
      </c>
      <c r="E140" s="64"/>
      <c r="F140" s="271" t="s">
        <v>5160</v>
      </c>
      <c r="G140" s="64"/>
      <c r="H140" s="64"/>
      <c r="I140" s="177"/>
      <c r="J140" s="64"/>
      <c r="K140" s="64"/>
      <c r="L140" s="62"/>
      <c r="M140" s="223"/>
      <c r="N140" s="43"/>
      <c r="O140" s="43"/>
      <c r="P140" s="43"/>
      <c r="Q140" s="43"/>
      <c r="R140" s="43"/>
      <c r="S140" s="43"/>
      <c r="T140" s="79"/>
      <c r="AT140" s="25" t="s">
        <v>428</v>
      </c>
      <c r="AU140" s="25" t="s">
        <v>78</v>
      </c>
    </row>
    <row r="141" spans="2:65" s="1" customFormat="1" ht="22.5" customHeight="1">
      <c r="B141" s="42"/>
      <c r="C141" s="209" t="s">
        <v>605</v>
      </c>
      <c r="D141" s="209" t="s">
        <v>421</v>
      </c>
      <c r="E141" s="210" t="s">
        <v>5161</v>
      </c>
      <c r="F141" s="211" t="s">
        <v>5162</v>
      </c>
      <c r="G141" s="212" t="s">
        <v>21</v>
      </c>
      <c r="H141" s="213">
        <v>30</v>
      </c>
      <c r="I141" s="214"/>
      <c r="J141" s="215">
        <f>ROUND(I141*H141,2)</f>
        <v>0</v>
      </c>
      <c r="K141" s="211" t="s">
        <v>21</v>
      </c>
      <c r="L141" s="62"/>
      <c r="M141" s="216" t="s">
        <v>21</v>
      </c>
      <c r="N141" s="217" t="s">
        <v>42</v>
      </c>
      <c r="O141" s="43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25" t="s">
        <v>426</v>
      </c>
      <c r="AT141" s="25" t="s">
        <v>421</v>
      </c>
      <c r="AU141" s="25" t="s">
        <v>78</v>
      </c>
      <c r="AY141" s="25" t="s">
        <v>419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5" t="s">
        <v>78</v>
      </c>
      <c r="BK141" s="220">
        <f>ROUND(I141*H141,2)</f>
        <v>0</v>
      </c>
      <c r="BL141" s="25" t="s">
        <v>426</v>
      </c>
      <c r="BM141" s="25" t="s">
        <v>325</v>
      </c>
    </row>
    <row r="142" spans="2:65" s="1" customFormat="1" ht="13.5">
      <c r="B142" s="42"/>
      <c r="C142" s="64"/>
      <c r="D142" s="237" t="s">
        <v>428</v>
      </c>
      <c r="E142" s="64"/>
      <c r="F142" s="271" t="s">
        <v>5162</v>
      </c>
      <c r="G142" s="64"/>
      <c r="H142" s="64"/>
      <c r="I142" s="177"/>
      <c r="J142" s="64"/>
      <c r="K142" s="64"/>
      <c r="L142" s="62"/>
      <c r="M142" s="223"/>
      <c r="N142" s="43"/>
      <c r="O142" s="43"/>
      <c r="P142" s="43"/>
      <c r="Q142" s="43"/>
      <c r="R142" s="43"/>
      <c r="S142" s="43"/>
      <c r="T142" s="79"/>
      <c r="AT142" s="25" t="s">
        <v>428</v>
      </c>
      <c r="AU142" s="25" t="s">
        <v>78</v>
      </c>
    </row>
    <row r="143" spans="2:65" s="1" customFormat="1" ht="22.5" customHeight="1">
      <c r="B143" s="42"/>
      <c r="C143" s="209" t="s">
        <v>611</v>
      </c>
      <c r="D143" s="209" t="s">
        <v>421</v>
      </c>
      <c r="E143" s="210" t="s">
        <v>5163</v>
      </c>
      <c r="F143" s="211" t="s">
        <v>5164</v>
      </c>
      <c r="G143" s="212" t="s">
        <v>21</v>
      </c>
      <c r="H143" s="213">
        <v>2</v>
      </c>
      <c r="I143" s="214"/>
      <c r="J143" s="215">
        <f>ROUND(I143*H143,2)</f>
        <v>0</v>
      </c>
      <c r="K143" s="211" t="s">
        <v>21</v>
      </c>
      <c r="L143" s="62"/>
      <c r="M143" s="216" t="s">
        <v>21</v>
      </c>
      <c r="N143" s="217" t="s">
        <v>42</v>
      </c>
      <c r="O143" s="43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5" t="s">
        <v>426</v>
      </c>
      <c r="AT143" s="25" t="s">
        <v>421</v>
      </c>
      <c r="AU143" s="25" t="s">
        <v>78</v>
      </c>
      <c r="AY143" s="25" t="s">
        <v>419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5" t="s">
        <v>78</v>
      </c>
      <c r="BK143" s="220">
        <f>ROUND(I143*H143,2)</f>
        <v>0</v>
      </c>
      <c r="BL143" s="25" t="s">
        <v>426</v>
      </c>
      <c r="BM143" s="25" t="s">
        <v>832</v>
      </c>
    </row>
    <row r="144" spans="2:65" s="1" customFormat="1" ht="13.5">
      <c r="B144" s="42"/>
      <c r="C144" s="64"/>
      <c r="D144" s="237" t="s">
        <v>428</v>
      </c>
      <c r="E144" s="64"/>
      <c r="F144" s="271" t="s">
        <v>5164</v>
      </c>
      <c r="G144" s="64"/>
      <c r="H144" s="64"/>
      <c r="I144" s="177"/>
      <c r="J144" s="64"/>
      <c r="K144" s="64"/>
      <c r="L144" s="62"/>
      <c r="M144" s="223"/>
      <c r="N144" s="43"/>
      <c r="O144" s="43"/>
      <c r="P144" s="43"/>
      <c r="Q144" s="43"/>
      <c r="R144" s="43"/>
      <c r="S144" s="43"/>
      <c r="T144" s="79"/>
      <c r="AT144" s="25" t="s">
        <v>428</v>
      </c>
      <c r="AU144" s="25" t="s">
        <v>78</v>
      </c>
    </row>
    <row r="145" spans="2:65" s="1" customFormat="1" ht="22.5" customHeight="1">
      <c r="B145" s="42"/>
      <c r="C145" s="209" t="s">
        <v>617</v>
      </c>
      <c r="D145" s="209" t="s">
        <v>421</v>
      </c>
      <c r="E145" s="210" t="s">
        <v>5165</v>
      </c>
      <c r="F145" s="211" t="s">
        <v>5166</v>
      </c>
      <c r="G145" s="212" t="s">
        <v>21</v>
      </c>
      <c r="H145" s="213">
        <v>4</v>
      </c>
      <c r="I145" s="214"/>
      <c r="J145" s="215">
        <f>ROUND(I145*H145,2)</f>
        <v>0</v>
      </c>
      <c r="K145" s="211" t="s">
        <v>21</v>
      </c>
      <c r="L145" s="62"/>
      <c r="M145" s="216" t="s">
        <v>21</v>
      </c>
      <c r="N145" s="217" t="s">
        <v>42</v>
      </c>
      <c r="O145" s="43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5" t="s">
        <v>426</v>
      </c>
      <c r="AT145" s="25" t="s">
        <v>421</v>
      </c>
      <c r="AU145" s="25" t="s">
        <v>78</v>
      </c>
      <c r="AY145" s="25" t="s">
        <v>419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5" t="s">
        <v>78</v>
      </c>
      <c r="BK145" s="220">
        <f>ROUND(I145*H145,2)</f>
        <v>0</v>
      </c>
      <c r="BL145" s="25" t="s">
        <v>426</v>
      </c>
      <c r="BM145" s="25" t="s">
        <v>842</v>
      </c>
    </row>
    <row r="146" spans="2:65" s="1" customFormat="1" ht="13.5">
      <c r="B146" s="42"/>
      <c r="C146" s="64"/>
      <c r="D146" s="237" t="s">
        <v>428</v>
      </c>
      <c r="E146" s="64"/>
      <c r="F146" s="271" t="s">
        <v>5166</v>
      </c>
      <c r="G146" s="64"/>
      <c r="H146" s="64"/>
      <c r="I146" s="177"/>
      <c r="J146" s="64"/>
      <c r="K146" s="64"/>
      <c r="L146" s="62"/>
      <c r="M146" s="223"/>
      <c r="N146" s="43"/>
      <c r="O146" s="43"/>
      <c r="P146" s="43"/>
      <c r="Q146" s="43"/>
      <c r="R146" s="43"/>
      <c r="S146" s="43"/>
      <c r="T146" s="79"/>
      <c r="AT146" s="25" t="s">
        <v>428</v>
      </c>
      <c r="AU146" s="25" t="s">
        <v>78</v>
      </c>
    </row>
    <row r="147" spans="2:65" s="1" customFormat="1" ht="22.5" customHeight="1">
      <c r="B147" s="42"/>
      <c r="C147" s="209" t="s">
        <v>622</v>
      </c>
      <c r="D147" s="209" t="s">
        <v>421</v>
      </c>
      <c r="E147" s="210" t="s">
        <v>5167</v>
      </c>
      <c r="F147" s="211" t="s">
        <v>5168</v>
      </c>
      <c r="G147" s="212" t="s">
        <v>21</v>
      </c>
      <c r="H147" s="213">
        <v>10</v>
      </c>
      <c r="I147" s="214"/>
      <c r="J147" s="215">
        <f>ROUND(I147*H147,2)</f>
        <v>0</v>
      </c>
      <c r="K147" s="211" t="s">
        <v>21</v>
      </c>
      <c r="L147" s="62"/>
      <c r="M147" s="216" t="s">
        <v>21</v>
      </c>
      <c r="N147" s="217" t="s">
        <v>42</v>
      </c>
      <c r="O147" s="43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25" t="s">
        <v>426</v>
      </c>
      <c r="AT147" s="25" t="s">
        <v>421</v>
      </c>
      <c r="AU147" s="25" t="s">
        <v>78</v>
      </c>
      <c r="AY147" s="25" t="s">
        <v>419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5" t="s">
        <v>78</v>
      </c>
      <c r="BK147" s="220">
        <f>ROUND(I147*H147,2)</f>
        <v>0</v>
      </c>
      <c r="BL147" s="25" t="s">
        <v>426</v>
      </c>
      <c r="BM147" s="25" t="s">
        <v>853</v>
      </c>
    </row>
    <row r="148" spans="2:65" s="1" customFormat="1" ht="13.5">
      <c r="B148" s="42"/>
      <c r="C148" s="64"/>
      <c r="D148" s="237" t="s">
        <v>428</v>
      </c>
      <c r="E148" s="64"/>
      <c r="F148" s="271" t="s">
        <v>5168</v>
      </c>
      <c r="G148" s="64"/>
      <c r="H148" s="64"/>
      <c r="I148" s="177"/>
      <c r="J148" s="64"/>
      <c r="K148" s="64"/>
      <c r="L148" s="62"/>
      <c r="M148" s="223"/>
      <c r="N148" s="43"/>
      <c r="O148" s="43"/>
      <c r="P148" s="43"/>
      <c r="Q148" s="43"/>
      <c r="R148" s="43"/>
      <c r="S148" s="43"/>
      <c r="T148" s="79"/>
      <c r="AT148" s="25" t="s">
        <v>428</v>
      </c>
      <c r="AU148" s="25" t="s">
        <v>78</v>
      </c>
    </row>
    <row r="149" spans="2:65" s="1" customFormat="1" ht="22.5" customHeight="1">
      <c r="B149" s="42"/>
      <c r="C149" s="209" t="s">
        <v>628</v>
      </c>
      <c r="D149" s="209" t="s">
        <v>421</v>
      </c>
      <c r="E149" s="210" t="s">
        <v>5169</v>
      </c>
      <c r="F149" s="211" t="s">
        <v>5170</v>
      </c>
      <c r="G149" s="212" t="s">
        <v>21</v>
      </c>
      <c r="H149" s="213">
        <v>4</v>
      </c>
      <c r="I149" s="214"/>
      <c r="J149" s="215">
        <f>ROUND(I149*H149,2)</f>
        <v>0</v>
      </c>
      <c r="K149" s="211" t="s">
        <v>21</v>
      </c>
      <c r="L149" s="62"/>
      <c r="M149" s="216" t="s">
        <v>21</v>
      </c>
      <c r="N149" s="217" t="s">
        <v>42</v>
      </c>
      <c r="O149" s="43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5" t="s">
        <v>426</v>
      </c>
      <c r="AT149" s="25" t="s">
        <v>421</v>
      </c>
      <c r="AU149" s="25" t="s">
        <v>78</v>
      </c>
      <c r="AY149" s="25" t="s">
        <v>419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5" t="s">
        <v>78</v>
      </c>
      <c r="BK149" s="220">
        <f>ROUND(I149*H149,2)</f>
        <v>0</v>
      </c>
      <c r="BL149" s="25" t="s">
        <v>426</v>
      </c>
      <c r="BM149" s="25" t="s">
        <v>864</v>
      </c>
    </row>
    <row r="150" spans="2:65" s="1" customFormat="1" ht="13.5">
      <c r="B150" s="42"/>
      <c r="C150" s="64"/>
      <c r="D150" s="237" t="s">
        <v>428</v>
      </c>
      <c r="E150" s="64"/>
      <c r="F150" s="271" t="s">
        <v>5170</v>
      </c>
      <c r="G150" s="64"/>
      <c r="H150" s="64"/>
      <c r="I150" s="177"/>
      <c r="J150" s="64"/>
      <c r="K150" s="64"/>
      <c r="L150" s="62"/>
      <c r="M150" s="223"/>
      <c r="N150" s="43"/>
      <c r="O150" s="43"/>
      <c r="P150" s="43"/>
      <c r="Q150" s="43"/>
      <c r="R150" s="43"/>
      <c r="S150" s="43"/>
      <c r="T150" s="79"/>
      <c r="AT150" s="25" t="s">
        <v>428</v>
      </c>
      <c r="AU150" s="25" t="s">
        <v>78</v>
      </c>
    </row>
    <row r="151" spans="2:65" s="1" customFormat="1" ht="22.5" customHeight="1">
      <c r="B151" s="42"/>
      <c r="C151" s="209" t="s">
        <v>633</v>
      </c>
      <c r="D151" s="209" t="s">
        <v>421</v>
      </c>
      <c r="E151" s="210" t="s">
        <v>5171</v>
      </c>
      <c r="F151" s="211" t="s">
        <v>5172</v>
      </c>
      <c r="G151" s="212" t="s">
        <v>21</v>
      </c>
      <c r="H151" s="213">
        <v>40</v>
      </c>
      <c r="I151" s="214"/>
      <c r="J151" s="215">
        <f>ROUND(I151*H151,2)</f>
        <v>0</v>
      </c>
      <c r="K151" s="211" t="s">
        <v>21</v>
      </c>
      <c r="L151" s="62"/>
      <c r="M151" s="216" t="s">
        <v>21</v>
      </c>
      <c r="N151" s="217" t="s">
        <v>42</v>
      </c>
      <c r="O151" s="43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5" t="s">
        <v>426</v>
      </c>
      <c r="AT151" s="25" t="s">
        <v>421</v>
      </c>
      <c r="AU151" s="25" t="s">
        <v>78</v>
      </c>
      <c r="AY151" s="25" t="s">
        <v>419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5" t="s">
        <v>78</v>
      </c>
      <c r="BK151" s="220">
        <f>ROUND(I151*H151,2)</f>
        <v>0</v>
      </c>
      <c r="BL151" s="25" t="s">
        <v>426</v>
      </c>
      <c r="BM151" s="25" t="s">
        <v>875</v>
      </c>
    </row>
    <row r="152" spans="2:65" s="1" customFormat="1" ht="13.5">
      <c r="B152" s="42"/>
      <c r="C152" s="64"/>
      <c r="D152" s="237" t="s">
        <v>428</v>
      </c>
      <c r="E152" s="64"/>
      <c r="F152" s="271" t="s">
        <v>5172</v>
      </c>
      <c r="G152" s="64"/>
      <c r="H152" s="64"/>
      <c r="I152" s="177"/>
      <c r="J152" s="64"/>
      <c r="K152" s="64"/>
      <c r="L152" s="62"/>
      <c r="M152" s="223"/>
      <c r="N152" s="43"/>
      <c r="O152" s="43"/>
      <c r="P152" s="43"/>
      <c r="Q152" s="43"/>
      <c r="R152" s="43"/>
      <c r="S152" s="43"/>
      <c r="T152" s="79"/>
      <c r="AT152" s="25" t="s">
        <v>428</v>
      </c>
      <c r="AU152" s="25" t="s">
        <v>78</v>
      </c>
    </row>
    <row r="153" spans="2:65" s="1" customFormat="1" ht="22.5" customHeight="1">
      <c r="B153" s="42"/>
      <c r="C153" s="209" t="s">
        <v>638</v>
      </c>
      <c r="D153" s="209" t="s">
        <v>421</v>
      </c>
      <c r="E153" s="210" t="s">
        <v>5173</v>
      </c>
      <c r="F153" s="211" t="s">
        <v>5174</v>
      </c>
      <c r="G153" s="212" t="s">
        <v>21</v>
      </c>
      <c r="H153" s="213">
        <v>24</v>
      </c>
      <c r="I153" s="214"/>
      <c r="J153" s="215">
        <f>ROUND(I153*H153,2)</f>
        <v>0</v>
      </c>
      <c r="K153" s="211" t="s">
        <v>21</v>
      </c>
      <c r="L153" s="62"/>
      <c r="M153" s="216" t="s">
        <v>21</v>
      </c>
      <c r="N153" s="217" t="s">
        <v>42</v>
      </c>
      <c r="O153" s="43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5" t="s">
        <v>426</v>
      </c>
      <c r="AT153" s="25" t="s">
        <v>421</v>
      </c>
      <c r="AU153" s="25" t="s">
        <v>78</v>
      </c>
      <c r="AY153" s="25" t="s">
        <v>419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5" t="s">
        <v>78</v>
      </c>
      <c r="BK153" s="220">
        <f>ROUND(I153*H153,2)</f>
        <v>0</v>
      </c>
      <c r="BL153" s="25" t="s">
        <v>426</v>
      </c>
      <c r="BM153" s="25" t="s">
        <v>886</v>
      </c>
    </row>
    <row r="154" spans="2:65" s="1" customFormat="1" ht="13.5">
      <c r="B154" s="42"/>
      <c r="C154" s="64"/>
      <c r="D154" s="237" t="s">
        <v>428</v>
      </c>
      <c r="E154" s="64"/>
      <c r="F154" s="271" t="s">
        <v>5174</v>
      </c>
      <c r="G154" s="64"/>
      <c r="H154" s="64"/>
      <c r="I154" s="177"/>
      <c r="J154" s="64"/>
      <c r="K154" s="64"/>
      <c r="L154" s="62"/>
      <c r="M154" s="223"/>
      <c r="N154" s="43"/>
      <c r="O154" s="43"/>
      <c r="P154" s="43"/>
      <c r="Q154" s="43"/>
      <c r="R154" s="43"/>
      <c r="S154" s="43"/>
      <c r="T154" s="79"/>
      <c r="AT154" s="25" t="s">
        <v>428</v>
      </c>
      <c r="AU154" s="25" t="s">
        <v>78</v>
      </c>
    </row>
    <row r="155" spans="2:65" s="1" customFormat="1" ht="22.5" customHeight="1">
      <c r="B155" s="42"/>
      <c r="C155" s="209" t="s">
        <v>643</v>
      </c>
      <c r="D155" s="209" t="s">
        <v>421</v>
      </c>
      <c r="E155" s="210" t="s">
        <v>5175</v>
      </c>
      <c r="F155" s="211" t="s">
        <v>5176</v>
      </c>
      <c r="G155" s="212" t="s">
        <v>21</v>
      </c>
      <c r="H155" s="213">
        <v>7</v>
      </c>
      <c r="I155" s="214"/>
      <c r="J155" s="215">
        <f>ROUND(I155*H155,2)</f>
        <v>0</v>
      </c>
      <c r="K155" s="211" t="s">
        <v>21</v>
      </c>
      <c r="L155" s="62"/>
      <c r="M155" s="216" t="s">
        <v>21</v>
      </c>
      <c r="N155" s="217" t="s">
        <v>42</v>
      </c>
      <c r="O155" s="43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5" t="s">
        <v>426</v>
      </c>
      <c r="AT155" s="25" t="s">
        <v>421</v>
      </c>
      <c r="AU155" s="25" t="s">
        <v>78</v>
      </c>
      <c r="AY155" s="25" t="s">
        <v>419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5" t="s">
        <v>78</v>
      </c>
      <c r="BK155" s="220">
        <f>ROUND(I155*H155,2)</f>
        <v>0</v>
      </c>
      <c r="BL155" s="25" t="s">
        <v>426</v>
      </c>
      <c r="BM155" s="25" t="s">
        <v>897</v>
      </c>
    </row>
    <row r="156" spans="2:65" s="1" customFormat="1" ht="13.5">
      <c r="B156" s="42"/>
      <c r="C156" s="64"/>
      <c r="D156" s="237" t="s">
        <v>428</v>
      </c>
      <c r="E156" s="64"/>
      <c r="F156" s="271" t="s">
        <v>5176</v>
      </c>
      <c r="G156" s="64"/>
      <c r="H156" s="64"/>
      <c r="I156" s="177"/>
      <c r="J156" s="64"/>
      <c r="K156" s="64"/>
      <c r="L156" s="62"/>
      <c r="M156" s="223"/>
      <c r="N156" s="43"/>
      <c r="O156" s="43"/>
      <c r="P156" s="43"/>
      <c r="Q156" s="43"/>
      <c r="R156" s="43"/>
      <c r="S156" s="43"/>
      <c r="T156" s="79"/>
      <c r="AT156" s="25" t="s">
        <v>428</v>
      </c>
      <c r="AU156" s="25" t="s">
        <v>78</v>
      </c>
    </row>
    <row r="157" spans="2:65" s="1" customFormat="1" ht="22.5" customHeight="1">
      <c r="B157" s="42"/>
      <c r="C157" s="209" t="s">
        <v>649</v>
      </c>
      <c r="D157" s="209" t="s">
        <v>421</v>
      </c>
      <c r="E157" s="210" t="s">
        <v>5177</v>
      </c>
      <c r="F157" s="211" t="s">
        <v>5178</v>
      </c>
      <c r="G157" s="212" t="s">
        <v>21</v>
      </c>
      <c r="H157" s="213">
        <v>4</v>
      </c>
      <c r="I157" s="214"/>
      <c r="J157" s="215">
        <f>ROUND(I157*H157,2)</f>
        <v>0</v>
      </c>
      <c r="K157" s="211" t="s">
        <v>21</v>
      </c>
      <c r="L157" s="62"/>
      <c r="M157" s="216" t="s">
        <v>21</v>
      </c>
      <c r="N157" s="217" t="s">
        <v>42</v>
      </c>
      <c r="O157" s="43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5" t="s">
        <v>426</v>
      </c>
      <c r="AT157" s="25" t="s">
        <v>421</v>
      </c>
      <c r="AU157" s="25" t="s">
        <v>78</v>
      </c>
      <c r="AY157" s="25" t="s">
        <v>419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5" t="s">
        <v>78</v>
      </c>
      <c r="BK157" s="220">
        <f>ROUND(I157*H157,2)</f>
        <v>0</v>
      </c>
      <c r="BL157" s="25" t="s">
        <v>426</v>
      </c>
      <c r="BM157" s="25" t="s">
        <v>909</v>
      </c>
    </row>
    <row r="158" spans="2:65" s="1" customFormat="1" ht="13.5">
      <c r="B158" s="42"/>
      <c r="C158" s="64"/>
      <c r="D158" s="221" t="s">
        <v>428</v>
      </c>
      <c r="E158" s="64"/>
      <c r="F158" s="222" t="s">
        <v>5178</v>
      </c>
      <c r="G158" s="64"/>
      <c r="H158" s="64"/>
      <c r="I158" s="177"/>
      <c r="J158" s="64"/>
      <c r="K158" s="64"/>
      <c r="L158" s="62"/>
      <c r="M158" s="287"/>
      <c r="N158" s="288"/>
      <c r="O158" s="288"/>
      <c r="P158" s="288"/>
      <c r="Q158" s="288"/>
      <c r="R158" s="288"/>
      <c r="S158" s="288"/>
      <c r="T158" s="289"/>
      <c r="AT158" s="25" t="s">
        <v>428</v>
      </c>
      <c r="AU158" s="25" t="s">
        <v>78</v>
      </c>
    </row>
    <row r="159" spans="2:65" s="1" customFormat="1" ht="6.95" customHeight="1">
      <c r="B159" s="57"/>
      <c r="C159" s="58"/>
      <c r="D159" s="58"/>
      <c r="E159" s="58"/>
      <c r="F159" s="58"/>
      <c r="G159" s="58"/>
      <c r="H159" s="58"/>
      <c r="I159" s="151"/>
      <c r="J159" s="58"/>
      <c r="K159" s="58"/>
      <c r="L159" s="62"/>
    </row>
  </sheetData>
  <sheetProtection password="CC35" sheet="1" objects="1" scenarios="1" formatCells="0" formatColumns="0" formatRows="0" sort="0" autoFilter="0"/>
  <autoFilter ref="C82:K158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152</v>
      </c>
      <c r="G1" s="426" t="s">
        <v>153</v>
      </c>
      <c r="H1" s="426"/>
      <c r="I1" s="125"/>
      <c r="J1" s="124" t="s">
        <v>154</v>
      </c>
      <c r="K1" s="123" t="s">
        <v>155</v>
      </c>
      <c r="L1" s="124" t="s">
        <v>156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25" t="s">
        <v>151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161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9" t="str">
        <f>'Rekapitulace stavby'!K6</f>
        <v>Rekonstrukce objektu č.50 na ubytovnu</v>
      </c>
      <c r="F7" s="420"/>
      <c r="G7" s="420"/>
      <c r="H7" s="420"/>
      <c r="I7" s="128"/>
      <c r="J7" s="30"/>
      <c r="K7" s="32"/>
    </row>
    <row r="8" spans="1:70" s="1" customFormat="1">
      <c r="B8" s="42"/>
      <c r="C8" s="43"/>
      <c r="D8" s="38" t="s">
        <v>170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422" t="s">
        <v>5179</v>
      </c>
      <c r="F9" s="421"/>
      <c r="G9" s="421"/>
      <c r="H9" s="421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31.07.2017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30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30" t="s">
        <v>28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30" t="s">
        <v>30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35</v>
      </c>
      <c r="E23" s="43"/>
      <c r="F23" s="43"/>
      <c r="G23" s="43"/>
      <c r="H23" s="43"/>
      <c r="I23" s="129"/>
      <c r="J23" s="43"/>
      <c r="K23" s="46"/>
    </row>
    <row r="24" spans="2:11" s="7" customFormat="1" ht="22.5" customHeight="1">
      <c r="B24" s="132"/>
      <c r="C24" s="133"/>
      <c r="D24" s="133"/>
      <c r="E24" s="383" t="s">
        <v>21</v>
      </c>
      <c r="F24" s="383"/>
      <c r="G24" s="383"/>
      <c r="H24" s="383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7"/>
      <c r="J26" s="86"/>
      <c r="K26" s="138"/>
    </row>
    <row r="27" spans="2:11" s="1" customFormat="1" ht="25.35" customHeight="1">
      <c r="B27" s="42"/>
      <c r="C27" s="43"/>
      <c r="D27" s="139" t="s">
        <v>37</v>
      </c>
      <c r="E27" s="43"/>
      <c r="F27" s="43"/>
      <c r="G27" s="43"/>
      <c r="H27" s="43"/>
      <c r="I27" s="129"/>
      <c r="J27" s="140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7"/>
      <c r="J28" s="86"/>
      <c r="K28" s="138"/>
    </row>
    <row r="29" spans="2:11" s="1" customFormat="1" ht="14.45" customHeight="1">
      <c r="B29" s="42"/>
      <c r="C29" s="43"/>
      <c r="D29" s="43"/>
      <c r="E29" s="43"/>
      <c r="F29" s="47" t="s">
        <v>39</v>
      </c>
      <c r="G29" s="43"/>
      <c r="H29" s="43"/>
      <c r="I29" s="141" t="s">
        <v>38</v>
      </c>
      <c r="J29" s="47" t="s">
        <v>40</v>
      </c>
      <c r="K29" s="46"/>
    </row>
    <row r="30" spans="2:11" s="1" customFormat="1" ht="14.45" customHeight="1">
      <c r="B30" s="42"/>
      <c r="C30" s="43"/>
      <c r="D30" s="50" t="s">
        <v>41</v>
      </c>
      <c r="E30" s="50" t="s">
        <v>42</v>
      </c>
      <c r="F30" s="142">
        <f>ROUND(SUM(BE82:BE106), 2)</f>
        <v>0</v>
      </c>
      <c r="G30" s="43"/>
      <c r="H30" s="43"/>
      <c r="I30" s="143">
        <v>0.21</v>
      </c>
      <c r="J30" s="142">
        <f>ROUND(ROUND((SUM(BE82:BE106)),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43</v>
      </c>
      <c r="F31" s="142">
        <f>ROUND(SUM(BF82:BF106), 2)</f>
        <v>0</v>
      </c>
      <c r="G31" s="43"/>
      <c r="H31" s="43"/>
      <c r="I31" s="143">
        <v>0.15</v>
      </c>
      <c r="J31" s="142">
        <f>ROUND(ROUND((SUM(BF82:BF106)),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44</v>
      </c>
      <c r="F32" s="142">
        <f>ROUND(SUM(BG82:BG106), 2)</f>
        <v>0</v>
      </c>
      <c r="G32" s="43"/>
      <c r="H32" s="43"/>
      <c r="I32" s="143">
        <v>0.21</v>
      </c>
      <c r="J32" s="142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42">
        <f>ROUND(SUM(BH82:BH106), 2)</f>
        <v>0</v>
      </c>
      <c r="G33" s="43"/>
      <c r="H33" s="43"/>
      <c r="I33" s="143">
        <v>0.15</v>
      </c>
      <c r="J33" s="142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2">
        <f>ROUND(SUM(BI82:BI106), 2)</f>
        <v>0</v>
      </c>
      <c r="G34" s="43"/>
      <c r="H34" s="43"/>
      <c r="I34" s="143">
        <v>0</v>
      </c>
      <c r="J34" s="142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4"/>
      <c r="D36" s="145" t="s">
        <v>47</v>
      </c>
      <c r="E36" s="80"/>
      <c r="F36" s="80"/>
      <c r="G36" s="146" t="s">
        <v>48</v>
      </c>
      <c r="H36" s="147" t="s">
        <v>49</v>
      </c>
      <c r="I36" s="148"/>
      <c r="J36" s="149">
        <f>SUM(J27:J34)</f>
        <v>0</v>
      </c>
      <c r="K36" s="150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1"/>
      <c r="J37" s="58"/>
      <c r="K37" s="59"/>
    </row>
    <row r="41" spans="2:11" s="1" customFormat="1" ht="6.95" customHeight="1">
      <c r="B41" s="152"/>
      <c r="C41" s="153"/>
      <c r="D41" s="153"/>
      <c r="E41" s="153"/>
      <c r="F41" s="153"/>
      <c r="G41" s="153"/>
      <c r="H41" s="153"/>
      <c r="I41" s="154"/>
      <c r="J41" s="153"/>
      <c r="K41" s="155"/>
    </row>
    <row r="42" spans="2:11" s="1" customFormat="1" ht="36.950000000000003" customHeight="1">
      <c r="B42" s="42"/>
      <c r="C42" s="31" t="s">
        <v>245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22.5" customHeight="1">
      <c r="B45" s="42"/>
      <c r="C45" s="43"/>
      <c r="D45" s="43"/>
      <c r="E45" s="419" t="str">
        <f>E7</f>
        <v>Rekonstrukce objektu č.50 na ubytovnu</v>
      </c>
      <c r="F45" s="420"/>
      <c r="G45" s="420"/>
      <c r="H45" s="420"/>
      <c r="I45" s="129"/>
      <c r="J45" s="43"/>
      <c r="K45" s="46"/>
    </row>
    <row r="46" spans="2:11" s="1" customFormat="1" ht="14.45" customHeight="1">
      <c r="B46" s="42"/>
      <c r="C46" s="38" t="s">
        <v>170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3.25" customHeight="1">
      <c r="B47" s="42"/>
      <c r="C47" s="43"/>
      <c r="D47" s="43"/>
      <c r="E47" s="422" t="str">
        <f>E9</f>
        <v>vrn - Vedlejší a ostatní náklady</v>
      </c>
      <c r="F47" s="421"/>
      <c r="G47" s="421"/>
      <c r="H47" s="421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Valdice</v>
      </c>
      <c r="G49" s="43"/>
      <c r="H49" s="43"/>
      <c r="I49" s="130" t="s">
        <v>25</v>
      </c>
      <c r="J49" s="131" t="str">
        <f>IF(J12="","",J12)</f>
        <v>31.07.2017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33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6" t="s">
        <v>274</v>
      </c>
      <c r="D54" s="144"/>
      <c r="E54" s="144"/>
      <c r="F54" s="144"/>
      <c r="G54" s="144"/>
      <c r="H54" s="144"/>
      <c r="I54" s="157"/>
      <c r="J54" s="158" t="s">
        <v>275</v>
      </c>
      <c r="K54" s="159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60" t="s">
        <v>280</v>
      </c>
      <c r="D56" s="43"/>
      <c r="E56" s="43"/>
      <c r="F56" s="43"/>
      <c r="G56" s="43"/>
      <c r="H56" s="43"/>
      <c r="I56" s="129"/>
      <c r="J56" s="140">
        <f>J82</f>
        <v>0</v>
      </c>
      <c r="K56" s="46"/>
      <c r="AU56" s="25" t="s">
        <v>281</v>
      </c>
    </row>
    <row r="57" spans="2:47" s="8" customFormat="1" ht="24.95" customHeight="1">
      <c r="B57" s="161"/>
      <c r="C57" s="162"/>
      <c r="D57" s="163" t="s">
        <v>2855</v>
      </c>
      <c r="E57" s="164"/>
      <c r="F57" s="164"/>
      <c r="G57" s="164"/>
      <c r="H57" s="164"/>
      <c r="I57" s="165"/>
      <c r="J57" s="166">
        <f>J83</f>
        <v>0</v>
      </c>
      <c r="K57" s="167"/>
    </row>
    <row r="58" spans="2:47" s="9" customFormat="1" ht="19.899999999999999" customHeight="1">
      <c r="B58" s="169"/>
      <c r="C58" s="170"/>
      <c r="D58" s="171" t="s">
        <v>5180</v>
      </c>
      <c r="E58" s="172"/>
      <c r="F58" s="172"/>
      <c r="G58" s="172"/>
      <c r="H58" s="172"/>
      <c r="I58" s="173"/>
      <c r="J58" s="174">
        <f>J84</f>
        <v>0</v>
      </c>
      <c r="K58" s="175"/>
    </row>
    <row r="59" spans="2:47" s="9" customFormat="1" ht="19.899999999999999" customHeight="1">
      <c r="B59" s="169"/>
      <c r="C59" s="170"/>
      <c r="D59" s="171" t="s">
        <v>5181</v>
      </c>
      <c r="E59" s="172"/>
      <c r="F59" s="172"/>
      <c r="G59" s="172"/>
      <c r="H59" s="172"/>
      <c r="I59" s="173"/>
      <c r="J59" s="174">
        <f>J93</f>
        <v>0</v>
      </c>
      <c r="K59" s="175"/>
    </row>
    <row r="60" spans="2:47" s="9" customFormat="1" ht="19.899999999999999" customHeight="1">
      <c r="B60" s="169"/>
      <c r="C60" s="170"/>
      <c r="D60" s="171" t="s">
        <v>5182</v>
      </c>
      <c r="E60" s="172"/>
      <c r="F60" s="172"/>
      <c r="G60" s="172"/>
      <c r="H60" s="172"/>
      <c r="I60" s="173"/>
      <c r="J60" s="174">
        <f>J96</f>
        <v>0</v>
      </c>
      <c r="K60" s="175"/>
    </row>
    <row r="61" spans="2:47" s="9" customFormat="1" ht="19.899999999999999" customHeight="1">
      <c r="B61" s="169"/>
      <c r="C61" s="170"/>
      <c r="D61" s="171" t="s">
        <v>5183</v>
      </c>
      <c r="E61" s="172"/>
      <c r="F61" s="172"/>
      <c r="G61" s="172"/>
      <c r="H61" s="172"/>
      <c r="I61" s="173"/>
      <c r="J61" s="174">
        <f>J99</f>
        <v>0</v>
      </c>
      <c r="K61" s="175"/>
    </row>
    <row r="62" spans="2:47" s="9" customFormat="1" ht="19.899999999999999" customHeight="1">
      <c r="B62" s="169"/>
      <c r="C62" s="170"/>
      <c r="D62" s="171" t="s">
        <v>5184</v>
      </c>
      <c r="E62" s="172"/>
      <c r="F62" s="172"/>
      <c r="G62" s="172"/>
      <c r="H62" s="172"/>
      <c r="I62" s="173"/>
      <c r="J62" s="174">
        <f>J102</f>
        <v>0</v>
      </c>
      <c r="K62" s="175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9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51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54"/>
      <c r="J68" s="61"/>
      <c r="K68" s="61"/>
      <c r="L68" s="62"/>
    </row>
    <row r="69" spans="2:12" s="1" customFormat="1" ht="36.950000000000003" customHeight="1">
      <c r="B69" s="42"/>
      <c r="C69" s="63" t="s">
        <v>380</v>
      </c>
      <c r="D69" s="64"/>
      <c r="E69" s="64"/>
      <c r="F69" s="64"/>
      <c r="G69" s="64"/>
      <c r="H69" s="64"/>
      <c r="I69" s="177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77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77"/>
      <c r="J71" s="64"/>
      <c r="K71" s="64"/>
      <c r="L71" s="62"/>
    </row>
    <row r="72" spans="2:12" s="1" customFormat="1" ht="22.5" customHeight="1">
      <c r="B72" s="42"/>
      <c r="C72" s="64"/>
      <c r="D72" s="64"/>
      <c r="E72" s="423" t="str">
        <f>E7</f>
        <v>Rekonstrukce objektu č.50 na ubytovnu</v>
      </c>
      <c r="F72" s="424"/>
      <c r="G72" s="424"/>
      <c r="H72" s="424"/>
      <c r="I72" s="177"/>
      <c r="J72" s="64"/>
      <c r="K72" s="64"/>
      <c r="L72" s="62"/>
    </row>
    <row r="73" spans="2:12" s="1" customFormat="1" ht="14.45" customHeight="1">
      <c r="B73" s="42"/>
      <c r="C73" s="66" t="s">
        <v>170</v>
      </c>
      <c r="D73" s="64"/>
      <c r="E73" s="64"/>
      <c r="F73" s="64"/>
      <c r="G73" s="64"/>
      <c r="H73" s="64"/>
      <c r="I73" s="177"/>
      <c r="J73" s="64"/>
      <c r="K73" s="64"/>
      <c r="L73" s="62"/>
    </row>
    <row r="74" spans="2:12" s="1" customFormat="1" ht="23.25" customHeight="1">
      <c r="B74" s="42"/>
      <c r="C74" s="64"/>
      <c r="D74" s="64"/>
      <c r="E74" s="394" t="str">
        <f>E9</f>
        <v>vrn - Vedlejší a ostatní náklady</v>
      </c>
      <c r="F74" s="425"/>
      <c r="G74" s="425"/>
      <c r="H74" s="425"/>
      <c r="I74" s="177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7"/>
      <c r="J75" s="64"/>
      <c r="K75" s="64"/>
      <c r="L75" s="62"/>
    </row>
    <row r="76" spans="2:12" s="1" customFormat="1" ht="18" customHeight="1">
      <c r="B76" s="42"/>
      <c r="C76" s="66" t="s">
        <v>23</v>
      </c>
      <c r="D76" s="64"/>
      <c r="E76" s="64"/>
      <c r="F76" s="180" t="str">
        <f>F12</f>
        <v>Valdice</v>
      </c>
      <c r="G76" s="64"/>
      <c r="H76" s="64"/>
      <c r="I76" s="181" t="s">
        <v>25</v>
      </c>
      <c r="J76" s="74" t="str">
        <f>IF(J12="","",J12)</f>
        <v>31.07.2017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7"/>
      <c r="J77" s="64"/>
      <c r="K77" s="64"/>
      <c r="L77" s="62"/>
    </row>
    <row r="78" spans="2:12" s="1" customFormat="1">
      <c r="B78" s="42"/>
      <c r="C78" s="66" t="s">
        <v>27</v>
      </c>
      <c r="D78" s="64"/>
      <c r="E78" s="64"/>
      <c r="F78" s="180" t="str">
        <f>E15</f>
        <v xml:space="preserve"> </v>
      </c>
      <c r="G78" s="64"/>
      <c r="H78" s="64"/>
      <c r="I78" s="181" t="s">
        <v>33</v>
      </c>
      <c r="J78" s="180" t="str">
        <f>E21</f>
        <v xml:space="preserve"> </v>
      </c>
      <c r="K78" s="64"/>
      <c r="L78" s="62"/>
    </row>
    <row r="79" spans="2:12" s="1" customFormat="1" ht="14.45" customHeight="1">
      <c r="B79" s="42"/>
      <c r="C79" s="66" t="s">
        <v>31</v>
      </c>
      <c r="D79" s="64"/>
      <c r="E79" s="64"/>
      <c r="F79" s="180" t="str">
        <f>IF(E18="","",E18)</f>
        <v/>
      </c>
      <c r="G79" s="64"/>
      <c r="H79" s="64"/>
      <c r="I79" s="177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77"/>
      <c r="J80" s="64"/>
      <c r="K80" s="64"/>
      <c r="L80" s="62"/>
    </row>
    <row r="81" spans="2:65" s="10" customFormat="1" ht="29.25" customHeight="1">
      <c r="B81" s="182"/>
      <c r="C81" s="183" t="s">
        <v>404</v>
      </c>
      <c r="D81" s="184" t="s">
        <v>56</v>
      </c>
      <c r="E81" s="184" t="s">
        <v>52</v>
      </c>
      <c r="F81" s="184" t="s">
        <v>405</v>
      </c>
      <c r="G81" s="184" t="s">
        <v>406</v>
      </c>
      <c r="H81" s="184" t="s">
        <v>407</v>
      </c>
      <c r="I81" s="185" t="s">
        <v>408</v>
      </c>
      <c r="J81" s="184" t="s">
        <v>275</v>
      </c>
      <c r="K81" s="186" t="s">
        <v>409</v>
      </c>
      <c r="L81" s="187"/>
      <c r="M81" s="82" t="s">
        <v>410</v>
      </c>
      <c r="N81" s="83" t="s">
        <v>41</v>
      </c>
      <c r="O81" s="83" t="s">
        <v>411</v>
      </c>
      <c r="P81" s="83" t="s">
        <v>412</v>
      </c>
      <c r="Q81" s="83" t="s">
        <v>413</v>
      </c>
      <c r="R81" s="83" t="s">
        <v>414</v>
      </c>
      <c r="S81" s="83" t="s">
        <v>415</v>
      </c>
      <c r="T81" s="84" t="s">
        <v>416</v>
      </c>
    </row>
    <row r="82" spans="2:65" s="1" customFormat="1" ht="29.25" customHeight="1">
      <c r="B82" s="42"/>
      <c r="C82" s="88" t="s">
        <v>280</v>
      </c>
      <c r="D82" s="64"/>
      <c r="E82" s="64"/>
      <c r="F82" s="64"/>
      <c r="G82" s="64"/>
      <c r="H82" s="64"/>
      <c r="I82" s="177"/>
      <c r="J82" s="188">
        <f>BK82</f>
        <v>0</v>
      </c>
      <c r="K82" s="64"/>
      <c r="L82" s="62"/>
      <c r="M82" s="85"/>
      <c r="N82" s="86"/>
      <c r="O82" s="86"/>
      <c r="P82" s="189">
        <f>P83</f>
        <v>0</v>
      </c>
      <c r="Q82" s="86"/>
      <c r="R82" s="189">
        <f>R83</f>
        <v>0</v>
      </c>
      <c r="S82" s="86"/>
      <c r="T82" s="190">
        <f>T83</f>
        <v>0</v>
      </c>
      <c r="AT82" s="25" t="s">
        <v>70</v>
      </c>
      <c r="AU82" s="25" t="s">
        <v>281</v>
      </c>
      <c r="BK82" s="191">
        <f>BK83</f>
        <v>0</v>
      </c>
    </row>
    <row r="83" spans="2:65" s="11" customFormat="1" ht="37.35" customHeight="1">
      <c r="B83" s="192"/>
      <c r="C83" s="193"/>
      <c r="D83" s="194" t="s">
        <v>70</v>
      </c>
      <c r="E83" s="195" t="s">
        <v>3289</v>
      </c>
      <c r="F83" s="195" t="s">
        <v>3290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P84+P93+P96+P99+P102</f>
        <v>0</v>
      </c>
      <c r="Q83" s="200"/>
      <c r="R83" s="201">
        <f>R84+R93+R96+R99+R102</f>
        <v>0</v>
      </c>
      <c r="S83" s="200"/>
      <c r="T83" s="202">
        <f>T84+T93+T96+T99+T102</f>
        <v>0</v>
      </c>
      <c r="AR83" s="203" t="s">
        <v>450</v>
      </c>
      <c r="AT83" s="204" t="s">
        <v>70</v>
      </c>
      <c r="AU83" s="204" t="s">
        <v>71</v>
      </c>
      <c r="AY83" s="203" t="s">
        <v>419</v>
      </c>
      <c r="BK83" s="205">
        <f>BK84+BK93+BK96+BK99+BK102</f>
        <v>0</v>
      </c>
    </row>
    <row r="84" spans="2:65" s="11" customFormat="1" ht="19.899999999999999" customHeight="1">
      <c r="B84" s="192"/>
      <c r="C84" s="193"/>
      <c r="D84" s="206" t="s">
        <v>70</v>
      </c>
      <c r="E84" s="207" t="s">
        <v>5185</v>
      </c>
      <c r="F84" s="207" t="s">
        <v>5186</v>
      </c>
      <c r="G84" s="193"/>
      <c r="H84" s="193"/>
      <c r="I84" s="196"/>
      <c r="J84" s="208">
        <f>BK84</f>
        <v>0</v>
      </c>
      <c r="K84" s="193"/>
      <c r="L84" s="198"/>
      <c r="M84" s="199"/>
      <c r="N84" s="200"/>
      <c r="O84" s="200"/>
      <c r="P84" s="201">
        <f>SUM(P85:P92)</f>
        <v>0</v>
      </c>
      <c r="Q84" s="200"/>
      <c r="R84" s="201">
        <f>SUM(R85:R92)</f>
        <v>0</v>
      </c>
      <c r="S84" s="200"/>
      <c r="T84" s="202">
        <f>SUM(T85:T92)</f>
        <v>0</v>
      </c>
      <c r="AR84" s="203" t="s">
        <v>450</v>
      </c>
      <c r="AT84" s="204" t="s">
        <v>70</v>
      </c>
      <c r="AU84" s="204" t="s">
        <v>78</v>
      </c>
      <c r="AY84" s="203" t="s">
        <v>419</v>
      </c>
      <c r="BK84" s="205">
        <f>SUM(BK85:BK92)</f>
        <v>0</v>
      </c>
    </row>
    <row r="85" spans="2:65" s="1" customFormat="1" ht="22.5" customHeight="1">
      <c r="B85" s="42"/>
      <c r="C85" s="209" t="s">
        <v>78</v>
      </c>
      <c r="D85" s="209" t="s">
        <v>421</v>
      </c>
      <c r="E85" s="210" t="s">
        <v>5187</v>
      </c>
      <c r="F85" s="211" t="s">
        <v>5188</v>
      </c>
      <c r="G85" s="212" t="s">
        <v>1373</v>
      </c>
      <c r="H85" s="213">
        <v>1</v>
      </c>
      <c r="I85" s="214"/>
      <c r="J85" s="215">
        <f>ROUND(I85*H85,2)</f>
        <v>0</v>
      </c>
      <c r="K85" s="211" t="s">
        <v>5189</v>
      </c>
      <c r="L85" s="62"/>
      <c r="M85" s="216" t="s">
        <v>21</v>
      </c>
      <c r="N85" s="217" t="s">
        <v>42</v>
      </c>
      <c r="O85" s="43"/>
      <c r="P85" s="218">
        <f>O85*H85</f>
        <v>0</v>
      </c>
      <c r="Q85" s="218">
        <v>0</v>
      </c>
      <c r="R85" s="218">
        <f>Q85*H85</f>
        <v>0</v>
      </c>
      <c r="S85" s="218">
        <v>0</v>
      </c>
      <c r="T85" s="219">
        <f>S85*H85</f>
        <v>0</v>
      </c>
      <c r="AR85" s="25" t="s">
        <v>5190</v>
      </c>
      <c r="AT85" s="25" t="s">
        <v>421</v>
      </c>
      <c r="AU85" s="25" t="s">
        <v>80</v>
      </c>
      <c r="AY85" s="25" t="s">
        <v>419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5" t="s">
        <v>78</v>
      </c>
      <c r="BK85" s="220">
        <f>ROUND(I85*H85,2)</f>
        <v>0</v>
      </c>
      <c r="BL85" s="25" t="s">
        <v>5190</v>
      </c>
      <c r="BM85" s="25" t="s">
        <v>5191</v>
      </c>
    </row>
    <row r="86" spans="2:65" s="1" customFormat="1" ht="13.5">
      <c r="B86" s="42"/>
      <c r="C86" s="64"/>
      <c r="D86" s="237" t="s">
        <v>428</v>
      </c>
      <c r="E86" s="64"/>
      <c r="F86" s="271" t="s">
        <v>5192</v>
      </c>
      <c r="G86" s="64"/>
      <c r="H86" s="64"/>
      <c r="I86" s="177"/>
      <c r="J86" s="64"/>
      <c r="K86" s="64"/>
      <c r="L86" s="62"/>
      <c r="M86" s="223"/>
      <c r="N86" s="43"/>
      <c r="O86" s="43"/>
      <c r="P86" s="43"/>
      <c r="Q86" s="43"/>
      <c r="R86" s="43"/>
      <c r="S86" s="43"/>
      <c r="T86" s="79"/>
      <c r="AT86" s="25" t="s">
        <v>428</v>
      </c>
      <c r="AU86" s="25" t="s">
        <v>80</v>
      </c>
    </row>
    <row r="87" spans="2:65" s="1" customFormat="1" ht="22.5" customHeight="1">
      <c r="B87" s="42"/>
      <c r="C87" s="209" t="s">
        <v>80</v>
      </c>
      <c r="D87" s="209" t="s">
        <v>421</v>
      </c>
      <c r="E87" s="210" t="s">
        <v>5193</v>
      </c>
      <c r="F87" s="211" t="s">
        <v>5194</v>
      </c>
      <c r="G87" s="212" t="s">
        <v>1386</v>
      </c>
      <c r="H87" s="213">
        <v>1</v>
      </c>
      <c r="I87" s="214"/>
      <c r="J87" s="215">
        <f>ROUND(I87*H87,2)</f>
        <v>0</v>
      </c>
      <c r="K87" s="211" t="s">
        <v>425</v>
      </c>
      <c r="L87" s="62"/>
      <c r="M87" s="216" t="s">
        <v>21</v>
      </c>
      <c r="N87" s="217" t="s">
        <v>42</v>
      </c>
      <c r="O87" s="43"/>
      <c r="P87" s="218">
        <f>O87*H87</f>
        <v>0</v>
      </c>
      <c r="Q87" s="218">
        <v>0</v>
      </c>
      <c r="R87" s="218">
        <f>Q87*H87</f>
        <v>0</v>
      </c>
      <c r="S87" s="218">
        <v>0</v>
      </c>
      <c r="T87" s="219">
        <f>S87*H87</f>
        <v>0</v>
      </c>
      <c r="AR87" s="25" t="s">
        <v>5190</v>
      </c>
      <c r="AT87" s="25" t="s">
        <v>421</v>
      </c>
      <c r="AU87" s="25" t="s">
        <v>80</v>
      </c>
      <c r="AY87" s="25" t="s">
        <v>419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5" t="s">
        <v>78</v>
      </c>
      <c r="BK87" s="220">
        <f>ROUND(I87*H87,2)</f>
        <v>0</v>
      </c>
      <c r="BL87" s="25" t="s">
        <v>5190</v>
      </c>
      <c r="BM87" s="25" t="s">
        <v>5195</v>
      </c>
    </row>
    <row r="88" spans="2:65" s="1" customFormat="1" ht="13.5">
      <c r="B88" s="42"/>
      <c r="C88" s="64"/>
      <c r="D88" s="237" t="s">
        <v>428</v>
      </c>
      <c r="E88" s="64"/>
      <c r="F88" s="271" t="s">
        <v>5196</v>
      </c>
      <c r="G88" s="64"/>
      <c r="H88" s="64"/>
      <c r="I88" s="177"/>
      <c r="J88" s="64"/>
      <c r="K88" s="64"/>
      <c r="L88" s="62"/>
      <c r="M88" s="223"/>
      <c r="N88" s="43"/>
      <c r="O88" s="43"/>
      <c r="P88" s="43"/>
      <c r="Q88" s="43"/>
      <c r="R88" s="43"/>
      <c r="S88" s="43"/>
      <c r="T88" s="79"/>
      <c r="AT88" s="25" t="s">
        <v>428</v>
      </c>
      <c r="AU88" s="25" t="s">
        <v>80</v>
      </c>
    </row>
    <row r="89" spans="2:65" s="1" customFormat="1" ht="22.5" customHeight="1">
      <c r="B89" s="42"/>
      <c r="C89" s="209" t="s">
        <v>100</v>
      </c>
      <c r="D89" s="209" t="s">
        <v>421</v>
      </c>
      <c r="E89" s="210" t="s">
        <v>5197</v>
      </c>
      <c r="F89" s="211" t="s">
        <v>5198</v>
      </c>
      <c r="G89" s="212" t="s">
        <v>1386</v>
      </c>
      <c r="H89" s="213">
        <v>1</v>
      </c>
      <c r="I89" s="214"/>
      <c r="J89" s="215">
        <f>ROUND(I89*H89,2)</f>
        <v>0</v>
      </c>
      <c r="K89" s="211" t="s">
        <v>425</v>
      </c>
      <c r="L89" s="62"/>
      <c r="M89" s="216" t="s">
        <v>21</v>
      </c>
      <c r="N89" s="217" t="s">
        <v>42</v>
      </c>
      <c r="O89" s="43"/>
      <c r="P89" s="218">
        <f>O89*H89</f>
        <v>0</v>
      </c>
      <c r="Q89" s="218">
        <v>0</v>
      </c>
      <c r="R89" s="218">
        <f>Q89*H89</f>
        <v>0</v>
      </c>
      <c r="S89" s="218">
        <v>0</v>
      </c>
      <c r="T89" s="219">
        <f>S89*H89</f>
        <v>0</v>
      </c>
      <c r="AR89" s="25" t="s">
        <v>5190</v>
      </c>
      <c r="AT89" s="25" t="s">
        <v>421</v>
      </c>
      <c r="AU89" s="25" t="s">
        <v>80</v>
      </c>
      <c r="AY89" s="25" t="s">
        <v>419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5" t="s">
        <v>78</v>
      </c>
      <c r="BK89" s="220">
        <f>ROUND(I89*H89,2)</f>
        <v>0</v>
      </c>
      <c r="BL89" s="25" t="s">
        <v>5190</v>
      </c>
      <c r="BM89" s="25" t="s">
        <v>5199</v>
      </c>
    </row>
    <row r="90" spans="2:65" s="1" customFormat="1" ht="13.5">
      <c r="B90" s="42"/>
      <c r="C90" s="64"/>
      <c r="D90" s="237" t="s">
        <v>428</v>
      </c>
      <c r="E90" s="64"/>
      <c r="F90" s="271" t="s">
        <v>5200</v>
      </c>
      <c r="G90" s="64"/>
      <c r="H90" s="64"/>
      <c r="I90" s="177"/>
      <c r="J90" s="64"/>
      <c r="K90" s="64"/>
      <c r="L90" s="62"/>
      <c r="M90" s="223"/>
      <c r="N90" s="43"/>
      <c r="O90" s="43"/>
      <c r="P90" s="43"/>
      <c r="Q90" s="43"/>
      <c r="R90" s="43"/>
      <c r="S90" s="43"/>
      <c r="T90" s="79"/>
      <c r="AT90" s="25" t="s">
        <v>428</v>
      </c>
      <c r="AU90" s="25" t="s">
        <v>80</v>
      </c>
    </row>
    <row r="91" spans="2:65" s="1" customFormat="1" ht="22.5" customHeight="1">
      <c r="B91" s="42"/>
      <c r="C91" s="209" t="s">
        <v>426</v>
      </c>
      <c r="D91" s="209" t="s">
        <v>421</v>
      </c>
      <c r="E91" s="210" t="s">
        <v>5201</v>
      </c>
      <c r="F91" s="211" t="s">
        <v>5202</v>
      </c>
      <c r="G91" s="212" t="s">
        <v>1373</v>
      </c>
      <c r="H91" s="213">
        <v>1</v>
      </c>
      <c r="I91" s="214"/>
      <c r="J91" s="215">
        <f>ROUND(I91*H91,2)</f>
        <v>0</v>
      </c>
      <c r="K91" s="211" t="s">
        <v>5189</v>
      </c>
      <c r="L91" s="62"/>
      <c r="M91" s="216" t="s">
        <v>21</v>
      </c>
      <c r="N91" s="217" t="s">
        <v>42</v>
      </c>
      <c r="O91" s="43"/>
      <c r="P91" s="218">
        <f>O91*H91</f>
        <v>0</v>
      </c>
      <c r="Q91" s="218">
        <v>0</v>
      </c>
      <c r="R91" s="218">
        <f>Q91*H91</f>
        <v>0</v>
      </c>
      <c r="S91" s="218">
        <v>0</v>
      </c>
      <c r="T91" s="219">
        <f>S91*H91</f>
        <v>0</v>
      </c>
      <c r="AR91" s="25" t="s">
        <v>5190</v>
      </c>
      <c r="AT91" s="25" t="s">
        <v>421</v>
      </c>
      <c r="AU91" s="25" t="s">
        <v>80</v>
      </c>
      <c r="AY91" s="25" t="s">
        <v>419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5" t="s">
        <v>78</v>
      </c>
      <c r="BK91" s="220">
        <f>ROUND(I91*H91,2)</f>
        <v>0</v>
      </c>
      <c r="BL91" s="25" t="s">
        <v>5190</v>
      </c>
      <c r="BM91" s="25" t="s">
        <v>5203</v>
      </c>
    </row>
    <row r="92" spans="2:65" s="1" customFormat="1" ht="27">
      <c r="B92" s="42"/>
      <c r="C92" s="64"/>
      <c r="D92" s="221" t="s">
        <v>428</v>
      </c>
      <c r="E92" s="64"/>
      <c r="F92" s="222" t="s">
        <v>5204</v>
      </c>
      <c r="G92" s="64"/>
      <c r="H92" s="64"/>
      <c r="I92" s="177"/>
      <c r="J92" s="64"/>
      <c r="K92" s="64"/>
      <c r="L92" s="62"/>
      <c r="M92" s="223"/>
      <c r="N92" s="43"/>
      <c r="O92" s="43"/>
      <c r="P92" s="43"/>
      <c r="Q92" s="43"/>
      <c r="R92" s="43"/>
      <c r="S92" s="43"/>
      <c r="T92" s="79"/>
      <c r="AT92" s="25" t="s">
        <v>428</v>
      </c>
      <c r="AU92" s="25" t="s">
        <v>80</v>
      </c>
    </row>
    <row r="93" spans="2:65" s="11" customFormat="1" ht="29.85" customHeight="1">
      <c r="B93" s="192"/>
      <c r="C93" s="193"/>
      <c r="D93" s="206" t="s">
        <v>70</v>
      </c>
      <c r="E93" s="207" t="s">
        <v>5205</v>
      </c>
      <c r="F93" s="207" t="s">
        <v>5206</v>
      </c>
      <c r="G93" s="193"/>
      <c r="H93" s="193"/>
      <c r="I93" s="196"/>
      <c r="J93" s="208">
        <f>BK93</f>
        <v>0</v>
      </c>
      <c r="K93" s="193"/>
      <c r="L93" s="198"/>
      <c r="M93" s="199"/>
      <c r="N93" s="200"/>
      <c r="O93" s="200"/>
      <c r="P93" s="201">
        <f>SUM(P94:P95)</f>
        <v>0</v>
      </c>
      <c r="Q93" s="200"/>
      <c r="R93" s="201">
        <f>SUM(R94:R95)</f>
        <v>0</v>
      </c>
      <c r="S93" s="200"/>
      <c r="T93" s="202">
        <f>SUM(T94:T95)</f>
        <v>0</v>
      </c>
      <c r="AR93" s="203" t="s">
        <v>450</v>
      </c>
      <c r="AT93" s="204" t="s">
        <v>70</v>
      </c>
      <c r="AU93" s="204" t="s">
        <v>78</v>
      </c>
      <c r="AY93" s="203" t="s">
        <v>419</v>
      </c>
      <c r="BK93" s="205">
        <f>SUM(BK94:BK95)</f>
        <v>0</v>
      </c>
    </row>
    <row r="94" spans="2:65" s="1" customFormat="1" ht="22.5" customHeight="1">
      <c r="B94" s="42"/>
      <c r="C94" s="209" t="s">
        <v>450</v>
      </c>
      <c r="D94" s="209" t="s">
        <v>421</v>
      </c>
      <c r="E94" s="210" t="s">
        <v>5207</v>
      </c>
      <c r="F94" s="211" t="s">
        <v>5206</v>
      </c>
      <c r="G94" s="212" t="s">
        <v>1373</v>
      </c>
      <c r="H94" s="213">
        <v>1</v>
      </c>
      <c r="I94" s="214"/>
      <c r="J94" s="215">
        <f>ROUND(I94*H94,2)</f>
        <v>0</v>
      </c>
      <c r="K94" s="211" t="s">
        <v>5189</v>
      </c>
      <c r="L94" s="62"/>
      <c r="M94" s="216" t="s">
        <v>21</v>
      </c>
      <c r="N94" s="217" t="s">
        <v>42</v>
      </c>
      <c r="O94" s="43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AR94" s="25" t="s">
        <v>5190</v>
      </c>
      <c r="AT94" s="25" t="s">
        <v>421</v>
      </c>
      <c r="AU94" s="25" t="s">
        <v>80</v>
      </c>
      <c r="AY94" s="25" t="s">
        <v>419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5" t="s">
        <v>78</v>
      </c>
      <c r="BK94" s="220">
        <f>ROUND(I94*H94,2)</f>
        <v>0</v>
      </c>
      <c r="BL94" s="25" t="s">
        <v>5190</v>
      </c>
      <c r="BM94" s="25" t="s">
        <v>5208</v>
      </c>
    </row>
    <row r="95" spans="2:65" s="1" customFormat="1" ht="13.5">
      <c r="B95" s="42"/>
      <c r="C95" s="64"/>
      <c r="D95" s="221" t="s">
        <v>428</v>
      </c>
      <c r="E95" s="64"/>
      <c r="F95" s="222" t="s">
        <v>5209</v>
      </c>
      <c r="G95" s="64"/>
      <c r="H95" s="64"/>
      <c r="I95" s="177"/>
      <c r="J95" s="64"/>
      <c r="K95" s="64"/>
      <c r="L95" s="62"/>
      <c r="M95" s="223"/>
      <c r="N95" s="43"/>
      <c r="O95" s="43"/>
      <c r="P95" s="43"/>
      <c r="Q95" s="43"/>
      <c r="R95" s="43"/>
      <c r="S95" s="43"/>
      <c r="T95" s="79"/>
      <c r="AT95" s="25" t="s">
        <v>428</v>
      </c>
      <c r="AU95" s="25" t="s">
        <v>80</v>
      </c>
    </row>
    <row r="96" spans="2:65" s="11" customFormat="1" ht="29.85" customHeight="1">
      <c r="B96" s="192"/>
      <c r="C96" s="193"/>
      <c r="D96" s="206" t="s">
        <v>70</v>
      </c>
      <c r="E96" s="207" t="s">
        <v>5210</v>
      </c>
      <c r="F96" s="207" t="s">
        <v>5211</v>
      </c>
      <c r="G96" s="193"/>
      <c r="H96" s="193"/>
      <c r="I96" s="196"/>
      <c r="J96" s="208">
        <f>BK96</f>
        <v>0</v>
      </c>
      <c r="K96" s="193"/>
      <c r="L96" s="198"/>
      <c r="M96" s="199"/>
      <c r="N96" s="200"/>
      <c r="O96" s="200"/>
      <c r="P96" s="201">
        <f>SUM(P97:P98)</f>
        <v>0</v>
      </c>
      <c r="Q96" s="200"/>
      <c r="R96" s="201">
        <f>SUM(R97:R98)</f>
        <v>0</v>
      </c>
      <c r="S96" s="200"/>
      <c r="T96" s="202">
        <f>SUM(T97:T98)</f>
        <v>0</v>
      </c>
      <c r="AR96" s="203" t="s">
        <v>450</v>
      </c>
      <c r="AT96" s="204" t="s">
        <v>70</v>
      </c>
      <c r="AU96" s="204" t="s">
        <v>78</v>
      </c>
      <c r="AY96" s="203" t="s">
        <v>419</v>
      </c>
      <c r="BK96" s="205">
        <f>SUM(BK97:BK98)</f>
        <v>0</v>
      </c>
    </row>
    <row r="97" spans="2:65" s="1" customFormat="1" ht="22.5" customHeight="1">
      <c r="B97" s="42"/>
      <c r="C97" s="209" t="s">
        <v>455</v>
      </c>
      <c r="D97" s="209" t="s">
        <v>421</v>
      </c>
      <c r="E97" s="210" t="s">
        <v>5212</v>
      </c>
      <c r="F97" s="211" t="s">
        <v>5213</v>
      </c>
      <c r="G97" s="212" t="s">
        <v>1373</v>
      </c>
      <c r="H97" s="213">
        <v>1</v>
      </c>
      <c r="I97" s="214"/>
      <c r="J97" s="215">
        <f>ROUND(I97*H97,2)</f>
        <v>0</v>
      </c>
      <c r="K97" s="211" t="s">
        <v>5189</v>
      </c>
      <c r="L97" s="62"/>
      <c r="M97" s="216" t="s">
        <v>21</v>
      </c>
      <c r="N97" s="217" t="s">
        <v>42</v>
      </c>
      <c r="O97" s="43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25" t="s">
        <v>5190</v>
      </c>
      <c r="AT97" s="25" t="s">
        <v>421</v>
      </c>
      <c r="AU97" s="25" t="s">
        <v>80</v>
      </c>
      <c r="AY97" s="25" t="s">
        <v>419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5" t="s">
        <v>78</v>
      </c>
      <c r="BK97" s="220">
        <f>ROUND(I97*H97,2)</f>
        <v>0</v>
      </c>
      <c r="BL97" s="25" t="s">
        <v>5190</v>
      </c>
      <c r="BM97" s="25" t="s">
        <v>5214</v>
      </c>
    </row>
    <row r="98" spans="2:65" s="1" customFormat="1" ht="13.5">
      <c r="B98" s="42"/>
      <c r="C98" s="64"/>
      <c r="D98" s="221" t="s">
        <v>428</v>
      </c>
      <c r="E98" s="64"/>
      <c r="F98" s="222" t="s">
        <v>5215</v>
      </c>
      <c r="G98" s="64"/>
      <c r="H98" s="64"/>
      <c r="I98" s="177"/>
      <c r="J98" s="64"/>
      <c r="K98" s="64"/>
      <c r="L98" s="62"/>
      <c r="M98" s="223"/>
      <c r="N98" s="43"/>
      <c r="O98" s="43"/>
      <c r="P98" s="43"/>
      <c r="Q98" s="43"/>
      <c r="R98" s="43"/>
      <c r="S98" s="43"/>
      <c r="T98" s="79"/>
      <c r="AT98" s="25" t="s">
        <v>428</v>
      </c>
      <c r="AU98" s="25" t="s">
        <v>80</v>
      </c>
    </row>
    <row r="99" spans="2:65" s="11" customFormat="1" ht="29.85" customHeight="1">
      <c r="B99" s="192"/>
      <c r="C99" s="193"/>
      <c r="D99" s="206" t="s">
        <v>70</v>
      </c>
      <c r="E99" s="207" t="s">
        <v>5216</v>
      </c>
      <c r="F99" s="207" t="s">
        <v>5217</v>
      </c>
      <c r="G99" s="193"/>
      <c r="H99" s="193"/>
      <c r="I99" s="196"/>
      <c r="J99" s="208">
        <f>BK99</f>
        <v>0</v>
      </c>
      <c r="K99" s="193"/>
      <c r="L99" s="198"/>
      <c r="M99" s="199"/>
      <c r="N99" s="200"/>
      <c r="O99" s="200"/>
      <c r="P99" s="201">
        <f>SUM(P100:P101)</f>
        <v>0</v>
      </c>
      <c r="Q99" s="200"/>
      <c r="R99" s="201">
        <f>SUM(R100:R101)</f>
        <v>0</v>
      </c>
      <c r="S99" s="200"/>
      <c r="T99" s="202">
        <f>SUM(T100:T101)</f>
        <v>0</v>
      </c>
      <c r="AR99" s="203" t="s">
        <v>450</v>
      </c>
      <c r="AT99" s="204" t="s">
        <v>70</v>
      </c>
      <c r="AU99" s="204" t="s">
        <v>78</v>
      </c>
      <c r="AY99" s="203" t="s">
        <v>419</v>
      </c>
      <c r="BK99" s="205">
        <f>SUM(BK100:BK101)</f>
        <v>0</v>
      </c>
    </row>
    <row r="100" spans="2:65" s="1" customFormat="1" ht="22.5" customHeight="1">
      <c r="B100" s="42"/>
      <c r="C100" s="209" t="s">
        <v>462</v>
      </c>
      <c r="D100" s="209" t="s">
        <v>421</v>
      </c>
      <c r="E100" s="210" t="s">
        <v>5218</v>
      </c>
      <c r="F100" s="211" t="s">
        <v>5217</v>
      </c>
      <c r="G100" s="212" t="s">
        <v>1373</v>
      </c>
      <c r="H100" s="213">
        <v>1</v>
      </c>
      <c r="I100" s="214"/>
      <c r="J100" s="215">
        <f>ROUND(I100*H100,2)</f>
        <v>0</v>
      </c>
      <c r="K100" s="211" t="s">
        <v>5189</v>
      </c>
      <c r="L100" s="62"/>
      <c r="M100" s="216" t="s">
        <v>21</v>
      </c>
      <c r="N100" s="217" t="s">
        <v>42</v>
      </c>
      <c r="O100" s="43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25" t="s">
        <v>5190</v>
      </c>
      <c r="AT100" s="25" t="s">
        <v>421</v>
      </c>
      <c r="AU100" s="25" t="s">
        <v>80</v>
      </c>
      <c r="AY100" s="25" t="s">
        <v>419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5" t="s">
        <v>78</v>
      </c>
      <c r="BK100" s="220">
        <f>ROUND(I100*H100,2)</f>
        <v>0</v>
      </c>
      <c r="BL100" s="25" t="s">
        <v>5190</v>
      </c>
      <c r="BM100" s="25" t="s">
        <v>5219</v>
      </c>
    </row>
    <row r="101" spans="2:65" s="1" customFormat="1" ht="13.5">
      <c r="B101" s="42"/>
      <c r="C101" s="64"/>
      <c r="D101" s="221" t="s">
        <v>428</v>
      </c>
      <c r="E101" s="64"/>
      <c r="F101" s="222" t="s">
        <v>5220</v>
      </c>
      <c r="G101" s="64"/>
      <c r="H101" s="64"/>
      <c r="I101" s="177"/>
      <c r="J101" s="64"/>
      <c r="K101" s="64"/>
      <c r="L101" s="62"/>
      <c r="M101" s="223"/>
      <c r="N101" s="43"/>
      <c r="O101" s="43"/>
      <c r="P101" s="43"/>
      <c r="Q101" s="43"/>
      <c r="R101" s="43"/>
      <c r="S101" s="43"/>
      <c r="T101" s="79"/>
      <c r="AT101" s="25" t="s">
        <v>428</v>
      </c>
      <c r="AU101" s="25" t="s">
        <v>80</v>
      </c>
    </row>
    <row r="102" spans="2:65" s="11" customFormat="1" ht="29.85" customHeight="1">
      <c r="B102" s="192"/>
      <c r="C102" s="193"/>
      <c r="D102" s="206" t="s">
        <v>70</v>
      </c>
      <c r="E102" s="207" t="s">
        <v>5221</v>
      </c>
      <c r="F102" s="207" t="s">
        <v>3790</v>
      </c>
      <c r="G102" s="193"/>
      <c r="H102" s="193"/>
      <c r="I102" s="196"/>
      <c r="J102" s="208">
        <f>BK102</f>
        <v>0</v>
      </c>
      <c r="K102" s="193"/>
      <c r="L102" s="198"/>
      <c r="M102" s="199"/>
      <c r="N102" s="200"/>
      <c r="O102" s="200"/>
      <c r="P102" s="201">
        <f>SUM(P103:P106)</f>
        <v>0</v>
      </c>
      <c r="Q102" s="200"/>
      <c r="R102" s="201">
        <f>SUM(R103:R106)</f>
        <v>0</v>
      </c>
      <c r="S102" s="200"/>
      <c r="T102" s="202">
        <f>SUM(T103:T106)</f>
        <v>0</v>
      </c>
      <c r="AR102" s="203" t="s">
        <v>450</v>
      </c>
      <c r="AT102" s="204" t="s">
        <v>70</v>
      </c>
      <c r="AU102" s="204" t="s">
        <v>78</v>
      </c>
      <c r="AY102" s="203" t="s">
        <v>419</v>
      </c>
      <c r="BK102" s="205">
        <f>SUM(BK103:BK106)</f>
        <v>0</v>
      </c>
    </row>
    <row r="103" spans="2:65" s="1" customFormat="1" ht="22.5" customHeight="1">
      <c r="B103" s="42"/>
      <c r="C103" s="209" t="s">
        <v>468</v>
      </c>
      <c r="D103" s="209" t="s">
        <v>421</v>
      </c>
      <c r="E103" s="210" t="s">
        <v>5222</v>
      </c>
      <c r="F103" s="211" t="s">
        <v>5223</v>
      </c>
      <c r="G103" s="212" t="s">
        <v>1386</v>
      </c>
      <c r="H103" s="213">
        <v>1</v>
      </c>
      <c r="I103" s="214"/>
      <c r="J103" s="215">
        <f>ROUND(I103*H103,2)</f>
        <v>0</v>
      </c>
      <c r="K103" s="211" t="s">
        <v>425</v>
      </c>
      <c r="L103" s="62"/>
      <c r="M103" s="216" t="s">
        <v>21</v>
      </c>
      <c r="N103" s="217" t="s">
        <v>42</v>
      </c>
      <c r="O103" s="43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25" t="s">
        <v>5190</v>
      </c>
      <c r="AT103" s="25" t="s">
        <v>421</v>
      </c>
      <c r="AU103" s="25" t="s">
        <v>80</v>
      </c>
      <c r="AY103" s="25" t="s">
        <v>419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5" t="s">
        <v>78</v>
      </c>
      <c r="BK103" s="220">
        <f>ROUND(I103*H103,2)</f>
        <v>0</v>
      </c>
      <c r="BL103" s="25" t="s">
        <v>5190</v>
      </c>
      <c r="BM103" s="25" t="s">
        <v>5224</v>
      </c>
    </row>
    <row r="104" spans="2:65" s="1" customFormat="1" ht="13.5">
      <c r="B104" s="42"/>
      <c r="C104" s="64"/>
      <c r="D104" s="237" t="s">
        <v>428</v>
      </c>
      <c r="E104" s="64"/>
      <c r="F104" s="271" t="s">
        <v>5225</v>
      </c>
      <c r="G104" s="64"/>
      <c r="H104" s="64"/>
      <c r="I104" s="177"/>
      <c r="J104" s="64"/>
      <c r="K104" s="64"/>
      <c r="L104" s="62"/>
      <c r="M104" s="223"/>
      <c r="N104" s="43"/>
      <c r="O104" s="43"/>
      <c r="P104" s="43"/>
      <c r="Q104" s="43"/>
      <c r="R104" s="43"/>
      <c r="S104" s="43"/>
      <c r="T104" s="79"/>
      <c r="AT104" s="25" t="s">
        <v>428</v>
      </c>
      <c r="AU104" s="25" t="s">
        <v>80</v>
      </c>
    </row>
    <row r="105" spans="2:65" s="1" customFormat="1" ht="31.5" customHeight="1">
      <c r="B105" s="42"/>
      <c r="C105" s="209" t="s">
        <v>474</v>
      </c>
      <c r="D105" s="209" t="s">
        <v>421</v>
      </c>
      <c r="E105" s="210" t="s">
        <v>5226</v>
      </c>
      <c r="F105" s="211" t="s">
        <v>5227</v>
      </c>
      <c r="G105" s="212" t="s">
        <v>1373</v>
      </c>
      <c r="H105" s="213">
        <v>1</v>
      </c>
      <c r="I105" s="214"/>
      <c r="J105" s="215">
        <f>ROUND(I105*H105,2)</f>
        <v>0</v>
      </c>
      <c r="K105" s="211" t="s">
        <v>21</v>
      </c>
      <c r="L105" s="62"/>
      <c r="M105" s="216" t="s">
        <v>21</v>
      </c>
      <c r="N105" s="217" t="s">
        <v>42</v>
      </c>
      <c r="O105" s="43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25" t="s">
        <v>5190</v>
      </c>
      <c r="AT105" s="25" t="s">
        <v>421</v>
      </c>
      <c r="AU105" s="25" t="s">
        <v>80</v>
      </c>
      <c r="AY105" s="25" t="s">
        <v>419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5" t="s">
        <v>78</v>
      </c>
      <c r="BK105" s="220">
        <f>ROUND(I105*H105,2)</f>
        <v>0</v>
      </c>
      <c r="BL105" s="25" t="s">
        <v>5190</v>
      </c>
      <c r="BM105" s="25" t="s">
        <v>5228</v>
      </c>
    </row>
    <row r="106" spans="2:65" s="1" customFormat="1" ht="22.5" customHeight="1">
      <c r="B106" s="42"/>
      <c r="C106" s="209" t="s">
        <v>479</v>
      </c>
      <c r="D106" s="209" t="s">
        <v>421</v>
      </c>
      <c r="E106" s="210" t="s">
        <v>5229</v>
      </c>
      <c r="F106" s="211" t="s">
        <v>5230</v>
      </c>
      <c r="G106" s="212" t="s">
        <v>1373</v>
      </c>
      <c r="H106" s="213">
        <v>1</v>
      </c>
      <c r="I106" s="214"/>
      <c r="J106" s="215">
        <f>ROUND(I106*H106,2)</f>
        <v>0</v>
      </c>
      <c r="K106" s="211" t="s">
        <v>21</v>
      </c>
      <c r="L106" s="62"/>
      <c r="M106" s="216" t="s">
        <v>21</v>
      </c>
      <c r="N106" s="292" t="s">
        <v>42</v>
      </c>
      <c r="O106" s="288"/>
      <c r="P106" s="293">
        <f>O106*H106</f>
        <v>0</v>
      </c>
      <c r="Q106" s="293">
        <v>0</v>
      </c>
      <c r="R106" s="293">
        <f>Q106*H106</f>
        <v>0</v>
      </c>
      <c r="S106" s="293">
        <v>0</v>
      </c>
      <c r="T106" s="294">
        <f>S106*H106</f>
        <v>0</v>
      </c>
      <c r="AR106" s="25" t="s">
        <v>5190</v>
      </c>
      <c r="AT106" s="25" t="s">
        <v>421</v>
      </c>
      <c r="AU106" s="25" t="s">
        <v>80</v>
      </c>
      <c r="AY106" s="25" t="s">
        <v>419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5" t="s">
        <v>78</v>
      </c>
      <c r="BK106" s="220">
        <f>ROUND(I106*H106,2)</f>
        <v>0</v>
      </c>
      <c r="BL106" s="25" t="s">
        <v>5190</v>
      </c>
      <c r="BM106" s="25" t="s">
        <v>5231</v>
      </c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151"/>
      <c r="J107" s="58"/>
      <c r="K107" s="58"/>
      <c r="L107" s="62"/>
    </row>
  </sheetData>
  <sheetProtection password="CC35" sheet="1" objects="1" scenarios="1" formatCells="0" formatColumns="0" formatRows="0" sort="0" autoFilter="0"/>
  <autoFilter ref="C81:K106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98" customWidth="1"/>
    <col min="2" max="2" width="1.6640625" style="298" customWidth="1"/>
    <col min="3" max="4" width="5" style="298" customWidth="1"/>
    <col min="5" max="5" width="11.6640625" style="298" customWidth="1"/>
    <col min="6" max="6" width="9.1640625" style="298" customWidth="1"/>
    <col min="7" max="7" width="5" style="298" customWidth="1"/>
    <col min="8" max="8" width="77.83203125" style="298" customWidth="1"/>
    <col min="9" max="10" width="20" style="298" customWidth="1"/>
    <col min="11" max="11" width="1.6640625" style="298" customWidth="1"/>
  </cols>
  <sheetData>
    <row r="1" spans="2:11" ht="37.5" customHeight="1"/>
    <row r="2" spans="2:1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pans="2:11" s="16" customFormat="1" ht="45" customHeight="1">
      <c r="B3" s="302"/>
      <c r="C3" s="432" t="s">
        <v>5232</v>
      </c>
      <c r="D3" s="432"/>
      <c r="E3" s="432"/>
      <c r="F3" s="432"/>
      <c r="G3" s="432"/>
      <c r="H3" s="432"/>
      <c r="I3" s="432"/>
      <c r="J3" s="432"/>
      <c r="K3" s="303"/>
    </row>
    <row r="4" spans="2:11" ht="25.5" customHeight="1">
      <c r="B4" s="304"/>
      <c r="C4" s="436" t="s">
        <v>5233</v>
      </c>
      <c r="D4" s="436"/>
      <c r="E4" s="436"/>
      <c r="F4" s="436"/>
      <c r="G4" s="436"/>
      <c r="H4" s="436"/>
      <c r="I4" s="436"/>
      <c r="J4" s="436"/>
      <c r="K4" s="305"/>
    </row>
    <row r="5" spans="2:11" ht="5.25" customHeight="1">
      <c r="B5" s="304"/>
      <c r="C5" s="306"/>
      <c r="D5" s="306"/>
      <c r="E5" s="306"/>
      <c r="F5" s="306"/>
      <c r="G5" s="306"/>
      <c r="H5" s="306"/>
      <c r="I5" s="306"/>
      <c r="J5" s="306"/>
      <c r="K5" s="305"/>
    </row>
    <row r="6" spans="2:11" ht="15" customHeight="1">
      <c r="B6" s="304"/>
      <c r="C6" s="435" t="s">
        <v>5234</v>
      </c>
      <c r="D6" s="435"/>
      <c r="E6" s="435"/>
      <c r="F6" s="435"/>
      <c r="G6" s="435"/>
      <c r="H6" s="435"/>
      <c r="I6" s="435"/>
      <c r="J6" s="435"/>
      <c r="K6" s="305"/>
    </row>
    <row r="7" spans="2:11" ht="15" customHeight="1">
      <c r="B7" s="308"/>
      <c r="C7" s="435" t="s">
        <v>5235</v>
      </c>
      <c r="D7" s="435"/>
      <c r="E7" s="435"/>
      <c r="F7" s="435"/>
      <c r="G7" s="435"/>
      <c r="H7" s="435"/>
      <c r="I7" s="435"/>
      <c r="J7" s="435"/>
      <c r="K7" s="305"/>
    </row>
    <row r="8" spans="2:1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pans="2:11" ht="15" customHeight="1">
      <c r="B9" s="308"/>
      <c r="C9" s="435" t="s">
        <v>5236</v>
      </c>
      <c r="D9" s="435"/>
      <c r="E9" s="435"/>
      <c r="F9" s="435"/>
      <c r="G9" s="435"/>
      <c r="H9" s="435"/>
      <c r="I9" s="435"/>
      <c r="J9" s="435"/>
      <c r="K9" s="305"/>
    </row>
    <row r="10" spans="2:11" ht="15" customHeight="1">
      <c r="B10" s="308"/>
      <c r="C10" s="307"/>
      <c r="D10" s="435" t="s">
        <v>5237</v>
      </c>
      <c r="E10" s="435"/>
      <c r="F10" s="435"/>
      <c r="G10" s="435"/>
      <c r="H10" s="435"/>
      <c r="I10" s="435"/>
      <c r="J10" s="435"/>
      <c r="K10" s="305"/>
    </row>
    <row r="11" spans="2:11" ht="15" customHeight="1">
      <c r="B11" s="308"/>
      <c r="C11" s="309"/>
      <c r="D11" s="435" t="s">
        <v>5238</v>
      </c>
      <c r="E11" s="435"/>
      <c r="F11" s="435"/>
      <c r="G11" s="435"/>
      <c r="H11" s="435"/>
      <c r="I11" s="435"/>
      <c r="J11" s="435"/>
      <c r="K11" s="305"/>
    </row>
    <row r="12" spans="2:11" ht="12.75" customHeight="1">
      <c r="B12" s="308"/>
      <c r="C12" s="309"/>
      <c r="D12" s="309"/>
      <c r="E12" s="309"/>
      <c r="F12" s="309"/>
      <c r="G12" s="309"/>
      <c r="H12" s="309"/>
      <c r="I12" s="309"/>
      <c r="J12" s="309"/>
      <c r="K12" s="305"/>
    </row>
    <row r="13" spans="2:11" ht="15" customHeight="1">
      <c r="B13" s="308"/>
      <c r="C13" s="309"/>
      <c r="D13" s="435" t="s">
        <v>5239</v>
      </c>
      <c r="E13" s="435"/>
      <c r="F13" s="435"/>
      <c r="G13" s="435"/>
      <c r="H13" s="435"/>
      <c r="I13" s="435"/>
      <c r="J13" s="435"/>
      <c r="K13" s="305"/>
    </row>
    <row r="14" spans="2:11" ht="15" customHeight="1">
      <c r="B14" s="308"/>
      <c r="C14" s="309"/>
      <c r="D14" s="435" t="s">
        <v>5240</v>
      </c>
      <c r="E14" s="435"/>
      <c r="F14" s="435"/>
      <c r="G14" s="435"/>
      <c r="H14" s="435"/>
      <c r="I14" s="435"/>
      <c r="J14" s="435"/>
      <c r="K14" s="305"/>
    </row>
    <row r="15" spans="2:11" ht="15" customHeight="1">
      <c r="B15" s="308"/>
      <c r="C15" s="309"/>
      <c r="D15" s="435" t="s">
        <v>5241</v>
      </c>
      <c r="E15" s="435"/>
      <c r="F15" s="435"/>
      <c r="G15" s="435"/>
      <c r="H15" s="435"/>
      <c r="I15" s="435"/>
      <c r="J15" s="435"/>
      <c r="K15" s="305"/>
    </row>
    <row r="16" spans="2:11" ht="15" customHeight="1">
      <c r="B16" s="308"/>
      <c r="C16" s="309"/>
      <c r="D16" s="309"/>
      <c r="E16" s="310" t="s">
        <v>77</v>
      </c>
      <c r="F16" s="435" t="s">
        <v>5242</v>
      </c>
      <c r="G16" s="435"/>
      <c r="H16" s="435"/>
      <c r="I16" s="435"/>
      <c r="J16" s="435"/>
      <c r="K16" s="305"/>
    </row>
    <row r="17" spans="2:11" ht="15" customHeight="1">
      <c r="B17" s="308"/>
      <c r="C17" s="309"/>
      <c r="D17" s="309"/>
      <c r="E17" s="310" t="s">
        <v>5243</v>
      </c>
      <c r="F17" s="435" t="s">
        <v>5244</v>
      </c>
      <c r="G17" s="435"/>
      <c r="H17" s="435"/>
      <c r="I17" s="435"/>
      <c r="J17" s="435"/>
      <c r="K17" s="305"/>
    </row>
    <row r="18" spans="2:11" ht="15" customHeight="1">
      <c r="B18" s="308"/>
      <c r="C18" s="309"/>
      <c r="D18" s="309"/>
      <c r="E18" s="310" t="s">
        <v>5245</v>
      </c>
      <c r="F18" s="435" t="s">
        <v>5246</v>
      </c>
      <c r="G18" s="435"/>
      <c r="H18" s="435"/>
      <c r="I18" s="435"/>
      <c r="J18" s="435"/>
      <c r="K18" s="305"/>
    </row>
    <row r="19" spans="2:11" ht="15" customHeight="1">
      <c r="B19" s="308"/>
      <c r="C19" s="309"/>
      <c r="D19" s="309"/>
      <c r="E19" s="310" t="s">
        <v>5247</v>
      </c>
      <c r="F19" s="435" t="s">
        <v>150</v>
      </c>
      <c r="G19" s="435"/>
      <c r="H19" s="435"/>
      <c r="I19" s="435"/>
      <c r="J19" s="435"/>
      <c r="K19" s="305"/>
    </row>
    <row r="20" spans="2:11" ht="15" customHeight="1">
      <c r="B20" s="308"/>
      <c r="C20" s="309"/>
      <c r="D20" s="309"/>
      <c r="E20" s="310" t="s">
        <v>5248</v>
      </c>
      <c r="F20" s="435" t="s">
        <v>3866</v>
      </c>
      <c r="G20" s="435"/>
      <c r="H20" s="435"/>
      <c r="I20" s="435"/>
      <c r="J20" s="435"/>
      <c r="K20" s="305"/>
    </row>
    <row r="21" spans="2:11" ht="15" customHeight="1">
      <c r="B21" s="308"/>
      <c r="C21" s="309"/>
      <c r="D21" s="309"/>
      <c r="E21" s="310" t="s">
        <v>84</v>
      </c>
      <c r="F21" s="435" t="s">
        <v>5249</v>
      </c>
      <c r="G21" s="435"/>
      <c r="H21" s="435"/>
      <c r="I21" s="435"/>
      <c r="J21" s="435"/>
      <c r="K21" s="305"/>
    </row>
    <row r="22" spans="2:11" ht="12.75" customHeight="1">
      <c r="B22" s="308"/>
      <c r="C22" s="309"/>
      <c r="D22" s="309"/>
      <c r="E22" s="309"/>
      <c r="F22" s="309"/>
      <c r="G22" s="309"/>
      <c r="H22" s="309"/>
      <c r="I22" s="309"/>
      <c r="J22" s="309"/>
      <c r="K22" s="305"/>
    </row>
    <row r="23" spans="2:11" ht="15" customHeight="1">
      <c r="B23" s="308"/>
      <c r="C23" s="435" t="s">
        <v>5250</v>
      </c>
      <c r="D23" s="435"/>
      <c r="E23" s="435"/>
      <c r="F23" s="435"/>
      <c r="G23" s="435"/>
      <c r="H23" s="435"/>
      <c r="I23" s="435"/>
      <c r="J23" s="435"/>
      <c r="K23" s="305"/>
    </row>
    <row r="24" spans="2:11" ht="15" customHeight="1">
      <c r="B24" s="308"/>
      <c r="C24" s="435" t="s">
        <v>5251</v>
      </c>
      <c r="D24" s="435"/>
      <c r="E24" s="435"/>
      <c r="F24" s="435"/>
      <c r="G24" s="435"/>
      <c r="H24" s="435"/>
      <c r="I24" s="435"/>
      <c r="J24" s="435"/>
      <c r="K24" s="305"/>
    </row>
    <row r="25" spans="2:11" ht="15" customHeight="1">
      <c r="B25" s="308"/>
      <c r="C25" s="307"/>
      <c r="D25" s="435" t="s">
        <v>5252</v>
      </c>
      <c r="E25" s="435"/>
      <c r="F25" s="435"/>
      <c r="G25" s="435"/>
      <c r="H25" s="435"/>
      <c r="I25" s="435"/>
      <c r="J25" s="435"/>
      <c r="K25" s="305"/>
    </row>
    <row r="26" spans="2:11" ht="15" customHeight="1">
      <c r="B26" s="308"/>
      <c r="C26" s="309"/>
      <c r="D26" s="435" t="s">
        <v>5253</v>
      </c>
      <c r="E26" s="435"/>
      <c r="F26" s="435"/>
      <c r="G26" s="435"/>
      <c r="H26" s="435"/>
      <c r="I26" s="435"/>
      <c r="J26" s="435"/>
      <c r="K26" s="305"/>
    </row>
    <row r="27" spans="2:11" ht="12.75" customHeight="1">
      <c r="B27" s="308"/>
      <c r="C27" s="309"/>
      <c r="D27" s="309"/>
      <c r="E27" s="309"/>
      <c r="F27" s="309"/>
      <c r="G27" s="309"/>
      <c r="H27" s="309"/>
      <c r="I27" s="309"/>
      <c r="J27" s="309"/>
      <c r="K27" s="305"/>
    </row>
    <row r="28" spans="2:11" ht="15" customHeight="1">
      <c r="B28" s="308"/>
      <c r="C28" s="309"/>
      <c r="D28" s="435" t="s">
        <v>5254</v>
      </c>
      <c r="E28" s="435"/>
      <c r="F28" s="435"/>
      <c r="G28" s="435"/>
      <c r="H28" s="435"/>
      <c r="I28" s="435"/>
      <c r="J28" s="435"/>
      <c r="K28" s="305"/>
    </row>
    <row r="29" spans="2:11" ht="15" customHeight="1">
      <c r="B29" s="308"/>
      <c r="C29" s="309"/>
      <c r="D29" s="435" t="s">
        <v>5255</v>
      </c>
      <c r="E29" s="435"/>
      <c r="F29" s="435"/>
      <c r="G29" s="435"/>
      <c r="H29" s="435"/>
      <c r="I29" s="435"/>
      <c r="J29" s="435"/>
      <c r="K29" s="305"/>
    </row>
    <row r="30" spans="2:11" ht="12.75" customHeight="1">
      <c r="B30" s="308"/>
      <c r="C30" s="309"/>
      <c r="D30" s="309"/>
      <c r="E30" s="309"/>
      <c r="F30" s="309"/>
      <c r="G30" s="309"/>
      <c r="H30" s="309"/>
      <c r="I30" s="309"/>
      <c r="J30" s="309"/>
      <c r="K30" s="305"/>
    </row>
    <row r="31" spans="2:11" ht="15" customHeight="1">
      <c r="B31" s="308"/>
      <c r="C31" s="309"/>
      <c r="D31" s="435" t="s">
        <v>5256</v>
      </c>
      <c r="E31" s="435"/>
      <c r="F31" s="435"/>
      <c r="G31" s="435"/>
      <c r="H31" s="435"/>
      <c r="I31" s="435"/>
      <c r="J31" s="435"/>
      <c r="K31" s="305"/>
    </row>
    <row r="32" spans="2:11" ht="15" customHeight="1">
      <c r="B32" s="308"/>
      <c r="C32" s="309"/>
      <c r="D32" s="435" t="s">
        <v>5257</v>
      </c>
      <c r="E32" s="435"/>
      <c r="F32" s="435"/>
      <c r="G32" s="435"/>
      <c r="H32" s="435"/>
      <c r="I32" s="435"/>
      <c r="J32" s="435"/>
      <c r="K32" s="305"/>
    </row>
    <row r="33" spans="2:11" ht="15" customHeight="1">
      <c r="B33" s="308"/>
      <c r="C33" s="309"/>
      <c r="D33" s="435" t="s">
        <v>5258</v>
      </c>
      <c r="E33" s="435"/>
      <c r="F33" s="435"/>
      <c r="G33" s="435"/>
      <c r="H33" s="435"/>
      <c r="I33" s="435"/>
      <c r="J33" s="435"/>
      <c r="K33" s="305"/>
    </row>
    <row r="34" spans="2:11" ht="15" customHeight="1">
      <c r="B34" s="308"/>
      <c r="C34" s="309"/>
      <c r="D34" s="307"/>
      <c r="E34" s="311" t="s">
        <v>404</v>
      </c>
      <c r="F34" s="307"/>
      <c r="G34" s="435" t="s">
        <v>5259</v>
      </c>
      <c r="H34" s="435"/>
      <c r="I34" s="435"/>
      <c r="J34" s="435"/>
      <c r="K34" s="305"/>
    </row>
    <row r="35" spans="2:11" ht="30.75" customHeight="1">
      <c r="B35" s="308"/>
      <c r="C35" s="309"/>
      <c r="D35" s="307"/>
      <c r="E35" s="311" t="s">
        <v>5260</v>
      </c>
      <c r="F35" s="307"/>
      <c r="G35" s="435" t="s">
        <v>5261</v>
      </c>
      <c r="H35" s="435"/>
      <c r="I35" s="435"/>
      <c r="J35" s="435"/>
      <c r="K35" s="305"/>
    </row>
    <row r="36" spans="2:11" ht="15" customHeight="1">
      <c r="B36" s="308"/>
      <c r="C36" s="309"/>
      <c r="D36" s="307"/>
      <c r="E36" s="311" t="s">
        <v>52</v>
      </c>
      <c r="F36" s="307"/>
      <c r="G36" s="435" t="s">
        <v>5262</v>
      </c>
      <c r="H36" s="435"/>
      <c r="I36" s="435"/>
      <c r="J36" s="435"/>
      <c r="K36" s="305"/>
    </row>
    <row r="37" spans="2:11" ht="15" customHeight="1">
      <c r="B37" s="308"/>
      <c r="C37" s="309"/>
      <c r="D37" s="307"/>
      <c r="E37" s="311" t="s">
        <v>405</v>
      </c>
      <c r="F37" s="307"/>
      <c r="G37" s="435" t="s">
        <v>5263</v>
      </c>
      <c r="H37" s="435"/>
      <c r="I37" s="435"/>
      <c r="J37" s="435"/>
      <c r="K37" s="305"/>
    </row>
    <row r="38" spans="2:11" ht="15" customHeight="1">
      <c r="B38" s="308"/>
      <c r="C38" s="309"/>
      <c r="D38" s="307"/>
      <c r="E38" s="311" t="s">
        <v>406</v>
      </c>
      <c r="F38" s="307"/>
      <c r="G38" s="435" t="s">
        <v>5264</v>
      </c>
      <c r="H38" s="435"/>
      <c r="I38" s="435"/>
      <c r="J38" s="435"/>
      <c r="K38" s="305"/>
    </row>
    <row r="39" spans="2:11" ht="15" customHeight="1">
      <c r="B39" s="308"/>
      <c r="C39" s="309"/>
      <c r="D39" s="307"/>
      <c r="E39" s="311" t="s">
        <v>407</v>
      </c>
      <c r="F39" s="307"/>
      <c r="G39" s="435" t="s">
        <v>5265</v>
      </c>
      <c r="H39" s="435"/>
      <c r="I39" s="435"/>
      <c r="J39" s="435"/>
      <c r="K39" s="305"/>
    </row>
    <row r="40" spans="2:11" ht="15" customHeight="1">
      <c r="B40" s="308"/>
      <c r="C40" s="309"/>
      <c r="D40" s="307"/>
      <c r="E40" s="311" t="s">
        <v>5266</v>
      </c>
      <c r="F40" s="307"/>
      <c r="G40" s="435" t="s">
        <v>5267</v>
      </c>
      <c r="H40" s="435"/>
      <c r="I40" s="435"/>
      <c r="J40" s="435"/>
      <c r="K40" s="305"/>
    </row>
    <row r="41" spans="2:11" ht="15" customHeight="1">
      <c r="B41" s="308"/>
      <c r="C41" s="309"/>
      <c r="D41" s="307"/>
      <c r="E41" s="311"/>
      <c r="F41" s="307"/>
      <c r="G41" s="435" t="s">
        <v>5268</v>
      </c>
      <c r="H41" s="435"/>
      <c r="I41" s="435"/>
      <c r="J41" s="435"/>
      <c r="K41" s="305"/>
    </row>
    <row r="42" spans="2:11" ht="15" customHeight="1">
      <c r="B42" s="308"/>
      <c r="C42" s="309"/>
      <c r="D42" s="307"/>
      <c r="E42" s="311" t="s">
        <v>5269</v>
      </c>
      <c r="F42" s="307"/>
      <c r="G42" s="435" t="s">
        <v>5270</v>
      </c>
      <c r="H42" s="435"/>
      <c r="I42" s="435"/>
      <c r="J42" s="435"/>
      <c r="K42" s="305"/>
    </row>
    <row r="43" spans="2:11" ht="15" customHeight="1">
      <c r="B43" s="308"/>
      <c r="C43" s="309"/>
      <c r="D43" s="307"/>
      <c r="E43" s="311" t="s">
        <v>409</v>
      </c>
      <c r="F43" s="307"/>
      <c r="G43" s="435" t="s">
        <v>5271</v>
      </c>
      <c r="H43" s="435"/>
      <c r="I43" s="435"/>
      <c r="J43" s="435"/>
      <c r="K43" s="305"/>
    </row>
    <row r="44" spans="2:11" ht="12.75" customHeight="1">
      <c r="B44" s="308"/>
      <c r="C44" s="309"/>
      <c r="D44" s="307"/>
      <c r="E44" s="307"/>
      <c r="F44" s="307"/>
      <c r="G44" s="307"/>
      <c r="H44" s="307"/>
      <c r="I44" s="307"/>
      <c r="J44" s="307"/>
      <c r="K44" s="305"/>
    </row>
    <row r="45" spans="2:11" ht="15" customHeight="1">
      <c r="B45" s="308"/>
      <c r="C45" s="309"/>
      <c r="D45" s="435" t="s">
        <v>5272</v>
      </c>
      <c r="E45" s="435"/>
      <c r="F45" s="435"/>
      <c r="G45" s="435"/>
      <c r="H45" s="435"/>
      <c r="I45" s="435"/>
      <c r="J45" s="435"/>
      <c r="K45" s="305"/>
    </row>
    <row r="46" spans="2:11" ht="15" customHeight="1">
      <c r="B46" s="308"/>
      <c r="C46" s="309"/>
      <c r="D46" s="309"/>
      <c r="E46" s="435" t="s">
        <v>5273</v>
      </c>
      <c r="F46" s="435"/>
      <c r="G46" s="435"/>
      <c r="H46" s="435"/>
      <c r="I46" s="435"/>
      <c r="J46" s="435"/>
      <c r="K46" s="305"/>
    </row>
    <row r="47" spans="2:11" ht="15" customHeight="1">
      <c r="B47" s="308"/>
      <c r="C47" s="309"/>
      <c r="D47" s="309"/>
      <c r="E47" s="435" t="s">
        <v>5274</v>
      </c>
      <c r="F47" s="435"/>
      <c r="G47" s="435"/>
      <c r="H47" s="435"/>
      <c r="I47" s="435"/>
      <c r="J47" s="435"/>
      <c r="K47" s="305"/>
    </row>
    <row r="48" spans="2:11" ht="15" customHeight="1">
      <c r="B48" s="308"/>
      <c r="C48" s="309"/>
      <c r="D48" s="309"/>
      <c r="E48" s="435" t="s">
        <v>5275</v>
      </c>
      <c r="F48" s="435"/>
      <c r="G48" s="435"/>
      <c r="H48" s="435"/>
      <c r="I48" s="435"/>
      <c r="J48" s="435"/>
      <c r="K48" s="305"/>
    </row>
    <row r="49" spans="2:11" ht="15" customHeight="1">
      <c r="B49" s="308"/>
      <c r="C49" s="309"/>
      <c r="D49" s="435" t="s">
        <v>5276</v>
      </c>
      <c r="E49" s="435"/>
      <c r="F49" s="435"/>
      <c r="G49" s="435"/>
      <c r="H49" s="435"/>
      <c r="I49" s="435"/>
      <c r="J49" s="435"/>
      <c r="K49" s="305"/>
    </row>
    <row r="50" spans="2:11" ht="25.5" customHeight="1">
      <c r="B50" s="304"/>
      <c r="C50" s="436" t="s">
        <v>5277</v>
      </c>
      <c r="D50" s="436"/>
      <c r="E50" s="436"/>
      <c r="F50" s="436"/>
      <c r="G50" s="436"/>
      <c r="H50" s="436"/>
      <c r="I50" s="436"/>
      <c r="J50" s="436"/>
      <c r="K50" s="305"/>
    </row>
    <row r="51" spans="2:11" ht="5.25" customHeight="1">
      <c r="B51" s="304"/>
      <c r="C51" s="306"/>
      <c r="D51" s="306"/>
      <c r="E51" s="306"/>
      <c r="F51" s="306"/>
      <c r="G51" s="306"/>
      <c r="H51" s="306"/>
      <c r="I51" s="306"/>
      <c r="J51" s="306"/>
      <c r="K51" s="305"/>
    </row>
    <row r="52" spans="2:11" ht="15" customHeight="1">
      <c r="B52" s="304"/>
      <c r="C52" s="435" t="s">
        <v>5278</v>
      </c>
      <c r="D52" s="435"/>
      <c r="E52" s="435"/>
      <c r="F52" s="435"/>
      <c r="G52" s="435"/>
      <c r="H52" s="435"/>
      <c r="I52" s="435"/>
      <c r="J52" s="435"/>
      <c r="K52" s="305"/>
    </row>
    <row r="53" spans="2:11" ht="15" customHeight="1">
      <c r="B53" s="304"/>
      <c r="C53" s="435" t="s">
        <v>5279</v>
      </c>
      <c r="D53" s="435"/>
      <c r="E53" s="435"/>
      <c r="F53" s="435"/>
      <c r="G53" s="435"/>
      <c r="H53" s="435"/>
      <c r="I53" s="435"/>
      <c r="J53" s="435"/>
      <c r="K53" s="305"/>
    </row>
    <row r="54" spans="2:11" ht="12.75" customHeight="1">
      <c r="B54" s="304"/>
      <c r="C54" s="307"/>
      <c r="D54" s="307"/>
      <c r="E54" s="307"/>
      <c r="F54" s="307"/>
      <c r="G54" s="307"/>
      <c r="H54" s="307"/>
      <c r="I54" s="307"/>
      <c r="J54" s="307"/>
      <c r="K54" s="305"/>
    </row>
    <row r="55" spans="2:11" ht="15" customHeight="1">
      <c r="B55" s="304"/>
      <c r="C55" s="435" t="s">
        <v>5280</v>
      </c>
      <c r="D55" s="435"/>
      <c r="E55" s="435"/>
      <c r="F55" s="435"/>
      <c r="G55" s="435"/>
      <c r="H55" s="435"/>
      <c r="I55" s="435"/>
      <c r="J55" s="435"/>
      <c r="K55" s="305"/>
    </row>
    <row r="56" spans="2:11" ht="15" customHeight="1">
      <c r="B56" s="304"/>
      <c r="C56" s="309"/>
      <c r="D56" s="435" t="s">
        <v>5281</v>
      </c>
      <c r="E56" s="435"/>
      <c r="F56" s="435"/>
      <c r="G56" s="435"/>
      <c r="H56" s="435"/>
      <c r="I56" s="435"/>
      <c r="J56" s="435"/>
      <c r="K56" s="305"/>
    </row>
    <row r="57" spans="2:11" ht="15" customHeight="1">
      <c r="B57" s="304"/>
      <c r="C57" s="309"/>
      <c r="D57" s="435" t="s">
        <v>5282</v>
      </c>
      <c r="E57" s="435"/>
      <c r="F57" s="435"/>
      <c r="G57" s="435"/>
      <c r="H57" s="435"/>
      <c r="I57" s="435"/>
      <c r="J57" s="435"/>
      <c r="K57" s="305"/>
    </row>
    <row r="58" spans="2:11" ht="15" customHeight="1">
      <c r="B58" s="304"/>
      <c r="C58" s="309"/>
      <c r="D58" s="435" t="s">
        <v>5283</v>
      </c>
      <c r="E58" s="435"/>
      <c r="F58" s="435"/>
      <c r="G58" s="435"/>
      <c r="H58" s="435"/>
      <c r="I58" s="435"/>
      <c r="J58" s="435"/>
      <c r="K58" s="305"/>
    </row>
    <row r="59" spans="2:11" ht="15" customHeight="1">
      <c r="B59" s="304"/>
      <c r="C59" s="309"/>
      <c r="D59" s="435" t="s">
        <v>5284</v>
      </c>
      <c r="E59" s="435"/>
      <c r="F59" s="435"/>
      <c r="G59" s="435"/>
      <c r="H59" s="435"/>
      <c r="I59" s="435"/>
      <c r="J59" s="435"/>
      <c r="K59" s="305"/>
    </row>
    <row r="60" spans="2:11" ht="15" customHeight="1">
      <c r="B60" s="304"/>
      <c r="C60" s="309"/>
      <c r="D60" s="434" t="s">
        <v>5285</v>
      </c>
      <c r="E60" s="434"/>
      <c r="F60" s="434"/>
      <c r="G60" s="434"/>
      <c r="H60" s="434"/>
      <c r="I60" s="434"/>
      <c r="J60" s="434"/>
      <c r="K60" s="305"/>
    </row>
    <row r="61" spans="2:11" ht="15" customHeight="1">
      <c r="B61" s="304"/>
      <c r="C61" s="309"/>
      <c r="D61" s="435" t="s">
        <v>5286</v>
      </c>
      <c r="E61" s="435"/>
      <c r="F61" s="435"/>
      <c r="G61" s="435"/>
      <c r="H61" s="435"/>
      <c r="I61" s="435"/>
      <c r="J61" s="435"/>
      <c r="K61" s="305"/>
    </row>
    <row r="62" spans="2:11" ht="12.75" customHeight="1">
      <c r="B62" s="304"/>
      <c r="C62" s="309"/>
      <c r="D62" s="309"/>
      <c r="E62" s="312"/>
      <c r="F62" s="309"/>
      <c r="G62" s="309"/>
      <c r="H62" s="309"/>
      <c r="I62" s="309"/>
      <c r="J62" s="309"/>
      <c r="K62" s="305"/>
    </row>
    <row r="63" spans="2:11" ht="15" customHeight="1">
      <c r="B63" s="304"/>
      <c r="C63" s="309"/>
      <c r="D63" s="435" t="s">
        <v>5287</v>
      </c>
      <c r="E63" s="435"/>
      <c r="F63" s="435"/>
      <c r="G63" s="435"/>
      <c r="H63" s="435"/>
      <c r="I63" s="435"/>
      <c r="J63" s="435"/>
      <c r="K63" s="305"/>
    </row>
    <row r="64" spans="2:11" ht="15" customHeight="1">
      <c r="B64" s="304"/>
      <c r="C64" s="309"/>
      <c r="D64" s="434" t="s">
        <v>5288</v>
      </c>
      <c r="E64" s="434"/>
      <c r="F64" s="434"/>
      <c r="G64" s="434"/>
      <c r="H64" s="434"/>
      <c r="I64" s="434"/>
      <c r="J64" s="434"/>
      <c r="K64" s="305"/>
    </row>
    <row r="65" spans="2:11" ht="15" customHeight="1">
      <c r="B65" s="304"/>
      <c r="C65" s="309"/>
      <c r="D65" s="435" t="s">
        <v>5289</v>
      </c>
      <c r="E65" s="435"/>
      <c r="F65" s="435"/>
      <c r="G65" s="435"/>
      <c r="H65" s="435"/>
      <c r="I65" s="435"/>
      <c r="J65" s="435"/>
      <c r="K65" s="305"/>
    </row>
    <row r="66" spans="2:11" ht="15" customHeight="1">
      <c r="B66" s="304"/>
      <c r="C66" s="309"/>
      <c r="D66" s="435" t="s">
        <v>5290</v>
      </c>
      <c r="E66" s="435"/>
      <c r="F66" s="435"/>
      <c r="G66" s="435"/>
      <c r="H66" s="435"/>
      <c r="I66" s="435"/>
      <c r="J66" s="435"/>
      <c r="K66" s="305"/>
    </row>
    <row r="67" spans="2:11" ht="15" customHeight="1">
      <c r="B67" s="304"/>
      <c r="C67" s="309"/>
      <c r="D67" s="435" t="s">
        <v>5291</v>
      </c>
      <c r="E67" s="435"/>
      <c r="F67" s="435"/>
      <c r="G67" s="435"/>
      <c r="H67" s="435"/>
      <c r="I67" s="435"/>
      <c r="J67" s="435"/>
      <c r="K67" s="305"/>
    </row>
    <row r="68" spans="2:11" ht="15" customHeight="1">
      <c r="B68" s="304"/>
      <c r="C68" s="309"/>
      <c r="D68" s="435" t="s">
        <v>5292</v>
      </c>
      <c r="E68" s="435"/>
      <c r="F68" s="435"/>
      <c r="G68" s="435"/>
      <c r="H68" s="435"/>
      <c r="I68" s="435"/>
      <c r="J68" s="435"/>
      <c r="K68" s="305"/>
    </row>
    <row r="69" spans="2:11" ht="12.75" customHeight="1">
      <c r="B69" s="313"/>
      <c r="C69" s="314"/>
      <c r="D69" s="314"/>
      <c r="E69" s="314"/>
      <c r="F69" s="314"/>
      <c r="G69" s="314"/>
      <c r="H69" s="314"/>
      <c r="I69" s="314"/>
      <c r="J69" s="314"/>
      <c r="K69" s="315"/>
    </row>
    <row r="70" spans="2:11" ht="18.75" customHeight="1">
      <c r="B70" s="316"/>
      <c r="C70" s="316"/>
      <c r="D70" s="316"/>
      <c r="E70" s="316"/>
      <c r="F70" s="316"/>
      <c r="G70" s="316"/>
      <c r="H70" s="316"/>
      <c r="I70" s="316"/>
      <c r="J70" s="316"/>
      <c r="K70" s="317"/>
    </row>
    <row r="71" spans="2:11" ht="18.75" customHeight="1">
      <c r="B71" s="317"/>
      <c r="C71" s="317"/>
      <c r="D71" s="317"/>
      <c r="E71" s="317"/>
      <c r="F71" s="317"/>
      <c r="G71" s="317"/>
      <c r="H71" s="317"/>
      <c r="I71" s="317"/>
      <c r="J71" s="317"/>
      <c r="K71" s="317"/>
    </row>
    <row r="72" spans="2:11" ht="7.5" customHeight="1">
      <c r="B72" s="318"/>
      <c r="C72" s="319"/>
      <c r="D72" s="319"/>
      <c r="E72" s="319"/>
      <c r="F72" s="319"/>
      <c r="G72" s="319"/>
      <c r="H72" s="319"/>
      <c r="I72" s="319"/>
      <c r="J72" s="319"/>
      <c r="K72" s="320"/>
    </row>
    <row r="73" spans="2:11" ht="45" customHeight="1">
      <c r="B73" s="321"/>
      <c r="C73" s="433" t="s">
        <v>156</v>
      </c>
      <c r="D73" s="433"/>
      <c r="E73" s="433"/>
      <c r="F73" s="433"/>
      <c r="G73" s="433"/>
      <c r="H73" s="433"/>
      <c r="I73" s="433"/>
      <c r="J73" s="433"/>
      <c r="K73" s="322"/>
    </row>
    <row r="74" spans="2:11" ht="17.25" customHeight="1">
      <c r="B74" s="321"/>
      <c r="C74" s="323" t="s">
        <v>5293</v>
      </c>
      <c r="D74" s="323"/>
      <c r="E74" s="323"/>
      <c r="F74" s="323" t="s">
        <v>5294</v>
      </c>
      <c r="G74" s="324"/>
      <c r="H74" s="323" t="s">
        <v>405</v>
      </c>
      <c r="I74" s="323" t="s">
        <v>56</v>
      </c>
      <c r="J74" s="323" t="s">
        <v>5295</v>
      </c>
      <c r="K74" s="322"/>
    </row>
    <row r="75" spans="2:11" ht="17.25" customHeight="1">
      <c r="B75" s="321"/>
      <c r="C75" s="325" t="s">
        <v>5296</v>
      </c>
      <c r="D75" s="325"/>
      <c r="E75" s="325"/>
      <c r="F75" s="326" t="s">
        <v>5297</v>
      </c>
      <c r="G75" s="327"/>
      <c r="H75" s="325"/>
      <c r="I75" s="325"/>
      <c r="J75" s="325" t="s">
        <v>5298</v>
      </c>
      <c r="K75" s="322"/>
    </row>
    <row r="76" spans="2:11" ht="5.25" customHeight="1">
      <c r="B76" s="321"/>
      <c r="C76" s="328"/>
      <c r="D76" s="328"/>
      <c r="E76" s="328"/>
      <c r="F76" s="328"/>
      <c r="G76" s="329"/>
      <c r="H76" s="328"/>
      <c r="I76" s="328"/>
      <c r="J76" s="328"/>
      <c r="K76" s="322"/>
    </row>
    <row r="77" spans="2:11" ht="15" customHeight="1">
      <c r="B77" s="321"/>
      <c r="C77" s="311" t="s">
        <v>52</v>
      </c>
      <c r="D77" s="328"/>
      <c r="E77" s="328"/>
      <c r="F77" s="330" t="s">
        <v>5299</v>
      </c>
      <c r="G77" s="329"/>
      <c r="H77" s="311" t="s">
        <v>5300</v>
      </c>
      <c r="I77" s="311" t="s">
        <v>5301</v>
      </c>
      <c r="J77" s="311">
        <v>20</v>
      </c>
      <c r="K77" s="322"/>
    </row>
    <row r="78" spans="2:11" ht="15" customHeight="1">
      <c r="B78" s="321"/>
      <c r="C78" s="311" t="s">
        <v>5302</v>
      </c>
      <c r="D78" s="311"/>
      <c r="E78" s="311"/>
      <c r="F78" s="330" t="s">
        <v>5299</v>
      </c>
      <c r="G78" s="329"/>
      <c r="H78" s="311" t="s">
        <v>5303</v>
      </c>
      <c r="I78" s="311" t="s">
        <v>5301</v>
      </c>
      <c r="J78" s="311">
        <v>120</v>
      </c>
      <c r="K78" s="322"/>
    </row>
    <row r="79" spans="2:11" ht="15" customHeight="1">
      <c r="B79" s="331"/>
      <c r="C79" s="311" t="s">
        <v>5304</v>
      </c>
      <c r="D79" s="311"/>
      <c r="E79" s="311"/>
      <c r="F79" s="330" t="s">
        <v>5305</v>
      </c>
      <c r="G79" s="329"/>
      <c r="H79" s="311" t="s">
        <v>5306</v>
      </c>
      <c r="I79" s="311" t="s">
        <v>5301</v>
      </c>
      <c r="J79" s="311">
        <v>50</v>
      </c>
      <c r="K79" s="322"/>
    </row>
    <row r="80" spans="2:11" ht="15" customHeight="1">
      <c r="B80" s="331"/>
      <c r="C80" s="311" t="s">
        <v>5307</v>
      </c>
      <c r="D80" s="311"/>
      <c r="E80" s="311"/>
      <c r="F80" s="330" t="s">
        <v>5299</v>
      </c>
      <c r="G80" s="329"/>
      <c r="H80" s="311" t="s">
        <v>5308</v>
      </c>
      <c r="I80" s="311" t="s">
        <v>5309</v>
      </c>
      <c r="J80" s="311"/>
      <c r="K80" s="322"/>
    </row>
    <row r="81" spans="2:11" ht="15" customHeight="1">
      <c r="B81" s="331"/>
      <c r="C81" s="332" t="s">
        <v>5310</v>
      </c>
      <c r="D81" s="332"/>
      <c r="E81" s="332"/>
      <c r="F81" s="333" t="s">
        <v>5305</v>
      </c>
      <c r="G81" s="332"/>
      <c r="H81" s="332" t="s">
        <v>5311</v>
      </c>
      <c r="I81" s="332" t="s">
        <v>5301</v>
      </c>
      <c r="J81" s="332">
        <v>15</v>
      </c>
      <c r="K81" s="322"/>
    </row>
    <row r="82" spans="2:11" ht="15" customHeight="1">
      <c r="B82" s="331"/>
      <c r="C82" s="332" t="s">
        <v>5312</v>
      </c>
      <c r="D82" s="332"/>
      <c r="E82" s="332"/>
      <c r="F82" s="333" t="s">
        <v>5305</v>
      </c>
      <c r="G82" s="332"/>
      <c r="H82" s="332" t="s">
        <v>5313</v>
      </c>
      <c r="I82" s="332" t="s">
        <v>5301</v>
      </c>
      <c r="J82" s="332">
        <v>15</v>
      </c>
      <c r="K82" s="322"/>
    </row>
    <row r="83" spans="2:11" ht="15" customHeight="1">
      <c r="B83" s="331"/>
      <c r="C83" s="332" t="s">
        <v>5314</v>
      </c>
      <c r="D83" s="332"/>
      <c r="E83" s="332"/>
      <c r="F83" s="333" t="s">
        <v>5305</v>
      </c>
      <c r="G83" s="332"/>
      <c r="H83" s="332" t="s">
        <v>5315</v>
      </c>
      <c r="I83" s="332" t="s">
        <v>5301</v>
      </c>
      <c r="J83" s="332">
        <v>20</v>
      </c>
      <c r="K83" s="322"/>
    </row>
    <row r="84" spans="2:11" ht="15" customHeight="1">
      <c r="B84" s="331"/>
      <c r="C84" s="332" t="s">
        <v>5316</v>
      </c>
      <c r="D84" s="332"/>
      <c r="E84" s="332"/>
      <c r="F84" s="333" t="s">
        <v>5305</v>
      </c>
      <c r="G84" s="332"/>
      <c r="H84" s="332" t="s">
        <v>5317</v>
      </c>
      <c r="I84" s="332" t="s">
        <v>5301</v>
      </c>
      <c r="J84" s="332">
        <v>20</v>
      </c>
      <c r="K84" s="322"/>
    </row>
    <row r="85" spans="2:11" ht="15" customHeight="1">
      <c r="B85" s="331"/>
      <c r="C85" s="311" t="s">
        <v>5318</v>
      </c>
      <c r="D85" s="311"/>
      <c r="E85" s="311"/>
      <c r="F85" s="330" t="s">
        <v>5305</v>
      </c>
      <c r="G85" s="329"/>
      <c r="H85" s="311" t="s">
        <v>5319</v>
      </c>
      <c r="I85" s="311" t="s">
        <v>5301</v>
      </c>
      <c r="J85" s="311">
        <v>50</v>
      </c>
      <c r="K85" s="322"/>
    </row>
    <row r="86" spans="2:11" ht="15" customHeight="1">
      <c r="B86" s="331"/>
      <c r="C86" s="311" t="s">
        <v>5320</v>
      </c>
      <c r="D86" s="311"/>
      <c r="E86" s="311"/>
      <c r="F86" s="330" t="s">
        <v>5305</v>
      </c>
      <c r="G86" s="329"/>
      <c r="H86" s="311" t="s">
        <v>5321</v>
      </c>
      <c r="I86" s="311" t="s">
        <v>5301</v>
      </c>
      <c r="J86" s="311">
        <v>20</v>
      </c>
      <c r="K86" s="322"/>
    </row>
    <row r="87" spans="2:11" ht="15" customHeight="1">
      <c r="B87" s="331"/>
      <c r="C87" s="311" t="s">
        <v>5322</v>
      </c>
      <c r="D87" s="311"/>
      <c r="E87" s="311"/>
      <c r="F87" s="330" t="s">
        <v>5305</v>
      </c>
      <c r="G87" s="329"/>
      <c r="H87" s="311" t="s">
        <v>5323</v>
      </c>
      <c r="I87" s="311" t="s">
        <v>5301</v>
      </c>
      <c r="J87" s="311">
        <v>20</v>
      </c>
      <c r="K87" s="322"/>
    </row>
    <row r="88" spans="2:11" ht="15" customHeight="1">
      <c r="B88" s="331"/>
      <c r="C88" s="311" t="s">
        <v>5324</v>
      </c>
      <c r="D88" s="311"/>
      <c r="E88" s="311"/>
      <c r="F88" s="330" t="s">
        <v>5305</v>
      </c>
      <c r="G88" s="329"/>
      <c r="H88" s="311" t="s">
        <v>5325</v>
      </c>
      <c r="I88" s="311" t="s">
        <v>5301</v>
      </c>
      <c r="J88" s="311">
        <v>50</v>
      </c>
      <c r="K88" s="322"/>
    </row>
    <row r="89" spans="2:11" ht="15" customHeight="1">
      <c r="B89" s="331"/>
      <c r="C89" s="311" t="s">
        <v>5326</v>
      </c>
      <c r="D89" s="311"/>
      <c r="E89" s="311"/>
      <c r="F89" s="330" t="s">
        <v>5305</v>
      </c>
      <c r="G89" s="329"/>
      <c r="H89" s="311" t="s">
        <v>5326</v>
      </c>
      <c r="I89" s="311" t="s">
        <v>5301</v>
      </c>
      <c r="J89" s="311">
        <v>50</v>
      </c>
      <c r="K89" s="322"/>
    </row>
    <row r="90" spans="2:11" ht="15" customHeight="1">
      <c r="B90" s="331"/>
      <c r="C90" s="311" t="s">
        <v>410</v>
      </c>
      <c r="D90" s="311"/>
      <c r="E90" s="311"/>
      <c r="F90" s="330" t="s">
        <v>5305</v>
      </c>
      <c r="G90" s="329"/>
      <c r="H90" s="311" t="s">
        <v>5327</v>
      </c>
      <c r="I90" s="311" t="s">
        <v>5301</v>
      </c>
      <c r="J90" s="311">
        <v>255</v>
      </c>
      <c r="K90" s="322"/>
    </row>
    <row r="91" spans="2:11" ht="15" customHeight="1">
      <c r="B91" s="331"/>
      <c r="C91" s="311" t="s">
        <v>5328</v>
      </c>
      <c r="D91" s="311"/>
      <c r="E91" s="311"/>
      <c r="F91" s="330" t="s">
        <v>5299</v>
      </c>
      <c r="G91" s="329"/>
      <c r="H91" s="311" t="s">
        <v>5329</v>
      </c>
      <c r="I91" s="311" t="s">
        <v>5330</v>
      </c>
      <c r="J91" s="311"/>
      <c r="K91" s="322"/>
    </row>
    <row r="92" spans="2:11" ht="15" customHeight="1">
      <c r="B92" s="331"/>
      <c r="C92" s="311" t="s">
        <v>5331</v>
      </c>
      <c r="D92" s="311"/>
      <c r="E92" s="311"/>
      <c r="F92" s="330" t="s">
        <v>5299</v>
      </c>
      <c r="G92" s="329"/>
      <c r="H92" s="311" t="s">
        <v>5332</v>
      </c>
      <c r="I92" s="311" t="s">
        <v>5333</v>
      </c>
      <c r="J92" s="311"/>
      <c r="K92" s="322"/>
    </row>
    <row r="93" spans="2:11" ht="15" customHeight="1">
      <c r="B93" s="331"/>
      <c r="C93" s="311" t="s">
        <v>5334</v>
      </c>
      <c r="D93" s="311"/>
      <c r="E93" s="311"/>
      <c r="F93" s="330" t="s">
        <v>5299</v>
      </c>
      <c r="G93" s="329"/>
      <c r="H93" s="311" t="s">
        <v>5334</v>
      </c>
      <c r="I93" s="311" t="s">
        <v>5333</v>
      </c>
      <c r="J93" s="311"/>
      <c r="K93" s="322"/>
    </row>
    <row r="94" spans="2:11" ht="15" customHeight="1">
      <c r="B94" s="331"/>
      <c r="C94" s="311" t="s">
        <v>37</v>
      </c>
      <c r="D94" s="311"/>
      <c r="E94" s="311"/>
      <c r="F94" s="330" t="s">
        <v>5299</v>
      </c>
      <c r="G94" s="329"/>
      <c r="H94" s="311" t="s">
        <v>5335</v>
      </c>
      <c r="I94" s="311" t="s">
        <v>5333</v>
      </c>
      <c r="J94" s="311"/>
      <c r="K94" s="322"/>
    </row>
    <row r="95" spans="2:11" ht="15" customHeight="1">
      <c r="B95" s="331"/>
      <c r="C95" s="311" t="s">
        <v>47</v>
      </c>
      <c r="D95" s="311"/>
      <c r="E95" s="311"/>
      <c r="F95" s="330" t="s">
        <v>5299</v>
      </c>
      <c r="G95" s="329"/>
      <c r="H95" s="311" t="s">
        <v>5336</v>
      </c>
      <c r="I95" s="311" t="s">
        <v>5333</v>
      </c>
      <c r="J95" s="311"/>
      <c r="K95" s="322"/>
    </row>
    <row r="96" spans="2:11" ht="15" customHeight="1">
      <c r="B96" s="334"/>
      <c r="C96" s="335"/>
      <c r="D96" s="335"/>
      <c r="E96" s="335"/>
      <c r="F96" s="335"/>
      <c r="G96" s="335"/>
      <c r="H96" s="335"/>
      <c r="I96" s="335"/>
      <c r="J96" s="335"/>
      <c r="K96" s="336"/>
    </row>
    <row r="97" spans="2:11" ht="18.75" customHeight="1">
      <c r="B97" s="337"/>
      <c r="C97" s="338"/>
      <c r="D97" s="338"/>
      <c r="E97" s="338"/>
      <c r="F97" s="338"/>
      <c r="G97" s="338"/>
      <c r="H97" s="338"/>
      <c r="I97" s="338"/>
      <c r="J97" s="338"/>
      <c r="K97" s="337"/>
    </row>
    <row r="98" spans="2:11" ht="18.75" customHeight="1">
      <c r="B98" s="317"/>
      <c r="C98" s="317"/>
      <c r="D98" s="317"/>
      <c r="E98" s="317"/>
      <c r="F98" s="317"/>
      <c r="G98" s="317"/>
      <c r="H98" s="317"/>
      <c r="I98" s="317"/>
      <c r="J98" s="317"/>
      <c r="K98" s="317"/>
    </row>
    <row r="99" spans="2:11" ht="7.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20"/>
    </row>
    <row r="100" spans="2:11" ht="45" customHeight="1">
      <c r="B100" s="321"/>
      <c r="C100" s="433" t="s">
        <v>5337</v>
      </c>
      <c r="D100" s="433"/>
      <c r="E100" s="433"/>
      <c r="F100" s="433"/>
      <c r="G100" s="433"/>
      <c r="H100" s="433"/>
      <c r="I100" s="433"/>
      <c r="J100" s="433"/>
      <c r="K100" s="322"/>
    </row>
    <row r="101" spans="2:11" ht="17.25" customHeight="1">
      <c r="B101" s="321"/>
      <c r="C101" s="323" t="s">
        <v>5293</v>
      </c>
      <c r="D101" s="323"/>
      <c r="E101" s="323"/>
      <c r="F101" s="323" t="s">
        <v>5294</v>
      </c>
      <c r="G101" s="324"/>
      <c r="H101" s="323" t="s">
        <v>405</v>
      </c>
      <c r="I101" s="323" t="s">
        <v>56</v>
      </c>
      <c r="J101" s="323" t="s">
        <v>5295</v>
      </c>
      <c r="K101" s="322"/>
    </row>
    <row r="102" spans="2:11" ht="17.25" customHeight="1">
      <c r="B102" s="321"/>
      <c r="C102" s="325" t="s">
        <v>5296</v>
      </c>
      <c r="D102" s="325"/>
      <c r="E102" s="325"/>
      <c r="F102" s="326" t="s">
        <v>5297</v>
      </c>
      <c r="G102" s="327"/>
      <c r="H102" s="325"/>
      <c r="I102" s="325"/>
      <c r="J102" s="325" t="s">
        <v>5298</v>
      </c>
      <c r="K102" s="322"/>
    </row>
    <row r="103" spans="2:11" ht="5.25" customHeight="1">
      <c r="B103" s="321"/>
      <c r="C103" s="323"/>
      <c r="D103" s="323"/>
      <c r="E103" s="323"/>
      <c r="F103" s="323"/>
      <c r="G103" s="339"/>
      <c r="H103" s="323"/>
      <c r="I103" s="323"/>
      <c r="J103" s="323"/>
      <c r="K103" s="322"/>
    </row>
    <row r="104" spans="2:11" ht="15" customHeight="1">
      <c r="B104" s="321"/>
      <c r="C104" s="311" t="s">
        <v>52</v>
      </c>
      <c r="D104" s="328"/>
      <c r="E104" s="328"/>
      <c r="F104" s="330" t="s">
        <v>5299</v>
      </c>
      <c r="G104" s="339"/>
      <c r="H104" s="311" t="s">
        <v>5338</v>
      </c>
      <c r="I104" s="311" t="s">
        <v>5301</v>
      </c>
      <c r="J104" s="311">
        <v>20</v>
      </c>
      <c r="K104" s="322"/>
    </row>
    <row r="105" spans="2:11" ht="15" customHeight="1">
      <c r="B105" s="321"/>
      <c r="C105" s="311" t="s">
        <v>5302</v>
      </c>
      <c r="D105" s="311"/>
      <c r="E105" s="311"/>
      <c r="F105" s="330" t="s">
        <v>5299</v>
      </c>
      <c r="G105" s="311"/>
      <c r="H105" s="311" t="s">
        <v>5338</v>
      </c>
      <c r="I105" s="311" t="s">
        <v>5301</v>
      </c>
      <c r="J105" s="311">
        <v>120</v>
      </c>
      <c r="K105" s="322"/>
    </row>
    <row r="106" spans="2:11" ht="15" customHeight="1">
      <c r="B106" s="331"/>
      <c r="C106" s="311" t="s">
        <v>5304</v>
      </c>
      <c r="D106" s="311"/>
      <c r="E106" s="311"/>
      <c r="F106" s="330" t="s">
        <v>5305</v>
      </c>
      <c r="G106" s="311"/>
      <c r="H106" s="311" t="s">
        <v>5338</v>
      </c>
      <c r="I106" s="311" t="s">
        <v>5301</v>
      </c>
      <c r="J106" s="311">
        <v>50</v>
      </c>
      <c r="K106" s="322"/>
    </row>
    <row r="107" spans="2:11" ht="15" customHeight="1">
      <c r="B107" s="331"/>
      <c r="C107" s="311" t="s">
        <v>5307</v>
      </c>
      <c r="D107" s="311"/>
      <c r="E107" s="311"/>
      <c r="F107" s="330" t="s">
        <v>5299</v>
      </c>
      <c r="G107" s="311"/>
      <c r="H107" s="311" t="s">
        <v>5338</v>
      </c>
      <c r="I107" s="311" t="s">
        <v>5309</v>
      </c>
      <c r="J107" s="311"/>
      <c r="K107" s="322"/>
    </row>
    <row r="108" spans="2:11" ht="15" customHeight="1">
      <c r="B108" s="331"/>
      <c r="C108" s="311" t="s">
        <v>5318</v>
      </c>
      <c r="D108" s="311"/>
      <c r="E108" s="311"/>
      <c r="F108" s="330" t="s">
        <v>5305</v>
      </c>
      <c r="G108" s="311"/>
      <c r="H108" s="311" t="s">
        <v>5338</v>
      </c>
      <c r="I108" s="311" t="s">
        <v>5301</v>
      </c>
      <c r="J108" s="311">
        <v>50</v>
      </c>
      <c r="K108" s="322"/>
    </row>
    <row r="109" spans="2:11" ht="15" customHeight="1">
      <c r="B109" s="331"/>
      <c r="C109" s="311" t="s">
        <v>5326</v>
      </c>
      <c r="D109" s="311"/>
      <c r="E109" s="311"/>
      <c r="F109" s="330" t="s">
        <v>5305</v>
      </c>
      <c r="G109" s="311"/>
      <c r="H109" s="311" t="s">
        <v>5338</v>
      </c>
      <c r="I109" s="311" t="s">
        <v>5301</v>
      </c>
      <c r="J109" s="311">
        <v>50</v>
      </c>
      <c r="K109" s="322"/>
    </row>
    <row r="110" spans="2:11" ht="15" customHeight="1">
      <c r="B110" s="331"/>
      <c r="C110" s="311" t="s">
        <v>5324</v>
      </c>
      <c r="D110" s="311"/>
      <c r="E110" s="311"/>
      <c r="F110" s="330" t="s">
        <v>5305</v>
      </c>
      <c r="G110" s="311"/>
      <c r="H110" s="311" t="s">
        <v>5338</v>
      </c>
      <c r="I110" s="311" t="s">
        <v>5301</v>
      </c>
      <c r="J110" s="311">
        <v>50</v>
      </c>
      <c r="K110" s="322"/>
    </row>
    <row r="111" spans="2:11" ht="15" customHeight="1">
      <c r="B111" s="331"/>
      <c r="C111" s="311" t="s">
        <v>52</v>
      </c>
      <c r="D111" s="311"/>
      <c r="E111" s="311"/>
      <c r="F111" s="330" t="s">
        <v>5299</v>
      </c>
      <c r="G111" s="311"/>
      <c r="H111" s="311" t="s">
        <v>5339</v>
      </c>
      <c r="I111" s="311" t="s">
        <v>5301</v>
      </c>
      <c r="J111" s="311">
        <v>20</v>
      </c>
      <c r="K111" s="322"/>
    </row>
    <row r="112" spans="2:11" ht="15" customHeight="1">
      <c r="B112" s="331"/>
      <c r="C112" s="311" t="s">
        <v>5340</v>
      </c>
      <c r="D112" s="311"/>
      <c r="E112" s="311"/>
      <c r="F112" s="330" t="s">
        <v>5299</v>
      </c>
      <c r="G112" s="311"/>
      <c r="H112" s="311" t="s">
        <v>5341</v>
      </c>
      <c r="I112" s="311" t="s">
        <v>5301</v>
      </c>
      <c r="J112" s="311">
        <v>120</v>
      </c>
      <c r="K112" s="322"/>
    </row>
    <row r="113" spans="2:11" ht="15" customHeight="1">
      <c r="B113" s="331"/>
      <c r="C113" s="311" t="s">
        <v>37</v>
      </c>
      <c r="D113" s="311"/>
      <c r="E113" s="311"/>
      <c r="F113" s="330" t="s">
        <v>5299</v>
      </c>
      <c r="G113" s="311"/>
      <c r="H113" s="311" t="s">
        <v>5342</v>
      </c>
      <c r="I113" s="311" t="s">
        <v>5333</v>
      </c>
      <c r="J113" s="311"/>
      <c r="K113" s="322"/>
    </row>
    <row r="114" spans="2:11" ht="15" customHeight="1">
      <c r="B114" s="331"/>
      <c r="C114" s="311" t="s">
        <v>47</v>
      </c>
      <c r="D114" s="311"/>
      <c r="E114" s="311"/>
      <c r="F114" s="330" t="s">
        <v>5299</v>
      </c>
      <c r="G114" s="311"/>
      <c r="H114" s="311" t="s">
        <v>5343</v>
      </c>
      <c r="I114" s="311" t="s">
        <v>5333</v>
      </c>
      <c r="J114" s="311"/>
      <c r="K114" s="322"/>
    </row>
    <row r="115" spans="2:11" ht="15" customHeight="1">
      <c r="B115" s="331"/>
      <c r="C115" s="311" t="s">
        <v>56</v>
      </c>
      <c r="D115" s="311"/>
      <c r="E115" s="311"/>
      <c r="F115" s="330" t="s">
        <v>5299</v>
      </c>
      <c r="G115" s="311"/>
      <c r="H115" s="311" t="s">
        <v>5344</v>
      </c>
      <c r="I115" s="311" t="s">
        <v>5345</v>
      </c>
      <c r="J115" s="311"/>
      <c r="K115" s="322"/>
    </row>
    <row r="116" spans="2:11" ht="15" customHeight="1">
      <c r="B116" s="334"/>
      <c r="C116" s="340"/>
      <c r="D116" s="340"/>
      <c r="E116" s="340"/>
      <c r="F116" s="340"/>
      <c r="G116" s="340"/>
      <c r="H116" s="340"/>
      <c r="I116" s="340"/>
      <c r="J116" s="340"/>
      <c r="K116" s="336"/>
    </row>
    <row r="117" spans="2:11" ht="18.75" customHeight="1">
      <c r="B117" s="341"/>
      <c r="C117" s="307"/>
      <c r="D117" s="307"/>
      <c r="E117" s="307"/>
      <c r="F117" s="342"/>
      <c r="G117" s="307"/>
      <c r="H117" s="307"/>
      <c r="I117" s="307"/>
      <c r="J117" s="307"/>
      <c r="K117" s="341"/>
    </row>
    <row r="118" spans="2:11" ht="18.75" customHeight="1"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</row>
    <row r="119" spans="2:11" ht="7.5" customHeight="1">
      <c r="B119" s="343"/>
      <c r="C119" s="344"/>
      <c r="D119" s="344"/>
      <c r="E119" s="344"/>
      <c r="F119" s="344"/>
      <c r="G119" s="344"/>
      <c r="H119" s="344"/>
      <c r="I119" s="344"/>
      <c r="J119" s="344"/>
      <c r="K119" s="345"/>
    </row>
    <row r="120" spans="2:11" ht="45" customHeight="1">
      <c r="B120" s="346"/>
      <c r="C120" s="432" t="s">
        <v>5346</v>
      </c>
      <c r="D120" s="432"/>
      <c r="E120" s="432"/>
      <c r="F120" s="432"/>
      <c r="G120" s="432"/>
      <c r="H120" s="432"/>
      <c r="I120" s="432"/>
      <c r="J120" s="432"/>
      <c r="K120" s="347"/>
    </row>
    <row r="121" spans="2:11" ht="17.25" customHeight="1">
      <c r="B121" s="348"/>
      <c r="C121" s="323" t="s">
        <v>5293</v>
      </c>
      <c r="D121" s="323"/>
      <c r="E121" s="323"/>
      <c r="F121" s="323" t="s">
        <v>5294</v>
      </c>
      <c r="G121" s="324"/>
      <c r="H121" s="323" t="s">
        <v>405</v>
      </c>
      <c r="I121" s="323" t="s">
        <v>56</v>
      </c>
      <c r="J121" s="323" t="s">
        <v>5295</v>
      </c>
      <c r="K121" s="349"/>
    </row>
    <row r="122" spans="2:11" ht="17.25" customHeight="1">
      <c r="B122" s="348"/>
      <c r="C122" s="325" t="s">
        <v>5296</v>
      </c>
      <c r="D122" s="325"/>
      <c r="E122" s="325"/>
      <c r="F122" s="326" t="s">
        <v>5297</v>
      </c>
      <c r="G122" s="327"/>
      <c r="H122" s="325"/>
      <c r="I122" s="325"/>
      <c r="J122" s="325" t="s">
        <v>5298</v>
      </c>
      <c r="K122" s="349"/>
    </row>
    <row r="123" spans="2:11" ht="5.25" customHeight="1">
      <c r="B123" s="350"/>
      <c r="C123" s="328"/>
      <c r="D123" s="328"/>
      <c r="E123" s="328"/>
      <c r="F123" s="328"/>
      <c r="G123" s="311"/>
      <c r="H123" s="328"/>
      <c r="I123" s="328"/>
      <c r="J123" s="328"/>
      <c r="K123" s="351"/>
    </row>
    <row r="124" spans="2:11" ht="15" customHeight="1">
      <c r="B124" s="350"/>
      <c r="C124" s="311" t="s">
        <v>5302</v>
      </c>
      <c r="D124" s="328"/>
      <c r="E124" s="328"/>
      <c r="F124" s="330" t="s">
        <v>5299</v>
      </c>
      <c r="G124" s="311"/>
      <c r="H124" s="311" t="s">
        <v>5338</v>
      </c>
      <c r="I124" s="311" t="s">
        <v>5301</v>
      </c>
      <c r="J124" s="311">
        <v>120</v>
      </c>
      <c r="K124" s="352"/>
    </row>
    <row r="125" spans="2:11" ht="15" customHeight="1">
      <c r="B125" s="350"/>
      <c r="C125" s="311" t="s">
        <v>5347</v>
      </c>
      <c r="D125" s="311"/>
      <c r="E125" s="311"/>
      <c r="F125" s="330" t="s">
        <v>5299</v>
      </c>
      <c r="G125" s="311"/>
      <c r="H125" s="311" t="s">
        <v>5348</v>
      </c>
      <c r="I125" s="311" t="s">
        <v>5301</v>
      </c>
      <c r="J125" s="311" t="s">
        <v>5349</v>
      </c>
      <c r="K125" s="352"/>
    </row>
    <row r="126" spans="2:11" ht="15" customHeight="1">
      <c r="B126" s="350"/>
      <c r="C126" s="311" t="s">
        <v>84</v>
      </c>
      <c r="D126" s="311"/>
      <c r="E126" s="311"/>
      <c r="F126" s="330" t="s">
        <v>5299</v>
      </c>
      <c r="G126" s="311"/>
      <c r="H126" s="311" t="s">
        <v>5350</v>
      </c>
      <c r="I126" s="311" t="s">
        <v>5301</v>
      </c>
      <c r="J126" s="311" t="s">
        <v>5349</v>
      </c>
      <c r="K126" s="352"/>
    </row>
    <row r="127" spans="2:11" ht="15" customHeight="1">
      <c r="B127" s="350"/>
      <c r="C127" s="311" t="s">
        <v>5310</v>
      </c>
      <c r="D127" s="311"/>
      <c r="E127" s="311"/>
      <c r="F127" s="330" t="s">
        <v>5305</v>
      </c>
      <c r="G127" s="311"/>
      <c r="H127" s="311" t="s">
        <v>5311</v>
      </c>
      <c r="I127" s="311" t="s">
        <v>5301</v>
      </c>
      <c r="J127" s="311">
        <v>15</v>
      </c>
      <c r="K127" s="352"/>
    </row>
    <row r="128" spans="2:11" ht="15" customHeight="1">
      <c r="B128" s="350"/>
      <c r="C128" s="332" t="s">
        <v>5312</v>
      </c>
      <c r="D128" s="332"/>
      <c r="E128" s="332"/>
      <c r="F128" s="333" t="s">
        <v>5305</v>
      </c>
      <c r="G128" s="332"/>
      <c r="H128" s="332" t="s">
        <v>5313</v>
      </c>
      <c r="I128" s="332" t="s">
        <v>5301</v>
      </c>
      <c r="J128" s="332">
        <v>15</v>
      </c>
      <c r="K128" s="352"/>
    </row>
    <row r="129" spans="2:11" ht="15" customHeight="1">
      <c r="B129" s="350"/>
      <c r="C129" s="332" t="s">
        <v>5314</v>
      </c>
      <c r="D129" s="332"/>
      <c r="E129" s="332"/>
      <c r="F129" s="333" t="s">
        <v>5305</v>
      </c>
      <c r="G129" s="332"/>
      <c r="H129" s="332" t="s">
        <v>5315</v>
      </c>
      <c r="I129" s="332" t="s">
        <v>5301</v>
      </c>
      <c r="J129" s="332">
        <v>20</v>
      </c>
      <c r="K129" s="352"/>
    </row>
    <row r="130" spans="2:11" ht="15" customHeight="1">
      <c r="B130" s="350"/>
      <c r="C130" s="332" t="s">
        <v>5316</v>
      </c>
      <c r="D130" s="332"/>
      <c r="E130" s="332"/>
      <c r="F130" s="333" t="s">
        <v>5305</v>
      </c>
      <c r="G130" s="332"/>
      <c r="H130" s="332" t="s">
        <v>5317</v>
      </c>
      <c r="I130" s="332" t="s">
        <v>5301</v>
      </c>
      <c r="J130" s="332">
        <v>20</v>
      </c>
      <c r="K130" s="352"/>
    </row>
    <row r="131" spans="2:11" ht="15" customHeight="1">
      <c r="B131" s="350"/>
      <c r="C131" s="311" t="s">
        <v>5304</v>
      </c>
      <c r="D131" s="311"/>
      <c r="E131" s="311"/>
      <c r="F131" s="330" t="s">
        <v>5305</v>
      </c>
      <c r="G131" s="311"/>
      <c r="H131" s="311" t="s">
        <v>5338</v>
      </c>
      <c r="I131" s="311" t="s">
        <v>5301</v>
      </c>
      <c r="J131" s="311">
        <v>50</v>
      </c>
      <c r="K131" s="352"/>
    </row>
    <row r="132" spans="2:11" ht="15" customHeight="1">
      <c r="B132" s="350"/>
      <c r="C132" s="311" t="s">
        <v>5318</v>
      </c>
      <c r="D132" s="311"/>
      <c r="E132" s="311"/>
      <c r="F132" s="330" t="s">
        <v>5305</v>
      </c>
      <c r="G132" s="311"/>
      <c r="H132" s="311" t="s">
        <v>5338</v>
      </c>
      <c r="I132" s="311" t="s">
        <v>5301</v>
      </c>
      <c r="J132" s="311">
        <v>50</v>
      </c>
      <c r="K132" s="352"/>
    </row>
    <row r="133" spans="2:11" ht="15" customHeight="1">
      <c r="B133" s="350"/>
      <c r="C133" s="311" t="s">
        <v>5324</v>
      </c>
      <c r="D133" s="311"/>
      <c r="E133" s="311"/>
      <c r="F133" s="330" t="s">
        <v>5305</v>
      </c>
      <c r="G133" s="311"/>
      <c r="H133" s="311" t="s">
        <v>5338</v>
      </c>
      <c r="I133" s="311" t="s">
        <v>5301</v>
      </c>
      <c r="J133" s="311">
        <v>50</v>
      </c>
      <c r="K133" s="352"/>
    </row>
    <row r="134" spans="2:11" ht="15" customHeight="1">
      <c r="B134" s="350"/>
      <c r="C134" s="311" t="s">
        <v>5326</v>
      </c>
      <c r="D134" s="311"/>
      <c r="E134" s="311"/>
      <c r="F134" s="330" t="s">
        <v>5305</v>
      </c>
      <c r="G134" s="311"/>
      <c r="H134" s="311" t="s">
        <v>5338</v>
      </c>
      <c r="I134" s="311" t="s">
        <v>5301</v>
      </c>
      <c r="J134" s="311">
        <v>50</v>
      </c>
      <c r="K134" s="352"/>
    </row>
    <row r="135" spans="2:11" ht="15" customHeight="1">
      <c r="B135" s="350"/>
      <c r="C135" s="311" t="s">
        <v>410</v>
      </c>
      <c r="D135" s="311"/>
      <c r="E135" s="311"/>
      <c r="F135" s="330" t="s">
        <v>5305</v>
      </c>
      <c r="G135" s="311"/>
      <c r="H135" s="311" t="s">
        <v>5351</v>
      </c>
      <c r="I135" s="311" t="s">
        <v>5301</v>
      </c>
      <c r="J135" s="311">
        <v>255</v>
      </c>
      <c r="K135" s="352"/>
    </row>
    <row r="136" spans="2:11" ht="15" customHeight="1">
      <c r="B136" s="350"/>
      <c r="C136" s="311" t="s">
        <v>5328</v>
      </c>
      <c r="D136" s="311"/>
      <c r="E136" s="311"/>
      <c r="F136" s="330" t="s">
        <v>5299</v>
      </c>
      <c r="G136" s="311"/>
      <c r="H136" s="311" t="s">
        <v>5352</v>
      </c>
      <c r="I136" s="311" t="s">
        <v>5330</v>
      </c>
      <c r="J136" s="311"/>
      <c r="K136" s="352"/>
    </row>
    <row r="137" spans="2:11" ht="15" customHeight="1">
      <c r="B137" s="350"/>
      <c r="C137" s="311" t="s">
        <v>5331</v>
      </c>
      <c r="D137" s="311"/>
      <c r="E137" s="311"/>
      <c r="F137" s="330" t="s">
        <v>5299</v>
      </c>
      <c r="G137" s="311"/>
      <c r="H137" s="311" t="s">
        <v>5353</v>
      </c>
      <c r="I137" s="311" t="s">
        <v>5333</v>
      </c>
      <c r="J137" s="311"/>
      <c r="K137" s="352"/>
    </row>
    <row r="138" spans="2:11" ht="15" customHeight="1">
      <c r="B138" s="350"/>
      <c r="C138" s="311" t="s">
        <v>5334</v>
      </c>
      <c r="D138" s="311"/>
      <c r="E138" s="311"/>
      <c r="F138" s="330" t="s">
        <v>5299</v>
      </c>
      <c r="G138" s="311"/>
      <c r="H138" s="311" t="s">
        <v>5334</v>
      </c>
      <c r="I138" s="311" t="s">
        <v>5333</v>
      </c>
      <c r="J138" s="311"/>
      <c r="K138" s="352"/>
    </row>
    <row r="139" spans="2:11" ht="15" customHeight="1">
      <c r="B139" s="350"/>
      <c r="C139" s="311" t="s">
        <v>37</v>
      </c>
      <c r="D139" s="311"/>
      <c r="E139" s="311"/>
      <c r="F139" s="330" t="s">
        <v>5299</v>
      </c>
      <c r="G139" s="311"/>
      <c r="H139" s="311" t="s">
        <v>5354</v>
      </c>
      <c r="I139" s="311" t="s">
        <v>5333</v>
      </c>
      <c r="J139" s="311"/>
      <c r="K139" s="352"/>
    </row>
    <row r="140" spans="2:11" ht="15" customHeight="1">
      <c r="B140" s="350"/>
      <c r="C140" s="311" t="s">
        <v>5355</v>
      </c>
      <c r="D140" s="311"/>
      <c r="E140" s="311"/>
      <c r="F140" s="330" t="s">
        <v>5299</v>
      </c>
      <c r="G140" s="311"/>
      <c r="H140" s="311" t="s">
        <v>5356</v>
      </c>
      <c r="I140" s="311" t="s">
        <v>5333</v>
      </c>
      <c r="J140" s="311"/>
      <c r="K140" s="352"/>
    </row>
    <row r="141" spans="2:11" ht="15" customHeight="1">
      <c r="B141" s="353"/>
      <c r="C141" s="354"/>
      <c r="D141" s="354"/>
      <c r="E141" s="354"/>
      <c r="F141" s="354"/>
      <c r="G141" s="354"/>
      <c r="H141" s="354"/>
      <c r="I141" s="354"/>
      <c r="J141" s="354"/>
      <c r="K141" s="355"/>
    </row>
    <row r="142" spans="2:11" ht="18.75" customHeight="1">
      <c r="B142" s="307"/>
      <c r="C142" s="307"/>
      <c r="D142" s="307"/>
      <c r="E142" s="307"/>
      <c r="F142" s="342"/>
      <c r="G142" s="307"/>
      <c r="H142" s="307"/>
      <c r="I142" s="307"/>
      <c r="J142" s="307"/>
      <c r="K142" s="307"/>
    </row>
    <row r="143" spans="2:11" ht="18.75" customHeight="1"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</row>
    <row r="144" spans="2:11" ht="7.5" customHeight="1">
      <c r="B144" s="318"/>
      <c r="C144" s="319"/>
      <c r="D144" s="319"/>
      <c r="E144" s="319"/>
      <c r="F144" s="319"/>
      <c r="G144" s="319"/>
      <c r="H144" s="319"/>
      <c r="I144" s="319"/>
      <c r="J144" s="319"/>
      <c r="K144" s="320"/>
    </row>
    <row r="145" spans="2:11" ht="45" customHeight="1">
      <c r="B145" s="321"/>
      <c r="C145" s="433" t="s">
        <v>5357</v>
      </c>
      <c r="D145" s="433"/>
      <c r="E145" s="433"/>
      <c r="F145" s="433"/>
      <c r="G145" s="433"/>
      <c r="H145" s="433"/>
      <c r="I145" s="433"/>
      <c r="J145" s="433"/>
      <c r="K145" s="322"/>
    </row>
    <row r="146" spans="2:11" ht="17.25" customHeight="1">
      <c r="B146" s="321"/>
      <c r="C146" s="323" t="s">
        <v>5293</v>
      </c>
      <c r="D146" s="323"/>
      <c r="E146" s="323"/>
      <c r="F146" s="323" t="s">
        <v>5294</v>
      </c>
      <c r="G146" s="324"/>
      <c r="H146" s="323" t="s">
        <v>405</v>
      </c>
      <c r="I146" s="323" t="s">
        <v>56</v>
      </c>
      <c r="J146" s="323" t="s">
        <v>5295</v>
      </c>
      <c r="K146" s="322"/>
    </row>
    <row r="147" spans="2:11" ht="17.25" customHeight="1">
      <c r="B147" s="321"/>
      <c r="C147" s="325" t="s">
        <v>5296</v>
      </c>
      <c r="D147" s="325"/>
      <c r="E147" s="325"/>
      <c r="F147" s="326" t="s">
        <v>5297</v>
      </c>
      <c r="G147" s="327"/>
      <c r="H147" s="325"/>
      <c r="I147" s="325"/>
      <c r="J147" s="325" t="s">
        <v>5298</v>
      </c>
      <c r="K147" s="322"/>
    </row>
    <row r="148" spans="2:11" ht="5.25" customHeight="1">
      <c r="B148" s="331"/>
      <c r="C148" s="328"/>
      <c r="D148" s="328"/>
      <c r="E148" s="328"/>
      <c r="F148" s="328"/>
      <c r="G148" s="329"/>
      <c r="H148" s="328"/>
      <c r="I148" s="328"/>
      <c r="J148" s="328"/>
      <c r="K148" s="352"/>
    </row>
    <row r="149" spans="2:11" ht="15" customHeight="1">
      <c r="B149" s="331"/>
      <c r="C149" s="356" t="s">
        <v>5302</v>
      </c>
      <c r="D149" s="311"/>
      <c r="E149" s="311"/>
      <c r="F149" s="357" t="s">
        <v>5299</v>
      </c>
      <c r="G149" s="311"/>
      <c r="H149" s="356" t="s">
        <v>5338</v>
      </c>
      <c r="I149" s="356" t="s">
        <v>5301</v>
      </c>
      <c r="J149" s="356">
        <v>120</v>
      </c>
      <c r="K149" s="352"/>
    </row>
    <row r="150" spans="2:11" ht="15" customHeight="1">
      <c r="B150" s="331"/>
      <c r="C150" s="356" t="s">
        <v>5347</v>
      </c>
      <c r="D150" s="311"/>
      <c r="E150" s="311"/>
      <c r="F150" s="357" t="s">
        <v>5299</v>
      </c>
      <c r="G150" s="311"/>
      <c r="H150" s="356" t="s">
        <v>5358</v>
      </c>
      <c r="I150" s="356" t="s">
        <v>5301</v>
      </c>
      <c r="J150" s="356" t="s">
        <v>5349</v>
      </c>
      <c r="K150" s="352"/>
    </row>
    <row r="151" spans="2:11" ht="15" customHeight="1">
      <c r="B151" s="331"/>
      <c r="C151" s="356" t="s">
        <v>84</v>
      </c>
      <c r="D151" s="311"/>
      <c r="E151" s="311"/>
      <c r="F151" s="357" t="s">
        <v>5299</v>
      </c>
      <c r="G151" s="311"/>
      <c r="H151" s="356" t="s">
        <v>5359</v>
      </c>
      <c r="I151" s="356" t="s">
        <v>5301</v>
      </c>
      <c r="J151" s="356" t="s">
        <v>5349</v>
      </c>
      <c r="K151" s="352"/>
    </row>
    <row r="152" spans="2:11" ht="15" customHeight="1">
      <c r="B152" s="331"/>
      <c r="C152" s="356" t="s">
        <v>5304</v>
      </c>
      <c r="D152" s="311"/>
      <c r="E152" s="311"/>
      <c r="F152" s="357" t="s">
        <v>5305</v>
      </c>
      <c r="G152" s="311"/>
      <c r="H152" s="356" t="s">
        <v>5338</v>
      </c>
      <c r="I152" s="356" t="s">
        <v>5301</v>
      </c>
      <c r="J152" s="356">
        <v>50</v>
      </c>
      <c r="K152" s="352"/>
    </row>
    <row r="153" spans="2:11" ht="15" customHeight="1">
      <c r="B153" s="331"/>
      <c r="C153" s="356" t="s">
        <v>5307</v>
      </c>
      <c r="D153" s="311"/>
      <c r="E153" s="311"/>
      <c r="F153" s="357" t="s">
        <v>5299</v>
      </c>
      <c r="G153" s="311"/>
      <c r="H153" s="356" t="s">
        <v>5338</v>
      </c>
      <c r="I153" s="356" t="s">
        <v>5309</v>
      </c>
      <c r="J153" s="356"/>
      <c r="K153" s="352"/>
    </row>
    <row r="154" spans="2:11" ht="15" customHeight="1">
      <c r="B154" s="331"/>
      <c r="C154" s="356" t="s">
        <v>5318</v>
      </c>
      <c r="D154" s="311"/>
      <c r="E154" s="311"/>
      <c r="F154" s="357" t="s">
        <v>5305</v>
      </c>
      <c r="G154" s="311"/>
      <c r="H154" s="356" t="s">
        <v>5338</v>
      </c>
      <c r="I154" s="356" t="s">
        <v>5301</v>
      </c>
      <c r="J154" s="356">
        <v>50</v>
      </c>
      <c r="K154" s="352"/>
    </row>
    <row r="155" spans="2:11" ht="15" customHeight="1">
      <c r="B155" s="331"/>
      <c r="C155" s="356" t="s">
        <v>5326</v>
      </c>
      <c r="D155" s="311"/>
      <c r="E155" s="311"/>
      <c r="F155" s="357" t="s">
        <v>5305</v>
      </c>
      <c r="G155" s="311"/>
      <c r="H155" s="356" t="s">
        <v>5338</v>
      </c>
      <c r="I155" s="356" t="s">
        <v>5301</v>
      </c>
      <c r="J155" s="356">
        <v>50</v>
      </c>
      <c r="K155" s="352"/>
    </row>
    <row r="156" spans="2:11" ht="15" customHeight="1">
      <c r="B156" s="331"/>
      <c r="C156" s="356" t="s">
        <v>5324</v>
      </c>
      <c r="D156" s="311"/>
      <c r="E156" s="311"/>
      <c r="F156" s="357" t="s">
        <v>5305</v>
      </c>
      <c r="G156" s="311"/>
      <c r="H156" s="356" t="s">
        <v>5338</v>
      </c>
      <c r="I156" s="356" t="s">
        <v>5301</v>
      </c>
      <c r="J156" s="356">
        <v>50</v>
      </c>
      <c r="K156" s="352"/>
    </row>
    <row r="157" spans="2:11" ht="15" customHeight="1">
      <c r="B157" s="331"/>
      <c r="C157" s="356" t="s">
        <v>274</v>
      </c>
      <c r="D157" s="311"/>
      <c r="E157" s="311"/>
      <c r="F157" s="357" t="s">
        <v>5299</v>
      </c>
      <c r="G157" s="311"/>
      <c r="H157" s="356" t="s">
        <v>5360</v>
      </c>
      <c r="I157" s="356" t="s">
        <v>5301</v>
      </c>
      <c r="J157" s="356" t="s">
        <v>5361</v>
      </c>
      <c r="K157" s="352"/>
    </row>
    <row r="158" spans="2:11" ht="15" customHeight="1">
      <c r="B158" s="331"/>
      <c r="C158" s="356" t="s">
        <v>5362</v>
      </c>
      <c r="D158" s="311"/>
      <c r="E158" s="311"/>
      <c r="F158" s="357" t="s">
        <v>5299</v>
      </c>
      <c r="G158" s="311"/>
      <c r="H158" s="356" t="s">
        <v>5363</v>
      </c>
      <c r="I158" s="356" t="s">
        <v>5333</v>
      </c>
      <c r="J158" s="356"/>
      <c r="K158" s="352"/>
    </row>
    <row r="159" spans="2:11" ht="15" customHeight="1">
      <c r="B159" s="358"/>
      <c r="C159" s="340"/>
      <c r="D159" s="340"/>
      <c r="E159" s="340"/>
      <c r="F159" s="340"/>
      <c r="G159" s="340"/>
      <c r="H159" s="340"/>
      <c r="I159" s="340"/>
      <c r="J159" s="340"/>
      <c r="K159" s="359"/>
    </row>
    <row r="160" spans="2:11" ht="18.75" customHeight="1">
      <c r="B160" s="307"/>
      <c r="C160" s="311"/>
      <c r="D160" s="311"/>
      <c r="E160" s="311"/>
      <c r="F160" s="330"/>
      <c r="G160" s="311"/>
      <c r="H160" s="311"/>
      <c r="I160" s="311"/>
      <c r="J160" s="311"/>
      <c r="K160" s="307"/>
    </row>
    <row r="161" spans="2:11" ht="18.75" customHeight="1"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</row>
    <row r="162" spans="2:11" ht="7.5" customHeight="1">
      <c r="B162" s="299"/>
      <c r="C162" s="300"/>
      <c r="D162" s="300"/>
      <c r="E162" s="300"/>
      <c r="F162" s="300"/>
      <c r="G162" s="300"/>
      <c r="H162" s="300"/>
      <c r="I162" s="300"/>
      <c r="J162" s="300"/>
      <c r="K162" s="301"/>
    </row>
    <row r="163" spans="2:11" ht="45" customHeight="1">
      <c r="B163" s="302"/>
      <c r="C163" s="432" t="s">
        <v>5364</v>
      </c>
      <c r="D163" s="432"/>
      <c r="E163" s="432"/>
      <c r="F163" s="432"/>
      <c r="G163" s="432"/>
      <c r="H163" s="432"/>
      <c r="I163" s="432"/>
      <c r="J163" s="432"/>
      <c r="K163" s="303"/>
    </row>
    <row r="164" spans="2:11" ht="17.25" customHeight="1">
      <c r="B164" s="302"/>
      <c r="C164" s="323" t="s">
        <v>5293</v>
      </c>
      <c r="D164" s="323"/>
      <c r="E164" s="323"/>
      <c r="F164" s="323" t="s">
        <v>5294</v>
      </c>
      <c r="G164" s="360"/>
      <c r="H164" s="361" t="s">
        <v>405</v>
      </c>
      <c r="I164" s="361" t="s">
        <v>56</v>
      </c>
      <c r="J164" s="323" t="s">
        <v>5295</v>
      </c>
      <c r="K164" s="303"/>
    </row>
    <row r="165" spans="2:11" ht="17.25" customHeight="1">
      <c r="B165" s="304"/>
      <c r="C165" s="325" t="s">
        <v>5296</v>
      </c>
      <c r="D165" s="325"/>
      <c r="E165" s="325"/>
      <c r="F165" s="326" t="s">
        <v>5297</v>
      </c>
      <c r="G165" s="362"/>
      <c r="H165" s="363"/>
      <c r="I165" s="363"/>
      <c r="J165" s="325" t="s">
        <v>5298</v>
      </c>
      <c r="K165" s="305"/>
    </row>
    <row r="166" spans="2:11" ht="5.25" customHeight="1">
      <c r="B166" s="331"/>
      <c r="C166" s="328"/>
      <c r="D166" s="328"/>
      <c r="E166" s="328"/>
      <c r="F166" s="328"/>
      <c r="G166" s="329"/>
      <c r="H166" s="328"/>
      <c r="I166" s="328"/>
      <c r="J166" s="328"/>
      <c r="K166" s="352"/>
    </row>
    <row r="167" spans="2:11" ht="15" customHeight="1">
      <c r="B167" s="331"/>
      <c r="C167" s="311" t="s">
        <v>5302</v>
      </c>
      <c r="D167" s="311"/>
      <c r="E167" s="311"/>
      <c r="F167" s="330" t="s">
        <v>5299</v>
      </c>
      <c r="G167" s="311"/>
      <c r="H167" s="311" t="s">
        <v>5338</v>
      </c>
      <c r="I167" s="311" t="s">
        <v>5301</v>
      </c>
      <c r="J167" s="311">
        <v>120</v>
      </c>
      <c r="K167" s="352"/>
    </row>
    <row r="168" spans="2:11" ht="15" customHeight="1">
      <c r="B168" s="331"/>
      <c r="C168" s="311" t="s">
        <v>5347</v>
      </c>
      <c r="D168" s="311"/>
      <c r="E168" s="311"/>
      <c r="F168" s="330" t="s">
        <v>5299</v>
      </c>
      <c r="G168" s="311"/>
      <c r="H168" s="311" t="s">
        <v>5348</v>
      </c>
      <c r="I168" s="311" t="s">
        <v>5301</v>
      </c>
      <c r="J168" s="311" t="s">
        <v>5349</v>
      </c>
      <c r="K168" s="352"/>
    </row>
    <row r="169" spans="2:11" ht="15" customHeight="1">
      <c r="B169" s="331"/>
      <c r="C169" s="311" t="s">
        <v>84</v>
      </c>
      <c r="D169" s="311"/>
      <c r="E169" s="311"/>
      <c r="F169" s="330" t="s">
        <v>5299</v>
      </c>
      <c r="G169" s="311"/>
      <c r="H169" s="311" t="s">
        <v>5365</v>
      </c>
      <c r="I169" s="311" t="s">
        <v>5301</v>
      </c>
      <c r="J169" s="311" t="s">
        <v>5349</v>
      </c>
      <c r="K169" s="352"/>
    </row>
    <row r="170" spans="2:11" ht="15" customHeight="1">
      <c r="B170" s="331"/>
      <c r="C170" s="311" t="s">
        <v>5304</v>
      </c>
      <c r="D170" s="311"/>
      <c r="E170" s="311"/>
      <c r="F170" s="330" t="s">
        <v>5305</v>
      </c>
      <c r="G170" s="311"/>
      <c r="H170" s="311" t="s">
        <v>5365</v>
      </c>
      <c r="I170" s="311" t="s">
        <v>5301</v>
      </c>
      <c r="J170" s="311">
        <v>50</v>
      </c>
      <c r="K170" s="352"/>
    </row>
    <row r="171" spans="2:11" ht="15" customHeight="1">
      <c r="B171" s="331"/>
      <c r="C171" s="311" t="s">
        <v>5307</v>
      </c>
      <c r="D171" s="311"/>
      <c r="E171" s="311"/>
      <c r="F171" s="330" t="s">
        <v>5299</v>
      </c>
      <c r="G171" s="311"/>
      <c r="H171" s="311" t="s">
        <v>5365</v>
      </c>
      <c r="I171" s="311" t="s">
        <v>5309</v>
      </c>
      <c r="J171" s="311"/>
      <c r="K171" s="352"/>
    </row>
    <row r="172" spans="2:11" ht="15" customHeight="1">
      <c r="B172" s="331"/>
      <c r="C172" s="311" t="s">
        <v>5318</v>
      </c>
      <c r="D172" s="311"/>
      <c r="E172" s="311"/>
      <c r="F172" s="330" t="s">
        <v>5305</v>
      </c>
      <c r="G172" s="311"/>
      <c r="H172" s="311" t="s">
        <v>5365</v>
      </c>
      <c r="I172" s="311" t="s">
        <v>5301</v>
      </c>
      <c r="J172" s="311">
        <v>50</v>
      </c>
      <c r="K172" s="352"/>
    </row>
    <row r="173" spans="2:11" ht="15" customHeight="1">
      <c r="B173" s="331"/>
      <c r="C173" s="311" t="s">
        <v>5326</v>
      </c>
      <c r="D173" s="311"/>
      <c r="E173" s="311"/>
      <c r="F173" s="330" t="s">
        <v>5305</v>
      </c>
      <c r="G173" s="311"/>
      <c r="H173" s="311" t="s">
        <v>5365</v>
      </c>
      <c r="I173" s="311" t="s">
        <v>5301</v>
      </c>
      <c r="J173" s="311">
        <v>50</v>
      </c>
      <c r="K173" s="352"/>
    </row>
    <row r="174" spans="2:11" ht="15" customHeight="1">
      <c r="B174" s="331"/>
      <c r="C174" s="311" t="s">
        <v>5324</v>
      </c>
      <c r="D174" s="311"/>
      <c r="E174" s="311"/>
      <c r="F174" s="330" t="s">
        <v>5305</v>
      </c>
      <c r="G174" s="311"/>
      <c r="H174" s="311" t="s">
        <v>5365</v>
      </c>
      <c r="I174" s="311" t="s">
        <v>5301</v>
      </c>
      <c r="J174" s="311">
        <v>50</v>
      </c>
      <c r="K174" s="352"/>
    </row>
    <row r="175" spans="2:11" ht="15" customHeight="1">
      <c r="B175" s="331"/>
      <c r="C175" s="311" t="s">
        <v>404</v>
      </c>
      <c r="D175" s="311"/>
      <c r="E175" s="311"/>
      <c r="F175" s="330" t="s">
        <v>5299</v>
      </c>
      <c r="G175" s="311"/>
      <c r="H175" s="311" t="s">
        <v>5366</v>
      </c>
      <c r="I175" s="311" t="s">
        <v>5367</v>
      </c>
      <c r="J175" s="311"/>
      <c r="K175" s="352"/>
    </row>
    <row r="176" spans="2:11" ht="15" customHeight="1">
      <c r="B176" s="331"/>
      <c r="C176" s="311" t="s">
        <v>56</v>
      </c>
      <c r="D176" s="311"/>
      <c r="E176" s="311"/>
      <c r="F176" s="330" t="s">
        <v>5299</v>
      </c>
      <c r="G176" s="311"/>
      <c r="H176" s="311" t="s">
        <v>5368</v>
      </c>
      <c r="I176" s="311" t="s">
        <v>5369</v>
      </c>
      <c r="J176" s="311">
        <v>1</v>
      </c>
      <c r="K176" s="352"/>
    </row>
    <row r="177" spans="2:11" ht="15" customHeight="1">
      <c r="B177" s="331"/>
      <c r="C177" s="311" t="s">
        <v>52</v>
      </c>
      <c r="D177" s="311"/>
      <c r="E177" s="311"/>
      <c r="F177" s="330" t="s">
        <v>5299</v>
      </c>
      <c r="G177" s="311"/>
      <c r="H177" s="311" t="s">
        <v>5370</v>
      </c>
      <c r="I177" s="311" t="s">
        <v>5301</v>
      </c>
      <c r="J177" s="311">
        <v>20</v>
      </c>
      <c r="K177" s="352"/>
    </row>
    <row r="178" spans="2:11" ht="15" customHeight="1">
      <c r="B178" s="331"/>
      <c r="C178" s="311" t="s">
        <v>405</v>
      </c>
      <c r="D178" s="311"/>
      <c r="E178" s="311"/>
      <c r="F178" s="330" t="s">
        <v>5299</v>
      </c>
      <c r="G178" s="311"/>
      <c r="H178" s="311" t="s">
        <v>5371</v>
      </c>
      <c r="I178" s="311" t="s">
        <v>5301</v>
      </c>
      <c r="J178" s="311">
        <v>255</v>
      </c>
      <c r="K178" s="352"/>
    </row>
    <row r="179" spans="2:11" ht="15" customHeight="1">
      <c r="B179" s="331"/>
      <c r="C179" s="311" t="s">
        <v>406</v>
      </c>
      <c r="D179" s="311"/>
      <c r="E179" s="311"/>
      <c r="F179" s="330" t="s">
        <v>5299</v>
      </c>
      <c r="G179" s="311"/>
      <c r="H179" s="311" t="s">
        <v>5264</v>
      </c>
      <c r="I179" s="311" t="s">
        <v>5301</v>
      </c>
      <c r="J179" s="311">
        <v>10</v>
      </c>
      <c r="K179" s="352"/>
    </row>
    <row r="180" spans="2:11" ht="15" customHeight="1">
      <c r="B180" s="331"/>
      <c r="C180" s="311" t="s">
        <v>407</v>
      </c>
      <c r="D180" s="311"/>
      <c r="E180" s="311"/>
      <c r="F180" s="330" t="s">
        <v>5299</v>
      </c>
      <c r="G180" s="311"/>
      <c r="H180" s="311" t="s">
        <v>5372</v>
      </c>
      <c r="I180" s="311" t="s">
        <v>5333</v>
      </c>
      <c r="J180" s="311"/>
      <c r="K180" s="352"/>
    </row>
    <row r="181" spans="2:11" ht="15" customHeight="1">
      <c r="B181" s="331"/>
      <c r="C181" s="311" t="s">
        <v>5373</v>
      </c>
      <c r="D181" s="311"/>
      <c r="E181" s="311"/>
      <c r="F181" s="330" t="s">
        <v>5299</v>
      </c>
      <c r="G181" s="311"/>
      <c r="H181" s="311" t="s">
        <v>5374</v>
      </c>
      <c r="I181" s="311" t="s">
        <v>5333</v>
      </c>
      <c r="J181" s="311"/>
      <c r="K181" s="352"/>
    </row>
    <row r="182" spans="2:11" ht="15" customHeight="1">
      <c r="B182" s="331"/>
      <c r="C182" s="311" t="s">
        <v>5362</v>
      </c>
      <c r="D182" s="311"/>
      <c r="E182" s="311"/>
      <c r="F182" s="330" t="s">
        <v>5299</v>
      </c>
      <c r="G182" s="311"/>
      <c r="H182" s="311" t="s">
        <v>5375</v>
      </c>
      <c r="I182" s="311" t="s">
        <v>5333</v>
      </c>
      <c r="J182" s="311"/>
      <c r="K182" s="352"/>
    </row>
    <row r="183" spans="2:11" ht="15" customHeight="1">
      <c r="B183" s="331"/>
      <c r="C183" s="311" t="s">
        <v>409</v>
      </c>
      <c r="D183" s="311"/>
      <c r="E183" s="311"/>
      <c r="F183" s="330" t="s">
        <v>5305</v>
      </c>
      <c r="G183" s="311"/>
      <c r="H183" s="311" t="s">
        <v>5376</v>
      </c>
      <c r="I183" s="311" t="s">
        <v>5301</v>
      </c>
      <c r="J183" s="311">
        <v>50</v>
      </c>
      <c r="K183" s="352"/>
    </row>
    <row r="184" spans="2:11" ht="15" customHeight="1">
      <c r="B184" s="331"/>
      <c r="C184" s="311" t="s">
        <v>5377</v>
      </c>
      <c r="D184" s="311"/>
      <c r="E184" s="311"/>
      <c r="F184" s="330" t="s">
        <v>5305</v>
      </c>
      <c r="G184" s="311"/>
      <c r="H184" s="311" t="s">
        <v>5378</v>
      </c>
      <c r="I184" s="311" t="s">
        <v>5379</v>
      </c>
      <c r="J184" s="311"/>
      <c r="K184" s="352"/>
    </row>
    <row r="185" spans="2:11" ht="15" customHeight="1">
      <c r="B185" s="331"/>
      <c r="C185" s="311" t="s">
        <v>5380</v>
      </c>
      <c r="D185" s="311"/>
      <c r="E185" s="311"/>
      <c r="F185" s="330" t="s">
        <v>5305</v>
      </c>
      <c r="G185" s="311"/>
      <c r="H185" s="311" t="s">
        <v>5381</v>
      </c>
      <c r="I185" s="311" t="s">
        <v>5379</v>
      </c>
      <c r="J185" s="311"/>
      <c r="K185" s="352"/>
    </row>
    <row r="186" spans="2:11" ht="15" customHeight="1">
      <c r="B186" s="331"/>
      <c r="C186" s="311" t="s">
        <v>5382</v>
      </c>
      <c r="D186" s="311"/>
      <c r="E186" s="311"/>
      <c r="F186" s="330" t="s">
        <v>5305</v>
      </c>
      <c r="G186" s="311"/>
      <c r="H186" s="311" t="s">
        <v>5383</v>
      </c>
      <c r="I186" s="311" t="s">
        <v>5379</v>
      </c>
      <c r="J186" s="311"/>
      <c r="K186" s="352"/>
    </row>
    <row r="187" spans="2:11" ht="15" customHeight="1">
      <c r="B187" s="331"/>
      <c r="C187" s="364" t="s">
        <v>5384</v>
      </c>
      <c r="D187" s="311"/>
      <c r="E187" s="311"/>
      <c r="F187" s="330" t="s">
        <v>5305</v>
      </c>
      <c r="G187" s="311"/>
      <c r="H187" s="311" t="s">
        <v>5385</v>
      </c>
      <c r="I187" s="311" t="s">
        <v>5386</v>
      </c>
      <c r="J187" s="365" t="s">
        <v>5387</v>
      </c>
      <c r="K187" s="352"/>
    </row>
    <row r="188" spans="2:11" ht="15" customHeight="1">
      <c r="B188" s="331"/>
      <c r="C188" s="316" t="s">
        <v>41</v>
      </c>
      <c r="D188" s="311"/>
      <c r="E188" s="311"/>
      <c r="F188" s="330" t="s">
        <v>5299</v>
      </c>
      <c r="G188" s="311"/>
      <c r="H188" s="307" t="s">
        <v>5388</v>
      </c>
      <c r="I188" s="311" t="s">
        <v>5389</v>
      </c>
      <c r="J188" s="311"/>
      <c r="K188" s="352"/>
    </row>
    <row r="189" spans="2:11" ht="15" customHeight="1">
      <c r="B189" s="331"/>
      <c r="C189" s="316" t="s">
        <v>5390</v>
      </c>
      <c r="D189" s="311"/>
      <c r="E189" s="311"/>
      <c r="F189" s="330" t="s">
        <v>5299</v>
      </c>
      <c r="G189" s="311"/>
      <c r="H189" s="311" t="s">
        <v>5391</v>
      </c>
      <c r="I189" s="311" t="s">
        <v>5333</v>
      </c>
      <c r="J189" s="311"/>
      <c r="K189" s="352"/>
    </row>
    <row r="190" spans="2:11" ht="15" customHeight="1">
      <c r="B190" s="331"/>
      <c r="C190" s="316" t="s">
        <v>5392</v>
      </c>
      <c r="D190" s="311"/>
      <c r="E190" s="311"/>
      <c r="F190" s="330" t="s">
        <v>5299</v>
      </c>
      <c r="G190" s="311"/>
      <c r="H190" s="311" t="s">
        <v>5393</v>
      </c>
      <c r="I190" s="311" t="s">
        <v>5333</v>
      </c>
      <c r="J190" s="311"/>
      <c r="K190" s="352"/>
    </row>
    <row r="191" spans="2:11" ht="15" customHeight="1">
      <c r="B191" s="331"/>
      <c r="C191" s="316" t="s">
        <v>5394</v>
      </c>
      <c r="D191" s="311"/>
      <c r="E191" s="311"/>
      <c r="F191" s="330" t="s">
        <v>5305</v>
      </c>
      <c r="G191" s="311"/>
      <c r="H191" s="311" t="s">
        <v>5395</v>
      </c>
      <c r="I191" s="311" t="s">
        <v>5333</v>
      </c>
      <c r="J191" s="311"/>
      <c r="K191" s="352"/>
    </row>
    <row r="192" spans="2:11" ht="15" customHeight="1">
      <c r="B192" s="358"/>
      <c r="C192" s="366"/>
      <c r="D192" s="340"/>
      <c r="E192" s="340"/>
      <c r="F192" s="340"/>
      <c r="G192" s="340"/>
      <c r="H192" s="340"/>
      <c r="I192" s="340"/>
      <c r="J192" s="340"/>
      <c r="K192" s="359"/>
    </row>
    <row r="193" spans="2:11" ht="18.75" customHeight="1">
      <c r="B193" s="307"/>
      <c r="C193" s="311"/>
      <c r="D193" s="311"/>
      <c r="E193" s="311"/>
      <c r="F193" s="330"/>
      <c r="G193" s="311"/>
      <c r="H193" s="311"/>
      <c r="I193" s="311"/>
      <c r="J193" s="311"/>
      <c r="K193" s="307"/>
    </row>
    <row r="194" spans="2:11" ht="18.75" customHeight="1">
      <c r="B194" s="307"/>
      <c r="C194" s="311"/>
      <c r="D194" s="311"/>
      <c r="E194" s="311"/>
      <c r="F194" s="330"/>
      <c r="G194" s="311"/>
      <c r="H194" s="311"/>
      <c r="I194" s="311"/>
      <c r="J194" s="311"/>
      <c r="K194" s="307"/>
    </row>
    <row r="195" spans="2:11" ht="18.75" customHeight="1"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</row>
    <row r="196" spans="2:11">
      <c r="B196" s="299"/>
      <c r="C196" s="300"/>
      <c r="D196" s="300"/>
      <c r="E196" s="300"/>
      <c r="F196" s="300"/>
      <c r="G196" s="300"/>
      <c r="H196" s="300"/>
      <c r="I196" s="300"/>
      <c r="J196" s="300"/>
      <c r="K196" s="301"/>
    </row>
    <row r="197" spans="2:11" ht="21">
      <c r="B197" s="302"/>
      <c r="C197" s="432" t="s">
        <v>5396</v>
      </c>
      <c r="D197" s="432"/>
      <c r="E197" s="432"/>
      <c r="F197" s="432"/>
      <c r="G197" s="432"/>
      <c r="H197" s="432"/>
      <c r="I197" s="432"/>
      <c r="J197" s="432"/>
      <c r="K197" s="303"/>
    </row>
    <row r="198" spans="2:11" ht="25.5" customHeight="1">
      <c r="B198" s="302"/>
      <c r="C198" s="367" t="s">
        <v>5397</v>
      </c>
      <c r="D198" s="367"/>
      <c r="E198" s="367"/>
      <c r="F198" s="367" t="s">
        <v>5398</v>
      </c>
      <c r="G198" s="368"/>
      <c r="H198" s="431" t="s">
        <v>5399</v>
      </c>
      <c r="I198" s="431"/>
      <c r="J198" s="431"/>
      <c r="K198" s="303"/>
    </row>
    <row r="199" spans="2:11" ht="5.25" customHeight="1">
      <c r="B199" s="331"/>
      <c r="C199" s="328"/>
      <c r="D199" s="328"/>
      <c r="E199" s="328"/>
      <c r="F199" s="328"/>
      <c r="G199" s="311"/>
      <c r="H199" s="328"/>
      <c r="I199" s="328"/>
      <c r="J199" s="328"/>
      <c r="K199" s="352"/>
    </row>
    <row r="200" spans="2:11" ht="15" customHeight="1">
      <c r="B200" s="331"/>
      <c r="C200" s="311" t="s">
        <v>5389</v>
      </c>
      <c r="D200" s="311"/>
      <c r="E200" s="311"/>
      <c r="F200" s="330" t="s">
        <v>42</v>
      </c>
      <c r="G200" s="311"/>
      <c r="H200" s="429" t="s">
        <v>5400</v>
      </c>
      <c r="I200" s="429"/>
      <c r="J200" s="429"/>
      <c r="K200" s="352"/>
    </row>
    <row r="201" spans="2:11" ht="15" customHeight="1">
      <c r="B201" s="331"/>
      <c r="C201" s="337"/>
      <c r="D201" s="311"/>
      <c r="E201" s="311"/>
      <c r="F201" s="330" t="s">
        <v>43</v>
      </c>
      <c r="G201" s="311"/>
      <c r="H201" s="429" t="s">
        <v>5401</v>
      </c>
      <c r="I201" s="429"/>
      <c r="J201" s="429"/>
      <c r="K201" s="352"/>
    </row>
    <row r="202" spans="2:11" ht="15" customHeight="1">
      <c r="B202" s="331"/>
      <c r="C202" s="337"/>
      <c r="D202" s="311"/>
      <c r="E202" s="311"/>
      <c r="F202" s="330" t="s">
        <v>46</v>
      </c>
      <c r="G202" s="311"/>
      <c r="H202" s="429" t="s">
        <v>5402</v>
      </c>
      <c r="I202" s="429"/>
      <c r="J202" s="429"/>
      <c r="K202" s="352"/>
    </row>
    <row r="203" spans="2:11" ht="15" customHeight="1">
      <c r="B203" s="331"/>
      <c r="C203" s="311"/>
      <c r="D203" s="311"/>
      <c r="E203" s="311"/>
      <c r="F203" s="330" t="s">
        <v>44</v>
      </c>
      <c r="G203" s="311"/>
      <c r="H203" s="429" t="s">
        <v>5403</v>
      </c>
      <c r="I203" s="429"/>
      <c r="J203" s="429"/>
      <c r="K203" s="352"/>
    </row>
    <row r="204" spans="2:11" ht="15" customHeight="1">
      <c r="B204" s="331"/>
      <c r="C204" s="311"/>
      <c r="D204" s="311"/>
      <c r="E204" s="311"/>
      <c r="F204" s="330" t="s">
        <v>45</v>
      </c>
      <c r="G204" s="311"/>
      <c r="H204" s="429" t="s">
        <v>5404</v>
      </c>
      <c r="I204" s="429"/>
      <c r="J204" s="429"/>
      <c r="K204" s="352"/>
    </row>
    <row r="205" spans="2:11" ht="15" customHeight="1">
      <c r="B205" s="331"/>
      <c r="C205" s="311"/>
      <c r="D205" s="311"/>
      <c r="E205" s="311"/>
      <c r="F205" s="330"/>
      <c r="G205" s="311"/>
      <c r="H205" s="311"/>
      <c r="I205" s="311"/>
      <c r="J205" s="311"/>
      <c r="K205" s="352"/>
    </row>
    <row r="206" spans="2:11" ht="15" customHeight="1">
      <c r="B206" s="331"/>
      <c r="C206" s="311" t="s">
        <v>5345</v>
      </c>
      <c r="D206" s="311"/>
      <c r="E206" s="311"/>
      <c r="F206" s="330" t="s">
        <v>77</v>
      </c>
      <c r="G206" s="311"/>
      <c r="H206" s="429" t="s">
        <v>5405</v>
      </c>
      <c r="I206" s="429"/>
      <c r="J206" s="429"/>
      <c r="K206" s="352"/>
    </row>
    <row r="207" spans="2:11" ht="15" customHeight="1">
      <c r="B207" s="331"/>
      <c r="C207" s="337"/>
      <c r="D207" s="311"/>
      <c r="E207" s="311"/>
      <c r="F207" s="330" t="s">
        <v>5245</v>
      </c>
      <c r="G207" s="311"/>
      <c r="H207" s="429" t="s">
        <v>5246</v>
      </c>
      <c r="I207" s="429"/>
      <c r="J207" s="429"/>
      <c r="K207" s="352"/>
    </row>
    <row r="208" spans="2:11" ht="15" customHeight="1">
      <c r="B208" s="331"/>
      <c r="C208" s="311"/>
      <c r="D208" s="311"/>
      <c r="E208" s="311"/>
      <c r="F208" s="330" t="s">
        <v>5243</v>
      </c>
      <c r="G208" s="311"/>
      <c r="H208" s="429" t="s">
        <v>5406</v>
      </c>
      <c r="I208" s="429"/>
      <c r="J208" s="429"/>
      <c r="K208" s="352"/>
    </row>
    <row r="209" spans="2:11" ht="15" customHeight="1">
      <c r="B209" s="369"/>
      <c r="C209" s="337"/>
      <c r="D209" s="337"/>
      <c r="E209" s="337"/>
      <c r="F209" s="330" t="s">
        <v>5247</v>
      </c>
      <c r="G209" s="316"/>
      <c r="H209" s="430" t="s">
        <v>150</v>
      </c>
      <c r="I209" s="430"/>
      <c r="J209" s="430"/>
      <c r="K209" s="370"/>
    </row>
    <row r="210" spans="2:11" ht="15" customHeight="1">
      <c r="B210" s="369"/>
      <c r="C210" s="337"/>
      <c r="D210" s="337"/>
      <c r="E210" s="337"/>
      <c r="F210" s="330" t="s">
        <v>5248</v>
      </c>
      <c r="G210" s="316"/>
      <c r="H210" s="430" t="s">
        <v>3790</v>
      </c>
      <c r="I210" s="430"/>
      <c r="J210" s="430"/>
      <c r="K210" s="370"/>
    </row>
    <row r="211" spans="2:11" ht="15" customHeight="1">
      <c r="B211" s="369"/>
      <c r="C211" s="337"/>
      <c r="D211" s="337"/>
      <c r="E211" s="337"/>
      <c r="F211" s="371"/>
      <c r="G211" s="316"/>
      <c r="H211" s="372"/>
      <c r="I211" s="372"/>
      <c r="J211" s="372"/>
      <c r="K211" s="370"/>
    </row>
    <row r="212" spans="2:11" ht="15" customHeight="1">
      <c r="B212" s="369"/>
      <c r="C212" s="311" t="s">
        <v>5369</v>
      </c>
      <c r="D212" s="337"/>
      <c r="E212" s="337"/>
      <c r="F212" s="330">
        <v>1</v>
      </c>
      <c r="G212" s="316"/>
      <c r="H212" s="430" t="s">
        <v>5407</v>
      </c>
      <c r="I212" s="430"/>
      <c r="J212" s="430"/>
      <c r="K212" s="370"/>
    </row>
    <row r="213" spans="2:11" ht="15" customHeight="1">
      <c r="B213" s="369"/>
      <c r="C213" s="337"/>
      <c r="D213" s="337"/>
      <c r="E213" s="337"/>
      <c r="F213" s="330">
        <v>2</v>
      </c>
      <c r="G213" s="316"/>
      <c r="H213" s="430" t="s">
        <v>5408</v>
      </c>
      <c r="I213" s="430"/>
      <c r="J213" s="430"/>
      <c r="K213" s="370"/>
    </row>
    <row r="214" spans="2:11" ht="15" customHeight="1">
      <c r="B214" s="369"/>
      <c r="C214" s="337"/>
      <c r="D214" s="337"/>
      <c r="E214" s="337"/>
      <c r="F214" s="330">
        <v>3</v>
      </c>
      <c r="G214" s="316"/>
      <c r="H214" s="430" t="s">
        <v>5409</v>
      </c>
      <c r="I214" s="430"/>
      <c r="J214" s="430"/>
      <c r="K214" s="370"/>
    </row>
    <row r="215" spans="2:11" ht="15" customHeight="1">
      <c r="B215" s="369"/>
      <c r="C215" s="337"/>
      <c r="D215" s="337"/>
      <c r="E215" s="337"/>
      <c r="F215" s="330">
        <v>4</v>
      </c>
      <c r="G215" s="316"/>
      <c r="H215" s="430" t="s">
        <v>5410</v>
      </c>
      <c r="I215" s="430"/>
      <c r="J215" s="430"/>
      <c r="K215" s="370"/>
    </row>
    <row r="216" spans="2:11" ht="12.75" customHeight="1">
      <c r="B216" s="373"/>
      <c r="C216" s="374"/>
      <c r="D216" s="374"/>
      <c r="E216" s="374"/>
      <c r="F216" s="374"/>
      <c r="G216" s="374"/>
      <c r="H216" s="374"/>
      <c r="I216" s="374"/>
      <c r="J216" s="374"/>
      <c r="K216" s="375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Rekapitulace stavby</vt:lpstr>
      <vt:lpstr>stav - Stavební část</vt:lpstr>
      <vt:lpstr>ZTI - ZTI-3 -ZDRAVOTNÍ  T...</vt:lpstr>
      <vt:lpstr>ut - D.1.4 - UT - VYTÁPĚNÍ</vt:lpstr>
      <vt:lpstr>el - Elektroinstalace</vt:lpstr>
      <vt:lpstr>IT - SKFO - Optická trasa...</vt:lpstr>
      <vt:lpstr>TECH - FOMT - Metalické a...</vt:lpstr>
      <vt:lpstr>CCTV - CCTV</vt:lpstr>
      <vt:lpstr>CS - CS - celová signalizace</vt:lpstr>
      <vt:lpstr>DSPS - Dveřní signalizace...</vt:lpstr>
      <vt:lpstr>DZ - Dorozumívací zařízení</vt:lpstr>
      <vt:lpstr>STA - STA - Společná tele...</vt:lpstr>
      <vt:lpstr>TEL - Telefonní rozvody</vt:lpstr>
      <vt:lpstr>TRASY - TRASY</vt:lpstr>
      <vt:lpstr>DETEKTORY - DETEKTORY</vt:lpstr>
      <vt:lpstr>vzd - Vzduchotechnika</vt:lpstr>
      <vt:lpstr>VK-2 - D.1.4  VENKOVNÍ VO...</vt:lpstr>
      <vt:lpstr>plochy - Zpevněné plochy</vt:lpstr>
      <vt:lpstr>IT - DDHM - IT - Drobný d...</vt:lpstr>
      <vt:lpstr>vyb - Vnitřní vybavení a ...</vt:lpstr>
      <vt:lpstr>vrn - Vedlejší a ostatní ...</vt:lpstr>
      <vt:lpstr>Pokyny pro vyplnění</vt:lpstr>
      <vt:lpstr>'CCTV - CCTV'!Názvy_tisku</vt:lpstr>
      <vt:lpstr>'CS - CS - celová signalizace'!Názvy_tisku</vt:lpstr>
      <vt:lpstr>'DETEKTORY - DETEKTORY'!Názvy_tisku</vt:lpstr>
      <vt:lpstr>'DSPS - Dveřní signalizace...'!Názvy_tisku</vt:lpstr>
      <vt:lpstr>'DZ - Dorozumívací zařízení'!Názvy_tisku</vt:lpstr>
      <vt:lpstr>'el - Elektroinstalace'!Názvy_tisku</vt:lpstr>
      <vt:lpstr>'IT - DDHM - IT - Drobný d...'!Názvy_tisku</vt:lpstr>
      <vt:lpstr>'IT - SKFO - Optická trasa...'!Názvy_tisku</vt:lpstr>
      <vt:lpstr>'plochy - Zpevněné plochy'!Názvy_tisku</vt:lpstr>
      <vt:lpstr>'Rekapitulace stavby'!Názvy_tisku</vt:lpstr>
      <vt:lpstr>'STA - STA - Společná tele...'!Názvy_tisku</vt:lpstr>
      <vt:lpstr>'stav - Stavební část'!Názvy_tisku</vt:lpstr>
      <vt:lpstr>'TECH - FOMT - Metalické a...'!Názvy_tisku</vt:lpstr>
      <vt:lpstr>'TEL - Telefonní rozvody'!Názvy_tisku</vt:lpstr>
      <vt:lpstr>'TRASY - TRASY'!Názvy_tisku</vt:lpstr>
      <vt:lpstr>'ut - D.1.4 - UT - VYTÁPĚNÍ'!Názvy_tisku</vt:lpstr>
      <vt:lpstr>'VK-2 - D.1.4  VENKOVNÍ VO...'!Názvy_tisku</vt:lpstr>
      <vt:lpstr>'vrn - Vedlejší a ostatní ...'!Názvy_tisku</vt:lpstr>
      <vt:lpstr>'vyb - Vnitřní vybavení a ...'!Názvy_tisku</vt:lpstr>
      <vt:lpstr>'vzd - Vzduchotechnika'!Názvy_tisku</vt:lpstr>
      <vt:lpstr>'ZTI - ZTI-3 -ZDRAVOTNÍ  T...'!Názvy_tisku</vt:lpstr>
      <vt:lpstr>'CCTV - CCTV'!Oblast_tisku</vt:lpstr>
      <vt:lpstr>'CS - CS - celová signalizace'!Oblast_tisku</vt:lpstr>
      <vt:lpstr>'DETEKTORY - DETEKTORY'!Oblast_tisku</vt:lpstr>
      <vt:lpstr>'DSPS - Dveřní signalizace...'!Oblast_tisku</vt:lpstr>
      <vt:lpstr>'DZ - Dorozumívací zařízení'!Oblast_tisku</vt:lpstr>
      <vt:lpstr>'el - Elektroinstalace'!Oblast_tisku</vt:lpstr>
      <vt:lpstr>'IT - DDHM - IT - Drobný d...'!Oblast_tisku</vt:lpstr>
      <vt:lpstr>'IT - SKFO - Optická trasa...'!Oblast_tisku</vt:lpstr>
      <vt:lpstr>'plochy - Zpevněné plochy'!Oblast_tisku</vt:lpstr>
      <vt:lpstr>'Pokyny pro vyplnění'!Oblast_tisku</vt:lpstr>
      <vt:lpstr>'Rekapitulace stavby'!Oblast_tisku</vt:lpstr>
      <vt:lpstr>'STA - STA - Společná tele...'!Oblast_tisku</vt:lpstr>
      <vt:lpstr>'stav - Stavební část'!Oblast_tisku</vt:lpstr>
      <vt:lpstr>'TECH - FOMT - Metalické a...'!Oblast_tisku</vt:lpstr>
      <vt:lpstr>'TEL - Telefonní rozvody'!Oblast_tisku</vt:lpstr>
      <vt:lpstr>'TRASY - TRASY'!Oblast_tisku</vt:lpstr>
      <vt:lpstr>'ut - D.1.4 - UT - VYTÁPĚNÍ'!Oblast_tisku</vt:lpstr>
      <vt:lpstr>'VK-2 - D.1.4  VENKOVNÍ VO...'!Oblast_tisku</vt:lpstr>
      <vt:lpstr>'vrn - Vedlejší a ostatní ...'!Oblast_tisku</vt:lpstr>
      <vt:lpstr>'vyb - Vnitřní vybavení a ...'!Oblast_tisku</vt:lpstr>
      <vt:lpstr>'vzd - Vzduchotechnika'!Oblast_tisku</vt:lpstr>
      <vt:lpstr>'ZTI - ZTI-3 -ZDRAVOTNÍ  T...'!Oblast_tisku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Milanovo-PC\Milan</dc:creator>
  <cp:lastModifiedBy>Milan</cp:lastModifiedBy>
  <dcterms:created xsi:type="dcterms:W3CDTF">2018-02-22T17:39:27Z</dcterms:created>
  <dcterms:modified xsi:type="dcterms:W3CDTF">2018-02-22T17:40:35Z</dcterms:modified>
</cp:coreProperties>
</file>