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660" activeTab="1"/>
  </bookViews>
  <sheets>
    <sheet name="Krycí list" sheetId="1" r:id="rId1"/>
    <sheet name="Rekapitulace" sheetId="2" r:id="rId2"/>
    <sheet name="Položky" sheetId="3" r:id="rId3"/>
  </sheets>
  <definedNames>
    <definedName name="BPK1">'Položky'!#REF!</definedName>
    <definedName name="BPK2">'Položky'!#REF!</definedName>
    <definedName name="BPK3">'Položky'!#REF!</definedName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'Rekapitulace'!$G$13</definedName>
    <definedName name="Dodavka0">'Položky'!#REF!</definedName>
    <definedName name="HSV">'Rekapitulace'!$E$13</definedName>
    <definedName name="HSV0">'Položky'!#REF!</definedName>
    <definedName name="HZS">'Rekapitulace'!$I$13</definedName>
    <definedName name="HZS0">'Položky'!#REF!</definedName>
    <definedName name="JKSO">'Krycí list'!$F$4</definedName>
    <definedName name="MJ">'Krycí list'!$G$4</definedName>
    <definedName name="Mont">'Rekapitulace'!$H$13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'Položky'!$A$1:$G$47</definedName>
    <definedName name="_xlnm.Print_Area" localSheetId="1">'Rekapitulace'!$A$1:$I$19</definedName>
    <definedName name="PocetMJ">'Krycí list'!$G$7</definedName>
    <definedName name="Poznamka">'Krycí list'!$B$37</definedName>
    <definedName name="Projektant">'Krycí list'!$C$7</definedName>
    <definedName name="PSV">'Rekapitulace'!$F$13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'Rekapitulace'!$H$19</definedName>
    <definedName name="VRNKc">'Rekapitulace'!$E$18</definedName>
    <definedName name="VRNnazev">'Rekapitulace'!$A$18</definedName>
    <definedName name="VRNproc">'Rekapitulace'!$F$18</definedName>
    <definedName name="VRNzakl">'Rekapitulace'!$G$18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<sst xmlns="http://schemas.openxmlformats.org/spreadsheetml/2006/main" count="228" uniqueCount="154">
  <si>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</si>
  <si>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</si>
  <si>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</si>
  <si>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</si>
  <si>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</si>
  <si>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</si>
  <si>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</si>
  <si>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</si>
  <si>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</si>
  <si>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</si>
  <si>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</si>
  <si>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</si>
  <si>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</si>
  <si>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</si>
  <si>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</si>
  <si>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</si>
  <si>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</si>
  <si>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</si>
  <si>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</si>
  <si>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</si>
  <si>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</si>
  <si>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</si>
  <si>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</si>
  <si>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</si>
  <si>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</si>
  <si>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</si>
  <si>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</si>
  <si>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</si>
  <si>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</si>
  <si>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</si>
  <si>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</si>
  <si>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</si>
  <si>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</si>
  <si>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</si>
  <si>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</si>
  <si>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</si>
  <si>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</si>
  <si>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</si>
  <si>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</si>
  <si>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</si>
  <si>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</si>
  <si>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</si>
  <si>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</si>
  <si>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</si>
  <si>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</si>
  <si>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</si>
  <si>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</si>
  <si>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</si>
  <si>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</si>
  <si>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</si>
  <si>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</si>
  <si>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</si>
  <si>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</si>
  <si>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</si>
  <si>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</si>
  <si>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</si>
  <si>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</si>
  <si>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</si>
  <si>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</si>
  <si>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</si>
  <si>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</si>
  <si>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</si>
  <si>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</si>
  <si>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</si>
  <si>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</si>
  <si>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</si>
  <si>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</si>
  <si>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424-12</t>
  </si>
  <si>
    <t>B14a - OPRAVA</t>
  </si>
  <si>
    <t>713</t>
  </si>
  <si>
    <t>Izolace tepelné</t>
  </si>
  <si>
    <t>713400852R00</t>
  </si>
  <si>
    <t xml:space="preserve">Odstranění izolace </t>
  </si>
  <si>
    <t>m2</t>
  </si>
  <si>
    <t>631 P15_22_20</t>
  </si>
  <si>
    <t>Návleková izolace DN 15 do 20 mm, dle stávajícího</t>
  </si>
  <si>
    <t>m</t>
  </si>
  <si>
    <t>631 P20_28_20</t>
  </si>
  <si>
    <t>Návleková izolace DN 20 do 20 mm, dle stávajícího</t>
  </si>
  <si>
    <t>631 P25_35_20</t>
  </si>
  <si>
    <t>Návleková izolace DN 25 do 20 mm, dle stávajícího</t>
  </si>
  <si>
    <t>631 P32_42_20</t>
  </si>
  <si>
    <t>Návleková izolace DN 32 do 20 mm, dle stávajícího</t>
  </si>
  <si>
    <t>631 P50_60_20</t>
  </si>
  <si>
    <t>Návleková izolace DN 50 do 20 mm, dle stávajícího</t>
  </si>
  <si>
    <t>6311000085</t>
  </si>
  <si>
    <t>Montáž návlekové izolace včetně pomocného materiálu</t>
  </si>
  <si>
    <t>998 71-3201.R00</t>
  </si>
  <si>
    <t>Přesun hmot pro izolace tepelné, výšky do 6 m</t>
  </si>
  <si>
    <t>730</t>
  </si>
  <si>
    <t>Ústřední vytápění</t>
  </si>
  <si>
    <t>HZS- 250</t>
  </si>
  <si>
    <t>HZS nezměřitelné položky 250 topná zkouška</t>
  </si>
  <si>
    <t>hod</t>
  </si>
  <si>
    <t>733p</t>
  </si>
  <si>
    <t xml:space="preserve">HZS proplach systému </t>
  </si>
  <si>
    <t>733</t>
  </si>
  <si>
    <t>Rozvod potrubí</t>
  </si>
  <si>
    <t>73549</t>
  </si>
  <si>
    <t xml:space="preserve">Vypuštění a napuštění vody systému </t>
  </si>
  <si>
    <t>kompl.</t>
  </si>
  <si>
    <t>733200010</t>
  </si>
  <si>
    <t xml:space="preserve">Demontáž potrubí ocelového </t>
  </si>
  <si>
    <t>733111113R00</t>
  </si>
  <si>
    <t xml:space="preserve">Potrubí závit. bezešvé běžné v kotelnách DN 15 </t>
  </si>
  <si>
    <t>733111115R00</t>
  </si>
  <si>
    <t xml:space="preserve">Potrubí závit. bezešvé běžné v kotelnách DN 25 </t>
  </si>
  <si>
    <t>733111114R00</t>
  </si>
  <si>
    <t xml:space="preserve">Potrubí závit. bezešvé běžné v kotelnách DN 20 </t>
  </si>
  <si>
    <t>733111116R00</t>
  </si>
  <si>
    <t xml:space="preserve">Potrubí závit. bezešvé běžné v kotelnách DN 32 </t>
  </si>
  <si>
    <t>733111118R00</t>
  </si>
  <si>
    <t xml:space="preserve">Potrubí závit. bezešvé běžné v kotelnách DN 50 </t>
  </si>
  <si>
    <t>733190107R00</t>
  </si>
  <si>
    <t xml:space="preserve">Tlaková zkouška potrubí ocel.závitového DN 40 </t>
  </si>
  <si>
    <t>733190108R00</t>
  </si>
  <si>
    <t xml:space="preserve">Tlaková zkouška potrubí ocel.závitového DN 50 </t>
  </si>
  <si>
    <t>998 73-3201.R00</t>
  </si>
  <si>
    <t>Přesun hmot pro rozvody potrubí, výšky do 6 m</t>
  </si>
  <si>
    <t>734</t>
  </si>
  <si>
    <t>Armatury</t>
  </si>
  <si>
    <t>734200899</t>
  </si>
  <si>
    <t xml:space="preserve">Demontáž měřičů tepla s příslušenstvím </t>
  </si>
  <si>
    <t>kus</t>
  </si>
  <si>
    <t>734200842R00</t>
  </si>
  <si>
    <t xml:space="preserve">Demontáž armatur, 4cest. směšovač </t>
  </si>
  <si>
    <t>734 29-116012</t>
  </si>
  <si>
    <t>Směšovací armatury trojcestné, včetně pohonu DN 15, kv 2,5</t>
  </si>
  <si>
    <t>soubor</t>
  </si>
  <si>
    <t>734 29-116022</t>
  </si>
  <si>
    <t>Směšovací armatury trojcestné, včetně pohonu DN 20, kv 6,3</t>
  </si>
  <si>
    <t>734 29-116028</t>
  </si>
  <si>
    <t>Směšovací armatury trojcestné, včetně pohonu DN 25, kv 8 - ověřit stávající</t>
  </si>
  <si>
    <t>734209124R00</t>
  </si>
  <si>
    <t xml:space="preserve">Montáž armatur závitových,se 3závity </t>
  </si>
  <si>
    <t>734 mt 10</t>
  </si>
  <si>
    <t>Měření tepla s veškerým příslušenstvím Qn = 1,0   2012</t>
  </si>
  <si>
    <t>734 mt 15</t>
  </si>
  <si>
    <t>Měření tepla s veškerým příslušenstvím Qn = 1,5   2012</t>
  </si>
  <si>
    <t>734m_mt</t>
  </si>
  <si>
    <t xml:space="preserve">Montáž měřiče tepla s příslušenstvím </t>
  </si>
  <si>
    <t>998 73-4201.R00</t>
  </si>
  <si>
    <t>Přesun hmot pro armatury, výšky do 6 m</t>
  </si>
  <si>
    <t>783</t>
  </si>
  <si>
    <t>Nátěry</t>
  </si>
  <si>
    <t>783424740R00</t>
  </si>
  <si>
    <t xml:space="preserve">Nátěr syntetický potrubí do DN 50 mm základní </t>
  </si>
  <si>
    <t>VS ČR Kuřim</t>
  </si>
  <si>
    <t>Obsahem příslušných položek jsou i zednické výpomoci</t>
  </si>
  <si>
    <t>801-3</t>
  </si>
  <si>
    <t>Bourání a podchycování konstrukcí</t>
  </si>
  <si>
    <t>979 08-1</t>
  </si>
  <si>
    <t>Odvoz suti a vybour. hmot na skládku</t>
  </si>
  <si>
    <t>komplet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</si>
</sst>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9" fontId="5" fillId="2" borderId="5" xfId="0" applyNumberFormat="1" applyFont="1" applyFill="1" applyBorder="1" applyAlignment="1">
      <alignment/>
    </xf>
    <xf numFmtId="49" fontId="0" fillId="2" borderId="6" xfId="0" applyNumberForma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left"/>
    </xf>
    <xf numFmtId="0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Alignment="1">
      <alignment/>
    </xf>
    <xf numFmtId="0" fontId="4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1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Continuous"/>
    </xf>
    <xf numFmtId="0" fontId="1" fillId="0" borderId="22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3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4" xfId="0" applyFont="1" applyBorder="1" applyAlignment="1">
      <alignment/>
    </xf>
    <xf numFmtId="3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11" xfId="0" applyNumberFormat="1" applyBorder="1" applyAlignment="1">
      <alignment horizontal="right"/>
    </xf>
    <xf numFmtId="167" fontId="0" fillId="0" borderId="15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7" fillId="0" borderId="34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167" fontId="7" fillId="0" borderId="35" xfId="0" applyNumberFormat="1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0" xfId="19" applyFont="1" applyBorder="1">
      <alignment/>
      <protection/>
    </xf>
    <xf numFmtId="0" fontId="0" fillId="0" borderId="40" xfId="19" applyBorder="1">
      <alignment/>
      <protection/>
    </xf>
    <xf numFmtId="0" fontId="0" fillId="0" borderId="40" xfId="19" applyBorder="1" applyAlignment="1">
      <alignment horizontal="right"/>
      <protection/>
    </xf>
    <xf numFmtId="0" fontId="0" fillId="0" borderId="40" xfId="19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1" xfId="0" applyNumberFormat="1" applyBorder="1" applyAlignment="1">
      <alignment/>
    </xf>
    <xf numFmtId="0" fontId="3" fillId="0" borderId="42" xfId="19" applyFont="1" applyBorder="1">
      <alignment/>
      <protection/>
    </xf>
    <xf numFmtId="0" fontId="0" fillId="0" borderId="42" xfId="19" applyBorder="1">
      <alignment/>
      <protection/>
    </xf>
    <xf numFmtId="0" fontId="0" fillId="0" borderId="42" xfId="19" applyBorder="1" applyAlignment="1">
      <alignment horizontal="right"/>
      <protection/>
    </xf>
    <xf numFmtId="49" fontId="4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1" fillId="0" borderId="21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7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43" xfId="0" applyNumberFormat="1" applyFont="1" applyFill="1" applyBorder="1" applyAlignment="1">
      <alignment/>
    </xf>
    <xf numFmtId="3" fontId="1" fillId="0" borderId="44" xfId="0" applyNumberFormat="1" applyFont="1" applyFill="1" applyBorder="1" applyAlignment="1">
      <alignment/>
    </xf>
    <xf numFmtId="3" fontId="1" fillId="0" borderId="45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centerContinuous"/>
    </xf>
    <xf numFmtId="3" fontId="4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1" fillId="0" borderId="2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0" fillId="0" borderId="46" xfId="0" applyFill="1" applyBorder="1" applyAlignment="1">
      <alignment/>
    </xf>
    <xf numFmtId="0" fontId="1" fillId="0" borderId="47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right"/>
    </xf>
    <xf numFmtId="0" fontId="1" fillId="0" borderId="29" xfId="0" applyFont="1" applyFill="1" applyBorder="1" applyAlignment="1">
      <alignment horizontal="center"/>
    </xf>
    <xf numFmtId="4" fontId="6" fillId="0" borderId="28" xfId="0" applyNumberFormat="1" applyFont="1" applyFill="1" applyBorder="1" applyAlignment="1">
      <alignment horizontal="right"/>
    </xf>
    <xf numFmtId="4" fontId="6" fillId="0" borderId="46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3" fontId="0" fillId="0" borderId="31" xfId="0" applyNumberFormat="1" applyFont="1" applyFill="1" applyBorder="1" applyAlignment="1">
      <alignment horizontal="right"/>
    </xf>
    <xf numFmtId="166" fontId="0" fillId="0" borderId="49" xfId="0" applyNumberFormat="1" applyFont="1" applyFill="1" applyBorder="1" applyAlignment="1">
      <alignment horizontal="right"/>
    </xf>
    <xf numFmtId="3" fontId="0" fillId="0" borderId="50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>
      <alignment horizontal="right"/>
    </xf>
    <xf numFmtId="0" fontId="0" fillId="0" borderId="34" xfId="0" applyFill="1" applyBorder="1" applyAlignment="1">
      <alignment/>
    </xf>
    <xf numFmtId="0" fontId="1" fillId="0" borderId="35" xfId="0" applyFont="1" applyFill="1" applyBorder="1" applyAlignment="1">
      <alignment/>
    </xf>
    <xf numFmtId="0" fontId="0" fillId="0" borderId="35" xfId="0" applyFill="1" applyBorder="1" applyAlignment="1">
      <alignment/>
    </xf>
    <xf numFmtId="4" fontId="0" fillId="0" borderId="51" xfId="0" applyNumberFormat="1" applyFill="1" applyBorder="1" applyAlignment="1">
      <alignment/>
    </xf>
    <xf numFmtId="4" fontId="0" fillId="0" borderId="34" xfId="0" applyNumberFormat="1" applyFill="1" applyBorder="1" applyAlignment="1">
      <alignment/>
    </xf>
    <xf numFmtId="4" fontId="0" fillId="0" borderId="35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19">
      <alignment/>
      <protection/>
    </xf>
    <xf numFmtId="0" fontId="0" fillId="0" borderId="0" xfId="19" applyFill="1">
      <alignment/>
      <protection/>
    </xf>
    <xf numFmtId="0" fontId="11" fillId="0" borderId="0" xfId="19" applyFont="1" applyFill="1" applyAlignment="1">
      <alignment horizontal="centerContinuous"/>
      <protection/>
    </xf>
    <xf numFmtId="0" fontId="12" fillId="0" borderId="0" xfId="19" applyFont="1" applyFill="1" applyAlignment="1">
      <alignment horizontal="centerContinuous"/>
      <protection/>
    </xf>
    <xf numFmtId="0" fontId="12" fillId="0" borderId="0" xfId="19" applyFont="1" applyFill="1" applyAlignment="1">
      <alignment horizontal="right"/>
      <protection/>
    </xf>
    <xf numFmtId="0" fontId="3" fillId="0" borderId="40" xfId="19" applyFont="1" applyFill="1" applyBorder="1">
      <alignment/>
      <protection/>
    </xf>
    <xf numFmtId="0" fontId="0" fillId="0" borderId="40" xfId="19" applyFill="1" applyBorder="1">
      <alignment/>
      <protection/>
    </xf>
    <xf numFmtId="0" fontId="9" fillId="0" borderId="40" xfId="19" applyFont="1" applyFill="1" applyBorder="1" applyAlignment="1">
      <alignment horizontal="right"/>
      <protection/>
    </xf>
    <xf numFmtId="0" fontId="0" fillId="0" borderId="40" xfId="19" applyFill="1" applyBorder="1" applyAlignment="1">
      <alignment horizontal="left"/>
      <protection/>
    </xf>
    <xf numFmtId="0" fontId="0" fillId="0" borderId="41" xfId="19" applyFill="1" applyBorder="1">
      <alignment/>
      <protection/>
    </xf>
    <xf numFmtId="0" fontId="3" fillId="0" borderId="42" xfId="19" applyFont="1" applyFill="1" applyBorder="1">
      <alignment/>
      <protection/>
    </xf>
    <xf numFmtId="0" fontId="0" fillId="0" borderId="42" xfId="19" applyFill="1" applyBorder="1">
      <alignment/>
      <protection/>
    </xf>
    <xf numFmtId="0" fontId="9" fillId="0" borderId="0" xfId="19" applyFont="1" applyFill="1">
      <alignment/>
      <protection/>
    </xf>
    <xf numFmtId="0" fontId="0" fillId="0" borderId="0" xfId="19" applyFont="1" applyFill="1">
      <alignment/>
      <protection/>
    </xf>
    <xf numFmtId="0" fontId="0" fillId="0" borderId="0" xfId="19" applyFill="1" applyAlignment="1">
      <alignment horizontal="right"/>
      <protection/>
    </xf>
    <xf numFmtId="0" fontId="0" fillId="0" borderId="0" xfId="19" applyFill="1" applyAlignment="1">
      <alignment/>
      <protection/>
    </xf>
    <xf numFmtId="49" fontId="6" fillId="0" borderId="49" xfId="19" applyNumberFormat="1" applyFont="1" applyFill="1" applyBorder="1">
      <alignment/>
      <protection/>
    </xf>
    <xf numFmtId="0" fontId="6" fillId="0" borderId="30" xfId="19" applyFont="1" applyFill="1" applyBorder="1" applyAlignment="1">
      <alignment horizontal="center"/>
      <protection/>
    </xf>
    <xf numFmtId="0" fontId="6" fillId="0" borderId="30" xfId="19" applyNumberFormat="1" applyFont="1" applyFill="1" applyBorder="1" applyAlignment="1">
      <alignment horizontal="center"/>
      <protection/>
    </xf>
    <xf numFmtId="0" fontId="6" fillId="0" borderId="49" xfId="19" applyFont="1" applyFill="1" applyBorder="1" applyAlignment="1">
      <alignment horizontal="center"/>
      <protection/>
    </xf>
    <xf numFmtId="0" fontId="1" fillId="0" borderId="52" xfId="19" applyFont="1" applyFill="1" applyBorder="1" applyAlignment="1">
      <alignment horizontal="center"/>
      <protection/>
    </xf>
    <xf numFmtId="49" fontId="1" fillId="0" borderId="52" xfId="19" applyNumberFormat="1" applyFont="1" applyFill="1" applyBorder="1" applyAlignment="1">
      <alignment horizontal="left"/>
      <protection/>
    </xf>
    <xf numFmtId="0" fontId="1" fillId="0" borderId="52" xfId="19" applyFont="1" applyFill="1" applyBorder="1">
      <alignment/>
      <protection/>
    </xf>
    <xf numFmtId="0" fontId="0" fillId="0" borderId="52" xfId="19" applyFill="1" applyBorder="1" applyAlignment="1">
      <alignment horizontal="center"/>
      <protection/>
    </xf>
    <xf numFmtId="0" fontId="0" fillId="0" borderId="52" xfId="19" applyNumberFormat="1" applyFill="1" applyBorder="1" applyAlignment="1">
      <alignment horizontal="right"/>
      <protection/>
    </xf>
    <xf numFmtId="0" fontId="0" fillId="0" borderId="52" xfId="19" applyNumberFormat="1" applyFill="1" applyBorder="1">
      <alignment/>
      <protection/>
    </xf>
    <xf numFmtId="0" fontId="0" fillId="0" borderId="0" xfId="19" applyNumberFormat="1">
      <alignment/>
      <protection/>
    </xf>
    <xf numFmtId="0" fontId="13" fillId="0" borderId="0" xfId="19" applyFont="1">
      <alignment/>
      <protection/>
    </xf>
    <xf numFmtId="0" fontId="0" fillId="0" borderId="52" xfId="19" applyFont="1" applyFill="1" applyBorder="1" applyAlignment="1">
      <alignment horizontal="center"/>
      <protection/>
    </xf>
    <xf numFmtId="49" fontId="8" fillId="0" borderId="52" xfId="19" applyNumberFormat="1" applyFont="1" applyFill="1" applyBorder="1" applyAlignment="1">
      <alignment horizontal="left"/>
      <protection/>
    </xf>
    <xf numFmtId="0" fontId="8" fillId="0" borderId="52" xfId="19" applyFont="1" applyFill="1" applyBorder="1" applyAlignment="1">
      <alignment wrapText="1"/>
      <protection/>
    </xf>
    <xf numFmtId="49" fontId="8" fillId="0" borderId="52" xfId="19" applyNumberFormat="1" applyFont="1" applyFill="1" applyBorder="1" applyAlignment="1">
      <alignment horizontal="center" shrinkToFit="1"/>
      <protection/>
    </xf>
    <xf numFmtId="4" fontId="8" fillId="0" borderId="52" xfId="19" applyNumberFormat="1" applyFont="1" applyFill="1" applyBorder="1" applyAlignment="1">
      <alignment horizontal="right"/>
      <protection/>
    </xf>
    <xf numFmtId="4" fontId="8" fillId="0" borderId="52" xfId="19" applyNumberFormat="1" applyFont="1" applyFill="1" applyBorder="1">
      <alignment/>
      <protection/>
    </xf>
    <xf numFmtId="0" fontId="0" fillId="0" borderId="53" xfId="19" applyFill="1" applyBorder="1" applyAlignment="1">
      <alignment horizontal="center"/>
      <protection/>
    </xf>
    <xf numFmtId="49" fontId="3" fillId="0" borderId="53" xfId="19" applyNumberFormat="1" applyFont="1" applyFill="1" applyBorder="1" applyAlignment="1">
      <alignment horizontal="left"/>
      <protection/>
    </xf>
    <xf numFmtId="0" fontId="3" fillId="0" borderId="53" xfId="19" applyFont="1" applyFill="1" applyBorder="1">
      <alignment/>
      <protection/>
    </xf>
    <xf numFmtId="4" fontId="0" fillId="0" borderId="53" xfId="19" applyNumberFormat="1" applyFill="1" applyBorder="1" applyAlignment="1">
      <alignment horizontal="right"/>
      <protection/>
    </xf>
    <xf numFmtId="4" fontId="1" fillId="0" borderId="53" xfId="19" applyNumberFormat="1" applyFont="1" applyFill="1" applyBorder="1">
      <alignment/>
      <protection/>
    </xf>
    <xf numFmtId="3" fontId="0" fillId="0" borderId="0" xfId="19" applyNumberFormat="1">
      <alignment/>
      <protection/>
    </xf>
    <xf numFmtId="0" fontId="0" fillId="0" borderId="0" xfId="19" applyBorder="1">
      <alignment/>
      <protection/>
    </xf>
    <xf numFmtId="0" fontId="14" fillId="0" borderId="0" xfId="19" applyFont="1" applyAlignment="1">
      <alignment/>
      <protection/>
    </xf>
    <xf numFmtId="0" fontId="0" fillId="0" borderId="0" xfId="19" applyAlignment="1">
      <alignment horizontal="right"/>
      <protection/>
    </xf>
    <xf numFmtId="0" fontId="15" fillId="0" borderId="0" xfId="19" applyFont="1" applyBorder="1">
      <alignment/>
      <protection/>
    </xf>
    <xf numFmtId="3" fontId="15" fillId="0" borderId="0" xfId="19" applyNumberFormat="1" applyFont="1" applyBorder="1" applyAlignment="1">
      <alignment horizontal="right"/>
      <protection/>
    </xf>
    <xf numFmtId="4" fontId="15" fillId="0" borderId="0" xfId="19" applyNumberFormat="1" applyFont="1" applyBorder="1">
      <alignment/>
      <protection/>
    </xf>
    <xf numFmtId="0" fontId="14" fillId="0" borderId="0" xfId="19" applyFont="1" applyBorder="1" applyAlignment="1">
      <alignment/>
      <protection/>
    </xf>
    <xf numFmtId="0" fontId="0" fillId="0" borderId="0" xfId="19" applyBorder="1" applyAlignment="1">
      <alignment horizontal="right"/>
      <protection/>
    </xf>
    <xf numFmtId="49" fontId="9" fillId="0" borderId="5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3" fontId="0" fillId="0" borderId="54" xfId="0" applyNumberFormat="1" applyFont="1" applyFill="1" applyBorder="1" applyAlignment="1">
      <alignment/>
    </xf>
    <xf numFmtId="4" fontId="0" fillId="0" borderId="52" xfId="19" applyNumberFormat="1" applyFill="1" applyBorder="1" applyAlignment="1">
      <alignment horizontal="right"/>
      <protection/>
    </xf>
    <xf numFmtId="4" fontId="1" fillId="0" borderId="52" xfId="19" applyNumberFormat="1" applyFont="1" applyFill="1" applyBorder="1">
      <alignment/>
      <protection/>
    </xf>
    <xf numFmtId="0" fontId="1" fillId="0" borderId="53" xfId="19" applyFont="1" applyFill="1" applyBorder="1">
      <alignment/>
      <protection/>
    </xf>
    <xf numFmtId="49" fontId="9" fillId="0" borderId="13" xfId="19" applyNumberFormat="1" applyFont="1" applyFill="1" applyBorder="1" applyAlignment="1">
      <alignment horizontal="left"/>
      <protection/>
    </xf>
    <xf numFmtId="0" fontId="9" fillId="0" borderId="0" xfId="19" applyFont="1" applyFill="1" applyBorder="1">
      <alignment/>
      <protection/>
    </xf>
    <xf numFmtId="0" fontId="6" fillId="0" borderId="15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3" fontId="1" fillId="0" borderId="35" xfId="0" applyNumberFormat="1" applyFont="1" applyFill="1" applyBorder="1" applyAlignment="1">
      <alignment horizontal="right"/>
    </xf>
    <xf numFmtId="3" fontId="1" fillId="0" borderId="51" xfId="0" applyNumberFormat="1" applyFont="1" applyFill="1" applyBorder="1" applyAlignment="1">
      <alignment horizontal="right"/>
    </xf>
    <xf numFmtId="0" fontId="0" fillId="0" borderId="56" xfId="19" applyFont="1" applyBorder="1" applyAlignment="1">
      <alignment horizontal="center"/>
      <protection/>
    </xf>
    <xf numFmtId="0" fontId="0" fillId="0" borderId="57" xfId="19" applyFont="1" applyBorder="1" applyAlignment="1">
      <alignment horizontal="center"/>
      <protection/>
    </xf>
    <xf numFmtId="0" fontId="0" fillId="0" borderId="58" xfId="19" applyFont="1" applyBorder="1" applyAlignment="1">
      <alignment horizontal="center"/>
      <protection/>
    </xf>
    <xf numFmtId="0" fontId="0" fillId="0" borderId="59" xfId="19" applyFont="1" applyBorder="1" applyAlignment="1">
      <alignment horizontal="center"/>
      <protection/>
    </xf>
    <xf numFmtId="0" fontId="0" fillId="0" borderId="42" xfId="19" applyFont="1" applyBorder="1" applyAlignment="1">
      <alignment horizontal="left"/>
      <protection/>
    </xf>
    <xf numFmtId="0" fontId="0" fillId="0" borderId="60" xfId="19" applyFont="1" applyBorder="1" applyAlignment="1">
      <alignment horizontal="left"/>
      <protection/>
    </xf>
    <xf numFmtId="0" fontId="10" fillId="0" borderId="0" xfId="19" applyFont="1" applyAlignment="1">
      <alignment horizontal="center"/>
      <protection/>
    </xf>
    <xf numFmtId="0" fontId="0" fillId="0" borderId="56" xfId="19" applyFont="1" applyFill="1" applyBorder="1" applyAlignment="1">
      <alignment horizontal="center"/>
      <protection/>
    </xf>
    <xf numFmtId="0" fontId="0" fillId="0" borderId="57" xfId="19" applyFont="1" applyFill="1" applyBorder="1" applyAlignment="1">
      <alignment horizontal="center"/>
      <protection/>
    </xf>
    <xf numFmtId="49" fontId="0" fillId="0" borderId="58" xfId="19" applyNumberFormat="1" applyFont="1" applyFill="1" applyBorder="1" applyAlignment="1">
      <alignment horizontal="center"/>
      <protection/>
    </xf>
    <xf numFmtId="0" fontId="0" fillId="0" borderId="59" xfId="19" applyFont="1" applyFill="1" applyBorder="1" applyAlignment="1">
      <alignment horizontal="center"/>
      <protection/>
    </xf>
    <xf numFmtId="0" fontId="0" fillId="0" borderId="42" xfId="19" applyFill="1" applyBorder="1" applyAlignment="1">
      <alignment horizontal="center" shrinkToFit="1"/>
      <protection/>
    </xf>
    <xf numFmtId="0" fontId="0" fillId="0" borderId="60" xfId="19" applyFill="1" applyBorder="1" applyAlignment="1">
      <alignment horizontal="center" shrinkToFi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POL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workbookViewId="0" topLeftCell="A4">
      <selection activeCell="C34" sqref="C34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/>
      <c r="B4" s="8"/>
      <c r="C4" s="9" t="s">
        <v>68</v>
      </c>
      <c r="D4" s="10"/>
      <c r="E4" s="10"/>
      <c r="F4" s="11"/>
      <c r="G4" s="12"/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/>
      <c r="B6" s="8"/>
      <c r="C6" s="9" t="s">
        <v>67</v>
      </c>
      <c r="D6" s="10"/>
      <c r="E6" s="10"/>
      <c r="F6" s="18"/>
      <c r="G6" s="12"/>
    </row>
    <row r="7" spans="1:9" ht="12.75">
      <c r="A7" s="13" t="s">
        <v>8</v>
      </c>
      <c r="B7" s="15"/>
      <c r="C7" s="180"/>
      <c r="D7" s="181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80" t="s">
        <v>147</v>
      </c>
      <c r="D8" s="181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82"/>
      <c r="F11" s="183"/>
      <c r="G11" s="184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75" customHeight="1">
      <c r="A14" s="40"/>
      <c r="B14" s="41" t="s">
        <v>19</v>
      </c>
      <c r="C14" s="42">
        <f>Dodavka</f>
        <v>0</v>
      </c>
      <c r="D14" s="43"/>
      <c r="E14" s="44"/>
      <c r="F14" s="45"/>
      <c r="G14" s="42"/>
    </row>
    <row r="15" spans="1:7" ht="15.75" customHeight="1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7" ht="15.75" customHeight="1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75" customHeight="1">
      <c r="A17" s="48" t="s">
        <v>24</v>
      </c>
      <c r="B17" s="41" t="s">
        <v>25</v>
      </c>
      <c r="C17" s="42">
        <v>0</v>
      </c>
      <c r="D17" s="24"/>
      <c r="E17" s="46"/>
      <c r="F17" s="47"/>
      <c r="G17" s="42"/>
    </row>
    <row r="18" spans="1:7" ht="15.7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75" customHeight="1">
      <c r="A19" s="49"/>
      <c r="B19" s="41"/>
      <c r="C19" s="42"/>
      <c r="D19" s="24"/>
      <c r="E19" s="46"/>
      <c r="F19" s="47"/>
      <c r="G19" s="42"/>
    </row>
    <row r="20" spans="1:7" ht="15.7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7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7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ht="12.75">
      <c r="A30" s="13" t="s">
        <v>39</v>
      </c>
      <c r="B30" s="15"/>
      <c r="C30" s="58">
        <v>0</v>
      </c>
      <c r="D30" s="15" t="s">
        <v>40</v>
      </c>
      <c r="E30" s="16"/>
      <c r="F30" s="59">
        <v>0</v>
      </c>
      <c r="G30" s="17"/>
    </row>
    <row r="31" spans="1:7" ht="12.75">
      <c r="A31" s="13" t="s">
        <v>41</v>
      </c>
      <c r="B31" s="15"/>
      <c r="C31" s="58">
        <v>0</v>
      </c>
      <c r="D31" s="15" t="s">
        <v>40</v>
      </c>
      <c r="E31" s="16"/>
      <c r="F31" s="60">
        <v>0</v>
      </c>
      <c r="G31" s="27"/>
    </row>
    <row r="32" spans="1:7" ht="12.75">
      <c r="A32" s="13" t="s">
        <v>39</v>
      </c>
      <c r="B32" s="15"/>
      <c r="C32" s="58">
        <v>0</v>
      </c>
      <c r="D32" s="15" t="s">
        <v>40</v>
      </c>
      <c r="E32" s="16"/>
      <c r="F32" s="59">
        <v>0</v>
      </c>
      <c r="G32" s="17"/>
    </row>
    <row r="33" spans="1:7" ht="12.75">
      <c r="A33" s="13" t="s">
        <v>41</v>
      </c>
      <c r="B33" s="15"/>
      <c r="C33" s="58">
        <v>0</v>
      </c>
      <c r="D33" s="15" t="s">
        <v>40</v>
      </c>
      <c r="E33" s="16"/>
      <c r="F33" s="60">
        <v>0</v>
      </c>
      <c r="G33" s="27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CEILING(SUM(F29:F33),1)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6"/>
      <c r="C37" s="186"/>
      <c r="D37" s="186"/>
      <c r="E37" s="186"/>
      <c r="F37" s="186"/>
      <c r="G37" s="186"/>
      <c r="H37" t="s">
        <v>4</v>
      </c>
    </row>
    <row r="38" spans="1:8" ht="12.75" customHeight="1">
      <c r="A38" s="68"/>
      <c r="B38" s="186"/>
      <c r="C38" s="186"/>
      <c r="D38" s="186"/>
      <c r="E38" s="186"/>
      <c r="F38" s="186"/>
      <c r="G38" s="186"/>
      <c r="H38" t="s">
        <v>4</v>
      </c>
    </row>
    <row r="39" spans="1:8" ht="12.75">
      <c r="A39" s="68"/>
      <c r="B39" s="186"/>
      <c r="C39" s="186"/>
      <c r="D39" s="186"/>
      <c r="E39" s="186"/>
      <c r="F39" s="186"/>
      <c r="G39" s="186"/>
      <c r="H39" t="s">
        <v>4</v>
      </c>
    </row>
    <row r="40" spans="1:8" ht="12.75">
      <c r="A40" s="68"/>
      <c r="B40" s="186"/>
      <c r="C40" s="186"/>
      <c r="D40" s="186"/>
      <c r="E40" s="186"/>
      <c r="F40" s="186"/>
      <c r="G40" s="186"/>
      <c r="H40" t="s">
        <v>4</v>
      </c>
    </row>
    <row r="41" spans="1:8" ht="12.75">
      <c r="A41" s="68"/>
      <c r="B41" s="186"/>
      <c r="C41" s="186"/>
      <c r="D41" s="186"/>
      <c r="E41" s="186"/>
      <c r="F41" s="186"/>
      <c r="G41" s="186"/>
      <c r="H41" t="s">
        <v>4</v>
      </c>
    </row>
    <row r="42" spans="1:8" ht="12.75">
      <c r="A42" s="68"/>
      <c r="B42" s="186"/>
      <c r="C42" s="186"/>
      <c r="D42" s="186"/>
      <c r="E42" s="186"/>
      <c r="F42" s="186"/>
      <c r="G42" s="186"/>
      <c r="H42" t="s">
        <v>4</v>
      </c>
    </row>
    <row r="43" spans="1:8" ht="12.75">
      <c r="A43" s="68"/>
      <c r="B43" s="186"/>
      <c r="C43" s="186"/>
      <c r="D43" s="186"/>
      <c r="E43" s="186"/>
      <c r="F43" s="186"/>
      <c r="G43" s="186"/>
      <c r="H43" t="s">
        <v>4</v>
      </c>
    </row>
    <row r="44" spans="1:8" ht="12.75">
      <c r="A44" s="68"/>
      <c r="B44" s="186"/>
      <c r="C44" s="186"/>
      <c r="D44" s="186"/>
      <c r="E44" s="186"/>
      <c r="F44" s="186"/>
      <c r="G44" s="186"/>
      <c r="H44" t="s">
        <v>4</v>
      </c>
    </row>
    <row r="45" spans="1:8" ht="12.75">
      <c r="A45" s="68"/>
      <c r="B45" s="186"/>
      <c r="C45" s="186"/>
      <c r="D45" s="186"/>
      <c r="E45" s="186"/>
      <c r="F45" s="186"/>
      <c r="G45" s="186"/>
      <c r="H45" t="s">
        <v>4</v>
      </c>
    </row>
    <row r="46" spans="2:7" ht="12.75">
      <c r="B46" s="185"/>
      <c r="C46" s="185"/>
      <c r="D46" s="185"/>
      <c r="E46" s="185"/>
      <c r="F46" s="185"/>
      <c r="G46" s="185"/>
    </row>
    <row r="47" spans="2:7" ht="12.75">
      <c r="B47" s="185"/>
      <c r="C47" s="185"/>
      <c r="D47" s="185"/>
      <c r="E47" s="185"/>
      <c r="F47" s="185"/>
      <c r="G47" s="185"/>
    </row>
    <row r="48" spans="2:7" ht="12.75">
      <c r="B48" s="185"/>
      <c r="C48" s="185"/>
      <c r="D48" s="185"/>
      <c r="E48" s="185"/>
      <c r="F48" s="185"/>
      <c r="G48" s="185"/>
    </row>
    <row r="49" spans="2:7" ht="12.75">
      <c r="B49" s="185"/>
      <c r="C49" s="185"/>
      <c r="D49" s="185"/>
      <c r="E49" s="185"/>
      <c r="F49" s="185"/>
      <c r="G49" s="185"/>
    </row>
    <row r="50" spans="2:7" ht="12.75">
      <c r="B50" s="185"/>
      <c r="C50" s="185"/>
      <c r="D50" s="185"/>
      <c r="E50" s="185"/>
      <c r="F50" s="185"/>
      <c r="G50" s="185"/>
    </row>
    <row r="51" spans="2:7" ht="12.75">
      <c r="B51" s="185"/>
      <c r="C51" s="185"/>
      <c r="D51" s="185"/>
      <c r="E51" s="185"/>
      <c r="F51" s="185"/>
      <c r="G51" s="185"/>
    </row>
    <row r="52" spans="2:7" ht="12.75">
      <c r="B52" s="185"/>
      <c r="C52" s="185"/>
      <c r="D52" s="185"/>
      <c r="E52" s="185"/>
      <c r="F52" s="185"/>
      <c r="G52" s="185"/>
    </row>
    <row r="53" spans="2:7" ht="12.75">
      <c r="B53" s="185"/>
      <c r="C53" s="185"/>
      <c r="D53" s="185"/>
      <c r="E53" s="185"/>
      <c r="F53" s="185"/>
      <c r="G53" s="185"/>
    </row>
    <row r="54" spans="2:7" ht="12.75">
      <c r="B54" s="185"/>
      <c r="C54" s="185"/>
      <c r="D54" s="185"/>
      <c r="E54" s="185"/>
      <c r="F54" s="185"/>
      <c r="G54" s="185"/>
    </row>
    <row r="55" spans="2:7" ht="12.75">
      <c r="B55" s="185"/>
      <c r="C55" s="185"/>
      <c r="D55" s="185"/>
      <c r="E55" s="185"/>
      <c r="F55" s="185"/>
      <c r="G55" s="185"/>
    </row>
  </sheetData>
  <mergeCells count="14">
    <mergeCell ref="B54:G54"/>
    <mergeCell ref="B55:G55"/>
    <mergeCell ref="B49:G49"/>
    <mergeCell ref="B50:G50"/>
    <mergeCell ref="B51:G51"/>
    <mergeCell ref="B52:G52"/>
    <mergeCell ref="B47:G47"/>
    <mergeCell ref="B48:G48"/>
    <mergeCell ref="B37:G45"/>
    <mergeCell ref="B53:G53"/>
    <mergeCell ref="C7:D7"/>
    <mergeCell ref="C8:D8"/>
    <mergeCell ref="E11:G11"/>
    <mergeCell ref="B46:G4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0"/>
  <sheetViews>
    <sheetView tabSelected="1" workbookViewId="0" topLeftCell="A1">
      <selection activeCell="A14" sqref="A14"/>
    </sheetView>
  </sheetViews>
  <sheetFormatPr defaultColWidth="9.00390625" defaultRowHeight="12.75"/>
  <cols>
    <col min="1" max="1" width="5.875" style="0" customWidth="1"/>
    <col min="2" max="2" width="6.125" style="0" customWidth="1"/>
    <col min="3" max="4" width="11.3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9" t="s">
        <v>5</v>
      </c>
      <c r="B1" s="190"/>
      <c r="C1" s="69" t="str">
        <f>CONCATENATE(cislostavby," ",nazevstavby)</f>
        <v> 424-12</v>
      </c>
      <c r="D1" s="70"/>
      <c r="E1" s="71"/>
      <c r="F1" s="70"/>
      <c r="G1" s="72"/>
      <c r="H1" s="73"/>
      <c r="I1" s="74"/>
    </row>
    <row r="2" spans="1:9" ht="13.5" thickBot="1">
      <c r="A2" s="191" t="s">
        <v>1</v>
      </c>
      <c r="B2" s="192"/>
      <c r="C2" s="75" t="str">
        <f>CONCATENATE(cisloobjektu," ",nazevobjektu)</f>
        <v> B14a - OPRAVA</v>
      </c>
      <c r="D2" s="76"/>
      <c r="E2" s="77"/>
      <c r="F2" s="76"/>
      <c r="G2" s="193"/>
      <c r="H2" s="193"/>
      <c r="I2" s="194"/>
    </row>
    <row r="3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ht="12.75">
      <c r="A7" s="171" t="str">
        <f>Položky!B7</f>
        <v>713</v>
      </c>
      <c r="B7" s="86" t="str">
        <f>Položky!C7</f>
        <v>Izolace tepelné</v>
      </c>
      <c r="C7" s="87"/>
      <c r="D7" s="88"/>
      <c r="E7" s="172">
        <f>Položky!BA16</f>
        <v>0</v>
      </c>
      <c r="F7" s="173">
        <f>Položky!BB16</f>
        <v>0</v>
      </c>
      <c r="G7" s="173">
        <f>Položky!BC16</f>
        <v>0</v>
      </c>
      <c r="H7" s="173">
        <f>Položky!BD16</f>
        <v>0</v>
      </c>
      <c r="I7" s="174">
        <f>Položky!BE16</f>
        <v>0</v>
      </c>
    </row>
    <row r="8" spans="1:9" s="11" customFormat="1" ht="12.75">
      <c r="A8" s="171" t="str">
        <f>Položky!B17</f>
        <v>730</v>
      </c>
      <c r="B8" s="86" t="str">
        <f>Položky!C17</f>
        <v>Ústřední vytápění</v>
      </c>
      <c r="C8" s="87"/>
      <c r="D8" s="88"/>
      <c r="E8" s="172">
        <f>Položky!BA20</f>
        <v>0</v>
      </c>
      <c r="F8" s="173">
        <f>Položky!BB20</f>
        <v>0</v>
      </c>
      <c r="G8" s="173">
        <f>Položky!BC20</f>
        <v>0</v>
      </c>
      <c r="H8" s="173">
        <f>Položky!BD20</f>
        <v>0</v>
      </c>
      <c r="I8" s="174">
        <f>Položky!BE20</f>
        <v>0</v>
      </c>
    </row>
    <row r="9" spans="1:9" s="11" customFormat="1" ht="12.75">
      <c r="A9" s="171" t="str">
        <f>Položky!B21</f>
        <v>733</v>
      </c>
      <c r="B9" s="86" t="str">
        <f>Položky!C21</f>
        <v>Rozvod potrubí</v>
      </c>
      <c r="C9" s="87"/>
      <c r="D9" s="88"/>
      <c r="E9" s="172">
        <f>Položky!BA32</f>
        <v>0</v>
      </c>
      <c r="F9" s="173">
        <f>Položky!BB32</f>
        <v>0</v>
      </c>
      <c r="G9" s="173">
        <f>Položky!BC32</f>
        <v>0</v>
      </c>
      <c r="H9" s="173">
        <f>Položky!BD32</f>
        <v>0</v>
      </c>
      <c r="I9" s="174">
        <f>Položky!BE32</f>
        <v>0</v>
      </c>
    </row>
    <row r="10" spans="1:9" s="11" customFormat="1" ht="12.75">
      <c r="A10" s="171" t="str">
        <f>Položky!B33</f>
        <v>734</v>
      </c>
      <c r="B10" s="86" t="str">
        <f>Položky!C33</f>
        <v>Armatury</v>
      </c>
      <c r="C10" s="87"/>
      <c r="D10" s="88"/>
      <c r="E10" s="172">
        <f>Položky!BA44</f>
        <v>0</v>
      </c>
      <c r="F10" s="173">
        <f>Položky!BB44</f>
        <v>0</v>
      </c>
      <c r="G10" s="173">
        <f>Položky!BC44</f>
        <v>0</v>
      </c>
      <c r="H10" s="173">
        <f>Položky!BD44</f>
        <v>0</v>
      </c>
      <c r="I10" s="174">
        <f>Položky!BE44</f>
        <v>0</v>
      </c>
    </row>
    <row r="11" spans="1:9" s="11" customFormat="1" ht="12.75">
      <c r="A11" s="171" t="str">
        <f>Položky!B45</f>
        <v>783</v>
      </c>
      <c r="B11" s="86" t="str">
        <f>Položky!C45</f>
        <v>Nátěry</v>
      </c>
      <c r="C11" s="87"/>
      <c r="D11" s="88"/>
      <c r="E11" s="172">
        <f>Položky!BA47</f>
        <v>0</v>
      </c>
      <c r="F11" s="173">
        <f>Položky!BB47</f>
        <v>0</v>
      </c>
      <c r="G11" s="173">
        <f>Položky!BC47</f>
        <v>0</v>
      </c>
      <c r="H11" s="173">
        <f>Položky!BD47</f>
        <v>0</v>
      </c>
      <c r="I11" s="174">
        <f>Položky!BE47</f>
        <v>0</v>
      </c>
    </row>
    <row r="12" spans="1:9" s="11" customFormat="1" ht="13.5" thickBot="1">
      <c r="A12" s="178" t="s">
        <v>149</v>
      </c>
      <c r="B12" s="179" t="s">
        <v>150</v>
      </c>
      <c r="C12" s="87"/>
      <c r="D12" s="88"/>
      <c r="E12" s="172">
        <v>0</v>
      </c>
      <c r="F12" s="173">
        <v>0</v>
      </c>
      <c r="G12" s="173">
        <v>0</v>
      </c>
      <c r="H12" s="173">
        <v>0</v>
      </c>
      <c r="I12" s="174">
        <v>0</v>
      </c>
    </row>
    <row r="13" spans="1:9" s="94" customFormat="1" ht="13.5" thickBot="1">
      <c r="A13" s="89"/>
      <c r="B13" s="81" t="s">
        <v>50</v>
      </c>
      <c r="C13" s="81"/>
      <c r="D13" s="90"/>
      <c r="E13" s="91">
        <f>SUM(E7:E11)</f>
        <v>0</v>
      </c>
      <c r="F13" s="92">
        <f>SUM(F7:F11)</f>
        <v>0</v>
      </c>
      <c r="G13" s="92">
        <f>SUM(G7:G11)</f>
        <v>0</v>
      </c>
      <c r="H13" s="92">
        <f>SUM(H7:H11)</f>
        <v>0</v>
      </c>
      <c r="I13" s="93">
        <f>SUM(I7:I11)</f>
        <v>0</v>
      </c>
    </row>
    <row r="14" spans="1:9" ht="12.75">
      <c r="A14" s="87"/>
      <c r="B14" s="87"/>
      <c r="C14" s="87"/>
      <c r="D14" s="87"/>
      <c r="E14" s="87"/>
      <c r="F14" s="87"/>
      <c r="G14" s="87"/>
      <c r="H14" s="87"/>
      <c r="I14" s="87"/>
    </row>
    <row r="15" spans="1:57" ht="19.5" customHeight="1">
      <c r="A15" s="95" t="s">
        <v>51</v>
      </c>
      <c r="B15" s="95"/>
      <c r="C15" s="95"/>
      <c r="D15" s="95"/>
      <c r="E15" s="95"/>
      <c r="F15" s="95"/>
      <c r="G15" s="96"/>
      <c r="H15" s="95"/>
      <c r="I15" s="95"/>
      <c r="BA15" s="30"/>
      <c r="BB15" s="30"/>
      <c r="BC15" s="30"/>
      <c r="BD15" s="30"/>
      <c r="BE15" s="30"/>
    </row>
    <row r="16" spans="1:9" ht="13.5" thickBot="1">
      <c r="A16" s="97"/>
      <c r="B16" s="97"/>
      <c r="C16" s="97"/>
      <c r="D16" s="97"/>
      <c r="E16" s="97"/>
      <c r="F16" s="97"/>
      <c r="G16" s="97"/>
      <c r="H16" s="97"/>
      <c r="I16" s="97"/>
    </row>
    <row r="17" spans="1:9" ht="12.75">
      <c r="A17" s="98" t="s">
        <v>52</v>
      </c>
      <c r="B17" s="99"/>
      <c r="C17" s="99"/>
      <c r="D17" s="100"/>
      <c r="E17" s="101" t="s">
        <v>53</v>
      </c>
      <c r="F17" s="102" t="s">
        <v>54</v>
      </c>
      <c r="G17" s="103" t="s">
        <v>55</v>
      </c>
      <c r="H17" s="104"/>
      <c r="I17" s="105" t="s">
        <v>53</v>
      </c>
    </row>
    <row r="18" spans="1:53" ht="12.75">
      <c r="A18" s="106"/>
      <c r="B18" s="107"/>
      <c r="C18" s="107"/>
      <c r="D18" s="108"/>
      <c r="E18" s="109"/>
      <c r="F18" s="110"/>
      <c r="G18" s="111">
        <f>CHOOSE(BA18+1,HSV+PSV,HSV+PSV+Mont,HSV+PSV+Dodavka+Mont,HSV,PSV,Mont,Dodavka,Mont+Dodavka,0)</f>
        <v>0</v>
      </c>
      <c r="H18" s="112"/>
      <c r="I18" s="113">
        <f>E18+F18*G18/100</f>
        <v>0</v>
      </c>
      <c r="BA18">
        <v>8</v>
      </c>
    </row>
    <row r="19" spans="1:9" ht="13.5" thickBot="1">
      <c r="A19" s="114"/>
      <c r="B19" s="115" t="s">
        <v>56</v>
      </c>
      <c r="C19" s="116"/>
      <c r="D19" s="117"/>
      <c r="E19" s="118"/>
      <c r="F19" s="119"/>
      <c r="G19" s="119"/>
      <c r="H19" s="187">
        <f>SUM(H18:H18)</f>
        <v>0</v>
      </c>
      <c r="I19" s="188"/>
    </row>
    <row r="20" spans="1:9" ht="12.75">
      <c r="A20" s="97"/>
      <c r="B20" s="97"/>
      <c r="C20" s="97"/>
      <c r="D20" s="97"/>
      <c r="E20" s="97"/>
      <c r="F20" s="97"/>
      <c r="G20" s="97"/>
      <c r="H20" s="97"/>
      <c r="I20" s="97"/>
    </row>
    <row r="21" spans="2:9" ht="12.75">
      <c r="B21" s="94"/>
      <c r="F21" s="120"/>
      <c r="G21" s="121"/>
      <c r="H21" s="121"/>
      <c r="I21" s="122"/>
    </row>
    <row r="22" spans="6:9" ht="12.75">
      <c r="F22" s="120"/>
      <c r="G22" s="121"/>
      <c r="H22" s="121"/>
      <c r="I22" s="122"/>
    </row>
    <row r="23" spans="6:9" ht="12.75">
      <c r="F23" s="120"/>
      <c r="G23" s="121"/>
      <c r="H23" s="121"/>
      <c r="I23" s="122"/>
    </row>
    <row r="24" spans="6:9" ht="12.75">
      <c r="F24" s="120"/>
      <c r="G24" s="121"/>
      <c r="H24" s="121"/>
      <c r="I24" s="122"/>
    </row>
    <row r="25" spans="6:9" ht="12.75">
      <c r="F25" s="120"/>
      <c r="G25" s="121"/>
      <c r="H25" s="121"/>
      <c r="I25" s="122"/>
    </row>
    <row r="26" spans="6:9" ht="12.75">
      <c r="F26" s="120"/>
      <c r="G26" s="121"/>
      <c r="H26" s="121"/>
      <c r="I26" s="122"/>
    </row>
    <row r="27" spans="6:9" ht="12.75">
      <c r="F27" s="120"/>
      <c r="G27" s="121"/>
      <c r="H27" s="121"/>
      <c r="I27" s="122"/>
    </row>
    <row r="28" spans="6:9" ht="12.75">
      <c r="F28" s="120"/>
      <c r="G28" s="121"/>
      <c r="H28" s="121"/>
      <c r="I28" s="122"/>
    </row>
    <row r="29" spans="6:9" ht="12.75">
      <c r="F29" s="120"/>
      <c r="G29" s="121"/>
      <c r="H29" s="121"/>
      <c r="I29" s="122"/>
    </row>
    <row r="30" spans="6:9" ht="12.75">
      <c r="F30" s="120"/>
      <c r="G30" s="121"/>
      <c r="H30" s="121"/>
      <c r="I30" s="122"/>
    </row>
    <row r="31" spans="6:9" ht="12.75">
      <c r="F31" s="120"/>
      <c r="G31" s="121"/>
      <c r="H31" s="121"/>
      <c r="I31" s="122"/>
    </row>
    <row r="32" spans="6:9" ht="12.75"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  <row r="68" spans="6:9" ht="12.75">
      <c r="F68" s="120"/>
      <c r="G68" s="121"/>
      <c r="H68" s="121"/>
      <c r="I68" s="122"/>
    </row>
    <row r="69" spans="6:9" ht="12.75">
      <c r="F69" s="120"/>
      <c r="G69" s="121"/>
      <c r="H69" s="121"/>
      <c r="I69" s="122"/>
    </row>
    <row r="70" spans="6:9" ht="12.75">
      <c r="F70" s="120"/>
      <c r="G70" s="121"/>
      <c r="H70" s="121"/>
      <c r="I70" s="122"/>
    </row>
  </sheetData>
  <mergeCells count="4">
    <mergeCell ref="H19:I19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20"/>
  <sheetViews>
    <sheetView showGridLines="0" showZeros="0" workbookViewId="0" topLeftCell="A16">
      <selection activeCell="B53" sqref="B53"/>
    </sheetView>
  </sheetViews>
  <sheetFormatPr defaultColWidth="9.00390625" defaultRowHeight="12.75"/>
  <cols>
    <col min="1" max="1" width="3.875" style="123" customWidth="1"/>
    <col min="2" max="2" width="12.00390625" style="123" customWidth="1"/>
    <col min="3" max="3" width="40.375" style="123" customWidth="1"/>
    <col min="4" max="4" width="5.625" style="123" customWidth="1"/>
    <col min="5" max="5" width="8.625" style="165" customWidth="1"/>
    <col min="6" max="6" width="9.875" style="123" customWidth="1"/>
    <col min="7" max="7" width="13.875" style="123" customWidth="1"/>
    <col min="8" max="16384" width="9.125" style="123" customWidth="1"/>
  </cols>
  <sheetData>
    <row r="1" spans="1:7" ht="15.75">
      <c r="A1" s="195" t="s">
        <v>57</v>
      </c>
      <c r="B1" s="195"/>
      <c r="C1" s="195"/>
      <c r="D1" s="195"/>
      <c r="E1" s="195"/>
      <c r="F1" s="195"/>
      <c r="G1" s="195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196" t="s">
        <v>5</v>
      </c>
      <c r="B3" s="197"/>
      <c r="C3" s="128" t="str">
        <f>CONCATENATE(cislostavby," ",nazevstavby)</f>
        <v> 424-12</v>
      </c>
      <c r="D3" s="129"/>
      <c r="E3" s="130"/>
      <c r="F3" s="131">
        <f>Rekapitulace!H1</f>
        <v>0</v>
      </c>
      <c r="G3" s="132"/>
    </row>
    <row r="4" spans="1:7" ht="13.5" thickBot="1">
      <c r="A4" s="198" t="s">
        <v>1</v>
      </c>
      <c r="B4" s="199"/>
      <c r="C4" s="133" t="str">
        <f>CONCATENATE(cisloobjektu," ",nazevobjektu)</f>
        <v> B14a - OPRAVA</v>
      </c>
      <c r="D4" s="134"/>
      <c r="E4" s="200"/>
      <c r="F4" s="200"/>
      <c r="G4" s="201"/>
    </row>
    <row r="5" spans="1:7" ht="13.5" thickTop="1">
      <c r="A5" s="135"/>
      <c r="B5" s="136" t="s">
        <v>43</v>
      </c>
      <c r="C5" s="136" t="s">
        <v>148</v>
      </c>
      <c r="D5" s="124"/>
      <c r="E5" s="137"/>
      <c r="F5" s="124"/>
      <c r="G5" s="138"/>
    </row>
    <row r="6" spans="1:7" ht="12.75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5" ht="12.75">
      <c r="A7" s="143" t="s">
        <v>65</v>
      </c>
      <c r="B7" s="144" t="s">
        <v>69</v>
      </c>
      <c r="C7" s="145" t="s">
        <v>70</v>
      </c>
      <c r="D7" s="146"/>
      <c r="E7" s="147"/>
      <c r="F7" s="147"/>
      <c r="G7" s="148"/>
      <c r="H7" s="149"/>
      <c r="I7" s="149"/>
      <c r="O7" s="150">
        <v>1</v>
      </c>
    </row>
    <row r="8" spans="1:104" ht="12.75">
      <c r="A8" s="151">
        <v>1</v>
      </c>
      <c r="B8" s="152" t="s">
        <v>71</v>
      </c>
      <c r="C8" s="153" t="s">
        <v>72</v>
      </c>
      <c r="D8" s="154" t="s">
        <v>73</v>
      </c>
      <c r="E8" s="155">
        <v>2</v>
      </c>
      <c r="F8" s="155"/>
      <c r="G8" s="156"/>
      <c r="O8" s="150">
        <v>2</v>
      </c>
      <c r="AA8" s="123">
        <v>1</v>
      </c>
      <c r="AB8" s="123">
        <v>7</v>
      </c>
      <c r="AC8" s="123">
        <v>7</v>
      </c>
      <c r="AZ8" s="123">
        <v>2</v>
      </c>
      <c r="BA8" s="123">
        <f aca="true" t="shared" si="0" ref="BA8:BA15">IF(AZ8=1,G8,0)</f>
        <v>0</v>
      </c>
      <c r="BB8" s="123">
        <f aca="true" t="shared" si="1" ref="BB8:BB15">IF(AZ8=2,G8,0)</f>
        <v>0</v>
      </c>
      <c r="BC8" s="123">
        <f aca="true" t="shared" si="2" ref="BC8:BC15">IF(AZ8=3,G8,0)</f>
        <v>0</v>
      </c>
      <c r="BD8" s="123">
        <f aca="true" t="shared" si="3" ref="BD8:BD15">IF(AZ8=4,G8,0)</f>
        <v>0</v>
      </c>
      <c r="BE8" s="123">
        <f aca="true" t="shared" si="4" ref="BE8:BE15">IF(AZ8=5,G8,0)</f>
        <v>0</v>
      </c>
      <c r="CZ8" s="123">
        <v>0</v>
      </c>
    </row>
    <row r="9" spans="1:104" ht="12.75">
      <c r="A9" s="151">
        <v>2</v>
      </c>
      <c r="B9" s="152" t="s">
        <v>74</v>
      </c>
      <c r="C9" s="153" t="s">
        <v>75</v>
      </c>
      <c r="D9" s="154" t="s">
        <v>76</v>
      </c>
      <c r="E9" s="155">
        <v>1</v>
      </c>
      <c r="F9" s="155"/>
      <c r="G9" s="156"/>
      <c r="O9" s="150">
        <v>2</v>
      </c>
      <c r="AA9" s="123">
        <v>3</v>
      </c>
      <c r="AB9" s="123">
        <v>7</v>
      </c>
      <c r="AC9" s="123" t="s">
        <v>74</v>
      </c>
      <c r="AZ9" s="123">
        <v>2</v>
      </c>
      <c r="BA9" s="123">
        <f t="shared" si="0"/>
        <v>0</v>
      </c>
      <c r="BB9" s="123">
        <f t="shared" si="1"/>
        <v>0</v>
      </c>
      <c r="BC9" s="123">
        <f t="shared" si="2"/>
        <v>0</v>
      </c>
      <c r="BD9" s="123">
        <f t="shared" si="3"/>
        <v>0</v>
      </c>
      <c r="BE9" s="123">
        <f t="shared" si="4"/>
        <v>0</v>
      </c>
      <c r="CZ9" s="123">
        <v>0</v>
      </c>
    </row>
    <row r="10" spans="1:104" ht="12.75">
      <c r="A10" s="151">
        <v>3</v>
      </c>
      <c r="B10" s="152" t="s">
        <v>77</v>
      </c>
      <c r="C10" s="153" t="s">
        <v>78</v>
      </c>
      <c r="D10" s="154" t="s">
        <v>76</v>
      </c>
      <c r="E10" s="155">
        <v>3</v>
      </c>
      <c r="F10" s="155"/>
      <c r="G10" s="156"/>
      <c r="O10" s="150">
        <v>2</v>
      </c>
      <c r="AA10" s="123">
        <v>3</v>
      </c>
      <c r="AB10" s="123">
        <v>7</v>
      </c>
      <c r="AC10" s="123" t="s">
        <v>77</v>
      </c>
      <c r="AZ10" s="123">
        <v>2</v>
      </c>
      <c r="BA10" s="123">
        <f t="shared" si="0"/>
        <v>0</v>
      </c>
      <c r="BB10" s="123">
        <f t="shared" si="1"/>
        <v>0</v>
      </c>
      <c r="BC10" s="123">
        <f t="shared" si="2"/>
        <v>0</v>
      </c>
      <c r="BD10" s="123">
        <f t="shared" si="3"/>
        <v>0</v>
      </c>
      <c r="BE10" s="123">
        <f t="shared" si="4"/>
        <v>0</v>
      </c>
      <c r="CZ10" s="123">
        <v>0</v>
      </c>
    </row>
    <row r="11" spans="1:104" ht="12.75">
      <c r="A11" s="151">
        <v>4</v>
      </c>
      <c r="B11" s="152" t="s">
        <v>79</v>
      </c>
      <c r="C11" s="153" t="s">
        <v>80</v>
      </c>
      <c r="D11" s="154" t="s">
        <v>76</v>
      </c>
      <c r="E11" s="155">
        <v>2</v>
      </c>
      <c r="F11" s="155"/>
      <c r="G11" s="156"/>
      <c r="O11" s="150">
        <v>2</v>
      </c>
      <c r="AA11" s="123">
        <v>3</v>
      </c>
      <c r="AB11" s="123">
        <v>7</v>
      </c>
      <c r="AC11" s="123" t="s">
        <v>79</v>
      </c>
      <c r="AZ11" s="123">
        <v>2</v>
      </c>
      <c r="BA11" s="123">
        <f t="shared" si="0"/>
        <v>0</v>
      </c>
      <c r="BB11" s="123">
        <f t="shared" si="1"/>
        <v>0</v>
      </c>
      <c r="BC11" s="123">
        <f t="shared" si="2"/>
        <v>0</v>
      </c>
      <c r="BD11" s="123">
        <f t="shared" si="3"/>
        <v>0</v>
      </c>
      <c r="BE11" s="123">
        <f t="shared" si="4"/>
        <v>0</v>
      </c>
      <c r="CZ11" s="123">
        <v>0</v>
      </c>
    </row>
    <row r="12" spans="1:104" ht="12.75">
      <c r="A12" s="151">
        <v>5</v>
      </c>
      <c r="B12" s="152" t="s">
        <v>81</v>
      </c>
      <c r="C12" s="153" t="s">
        <v>82</v>
      </c>
      <c r="D12" s="154" t="s">
        <v>76</v>
      </c>
      <c r="E12" s="155">
        <v>4</v>
      </c>
      <c r="F12" s="155"/>
      <c r="G12" s="156"/>
      <c r="O12" s="150">
        <v>2</v>
      </c>
      <c r="AA12" s="123">
        <v>3</v>
      </c>
      <c r="AB12" s="123">
        <v>7</v>
      </c>
      <c r="AC12" s="123" t="s">
        <v>81</v>
      </c>
      <c r="AZ12" s="123">
        <v>2</v>
      </c>
      <c r="BA12" s="123">
        <f t="shared" si="0"/>
        <v>0</v>
      </c>
      <c r="BB12" s="123">
        <f t="shared" si="1"/>
        <v>0</v>
      </c>
      <c r="BC12" s="123">
        <f t="shared" si="2"/>
        <v>0</v>
      </c>
      <c r="BD12" s="123">
        <f t="shared" si="3"/>
        <v>0</v>
      </c>
      <c r="BE12" s="123">
        <f t="shared" si="4"/>
        <v>0</v>
      </c>
      <c r="CZ12" s="123">
        <v>0</v>
      </c>
    </row>
    <row r="13" spans="1:104" ht="12.75">
      <c r="A13" s="151">
        <v>6</v>
      </c>
      <c r="B13" s="152" t="s">
        <v>83</v>
      </c>
      <c r="C13" s="153" t="s">
        <v>84</v>
      </c>
      <c r="D13" s="154" t="s">
        <v>76</v>
      </c>
      <c r="E13" s="155">
        <v>2</v>
      </c>
      <c r="F13" s="155"/>
      <c r="G13" s="156"/>
      <c r="O13" s="150">
        <v>2</v>
      </c>
      <c r="AA13" s="123">
        <v>3</v>
      </c>
      <c r="AB13" s="123">
        <v>7</v>
      </c>
      <c r="AC13" s="123" t="s">
        <v>83</v>
      </c>
      <c r="AZ13" s="123">
        <v>2</v>
      </c>
      <c r="BA13" s="123">
        <f t="shared" si="0"/>
        <v>0</v>
      </c>
      <c r="BB13" s="123">
        <f t="shared" si="1"/>
        <v>0</v>
      </c>
      <c r="BC13" s="123">
        <f t="shared" si="2"/>
        <v>0</v>
      </c>
      <c r="BD13" s="123">
        <f t="shared" si="3"/>
        <v>0</v>
      </c>
      <c r="BE13" s="123">
        <f t="shared" si="4"/>
        <v>0</v>
      </c>
      <c r="CZ13" s="123">
        <v>0</v>
      </c>
    </row>
    <row r="14" spans="1:104" ht="12.75">
      <c r="A14" s="151">
        <v>7</v>
      </c>
      <c r="B14" s="152" t="s">
        <v>85</v>
      </c>
      <c r="C14" s="153" t="s">
        <v>86</v>
      </c>
      <c r="D14" s="154" t="s">
        <v>76</v>
      </c>
      <c r="E14" s="155">
        <v>12</v>
      </c>
      <c r="F14" s="155"/>
      <c r="G14" s="156"/>
      <c r="O14" s="150">
        <v>2</v>
      </c>
      <c r="AA14" s="123">
        <v>1</v>
      </c>
      <c r="AB14" s="123">
        <v>7</v>
      </c>
      <c r="AC14" s="123">
        <v>7</v>
      </c>
      <c r="AZ14" s="123">
        <v>2</v>
      </c>
      <c r="BA14" s="123">
        <f t="shared" si="0"/>
        <v>0</v>
      </c>
      <c r="BB14" s="123">
        <f t="shared" si="1"/>
        <v>0</v>
      </c>
      <c r="BC14" s="123">
        <f t="shared" si="2"/>
        <v>0</v>
      </c>
      <c r="BD14" s="123">
        <f t="shared" si="3"/>
        <v>0</v>
      </c>
      <c r="BE14" s="123">
        <f t="shared" si="4"/>
        <v>0</v>
      </c>
      <c r="CZ14" s="123">
        <v>0</v>
      </c>
    </row>
    <row r="15" spans="1:104" ht="12.75">
      <c r="A15" s="151">
        <v>8</v>
      </c>
      <c r="B15" s="152" t="s">
        <v>87</v>
      </c>
      <c r="C15" s="153" t="s">
        <v>88</v>
      </c>
      <c r="D15" s="154" t="s">
        <v>54</v>
      </c>
      <c r="E15" s="155"/>
      <c r="F15" s="155"/>
      <c r="G15" s="156"/>
      <c r="O15" s="150">
        <v>2</v>
      </c>
      <c r="AA15" s="123">
        <v>12</v>
      </c>
      <c r="AB15" s="123">
        <v>7</v>
      </c>
      <c r="AC15" s="123">
        <v>8</v>
      </c>
      <c r="AZ15" s="123">
        <v>2</v>
      </c>
      <c r="BA15" s="123">
        <f t="shared" si="0"/>
        <v>0</v>
      </c>
      <c r="BB15" s="123">
        <f t="shared" si="1"/>
        <v>0</v>
      </c>
      <c r="BC15" s="123">
        <f t="shared" si="2"/>
        <v>0</v>
      </c>
      <c r="BD15" s="123">
        <f t="shared" si="3"/>
        <v>0</v>
      </c>
      <c r="BE15" s="123">
        <f t="shared" si="4"/>
        <v>0</v>
      </c>
      <c r="CZ15" s="123">
        <v>5</v>
      </c>
    </row>
    <row r="16" spans="1:57" ht="12.75">
      <c r="A16" s="157"/>
      <c r="B16" s="158" t="s">
        <v>66</v>
      </c>
      <c r="C16" s="159" t="str">
        <f>CONCATENATE(B7," ",C7)</f>
        <v>713 Izolace tepelné</v>
      </c>
      <c r="D16" s="157"/>
      <c r="E16" s="160"/>
      <c r="F16" s="160"/>
      <c r="G16" s="161"/>
      <c r="O16" s="150">
        <v>4</v>
      </c>
      <c r="BA16" s="162">
        <f>SUM(BA7:BA15)</f>
        <v>0</v>
      </c>
      <c r="BB16" s="162">
        <f>SUM(BB7:BB15)</f>
        <v>0</v>
      </c>
      <c r="BC16" s="162">
        <f>SUM(BC7:BC15)</f>
        <v>0</v>
      </c>
      <c r="BD16" s="162">
        <f>SUM(BD7:BD15)</f>
        <v>0</v>
      </c>
      <c r="BE16" s="162">
        <f>SUM(BE7:BE15)</f>
        <v>0</v>
      </c>
    </row>
    <row r="17" spans="1:15" ht="12.75">
      <c r="A17" s="143" t="s">
        <v>65</v>
      </c>
      <c r="B17" s="144" t="s">
        <v>89</v>
      </c>
      <c r="C17" s="145" t="s">
        <v>90</v>
      </c>
      <c r="D17" s="146"/>
      <c r="E17" s="147"/>
      <c r="F17" s="147"/>
      <c r="G17" s="148"/>
      <c r="H17" s="149"/>
      <c r="I17" s="149"/>
      <c r="O17" s="150">
        <v>1</v>
      </c>
    </row>
    <row r="18" spans="1:104" ht="12.75">
      <c r="A18" s="151">
        <v>9</v>
      </c>
      <c r="B18" s="152" t="s">
        <v>91</v>
      </c>
      <c r="C18" s="153" t="s">
        <v>92</v>
      </c>
      <c r="D18" s="154" t="s">
        <v>93</v>
      </c>
      <c r="E18" s="155">
        <v>24</v>
      </c>
      <c r="F18" s="155"/>
      <c r="G18" s="156"/>
      <c r="O18" s="150">
        <v>2</v>
      </c>
      <c r="AA18" s="123">
        <v>1</v>
      </c>
      <c r="AB18" s="123">
        <v>7</v>
      </c>
      <c r="AC18" s="123">
        <v>7</v>
      </c>
      <c r="AZ18" s="123">
        <v>2</v>
      </c>
      <c r="BA18" s="123">
        <f>IF(AZ18=1,G18,0)</f>
        <v>0</v>
      </c>
      <c r="BB18" s="123">
        <f>IF(AZ18=2,G18,0)</f>
        <v>0</v>
      </c>
      <c r="BC18" s="123">
        <f>IF(AZ18=3,G18,0)</f>
        <v>0</v>
      </c>
      <c r="BD18" s="123">
        <f>IF(AZ18=4,G18,0)</f>
        <v>0</v>
      </c>
      <c r="BE18" s="123">
        <f>IF(AZ18=5,G18,0)</f>
        <v>0</v>
      </c>
      <c r="CZ18" s="123">
        <v>0</v>
      </c>
    </row>
    <row r="19" spans="1:104" ht="12.75">
      <c r="A19" s="151">
        <v>10</v>
      </c>
      <c r="B19" s="152" t="s">
        <v>94</v>
      </c>
      <c r="C19" s="153" t="s">
        <v>95</v>
      </c>
      <c r="D19" s="154" t="s">
        <v>93</v>
      </c>
      <c r="E19" s="155">
        <v>24</v>
      </c>
      <c r="F19" s="155"/>
      <c r="G19" s="156"/>
      <c r="O19" s="150">
        <v>2</v>
      </c>
      <c r="AA19" s="123">
        <v>1</v>
      </c>
      <c r="AB19" s="123">
        <v>7</v>
      </c>
      <c r="AC19" s="123">
        <v>7</v>
      </c>
      <c r="AZ19" s="123">
        <v>2</v>
      </c>
      <c r="BA19" s="123">
        <f>IF(AZ19=1,G19,0)</f>
        <v>0</v>
      </c>
      <c r="BB19" s="123">
        <f>IF(AZ19=2,G19,0)</f>
        <v>0</v>
      </c>
      <c r="BC19" s="123">
        <f>IF(AZ19=3,G19,0)</f>
        <v>0</v>
      </c>
      <c r="BD19" s="123">
        <f>IF(AZ19=4,G19,0)</f>
        <v>0</v>
      </c>
      <c r="BE19" s="123">
        <f>IF(AZ19=5,G19,0)</f>
        <v>0</v>
      </c>
      <c r="CZ19" s="123">
        <v>0</v>
      </c>
    </row>
    <row r="20" spans="1:57" ht="12.75">
      <c r="A20" s="157"/>
      <c r="B20" s="158" t="s">
        <v>66</v>
      </c>
      <c r="C20" s="159" t="str">
        <f>CONCATENATE(B17," ",C17)</f>
        <v>730 Ústřední vytápění</v>
      </c>
      <c r="D20" s="157"/>
      <c r="E20" s="160"/>
      <c r="F20" s="160"/>
      <c r="G20" s="161"/>
      <c r="O20" s="150">
        <v>4</v>
      </c>
      <c r="BA20" s="162">
        <f>SUM(BA17:BA19)</f>
        <v>0</v>
      </c>
      <c r="BB20" s="162">
        <f>SUM(BB17:BB19)</f>
        <v>0</v>
      </c>
      <c r="BC20" s="162">
        <f>SUM(BC17:BC19)</f>
        <v>0</v>
      </c>
      <c r="BD20" s="162">
        <f>SUM(BD17:BD19)</f>
        <v>0</v>
      </c>
      <c r="BE20" s="162">
        <f>SUM(BE17:BE19)</f>
        <v>0</v>
      </c>
    </row>
    <row r="21" spans="1:15" ht="12.75">
      <c r="A21" s="143" t="s">
        <v>65</v>
      </c>
      <c r="B21" s="144" t="s">
        <v>96</v>
      </c>
      <c r="C21" s="145" t="s">
        <v>97</v>
      </c>
      <c r="D21" s="146"/>
      <c r="E21" s="147"/>
      <c r="F21" s="147"/>
      <c r="G21" s="148"/>
      <c r="H21" s="149"/>
      <c r="I21" s="149"/>
      <c r="O21" s="150">
        <v>1</v>
      </c>
    </row>
    <row r="22" spans="1:104" ht="12.75">
      <c r="A22" s="151">
        <v>11</v>
      </c>
      <c r="B22" s="152" t="s">
        <v>98</v>
      </c>
      <c r="C22" s="153" t="s">
        <v>99</v>
      </c>
      <c r="D22" s="154" t="s">
        <v>100</v>
      </c>
      <c r="E22" s="155">
        <v>1</v>
      </c>
      <c r="F22" s="155"/>
      <c r="G22" s="156"/>
      <c r="O22" s="150">
        <v>2</v>
      </c>
      <c r="AA22" s="123">
        <v>1</v>
      </c>
      <c r="AB22" s="123">
        <v>7</v>
      </c>
      <c r="AC22" s="123">
        <v>7</v>
      </c>
      <c r="AZ22" s="123">
        <v>2</v>
      </c>
      <c r="BA22" s="123">
        <f aca="true" t="shared" si="5" ref="BA22:BA31">IF(AZ22=1,G22,0)</f>
        <v>0</v>
      </c>
      <c r="BB22" s="123">
        <f aca="true" t="shared" si="6" ref="BB22:BB31">IF(AZ22=2,G22,0)</f>
        <v>0</v>
      </c>
      <c r="BC22" s="123">
        <f aca="true" t="shared" si="7" ref="BC22:BC31">IF(AZ22=3,G22,0)</f>
        <v>0</v>
      </c>
      <c r="BD22" s="123">
        <f aca="true" t="shared" si="8" ref="BD22:BD31">IF(AZ22=4,G22,0)</f>
        <v>0</v>
      </c>
      <c r="BE22" s="123">
        <f aca="true" t="shared" si="9" ref="BE22:BE31">IF(AZ22=5,G22,0)</f>
        <v>0</v>
      </c>
      <c r="CZ22" s="123">
        <v>0</v>
      </c>
    </row>
    <row r="23" spans="1:104" ht="12.75">
      <c r="A23" s="151">
        <v>12</v>
      </c>
      <c r="B23" s="152" t="s">
        <v>101</v>
      </c>
      <c r="C23" s="153" t="s">
        <v>102</v>
      </c>
      <c r="D23" s="154" t="s">
        <v>76</v>
      </c>
      <c r="E23" s="155">
        <v>12</v>
      </c>
      <c r="F23" s="155"/>
      <c r="G23" s="156"/>
      <c r="O23" s="150">
        <v>2</v>
      </c>
      <c r="AA23" s="123">
        <v>1</v>
      </c>
      <c r="AB23" s="123">
        <v>7</v>
      </c>
      <c r="AC23" s="123">
        <v>7</v>
      </c>
      <c r="AZ23" s="123">
        <v>2</v>
      </c>
      <c r="BA23" s="123">
        <f t="shared" si="5"/>
        <v>0</v>
      </c>
      <c r="BB23" s="123">
        <f t="shared" si="6"/>
        <v>0</v>
      </c>
      <c r="BC23" s="123">
        <f t="shared" si="7"/>
        <v>0</v>
      </c>
      <c r="BD23" s="123">
        <f t="shared" si="8"/>
        <v>0</v>
      </c>
      <c r="BE23" s="123">
        <f t="shared" si="9"/>
        <v>0</v>
      </c>
      <c r="CZ23" s="123">
        <v>4E-05</v>
      </c>
    </row>
    <row r="24" spans="1:104" ht="12.75">
      <c r="A24" s="151">
        <v>13</v>
      </c>
      <c r="B24" s="152" t="s">
        <v>103</v>
      </c>
      <c r="C24" s="153" t="s">
        <v>104</v>
      </c>
      <c r="D24" s="154" t="s">
        <v>76</v>
      </c>
      <c r="E24" s="155">
        <v>1</v>
      </c>
      <c r="F24" s="155"/>
      <c r="G24" s="156"/>
      <c r="O24" s="150">
        <v>2</v>
      </c>
      <c r="AA24" s="123">
        <v>1</v>
      </c>
      <c r="AB24" s="123">
        <v>7</v>
      </c>
      <c r="AC24" s="123">
        <v>7</v>
      </c>
      <c r="AZ24" s="123">
        <v>2</v>
      </c>
      <c r="BA24" s="123">
        <f t="shared" si="5"/>
        <v>0</v>
      </c>
      <c r="BB24" s="123">
        <f t="shared" si="6"/>
        <v>0</v>
      </c>
      <c r="BC24" s="123">
        <f t="shared" si="7"/>
        <v>0</v>
      </c>
      <c r="BD24" s="123">
        <f t="shared" si="8"/>
        <v>0</v>
      </c>
      <c r="BE24" s="123">
        <f t="shared" si="9"/>
        <v>0</v>
      </c>
      <c r="CZ24" s="123">
        <v>0.00571</v>
      </c>
    </row>
    <row r="25" spans="1:104" ht="12.75">
      <c r="A25" s="151">
        <v>14</v>
      </c>
      <c r="B25" s="152" t="s">
        <v>105</v>
      </c>
      <c r="C25" s="153" t="s">
        <v>106</v>
      </c>
      <c r="D25" s="154" t="s">
        <v>76</v>
      </c>
      <c r="E25" s="155">
        <v>2</v>
      </c>
      <c r="F25" s="155"/>
      <c r="G25" s="156"/>
      <c r="O25" s="150">
        <v>2</v>
      </c>
      <c r="AA25" s="123">
        <v>1</v>
      </c>
      <c r="AB25" s="123">
        <v>7</v>
      </c>
      <c r="AC25" s="123">
        <v>7</v>
      </c>
      <c r="AZ25" s="123">
        <v>2</v>
      </c>
      <c r="BA25" s="123">
        <f t="shared" si="5"/>
        <v>0</v>
      </c>
      <c r="BB25" s="123">
        <f t="shared" si="6"/>
        <v>0</v>
      </c>
      <c r="BC25" s="123">
        <f t="shared" si="7"/>
        <v>0</v>
      </c>
      <c r="BD25" s="123">
        <f t="shared" si="8"/>
        <v>0</v>
      </c>
      <c r="BE25" s="123">
        <f t="shared" si="9"/>
        <v>0</v>
      </c>
      <c r="CZ25" s="123">
        <v>0.00673</v>
      </c>
    </row>
    <row r="26" spans="1:104" ht="12.75">
      <c r="A26" s="151">
        <v>15</v>
      </c>
      <c r="B26" s="152" t="s">
        <v>107</v>
      </c>
      <c r="C26" s="153" t="s">
        <v>108</v>
      </c>
      <c r="D26" s="154" t="s">
        <v>76</v>
      </c>
      <c r="E26" s="155">
        <v>3</v>
      </c>
      <c r="F26" s="155"/>
      <c r="G26" s="156"/>
      <c r="O26" s="150">
        <v>2</v>
      </c>
      <c r="AA26" s="123">
        <v>1</v>
      </c>
      <c r="AB26" s="123">
        <v>7</v>
      </c>
      <c r="AC26" s="123">
        <v>7</v>
      </c>
      <c r="AZ26" s="123">
        <v>2</v>
      </c>
      <c r="BA26" s="123">
        <f t="shared" si="5"/>
        <v>0</v>
      </c>
      <c r="BB26" s="123">
        <f t="shared" si="6"/>
        <v>0</v>
      </c>
      <c r="BC26" s="123">
        <f t="shared" si="7"/>
        <v>0</v>
      </c>
      <c r="BD26" s="123">
        <f t="shared" si="8"/>
        <v>0</v>
      </c>
      <c r="BE26" s="123">
        <f t="shared" si="9"/>
        <v>0</v>
      </c>
      <c r="CZ26" s="123">
        <v>0.00589</v>
      </c>
    </row>
    <row r="27" spans="1:104" ht="12.75">
      <c r="A27" s="151">
        <v>16</v>
      </c>
      <c r="B27" s="152" t="s">
        <v>109</v>
      </c>
      <c r="C27" s="153" t="s">
        <v>110</v>
      </c>
      <c r="D27" s="154" t="s">
        <v>76</v>
      </c>
      <c r="E27" s="155">
        <v>4</v>
      </c>
      <c r="F27" s="155"/>
      <c r="G27" s="156"/>
      <c r="O27" s="150">
        <v>2</v>
      </c>
      <c r="AA27" s="123">
        <v>1</v>
      </c>
      <c r="AB27" s="123">
        <v>7</v>
      </c>
      <c r="AC27" s="123">
        <v>7</v>
      </c>
      <c r="AZ27" s="123">
        <v>2</v>
      </c>
      <c r="BA27" s="123">
        <f t="shared" si="5"/>
        <v>0</v>
      </c>
      <c r="BB27" s="123">
        <f t="shared" si="6"/>
        <v>0</v>
      </c>
      <c r="BC27" s="123">
        <f t="shared" si="7"/>
        <v>0</v>
      </c>
      <c r="BD27" s="123">
        <f t="shared" si="8"/>
        <v>0</v>
      </c>
      <c r="BE27" s="123">
        <f t="shared" si="9"/>
        <v>0</v>
      </c>
      <c r="CZ27" s="123">
        <v>0.00791</v>
      </c>
    </row>
    <row r="28" spans="1:104" ht="12.75">
      <c r="A28" s="151">
        <v>17</v>
      </c>
      <c r="B28" s="152" t="s">
        <v>111</v>
      </c>
      <c r="C28" s="153" t="s">
        <v>112</v>
      </c>
      <c r="D28" s="154" t="s">
        <v>76</v>
      </c>
      <c r="E28" s="155">
        <v>2</v>
      </c>
      <c r="F28" s="155"/>
      <c r="G28" s="156"/>
      <c r="O28" s="150">
        <v>2</v>
      </c>
      <c r="AA28" s="123">
        <v>1</v>
      </c>
      <c r="AB28" s="123">
        <v>7</v>
      </c>
      <c r="AC28" s="123">
        <v>7</v>
      </c>
      <c r="AZ28" s="123">
        <v>2</v>
      </c>
      <c r="BA28" s="123">
        <f t="shared" si="5"/>
        <v>0</v>
      </c>
      <c r="BB28" s="123">
        <f t="shared" si="6"/>
        <v>0</v>
      </c>
      <c r="BC28" s="123">
        <f t="shared" si="7"/>
        <v>0</v>
      </c>
      <c r="BD28" s="123">
        <f t="shared" si="8"/>
        <v>0</v>
      </c>
      <c r="BE28" s="123">
        <f t="shared" si="9"/>
        <v>0</v>
      </c>
      <c r="CZ28" s="123">
        <v>0.01029</v>
      </c>
    </row>
    <row r="29" spans="1:104" ht="12.75">
      <c r="A29" s="151">
        <v>18</v>
      </c>
      <c r="B29" s="152" t="s">
        <v>113</v>
      </c>
      <c r="C29" s="153" t="s">
        <v>114</v>
      </c>
      <c r="D29" s="154" t="s">
        <v>76</v>
      </c>
      <c r="E29" s="155">
        <v>10</v>
      </c>
      <c r="F29" s="155"/>
      <c r="G29" s="156"/>
      <c r="O29" s="150">
        <v>2</v>
      </c>
      <c r="AA29" s="123">
        <v>1</v>
      </c>
      <c r="AB29" s="123">
        <v>7</v>
      </c>
      <c r="AC29" s="123">
        <v>7</v>
      </c>
      <c r="AZ29" s="123">
        <v>2</v>
      </c>
      <c r="BA29" s="123">
        <f t="shared" si="5"/>
        <v>0</v>
      </c>
      <c r="BB29" s="123">
        <f t="shared" si="6"/>
        <v>0</v>
      </c>
      <c r="BC29" s="123">
        <f t="shared" si="7"/>
        <v>0</v>
      </c>
      <c r="BD29" s="123">
        <f t="shared" si="8"/>
        <v>0</v>
      </c>
      <c r="BE29" s="123">
        <f t="shared" si="9"/>
        <v>0</v>
      </c>
      <c r="CZ29" s="123">
        <v>0.00604</v>
      </c>
    </row>
    <row r="30" spans="1:104" ht="12.75">
      <c r="A30" s="151">
        <v>19</v>
      </c>
      <c r="B30" s="152" t="s">
        <v>115</v>
      </c>
      <c r="C30" s="153" t="s">
        <v>116</v>
      </c>
      <c r="D30" s="154" t="s">
        <v>76</v>
      </c>
      <c r="E30" s="155">
        <v>2</v>
      </c>
      <c r="F30" s="155"/>
      <c r="G30" s="156"/>
      <c r="O30" s="150">
        <v>2</v>
      </c>
      <c r="AA30" s="123">
        <v>1</v>
      </c>
      <c r="AB30" s="123">
        <v>7</v>
      </c>
      <c r="AC30" s="123">
        <v>7</v>
      </c>
      <c r="AZ30" s="123">
        <v>2</v>
      </c>
      <c r="BA30" s="123">
        <f t="shared" si="5"/>
        <v>0</v>
      </c>
      <c r="BB30" s="123">
        <f t="shared" si="6"/>
        <v>0</v>
      </c>
      <c r="BC30" s="123">
        <f t="shared" si="7"/>
        <v>0</v>
      </c>
      <c r="BD30" s="123">
        <f t="shared" si="8"/>
        <v>0</v>
      </c>
      <c r="BE30" s="123">
        <f t="shared" si="9"/>
        <v>0</v>
      </c>
      <c r="CZ30" s="123">
        <v>0.00944</v>
      </c>
    </row>
    <row r="31" spans="1:104" ht="12.75">
      <c r="A31" s="151">
        <v>20</v>
      </c>
      <c r="B31" s="152" t="s">
        <v>117</v>
      </c>
      <c r="C31" s="153" t="s">
        <v>118</v>
      </c>
      <c r="D31" s="154" t="s">
        <v>54</v>
      </c>
      <c r="E31" s="155"/>
      <c r="F31" s="155"/>
      <c r="G31" s="156"/>
      <c r="O31" s="150">
        <v>2</v>
      </c>
      <c r="AA31" s="123">
        <v>12</v>
      </c>
      <c r="AB31" s="123">
        <v>7</v>
      </c>
      <c r="AC31" s="123">
        <v>20</v>
      </c>
      <c r="AZ31" s="123">
        <v>2</v>
      </c>
      <c r="BA31" s="123">
        <f t="shared" si="5"/>
        <v>0</v>
      </c>
      <c r="BB31" s="123">
        <f t="shared" si="6"/>
        <v>0</v>
      </c>
      <c r="BC31" s="123">
        <f t="shared" si="7"/>
        <v>0</v>
      </c>
      <c r="BD31" s="123">
        <f t="shared" si="8"/>
        <v>0</v>
      </c>
      <c r="BE31" s="123">
        <f t="shared" si="9"/>
        <v>0</v>
      </c>
      <c r="CZ31" s="123">
        <v>5</v>
      </c>
    </row>
    <row r="32" spans="1:57" ht="12.75">
      <c r="A32" s="157"/>
      <c r="B32" s="158" t="s">
        <v>66</v>
      </c>
      <c r="C32" s="159" t="str">
        <f>CONCATENATE(B21," ",C21)</f>
        <v>733 Rozvod potrubí</v>
      </c>
      <c r="D32" s="157"/>
      <c r="E32" s="160"/>
      <c r="F32" s="160"/>
      <c r="G32" s="161"/>
      <c r="O32" s="150">
        <v>4</v>
      </c>
      <c r="BA32" s="162">
        <f>SUM(BA21:BA31)</f>
        <v>0</v>
      </c>
      <c r="BB32" s="162">
        <f>SUM(BB21:BB31)</f>
        <v>0</v>
      </c>
      <c r="BC32" s="162">
        <f>SUM(BC21:BC31)</f>
        <v>0</v>
      </c>
      <c r="BD32" s="162">
        <f>SUM(BD21:BD31)</f>
        <v>0</v>
      </c>
      <c r="BE32" s="162">
        <f>SUM(BE21:BE31)</f>
        <v>0</v>
      </c>
    </row>
    <row r="33" spans="1:15" ht="12.75">
      <c r="A33" s="143" t="s">
        <v>65</v>
      </c>
      <c r="B33" s="144" t="s">
        <v>119</v>
      </c>
      <c r="C33" s="145" t="s">
        <v>120</v>
      </c>
      <c r="D33" s="146"/>
      <c r="E33" s="147"/>
      <c r="F33" s="147"/>
      <c r="G33" s="148"/>
      <c r="H33" s="149"/>
      <c r="I33" s="149"/>
      <c r="O33" s="150">
        <v>1</v>
      </c>
    </row>
    <row r="34" spans="1:104" ht="12.75">
      <c r="A34" s="151">
        <v>21</v>
      </c>
      <c r="B34" s="152" t="s">
        <v>121</v>
      </c>
      <c r="C34" s="153" t="s">
        <v>122</v>
      </c>
      <c r="D34" s="154" t="s">
        <v>123</v>
      </c>
      <c r="E34" s="155">
        <v>2</v>
      </c>
      <c r="F34" s="155"/>
      <c r="G34" s="156"/>
      <c r="O34" s="150">
        <v>2</v>
      </c>
      <c r="AA34" s="123">
        <v>1</v>
      </c>
      <c r="AB34" s="123">
        <v>7</v>
      </c>
      <c r="AC34" s="123">
        <v>7</v>
      </c>
      <c r="AZ34" s="123">
        <v>2</v>
      </c>
      <c r="BA34" s="123">
        <f aca="true" t="shared" si="10" ref="BA34:BA43">IF(AZ34=1,G34,0)</f>
        <v>0</v>
      </c>
      <c r="BB34" s="123">
        <f aca="true" t="shared" si="11" ref="BB34:BB43">IF(AZ34=2,G34,0)</f>
        <v>0</v>
      </c>
      <c r="BC34" s="123">
        <f aca="true" t="shared" si="12" ref="BC34:BC43">IF(AZ34=3,G34,0)</f>
        <v>0</v>
      </c>
      <c r="BD34" s="123">
        <f aca="true" t="shared" si="13" ref="BD34:BD43">IF(AZ34=4,G34,0)</f>
        <v>0</v>
      </c>
      <c r="BE34" s="123">
        <f aca="true" t="shared" si="14" ref="BE34:BE43">IF(AZ34=5,G34,0)</f>
        <v>0</v>
      </c>
      <c r="CZ34" s="123">
        <v>0.00021</v>
      </c>
    </row>
    <row r="35" spans="1:104" ht="12.75">
      <c r="A35" s="151">
        <v>22</v>
      </c>
      <c r="B35" s="152" t="s">
        <v>124</v>
      </c>
      <c r="C35" s="153" t="s">
        <v>125</v>
      </c>
      <c r="D35" s="154" t="s">
        <v>123</v>
      </c>
      <c r="E35" s="155">
        <v>3</v>
      </c>
      <c r="F35" s="155"/>
      <c r="G35" s="156"/>
      <c r="O35" s="150">
        <v>2</v>
      </c>
      <c r="AA35" s="123">
        <v>1</v>
      </c>
      <c r="AB35" s="123">
        <v>7</v>
      </c>
      <c r="AC35" s="123">
        <v>7</v>
      </c>
      <c r="AZ35" s="123">
        <v>2</v>
      </c>
      <c r="BA35" s="123">
        <f t="shared" si="10"/>
        <v>0</v>
      </c>
      <c r="BB35" s="123">
        <f t="shared" si="11"/>
        <v>0</v>
      </c>
      <c r="BC35" s="123">
        <f t="shared" si="12"/>
        <v>0</v>
      </c>
      <c r="BD35" s="123">
        <f t="shared" si="13"/>
        <v>0</v>
      </c>
      <c r="BE35" s="123">
        <f t="shared" si="14"/>
        <v>0</v>
      </c>
      <c r="CZ35" s="123">
        <v>0</v>
      </c>
    </row>
    <row r="36" spans="1:104" ht="22.5">
      <c r="A36" s="151">
        <v>23</v>
      </c>
      <c r="B36" s="152" t="s">
        <v>126</v>
      </c>
      <c r="C36" s="153" t="s">
        <v>127</v>
      </c>
      <c r="D36" s="154" t="s">
        <v>128</v>
      </c>
      <c r="E36" s="155">
        <v>1</v>
      </c>
      <c r="F36" s="155"/>
      <c r="G36" s="156"/>
      <c r="O36" s="150">
        <v>2</v>
      </c>
      <c r="AA36" s="123">
        <v>3</v>
      </c>
      <c r="AB36" s="123">
        <v>7</v>
      </c>
      <c r="AC36" s="123" t="s">
        <v>126</v>
      </c>
      <c r="AZ36" s="123">
        <v>2</v>
      </c>
      <c r="BA36" s="123">
        <f t="shared" si="10"/>
        <v>0</v>
      </c>
      <c r="BB36" s="123">
        <f t="shared" si="11"/>
        <v>0</v>
      </c>
      <c r="BC36" s="123">
        <f t="shared" si="12"/>
        <v>0</v>
      </c>
      <c r="BD36" s="123">
        <f t="shared" si="13"/>
        <v>0</v>
      </c>
      <c r="BE36" s="123">
        <f t="shared" si="14"/>
        <v>0</v>
      </c>
      <c r="CZ36" s="123">
        <v>0</v>
      </c>
    </row>
    <row r="37" spans="1:104" ht="22.5">
      <c r="A37" s="151">
        <v>24</v>
      </c>
      <c r="B37" s="152" t="s">
        <v>129</v>
      </c>
      <c r="C37" s="153" t="s">
        <v>130</v>
      </c>
      <c r="D37" s="154" t="s">
        <v>128</v>
      </c>
      <c r="E37" s="155">
        <v>1</v>
      </c>
      <c r="F37" s="155"/>
      <c r="G37" s="156"/>
      <c r="O37" s="150">
        <v>2</v>
      </c>
      <c r="AA37" s="123">
        <v>3</v>
      </c>
      <c r="AB37" s="123">
        <v>7</v>
      </c>
      <c r="AC37" s="123" t="s">
        <v>129</v>
      </c>
      <c r="AZ37" s="123">
        <v>2</v>
      </c>
      <c r="BA37" s="123">
        <f t="shared" si="10"/>
        <v>0</v>
      </c>
      <c r="BB37" s="123">
        <f t="shared" si="11"/>
        <v>0</v>
      </c>
      <c r="BC37" s="123">
        <f t="shared" si="12"/>
        <v>0</v>
      </c>
      <c r="BD37" s="123">
        <f t="shared" si="13"/>
        <v>0</v>
      </c>
      <c r="BE37" s="123">
        <f t="shared" si="14"/>
        <v>0</v>
      </c>
      <c r="CZ37" s="123">
        <v>0</v>
      </c>
    </row>
    <row r="38" spans="1:104" ht="22.5">
      <c r="A38" s="151">
        <v>25</v>
      </c>
      <c r="B38" s="152" t="s">
        <v>131</v>
      </c>
      <c r="C38" s="153" t="s">
        <v>132</v>
      </c>
      <c r="D38" s="154" t="s">
        <v>128</v>
      </c>
      <c r="E38" s="155">
        <v>1</v>
      </c>
      <c r="F38" s="155"/>
      <c r="G38" s="156"/>
      <c r="O38" s="150">
        <v>2</v>
      </c>
      <c r="AA38" s="123">
        <v>3</v>
      </c>
      <c r="AB38" s="123">
        <v>7</v>
      </c>
      <c r="AC38" s="123" t="s">
        <v>131</v>
      </c>
      <c r="AZ38" s="123">
        <v>2</v>
      </c>
      <c r="BA38" s="123">
        <f t="shared" si="10"/>
        <v>0</v>
      </c>
      <c r="BB38" s="123">
        <f t="shared" si="11"/>
        <v>0</v>
      </c>
      <c r="BC38" s="123">
        <f t="shared" si="12"/>
        <v>0</v>
      </c>
      <c r="BD38" s="123">
        <f t="shared" si="13"/>
        <v>0</v>
      </c>
      <c r="BE38" s="123">
        <f t="shared" si="14"/>
        <v>0</v>
      </c>
      <c r="CZ38" s="123">
        <v>0.01093</v>
      </c>
    </row>
    <row r="39" spans="1:104" ht="12.75">
      <c r="A39" s="151">
        <v>26</v>
      </c>
      <c r="B39" s="152" t="s">
        <v>133</v>
      </c>
      <c r="C39" s="153" t="s">
        <v>134</v>
      </c>
      <c r="D39" s="154" t="s">
        <v>123</v>
      </c>
      <c r="E39" s="155">
        <v>3</v>
      </c>
      <c r="F39" s="155"/>
      <c r="G39" s="156"/>
      <c r="O39" s="150">
        <v>2</v>
      </c>
      <c r="AA39" s="123">
        <v>1</v>
      </c>
      <c r="AB39" s="123">
        <v>7</v>
      </c>
      <c r="AC39" s="123">
        <v>7</v>
      </c>
      <c r="AZ39" s="123">
        <v>2</v>
      </c>
      <c r="BA39" s="123">
        <f t="shared" si="10"/>
        <v>0</v>
      </c>
      <c r="BB39" s="123">
        <f t="shared" si="11"/>
        <v>0</v>
      </c>
      <c r="BC39" s="123">
        <f t="shared" si="12"/>
        <v>0</v>
      </c>
      <c r="BD39" s="123">
        <f t="shared" si="13"/>
        <v>0</v>
      </c>
      <c r="BE39" s="123">
        <f t="shared" si="14"/>
        <v>0</v>
      </c>
      <c r="CZ39" s="123">
        <v>5E-05</v>
      </c>
    </row>
    <row r="40" spans="1:104" ht="12.75">
      <c r="A40" s="151">
        <v>27</v>
      </c>
      <c r="B40" s="152" t="s">
        <v>135</v>
      </c>
      <c r="C40" s="153" t="s">
        <v>136</v>
      </c>
      <c r="D40" s="154" t="s">
        <v>128</v>
      </c>
      <c r="E40" s="155">
        <v>1</v>
      </c>
      <c r="F40" s="155"/>
      <c r="G40" s="156"/>
      <c r="O40" s="150">
        <v>2</v>
      </c>
      <c r="AA40" s="123">
        <v>3</v>
      </c>
      <c r="AB40" s="123">
        <v>7</v>
      </c>
      <c r="AC40" s="123" t="s">
        <v>135</v>
      </c>
      <c r="AZ40" s="123">
        <v>2</v>
      </c>
      <c r="BA40" s="123">
        <f t="shared" si="10"/>
        <v>0</v>
      </c>
      <c r="BB40" s="123">
        <f t="shared" si="11"/>
        <v>0</v>
      </c>
      <c r="BC40" s="123">
        <f t="shared" si="12"/>
        <v>0</v>
      </c>
      <c r="BD40" s="123">
        <f t="shared" si="13"/>
        <v>0</v>
      </c>
      <c r="BE40" s="123">
        <f t="shared" si="14"/>
        <v>0</v>
      </c>
      <c r="CZ40" s="123">
        <v>0</v>
      </c>
    </row>
    <row r="41" spans="1:104" ht="12.75">
      <c r="A41" s="151">
        <v>28</v>
      </c>
      <c r="B41" s="152" t="s">
        <v>137</v>
      </c>
      <c r="C41" s="153" t="s">
        <v>138</v>
      </c>
      <c r="D41" s="154" t="s">
        <v>128</v>
      </c>
      <c r="E41" s="155">
        <v>1</v>
      </c>
      <c r="F41" s="155"/>
      <c r="G41" s="156"/>
      <c r="O41" s="150">
        <v>2</v>
      </c>
      <c r="AA41" s="123">
        <v>3</v>
      </c>
      <c r="AB41" s="123">
        <v>7</v>
      </c>
      <c r="AC41" s="123" t="s">
        <v>137</v>
      </c>
      <c r="AZ41" s="123">
        <v>2</v>
      </c>
      <c r="BA41" s="123">
        <f t="shared" si="10"/>
        <v>0</v>
      </c>
      <c r="BB41" s="123">
        <f t="shared" si="11"/>
        <v>0</v>
      </c>
      <c r="BC41" s="123">
        <f t="shared" si="12"/>
        <v>0</v>
      </c>
      <c r="BD41" s="123">
        <f t="shared" si="13"/>
        <v>0</v>
      </c>
      <c r="BE41" s="123">
        <f t="shared" si="14"/>
        <v>0</v>
      </c>
      <c r="CZ41" s="123">
        <v>0</v>
      </c>
    </row>
    <row r="42" spans="1:104" ht="12.75">
      <c r="A42" s="151">
        <v>29</v>
      </c>
      <c r="B42" s="152" t="s">
        <v>139</v>
      </c>
      <c r="C42" s="153" t="s">
        <v>140</v>
      </c>
      <c r="D42" s="154" t="s">
        <v>128</v>
      </c>
      <c r="E42" s="155">
        <v>2</v>
      </c>
      <c r="F42" s="155"/>
      <c r="G42" s="156"/>
      <c r="O42" s="150">
        <v>2</v>
      </c>
      <c r="AA42" s="123">
        <v>1</v>
      </c>
      <c r="AB42" s="123">
        <v>7</v>
      </c>
      <c r="AC42" s="123">
        <v>7</v>
      </c>
      <c r="AZ42" s="123">
        <v>2</v>
      </c>
      <c r="BA42" s="123">
        <f t="shared" si="10"/>
        <v>0</v>
      </c>
      <c r="BB42" s="123">
        <f t="shared" si="11"/>
        <v>0</v>
      </c>
      <c r="BC42" s="123">
        <f t="shared" si="12"/>
        <v>0</v>
      </c>
      <c r="BD42" s="123">
        <f t="shared" si="13"/>
        <v>0</v>
      </c>
      <c r="BE42" s="123">
        <f t="shared" si="14"/>
        <v>0</v>
      </c>
      <c r="CZ42" s="123">
        <v>0</v>
      </c>
    </row>
    <row r="43" spans="1:104" ht="12.75">
      <c r="A43" s="151">
        <v>30</v>
      </c>
      <c r="B43" s="152" t="s">
        <v>141</v>
      </c>
      <c r="C43" s="153" t="s">
        <v>142</v>
      </c>
      <c r="D43" s="154" t="s">
        <v>54</v>
      </c>
      <c r="E43" s="155"/>
      <c r="F43" s="155"/>
      <c r="G43" s="156"/>
      <c r="O43" s="150">
        <v>2</v>
      </c>
      <c r="AA43" s="123">
        <v>12</v>
      </c>
      <c r="AB43" s="123">
        <v>7</v>
      </c>
      <c r="AC43" s="123">
        <v>30</v>
      </c>
      <c r="AZ43" s="123">
        <v>2</v>
      </c>
      <c r="BA43" s="123">
        <f t="shared" si="10"/>
        <v>0</v>
      </c>
      <c r="BB43" s="123">
        <f t="shared" si="11"/>
        <v>0</v>
      </c>
      <c r="BC43" s="123">
        <f t="shared" si="12"/>
        <v>0</v>
      </c>
      <c r="BD43" s="123">
        <f t="shared" si="13"/>
        <v>0</v>
      </c>
      <c r="BE43" s="123">
        <f t="shared" si="14"/>
        <v>0</v>
      </c>
      <c r="CZ43" s="123">
        <v>5</v>
      </c>
    </row>
    <row r="44" spans="1:57" ht="12.75">
      <c r="A44" s="157"/>
      <c r="B44" s="158" t="s">
        <v>66</v>
      </c>
      <c r="C44" s="159" t="str">
        <f>CONCATENATE(B33," ",C33)</f>
        <v>734 Armatury</v>
      </c>
      <c r="D44" s="157"/>
      <c r="E44" s="160"/>
      <c r="F44" s="160"/>
      <c r="G44" s="161"/>
      <c r="O44" s="150">
        <v>4</v>
      </c>
      <c r="BA44" s="162">
        <f>SUM(BA33:BA43)</f>
        <v>0</v>
      </c>
      <c r="BB44" s="162">
        <f>SUM(BB33:BB43)</f>
        <v>0</v>
      </c>
      <c r="BC44" s="162">
        <f>SUM(BC33:BC43)</f>
        <v>0</v>
      </c>
      <c r="BD44" s="162">
        <f>SUM(BD33:BD43)</f>
        <v>0</v>
      </c>
      <c r="BE44" s="162">
        <f>SUM(BE33:BE43)</f>
        <v>0</v>
      </c>
    </row>
    <row r="45" spans="1:15" ht="12.75">
      <c r="A45" s="143" t="s">
        <v>65</v>
      </c>
      <c r="B45" s="144" t="s">
        <v>143</v>
      </c>
      <c r="C45" s="145" t="s">
        <v>144</v>
      </c>
      <c r="D45" s="146"/>
      <c r="E45" s="147"/>
      <c r="F45" s="147"/>
      <c r="G45" s="148"/>
      <c r="H45" s="149"/>
      <c r="I45" s="149"/>
      <c r="O45" s="150">
        <v>1</v>
      </c>
    </row>
    <row r="46" spans="1:104" ht="12.75">
      <c r="A46" s="151">
        <v>31</v>
      </c>
      <c r="B46" s="152" t="s">
        <v>145</v>
      </c>
      <c r="C46" s="153" t="s">
        <v>146</v>
      </c>
      <c r="D46" s="154" t="s">
        <v>76</v>
      </c>
      <c r="E46" s="155">
        <v>12</v>
      </c>
      <c r="F46" s="155"/>
      <c r="G46" s="156"/>
      <c r="O46" s="150">
        <v>2</v>
      </c>
      <c r="AA46" s="123">
        <v>1</v>
      </c>
      <c r="AB46" s="123">
        <v>7</v>
      </c>
      <c r="AC46" s="123">
        <v>7</v>
      </c>
      <c r="AZ46" s="123">
        <v>2</v>
      </c>
      <c r="BA46" s="123">
        <f>IF(AZ46=1,G46,0)</f>
        <v>0</v>
      </c>
      <c r="BB46" s="123">
        <f>IF(AZ46=2,G46,0)</f>
        <v>0</v>
      </c>
      <c r="BC46" s="123">
        <f>IF(AZ46=3,G46,0)</f>
        <v>0</v>
      </c>
      <c r="BD46" s="123">
        <f>IF(AZ46=4,G46,0)</f>
        <v>0</v>
      </c>
      <c r="BE46" s="123">
        <f>IF(AZ46=5,G46,0)</f>
        <v>0</v>
      </c>
      <c r="CZ46" s="123">
        <v>2E-05</v>
      </c>
    </row>
    <row r="47" spans="1:57" ht="12.75">
      <c r="A47" s="157"/>
      <c r="B47" s="158" t="s">
        <v>66</v>
      </c>
      <c r="C47" s="159" t="str">
        <f>CONCATENATE(B45," ",C45)</f>
        <v>783 Nátěry</v>
      </c>
      <c r="D47" s="157"/>
      <c r="E47" s="160"/>
      <c r="F47" s="160"/>
      <c r="G47" s="161"/>
      <c r="O47" s="150">
        <v>4</v>
      </c>
      <c r="BA47" s="162">
        <f>SUM(BA45:BA46)</f>
        <v>0</v>
      </c>
      <c r="BB47" s="162">
        <f>SUM(BB45:BB46)</f>
        <v>0</v>
      </c>
      <c r="BC47" s="162">
        <f>SUM(BC45:BC46)</f>
        <v>0</v>
      </c>
      <c r="BD47" s="162">
        <f>SUM(BD45:BD46)</f>
        <v>0</v>
      </c>
      <c r="BE47" s="162">
        <f>SUM(BE45:BE46)</f>
        <v>0</v>
      </c>
    </row>
    <row r="48" spans="1:7" ht="12.75">
      <c r="A48" s="143" t="s">
        <v>65</v>
      </c>
      <c r="B48" s="144" t="s">
        <v>149</v>
      </c>
      <c r="C48" s="145" t="s">
        <v>150</v>
      </c>
      <c r="D48" s="146"/>
      <c r="E48" s="175"/>
      <c r="F48" s="175"/>
      <c r="G48" s="176"/>
    </row>
    <row r="49" spans="1:7" ht="12.75">
      <c r="A49" s="151">
        <v>32</v>
      </c>
      <c r="B49" s="152" t="s">
        <v>151</v>
      </c>
      <c r="C49" s="153" t="s">
        <v>152</v>
      </c>
      <c r="D49" s="154" t="s">
        <v>153</v>
      </c>
      <c r="E49" s="155">
        <v>1</v>
      </c>
      <c r="F49" s="175"/>
      <c r="G49" s="176"/>
    </row>
    <row r="50" spans="1:7" ht="12.75">
      <c r="A50" s="157"/>
      <c r="B50" s="158" t="s">
        <v>66</v>
      </c>
      <c r="C50" s="177" t="s">
        <v>150</v>
      </c>
      <c r="D50" s="157"/>
      <c r="E50" s="160"/>
      <c r="F50" s="160"/>
      <c r="G50" s="161"/>
    </row>
    <row r="51" ht="12.75">
      <c r="E51" s="123"/>
    </row>
    <row r="52" ht="12.75">
      <c r="E52" s="123"/>
    </row>
    <row r="53" ht="12.75">
      <c r="E53" s="123"/>
    </row>
    <row r="54" ht="12.75">
      <c r="E54" s="123"/>
    </row>
    <row r="55" ht="12.75">
      <c r="E55" s="123"/>
    </row>
    <row r="56" ht="12.75">
      <c r="E56" s="123"/>
    </row>
    <row r="57" ht="12.75">
      <c r="E57" s="123"/>
    </row>
    <row r="58" ht="12.75">
      <c r="E58" s="123"/>
    </row>
    <row r="59" ht="12.75">
      <c r="E59" s="123"/>
    </row>
    <row r="60" ht="12.75">
      <c r="E60" s="123"/>
    </row>
    <row r="61" ht="12.75">
      <c r="E61" s="123"/>
    </row>
    <row r="62" ht="12.75">
      <c r="E62" s="123"/>
    </row>
    <row r="63" ht="12.75">
      <c r="E63" s="123"/>
    </row>
    <row r="64" ht="12.75">
      <c r="E64" s="123"/>
    </row>
    <row r="65" ht="12.75">
      <c r="E65" s="123"/>
    </row>
    <row r="66" ht="12.75">
      <c r="E66" s="123"/>
    </row>
    <row r="67" ht="12.75">
      <c r="E67" s="123"/>
    </row>
    <row r="68" ht="12.75">
      <c r="E68" s="123"/>
    </row>
    <row r="69" ht="12.75">
      <c r="E69" s="123"/>
    </row>
    <row r="70" ht="12.75">
      <c r="E70" s="123"/>
    </row>
    <row r="71" spans="1:7" ht="12.75">
      <c r="A71" s="163"/>
      <c r="B71" s="163"/>
      <c r="C71" s="163"/>
      <c r="D71" s="163"/>
      <c r="E71" s="163"/>
      <c r="F71" s="163"/>
      <c r="G71" s="163"/>
    </row>
    <row r="72" spans="1:7" ht="12.75">
      <c r="A72" s="163"/>
      <c r="B72" s="163"/>
      <c r="C72" s="163"/>
      <c r="D72" s="163"/>
      <c r="E72" s="163"/>
      <c r="F72" s="163"/>
      <c r="G72" s="163"/>
    </row>
    <row r="73" spans="1:7" ht="12.75">
      <c r="A73" s="163"/>
      <c r="B73" s="163"/>
      <c r="C73" s="163"/>
      <c r="D73" s="163"/>
      <c r="E73" s="163"/>
      <c r="F73" s="163"/>
      <c r="G73" s="163"/>
    </row>
    <row r="74" spans="1:7" ht="12.75">
      <c r="A74" s="163"/>
      <c r="B74" s="163"/>
      <c r="C74" s="163"/>
      <c r="D74" s="163"/>
      <c r="E74" s="163"/>
      <c r="F74" s="163"/>
      <c r="G74" s="163"/>
    </row>
    <row r="75" ht="12.75">
      <c r="E75" s="123"/>
    </row>
    <row r="76" ht="12.75">
      <c r="E76" s="123"/>
    </row>
    <row r="77" ht="12.75">
      <c r="E77" s="123"/>
    </row>
    <row r="78" ht="12.75">
      <c r="E78" s="123"/>
    </row>
    <row r="79" ht="12.75">
      <c r="E79" s="123"/>
    </row>
    <row r="80" ht="12.75">
      <c r="E80" s="123"/>
    </row>
    <row r="81" ht="12.75">
      <c r="E81" s="123"/>
    </row>
    <row r="82" ht="12.75">
      <c r="E82" s="123"/>
    </row>
    <row r="83" ht="12.75">
      <c r="E83" s="123"/>
    </row>
    <row r="84" ht="12.75">
      <c r="E84" s="123"/>
    </row>
    <row r="85" ht="12.75">
      <c r="E85" s="123"/>
    </row>
    <row r="86" ht="12.75">
      <c r="E86" s="123"/>
    </row>
    <row r="87" ht="12.75">
      <c r="E87" s="123"/>
    </row>
    <row r="88" ht="12.75">
      <c r="E88" s="123"/>
    </row>
    <row r="89" ht="12.75">
      <c r="E89" s="123"/>
    </row>
    <row r="90" ht="12.75">
      <c r="E90" s="123"/>
    </row>
    <row r="91" ht="12.75">
      <c r="E91" s="123"/>
    </row>
    <row r="92" ht="12.75">
      <c r="E92" s="123"/>
    </row>
    <row r="93" ht="12.75">
      <c r="E93" s="123"/>
    </row>
    <row r="94" ht="12.75">
      <c r="E94" s="123"/>
    </row>
    <row r="95" ht="12.75">
      <c r="E95" s="123"/>
    </row>
    <row r="96" ht="12.75">
      <c r="E96" s="123"/>
    </row>
    <row r="97" ht="12.75">
      <c r="E97" s="123"/>
    </row>
    <row r="98" ht="12.75">
      <c r="E98" s="123"/>
    </row>
    <row r="99" ht="12.75">
      <c r="E99" s="123"/>
    </row>
    <row r="100" ht="12.75">
      <c r="E100" s="123"/>
    </row>
    <row r="101" ht="12.75">
      <c r="E101" s="123"/>
    </row>
    <row r="102" ht="12.75">
      <c r="E102" s="123"/>
    </row>
    <row r="103" ht="12.75">
      <c r="E103" s="123"/>
    </row>
    <row r="104" ht="12.75">
      <c r="E104" s="123"/>
    </row>
    <row r="105" ht="12.75">
      <c r="E105" s="123"/>
    </row>
    <row r="106" spans="1:2" ht="12.75">
      <c r="A106" s="164"/>
      <c r="B106" s="164"/>
    </row>
    <row r="107" spans="1:7" ht="12.75">
      <c r="A107" s="163"/>
      <c r="B107" s="163"/>
      <c r="C107" s="166"/>
      <c r="D107" s="166"/>
      <c r="E107" s="167"/>
      <c r="F107" s="166"/>
      <c r="G107" s="168"/>
    </row>
    <row r="108" spans="1:7" ht="12.75">
      <c r="A108" s="169"/>
      <c r="B108" s="169"/>
      <c r="C108" s="163"/>
      <c r="D108" s="163"/>
      <c r="E108" s="170"/>
      <c r="F108" s="163"/>
      <c r="G108" s="163"/>
    </row>
    <row r="109" spans="1:7" ht="12.75">
      <c r="A109" s="163"/>
      <c r="B109" s="163"/>
      <c r="C109" s="163"/>
      <c r="D109" s="163"/>
      <c r="E109" s="170"/>
      <c r="F109" s="163"/>
      <c r="G109" s="163"/>
    </row>
    <row r="110" spans="1:7" ht="12.75">
      <c r="A110" s="163"/>
      <c r="B110" s="163"/>
      <c r="C110" s="163"/>
      <c r="D110" s="163"/>
      <c r="E110" s="170"/>
      <c r="F110" s="163"/>
      <c r="G110" s="163"/>
    </row>
    <row r="111" spans="1:7" ht="12.75">
      <c r="A111" s="163"/>
      <c r="B111" s="163"/>
      <c r="C111" s="163"/>
      <c r="D111" s="163"/>
      <c r="E111" s="170"/>
      <c r="F111" s="163"/>
      <c r="G111" s="163"/>
    </row>
    <row r="112" spans="1:7" ht="12.75">
      <c r="A112" s="163"/>
      <c r="B112" s="163"/>
      <c r="C112" s="163"/>
      <c r="D112" s="163"/>
      <c r="E112" s="170"/>
      <c r="F112" s="163"/>
      <c r="G112" s="163"/>
    </row>
    <row r="113" spans="1:7" ht="12.75">
      <c r="A113" s="163"/>
      <c r="B113" s="163"/>
      <c r="C113" s="163"/>
      <c r="D113" s="163"/>
      <c r="E113" s="170"/>
      <c r="F113" s="163"/>
      <c r="G113" s="163"/>
    </row>
    <row r="114" spans="1:7" ht="12.75">
      <c r="A114" s="163"/>
      <c r="B114" s="163"/>
      <c r="C114" s="163"/>
      <c r="D114" s="163"/>
      <c r="E114" s="170"/>
      <c r="F114" s="163"/>
      <c r="G114" s="163"/>
    </row>
    <row r="115" spans="1:7" ht="12.75">
      <c r="A115" s="163"/>
      <c r="B115" s="163"/>
      <c r="C115" s="163"/>
      <c r="D115" s="163"/>
      <c r="E115" s="170"/>
      <c r="F115" s="163"/>
      <c r="G115" s="163"/>
    </row>
    <row r="116" spans="1:7" ht="12.75">
      <c r="A116" s="163"/>
      <c r="B116" s="163"/>
      <c r="C116" s="163"/>
      <c r="D116" s="163"/>
      <c r="E116" s="170"/>
      <c r="F116" s="163"/>
      <c r="G116" s="163"/>
    </row>
    <row r="117" spans="1:7" ht="12.75">
      <c r="A117" s="163"/>
      <c r="B117" s="163"/>
      <c r="C117" s="163"/>
      <c r="D117" s="163"/>
      <c r="E117" s="170"/>
      <c r="F117" s="163"/>
      <c r="G117" s="163"/>
    </row>
    <row r="118" spans="1:7" ht="12.75">
      <c r="A118" s="163"/>
      <c r="B118" s="163"/>
      <c r="C118" s="163"/>
      <c r="D118" s="163"/>
      <c r="E118" s="170"/>
      <c r="F118" s="163"/>
      <c r="G118" s="163"/>
    </row>
    <row r="119" spans="1:7" ht="12.75">
      <c r="A119" s="163"/>
      <c r="B119" s="163"/>
      <c r="C119" s="163"/>
      <c r="D119" s="163"/>
      <c r="E119" s="170"/>
      <c r="F119" s="163"/>
      <c r="G119" s="163"/>
    </row>
    <row r="120" spans="1:7" ht="12.75">
      <c r="A120" s="163"/>
      <c r="B120" s="163"/>
      <c r="C120" s="163"/>
      <c r="D120" s="163"/>
      <c r="E120" s="170"/>
      <c r="F120" s="163"/>
      <c r="G120" s="163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Petr</cp:lastModifiedBy>
  <cp:lastPrinted>2012-05-29T08:43:24Z</cp:lastPrinted>
  <dcterms:created xsi:type="dcterms:W3CDTF">2012-05-29T07:25:14Z</dcterms:created>
  <dcterms:modified xsi:type="dcterms:W3CDTF">2013-03-22T21:08:40Z</dcterms:modified>
  <cp:category/>
  <cp:version/>
  <cp:contentType/>
  <cp:contentStatus/>
</cp:coreProperties>
</file>