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80" windowWidth="17820" windowHeight="11685" activeTab="2"/>
  </bookViews>
  <sheets>
    <sheet name="List1" sheetId="1" r:id="rId1"/>
    <sheet name="Krycí list" sheetId="2" r:id="rId2"/>
    <sheet name="Rekapitulace" sheetId="3" r:id="rId3"/>
    <sheet name="Položky" sheetId="4" r:id="rId4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3">'Položky'!$1:$6</definedName>
    <definedName name="_xlnm.Print_Titles" localSheetId="2">'Rekapitulace'!$1:$6</definedName>
    <definedName name="Objednatel">'Krycí list'!$C$8</definedName>
    <definedName name="_xlnm.Print_Area" localSheetId="1">'Krycí list'!$A$1:$G$45</definedName>
    <definedName name="_xlnm.Print_Area" localSheetId="3">'Položky'!$A$1:$G$31</definedName>
    <definedName name="_xlnm.Print_Area" localSheetId="2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<sst xmlns="http://schemas.openxmlformats.org/spreadsheetml/2006/main" count="232" uniqueCount="120">
  <si>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</si>
  <si>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</si>
  <si>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</si>
  <si>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</si>
  <si>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</si>
  <si>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</si>
  <si>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</si>
  <si>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</si>
  <si>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</si>
  <si>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</si>
  <si>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</si>
  <si>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</si>
  <si>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</si>
  <si>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</si>
  <si>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</si>
  <si>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</si>
  <si>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</si>
  <si>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</si>
  <si>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</si>
  <si>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</si>
  <si>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</si>
  <si>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</si>
  <si>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</si>
  <si>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</si>
  <si>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</si>
  <si>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</si>
  <si>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</si>
  <si>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</si>
  <si>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</si>
  <si>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</si>
  <si>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</si>
  <si>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</si>
  <si>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</si>
  <si>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</si>
  <si>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</si>
  <si>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</si>
  <si>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</si>
  <si>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</si>
  <si>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</si>
  <si>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</si>
  <si>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</si>
  <si>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</si>
  <si>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</si>
  <si>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</si>
  <si>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</si>
  <si>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</si>
  <si>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</si>
  <si>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</si>
  <si>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</si>
  <si>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</si>
  <si>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</si>
  <si>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</si>
  <si>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</si>
  <si>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</si>
  <si>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</si>
  <si>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</si>
  <si>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</si>
  <si>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</si>
  <si>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</si>
  <si>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</si>
  <si>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</si>
  <si>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</si>
  <si>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</si>
  <si>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</si>
  <si>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</si>
  <si>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</si>
  <si>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</si>
  <si>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</si>
  <si>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713</t>
  </si>
  <si>
    <t>Izolace tepelné</t>
  </si>
  <si>
    <t>631 P10_18_30al</t>
  </si>
  <si>
    <t>Návleková izolace DN 10,tl.30 mm s povrchovou úpravou 2012</t>
  </si>
  <si>
    <t>m</t>
  </si>
  <si>
    <t>631 P15_22_40al</t>
  </si>
  <si>
    <t>Návleková izolace DN 15, tl.40 mm s povrchovou úpravou 2012</t>
  </si>
  <si>
    <t>631 P20_28_40al</t>
  </si>
  <si>
    <t>Návleková izolace DN 20, tl. 40 mm s povrchovou úpravou, 2012</t>
  </si>
  <si>
    <t>631 P25_35_50al</t>
  </si>
  <si>
    <t>Návleková izolace DN25, tl. 50 mm s povrchovou úpravou 2012</t>
  </si>
  <si>
    <t>631 P32_42_50al</t>
  </si>
  <si>
    <t>Návleková izolace DN 32, tl. 50 mm s povrchovou úpravou 2012</t>
  </si>
  <si>
    <t>6311000085</t>
  </si>
  <si>
    <t>Montáž návlekové izolace včetně pomocného materiálu</t>
  </si>
  <si>
    <t>998 71-3201.R00</t>
  </si>
  <si>
    <t>Přesun hmot pro izolace tepelné, výšky do 6 m</t>
  </si>
  <si>
    <t>733</t>
  </si>
  <si>
    <t>Rozvod potrubí</t>
  </si>
  <si>
    <t>733111112R00</t>
  </si>
  <si>
    <t xml:space="preserve">Potrubí závit. bezešvé běžné DN 10 </t>
  </si>
  <si>
    <t>733111113R00</t>
  </si>
  <si>
    <t xml:space="preserve">Potrubí závit. bezešvé běžné DN 15 </t>
  </si>
  <si>
    <t>733111114R00</t>
  </si>
  <si>
    <t xml:space="preserve">Potrubí závit. bezešvé běžné DN 20 </t>
  </si>
  <si>
    <t>733111115R00</t>
  </si>
  <si>
    <t xml:space="preserve">Potrubí závit. bezešvé běžné DN 25 </t>
  </si>
  <si>
    <t>733111116R00</t>
  </si>
  <si>
    <t xml:space="preserve">Potrubí závit. bezešvé běžné DN 32 </t>
  </si>
  <si>
    <t>733190107R00</t>
  </si>
  <si>
    <t xml:space="preserve">Tlaková zkouška potrubí ocel.závitového DN 40 </t>
  </si>
  <si>
    <t>998 73-3201.R00</t>
  </si>
  <si>
    <t>Přesun hmot pro rozvody potrubí, výšky do 6 m</t>
  </si>
  <si>
    <t>734</t>
  </si>
  <si>
    <t>Armatury</t>
  </si>
  <si>
    <t>734209103RT3</t>
  </si>
  <si>
    <t>Montáž armatur závitových,s 1závitem, G 1/2 včetně kul.kohoutu vypouštěcího</t>
  </si>
  <si>
    <t>kus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</si>
  <si>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</si>
  <si>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</si>
  <si>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</si>
  <si>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</si>
  <si>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</si>
  <si>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</si>
  <si>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</si>
  <si>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B14c</t>
  </si>
  <si>
    <t>801-3</t>
  </si>
  <si>
    <t>Bourání a podchycování konstrukcí</t>
  </si>
  <si>
    <t>Obsahem příslušných položek jsou i zednické výpomoci</t>
  </si>
  <si>
    <t>979 08-1</t>
  </si>
  <si>
    <t>Odvoz suti a vybour. hmot na skládku</t>
  </si>
  <si>
    <t>komplet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</si>
</sst>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1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right"/>
      <protection/>
    </xf>
    <xf numFmtId="0" fontId="3" fillId="0" borderId="40" xfId="19" applyFont="1" applyFill="1" applyBorder="1">
      <alignment/>
      <protection/>
    </xf>
    <xf numFmtId="0" fontId="0" fillId="0" borderId="40" xfId="19" applyFill="1" applyBorder="1">
      <alignment/>
      <protection/>
    </xf>
    <xf numFmtId="0" fontId="9" fillId="0" borderId="40" xfId="19" applyFont="1" applyFill="1" applyBorder="1" applyAlignment="1">
      <alignment horizontal="right"/>
      <protection/>
    </xf>
    <xf numFmtId="0" fontId="0" fillId="0" borderId="40" xfId="19" applyFill="1" applyBorder="1" applyAlignment="1">
      <alignment horizontal="left"/>
      <protection/>
    </xf>
    <xf numFmtId="0" fontId="0" fillId="0" borderId="41" xfId="19" applyFill="1" applyBorder="1">
      <alignment/>
      <protection/>
    </xf>
    <xf numFmtId="0" fontId="3" fillId="0" borderId="42" xfId="19" applyFont="1" applyFill="1" applyBorder="1">
      <alignment/>
      <protection/>
    </xf>
    <xf numFmtId="0" fontId="0" fillId="0" borderId="42" xfId="19" applyFill="1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0" xfId="19" applyFont="1" applyFill="1" applyBorder="1" applyAlignment="1">
      <alignment horizontal="center"/>
      <protection/>
    </xf>
    <xf numFmtId="0" fontId="6" fillId="0" borderId="30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8" fillId="0" borderId="52" xfId="19" applyNumberFormat="1" applyFont="1" applyFill="1" applyBorder="1" applyAlignment="1">
      <alignment horizontal="left"/>
      <protection/>
    </xf>
    <xf numFmtId="0" fontId="8" fillId="0" borderId="52" xfId="19" applyFont="1" applyFill="1" applyBorder="1" applyAlignment="1">
      <alignment wrapText="1"/>
      <protection/>
    </xf>
    <xf numFmtId="49" fontId="8" fillId="0" borderId="52" xfId="19" applyNumberFormat="1" applyFont="1" applyFill="1" applyBorder="1" applyAlignment="1">
      <alignment horizontal="center" shrinkToFit="1"/>
      <protection/>
    </xf>
    <xf numFmtId="4" fontId="8" fillId="0" borderId="52" xfId="19" applyNumberFormat="1" applyFont="1" applyFill="1" applyBorder="1" applyAlignment="1">
      <alignment horizontal="right"/>
      <protection/>
    </xf>
    <xf numFmtId="4" fontId="8" fillId="0" borderId="52" xfId="19" applyNumberFormat="1" applyFont="1" applyFill="1" applyBorder="1">
      <alignment/>
      <protection/>
    </xf>
    <xf numFmtId="0" fontId="0" fillId="0" borderId="53" xfId="19" applyFill="1" applyBorder="1" applyAlignment="1">
      <alignment horizontal="center"/>
      <protection/>
    </xf>
    <xf numFmtId="49" fontId="3" fillId="0" borderId="53" xfId="19" applyNumberFormat="1" applyFont="1" applyFill="1" applyBorder="1" applyAlignment="1">
      <alignment horizontal="left"/>
      <protection/>
    </xf>
    <xf numFmtId="0" fontId="3" fillId="0" borderId="53" xfId="19" applyFont="1" applyFill="1" applyBorder="1">
      <alignment/>
      <protection/>
    </xf>
    <xf numFmtId="4" fontId="0" fillId="0" borderId="53" xfId="19" applyNumberFormat="1" applyFill="1" applyBorder="1" applyAlignment="1">
      <alignment horizontal="right"/>
      <protection/>
    </xf>
    <xf numFmtId="4" fontId="1" fillId="0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9" fillId="0" borderId="13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4" fontId="0" fillId="0" borderId="52" xfId="19" applyNumberFormat="1" applyFill="1" applyBorder="1" applyAlignment="1">
      <alignment horizontal="right"/>
      <protection/>
    </xf>
    <xf numFmtId="4" fontId="1" fillId="0" borderId="52" xfId="19" applyNumberFormat="1" applyFont="1" applyFill="1" applyBorder="1">
      <alignment/>
      <protection/>
    </xf>
    <xf numFmtId="0" fontId="1" fillId="0" borderId="55" xfId="19" applyFont="1" applyFill="1" applyBorder="1" applyAlignment="1">
      <alignment horizontal="center"/>
      <protection/>
    </xf>
    <xf numFmtId="49" fontId="1" fillId="0" borderId="55" xfId="19" applyNumberFormat="1" applyFont="1" applyFill="1" applyBorder="1" applyAlignment="1">
      <alignment horizontal="left"/>
      <protection/>
    </xf>
    <xf numFmtId="0" fontId="1" fillId="0" borderId="55" xfId="19" applyFont="1" applyFill="1" applyBorder="1">
      <alignment/>
      <protection/>
    </xf>
    <xf numFmtId="0" fontId="0" fillId="0" borderId="55" xfId="19" applyFill="1" applyBorder="1" applyAlignment="1">
      <alignment horizontal="center"/>
      <protection/>
    </xf>
    <xf numFmtId="4" fontId="0" fillId="0" borderId="55" xfId="19" applyNumberFormat="1" applyFill="1" applyBorder="1" applyAlignment="1">
      <alignment horizontal="right"/>
      <protection/>
    </xf>
    <xf numFmtId="4" fontId="1" fillId="0" borderId="55" xfId="19" applyNumberFormat="1" applyFont="1" applyFill="1" applyBorder="1">
      <alignment/>
      <protection/>
    </xf>
    <xf numFmtId="0" fontId="1" fillId="0" borderId="53" xfId="19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0" fontId="0" fillId="0" borderId="57" xfId="19" applyFont="1" applyFill="1" applyBorder="1" applyAlignment="1">
      <alignment horizontal="center"/>
      <protection/>
    </xf>
    <xf numFmtId="0" fontId="0" fillId="0" borderId="58" xfId="19" applyFont="1" applyFill="1" applyBorder="1" applyAlignment="1">
      <alignment horizontal="center"/>
      <protection/>
    </xf>
    <xf numFmtId="49" fontId="0" fillId="0" borderId="59" xfId="19" applyNumberFormat="1" applyFont="1" applyFill="1" applyBorder="1" applyAlignment="1">
      <alignment horizontal="center"/>
      <protection/>
    </xf>
    <xf numFmtId="0" fontId="0" fillId="0" borderId="60" xfId="19" applyFont="1" applyFill="1" applyBorder="1" applyAlignment="1">
      <alignment horizontal="center"/>
      <protection/>
    </xf>
    <xf numFmtId="0" fontId="0" fillId="0" borderId="42" xfId="19" applyFill="1" applyBorder="1" applyAlignment="1">
      <alignment horizontal="center" shrinkToFit="1"/>
      <protection/>
    </xf>
    <xf numFmtId="0" fontId="0" fillId="0" borderId="61" xfId="19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8" sqref="C18"/>
    </sheetView>
  </sheetViews>
  <sheetFormatPr defaultColWidth="9.00390625" defaultRowHeight="12.75"/>
  <cols>
    <col min="2" max="2" width="14.75390625" style="0" bestFit="1" customWidth="1"/>
    <col min="3" max="3" width="13.875" style="0" bestFit="1" customWidth="1"/>
    <col min="5" max="5" width="13.625" style="0" customWidth="1"/>
    <col min="6" max="6" width="13.125" style="0" bestFit="1" customWidth="1"/>
    <col min="7" max="7" width="10.375" style="0" customWidth="1"/>
  </cols>
  <sheetData>
    <row r="1" spans="1:7" ht="35.25" customHeight="1">
      <c r="A1" s="1" t="s">
        <v>0</v>
      </c>
      <c r="B1" s="2"/>
      <c r="C1" s="2"/>
      <c r="D1" s="2"/>
      <c r="E1" s="2"/>
      <c r="F1" s="2"/>
      <c r="G1" s="2"/>
    </row>
    <row r="2" ht="13.5" thickBot="1"/>
    <row r="3" spans="1:7" ht="12.75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5">
      <c r="A4" s="7"/>
      <c r="B4" s="8"/>
      <c r="C4" s="9" t="s">
        <v>113</v>
      </c>
      <c r="D4" s="10"/>
      <c r="E4" s="10"/>
      <c r="F4" s="11"/>
      <c r="G4" s="12"/>
    </row>
    <row r="5" spans="1:7" ht="12.75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5">
      <c r="A6" s="7"/>
      <c r="B6" s="8"/>
      <c r="C6" s="9" t="s">
        <v>67</v>
      </c>
      <c r="D6" s="10"/>
      <c r="E6" s="10"/>
      <c r="F6" s="18"/>
      <c r="G6" s="12"/>
    </row>
    <row r="7" spans="1:7" ht="12.75">
      <c r="A7" s="13" t="s">
        <v>8</v>
      </c>
      <c r="B7" s="15"/>
      <c r="C7" s="186"/>
      <c r="D7" s="187"/>
      <c r="E7" s="19" t="s">
        <v>9</v>
      </c>
      <c r="F7" s="20"/>
      <c r="G7" s="21">
        <v>0</v>
      </c>
    </row>
    <row r="8" spans="1:7" ht="12.75">
      <c r="A8" s="13" t="s">
        <v>10</v>
      </c>
      <c r="B8" s="15"/>
      <c r="C8" s="186" t="s">
        <v>112</v>
      </c>
      <c r="D8" s="18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7" ht="12.75">
      <c r="A10" s="28" t="s">
        <v>14</v>
      </c>
      <c r="B10" s="11"/>
      <c r="C10" s="11"/>
      <c r="D10" s="11"/>
      <c r="E10" s="29" t="s">
        <v>15</v>
      </c>
      <c r="F10" s="11"/>
      <c r="G10" s="12"/>
    </row>
    <row r="11" spans="1:7" ht="12.75">
      <c r="A11" s="28"/>
      <c r="B11" s="11"/>
      <c r="C11" s="11"/>
      <c r="D11" s="11"/>
      <c r="E11" s="188"/>
      <c r="F11" s="189"/>
      <c r="G11" s="190"/>
    </row>
    <row r="12" spans="1:7" ht="32.2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3.5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2.75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2.75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2.75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2.75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2.75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2.75">
      <c r="A19" s="49"/>
      <c r="B19" s="41"/>
      <c r="C19" s="42"/>
      <c r="D19" s="24"/>
      <c r="E19" s="46"/>
      <c r="F19" s="47"/>
      <c r="G19" s="42"/>
    </row>
    <row r="20" spans="1:7" ht="12.75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2.75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3.5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83.25" customHeight="1">
      <c r="A27" s="28"/>
      <c r="B27" s="11"/>
      <c r="C27" s="29"/>
      <c r="D27" s="11"/>
      <c r="E27" s="29"/>
      <c r="F27" s="11"/>
      <c r="G27" s="12"/>
    </row>
    <row r="28" spans="1:7" ht="12.75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f>C17</f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f>ROUND(PRODUCT(F32,C33/100),1)</f>
        <v>0</v>
      </c>
      <c r="G33" s="27"/>
    </row>
    <row r="34" spans="1:7" ht="30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</sheetData>
  <mergeCells count="3">
    <mergeCell ref="C7:D7"/>
    <mergeCell ref="C8:D8"/>
    <mergeCell ref="E11:G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F30" sqref="F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113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6"/>
      <c r="D7" s="18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6" t="s">
        <v>112</v>
      </c>
      <c r="D8" s="18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8"/>
      <c r="F11" s="189"/>
      <c r="G11" s="19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2"/>
      <c r="C37" s="192"/>
      <c r="D37" s="192"/>
      <c r="E37" s="192"/>
      <c r="F37" s="192"/>
      <c r="G37" s="192"/>
      <c r="H37" t="s">
        <v>4</v>
      </c>
    </row>
    <row r="38" spans="1:8" ht="12.75" customHeight="1">
      <c r="A38" s="68"/>
      <c r="B38" s="192"/>
      <c r="C38" s="192"/>
      <c r="D38" s="192"/>
      <c r="E38" s="192"/>
      <c r="F38" s="192"/>
      <c r="G38" s="192"/>
      <c r="H38" t="s">
        <v>4</v>
      </c>
    </row>
    <row r="39" spans="1:8" ht="12.75">
      <c r="A39" s="68"/>
      <c r="B39" s="192"/>
      <c r="C39" s="192"/>
      <c r="D39" s="192"/>
      <c r="E39" s="192"/>
      <c r="F39" s="192"/>
      <c r="G39" s="192"/>
      <c r="H39" t="s">
        <v>4</v>
      </c>
    </row>
    <row r="40" spans="1:8" ht="12.75">
      <c r="A40" s="68"/>
      <c r="B40" s="192"/>
      <c r="C40" s="192"/>
      <c r="D40" s="192"/>
      <c r="E40" s="192"/>
      <c r="F40" s="192"/>
      <c r="G40" s="192"/>
      <c r="H40" t="s">
        <v>4</v>
      </c>
    </row>
    <row r="41" spans="1:8" ht="12.75">
      <c r="A41" s="68"/>
      <c r="B41" s="192"/>
      <c r="C41" s="192"/>
      <c r="D41" s="192"/>
      <c r="E41" s="192"/>
      <c r="F41" s="192"/>
      <c r="G41" s="192"/>
      <c r="H41" t="s">
        <v>4</v>
      </c>
    </row>
    <row r="42" spans="1:8" ht="12.75">
      <c r="A42" s="68"/>
      <c r="B42" s="192"/>
      <c r="C42" s="192"/>
      <c r="D42" s="192"/>
      <c r="E42" s="192"/>
      <c r="F42" s="192"/>
      <c r="G42" s="192"/>
      <c r="H42" t="s">
        <v>4</v>
      </c>
    </row>
    <row r="43" spans="1:8" ht="12.75">
      <c r="A43" s="68"/>
      <c r="B43" s="192"/>
      <c r="C43" s="192"/>
      <c r="D43" s="192"/>
      <c r="E43" s="192"/>
      <c r="F43" s="192"/>
      <c r="G43" s="192"/>
      <c r="H43" t="s">
        <v>4</v>
      </c>
    </row>
    <row r="44" spans="1:8" ht="12.75">
      <c r="A44" s="68"/>
      <c r="B44" s="192"/>
      <c r="C44" s="192"/>
      <c r="D44" s="192"/>
      <c r="E44" s="192"/>
      <c r="F44" s="192"/>
      <c r="G44" s="192"/>
      <c r="H44" t="s">
        <v>4</v>
      </c>
    </row>
    <row r="45" spans="1:8" ht="12.75">
      <c r="A45" s="68"/>
      <c r="B45" s="192"/>
      <c r="C45" s="192"/>
      <c r="D45" s="192"/>
      <c r="E45" s="192"/>
      <c r="F45" s="192"/>
      <c r="G45" s="192"/>
      <c r="H45" t="s">
        <v>4</v>
      </c>
    </row>
    <row r="46" spans="2:7" ht="12.75">
      <c r="B46" s="191"/>
      <c r="C46" s="191"/>
      <c r="D46" s="191"/>
      <c r="E46" s="191"/>
      <c r="F46" s="191"/>
      <c r="G46" s="191"/>
    </row>
    <row r="47" spans="2:7" ht="12.75">
      <c r="B47" s="191"/>
      <c r="C47" s="191"/>
      <c r="D47" s="191"/>
      <c r="E47" s="191"/>
      <c r="F47" s="191"/>
      <c r="G47" s="191"/>
    </row>
    <row r="48" spans="2:7" ht="12.75">
      <c r="B48" s="191"/>
      <c r="C48" s="191"/>
      <c r="D48" s="191"/>
      <c r="E48" s="191"/>
      <c r="F48" s="191"/>
      <c r="G48" s="191"/>
    </row>
    <row r="49" spans="2:7" ht="12.75">
      <c r="B49" s="191"/>
      <c r="C49" s="191"/>
      <c r="D49" s="191"/>
      <c r="E49" s="191"/>
      <c r="F49" s="191"/>
      <c r="G49" s="191"/>
    </row>
    <row r="50" spans="2:7" ht="12.75">
      <c r="B50" s="191"/>
      <c r="C50" s="191"/>
      <c r="D50" s="191"/>
      <c r="E50" s="191"/>
      <c r="F50" s="191"/>
      <c r="G50" s="191"/>
    </row>
    <row r="51" spans="2:7" ht="12.75">
      <c r="B51" s="191"/>
      <c r="C51" s="191"/>
      <c r="D51" s="191"/>
      <c r="E51" s="191"/>
      <c r="F51" s="191"/>
      <c r="G51" s="191"/>
    </row>
    <row r="52" spans="2:7" ht="12.75">
      <c r="B52" s="191"/>
      <c r="C52" s="191"/>
      <c r="D52" s="191"/>
      <c r="E52" s="191"/>
      <c r="F52" s="191"/>
      <c r="G52" s="191"/>
    </row>
    <row r="53" spans="2:7" ht="12.75">
      <c r="B53" s="191"/>
      <c r="C53" s="191"/>
      <c r="D53" s="191"/>
      <c r="E53" s="191"/>
      <c r="F53" s="191"/>
      <c r="G53" s="191"/>
    </row>
    <row r="54" spans="2:7" ht="12.75">
      <c r="B54" s="191"/>
      <c r="C54" s="191"/>
      <c r="D54" s="191"/>
      <c r="E54" s="191"/>
      <c r="F54" s="191"/>
      <c r="G54" s="191"/>
    </row>
    <row r="55" spans="2:7" ht="12.75">
      <c r="B55" s="191"/>
      <c r="C55" s="191"/>
      <c r="D55" s="191"/>
      <c r="E55" s="191"/>
      <c r="F55" s="191"/>
      <c r="G55" s="191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69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0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5" t="s">
        <v>5</v>
      </c>
      <c r="B1" s="196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197" t="s">
        <v>1</v>
      </c>
      <c r="B2" s="198"/>
      <c r="C2" s="75" t="str">
        <f>CONCATENATE(cisloobjektu," ",nazevobjektu)</f>
        <v> B14c</v>
      </c>
      <c r="D2" s="76"/>
      <c r="E2" s="77"/>
      <c r="F2" s="76"/>
      <c r="G2" s="199"/>
      <c r="H2" s="199"/>
      <c r="I2" s="200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Položky!BA15</f>
        <v>0</v>
      </c>
      <c r="F7" s="173">
        <f>Položky!BB15</f>
        <v>0</v>
      </c>
      <c r="G7" s="173">
        <f>Položky!BC15</f>
        <v>0</v>
      </c>
      <c r="H7" s="173">
        <f>Položky!BD15</f>
        <v>0</v>
      </c>
      <c r="I7" s="174">
        <f>Položky!BE15</f>
        <v>0</v>
      </c>
    </row>
    <row r="8" spans="1:9" s="11" customFormat="1" ht="12.75">
      <c r="A8" s="171" t="str">
        <f>Položky!B16</f>
        <v>733</v>
      </c>
      <c r="B8" s="86" t="str">
        <f>Položky!C16</f>
        <v>Rozvod potrubí</v>
      </c>
      <c r="C8" s="87"/>
      <c r="D8" s="88"/>
      <c r="E8" s="172">
        <f>Položky!BA24</f>
        <v>0</v>
      </c>
      <c r="F8" s="173">
        <f>Položky!BB24</f>
        <v>0</v>
      </c>
      <c r="G8" s="173">
        <f>Položky!BC24</f>
        <v>0</v>
      </c>
      <c r="H8" s="173">
        <f>Položky!BD24</f>
        <v>0</v>
      </c>
      <c r="I8" s="174">
        <f>Položky!BE24</f>
        <v>0</v>
      </c>
    </row>
    <row r="9" spans="1:9" s="11" customFormat="1" ht="12.75">
      <c r="A9" s="171" t="str">
        <f>Položky!B25</f>
        <v>734</v>
      </c>
      <c r="B9" s="86" t="str">
        <f>Položky!C25</f>
        <v>Armatury</v>
      </c>
      <c r="C9" s="87"/>
      <c r="D9" s="88"/>
      <c r="E9" s="172">
        <f>Položky!BA28</f>
        <v>0</v>
      </c>
      <c r="F9" s="173">
        <f>Položky!BB28</f>
        <v>0</v>
      </c>
      <c r="G9" s="173">
        <f>Položky!BC28</f>
        <v>0</v>
      </c>
      <c r="H9" s="173">
        <f>Položky!BD28</f>
        <v>0</v>
      </c>
      <c r="I9" s="174">
        <f>Položky!BE28</f>
        <v>0</v>
      </c>
    </row>
    <row r="10" spans="1:9" s="11" customFormat="1" ht="12.75">
      <c r="A10" s="171" t="str">
        <f>Položky!B29</f>
        <v>783</v>
      </c>
      <c r="B10" s="86" t="str">
        <f>Položky!C29</f>
        <v>Nátěry</v>
      </c>
      <c r="C10" s="87"/>
      <c r="D10" s="88"/>
      <c r="E10" s="172">
        <f>Položky!BA31</f>
        <v>0</v>
      </c>
      <c r="F10" s="173">
        <f>Položky!BB31</f>
        <v>0</v>
      </c>
      <c r="G10" s="173">
        <f>Položky!BC31</f>
        <v>0</v>
      </c>
      <c r="H10" s="173">
        <f>Položky!BD31</f>
        <v>0</v>
      </c>
      <c r="I10" s="174">
        <f>Položky!BE31</f>
        <v>0</v>
      </c>
    </row>
    <row r="11" spans="1:9" s="94" customFormat="1" ht="13.5" thickBot="1">
      <c r="A11" s="175" t="s">
        <v>114</v>
      </c>
      <c r="B11" s="176" t="s">
        <v>115</v>
      </c>
      <c r="C11" s="87"/>
      <c r="D11" s="88"/>
      <c r="E11" s="172">
        <v>0</v>
      </c>
      <c r="F11" s="173">
        <v>0</v>
      </c>
      <c r="G11" s="173">
        <v>0</v>
      </c>
      <c r="H11" s="173">
        <v>0</v>
      </c>
      <c r="I11" s="174">
        <v>0</v>
      </c>
    </row>
    <row r="12" spans="1:9" ht="13.5" thickBot="1">
      <c r="A12" s="89"/>
      <c r="B12" s="81" t="s">
        <v>50</v>
      </c>
      <c r="C12" s="81"/>
      <c r="D12" s="90"/>
      <c r="E12" s="91">
        <f>SUM(E7:E10)</f>
        <v>0</v>
      </c>
      <c r="F12" s="92">
        <f>SUM(F7:F10)</f>
        <v>0</v>
      </c>
      <c r="G12" s="92">
        <f>SUM(G7:G10)</f>
        <v>0</v>
      </c>
      <c r="H12" s="92">
        <f>SUM(H7:H10)</f>
        <v>0</v>
      </c>
      <c r="I12" s="93">
        <f>SUM(I7:I10)</f>
        <v>0</v>
      </c>
    </row>
    <row r="13" spans="1:57" ht="19.5" customHeight="1">
      <c r="A13" s="87"/>
      <c r="B13" s="87"/>
      <c r="C13" s="87"/>
      <c r="D13" s="87"/>
      <c r="E13" s="87"/>
      <c r="F13" s="87"/>
      <c r="G13" s="87"/>
      <c r="H13" s="87"/>
      <c r="I13" s="87"/>
      <c r="BA13" s="30"/>
      <c r="BB13" s="30"/>
      <c r="BC13" s="30"/>
      <c r="BD13" s="30"/>
      <c r="BE13" s="30"/>
    </row>
    <row r="14" spans="1:9" ht="18">
      <c r="A14" s="95" t="s">
        <v>51</v>
      </c>
      <c r="B14" s="95"/>
      <c r="C14" s="95"/>
      <c r="D14" s="95"/>
      <c r="E14" s="95"/>
      <c r="F14" s="95"/>
      <c r="G14" s="96"/>
      <c r="H14" s="95"/>
      <c r="I14" s="95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53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  <c r="BA16">
        <v>8</v>
      </c>
    </row>
    <row r="17" spans="1:9" ht="12.75">
      <c r="A17" s="106"/>
      <c r="B17" s="107"/>
      <c r="C17" s="107"/>
      <c r="D17" s="108"/>
      <c r="E17" s="109"/>
      <c r="F17" s="110"/>
      <c r="G17" s="111">
        <f>CHOOSE(BA16+1,HSV+PSV,HSV+PSV+Mont,HSV+PSV+Dodavka+Mont,HSV,PSV,Mont,Dodavka,Mont+Dodavka,0)</f>
        <v>0</v>
      </c>
      <c r="H17" s="112"/>
      <c r="I17" s="113">
        <f>E17+F17*G17/100</f>
        <v>0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93">
        <f>SUM(H17:H17)</f>
        <v>0</v>
      </c>
      <c r="I18" s="194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mergeCells count="4">
    <mergeCell ref="H18:I1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Z104"/>
  <sheetViews>
    <sheetView showGridLines="0" showZeros="0" workbookViewId="0" topLeftCell="A4">
      <selection activeCell="A34" sqref="A3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2" t="s">
        <v>5</v>
      </c>
      <c r="B3" s="203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204" t="s">
        <v>1</v>
      </c>
      <c r="B4" s="205"/>
      <c r="C4" s="133" t="str">
        <f>CONCATENATE(cisloobjektu," ",nazevobjektu)</f>
        <v> B14c</v>
      </c>
      <c r="D4" s="134"/>
      <c r="E4" s="206"/>
      <c r="F4" s="206"/>
      <c r="G4" s="207"/>
    </row>
    <row r="5" spans="1:7" ht="13.5" thickTop="1">
      <c r="A5" s="135"/>
      <c r="B5" s="136" t="s">
        <v>43</v>
      </c>
      <c r="C5" s="136" t="s">
        <v>116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8</v>
      </c>
      <c r="F8" s="155"/>
      <c r="G8" s="156"/>
      <c r="O8" s="150">
        <v>2</v>
      </c>
      <c r="AA8" s="123">
        <v>3</v>
      </c>
      <c r="AB8" s="123">
        <v>7</v>
      </c>
      <c r="AC8" s="123" t="s">
        <v>70</v>
      </c>
      <c r="AZ8" s="123">
        <v>2</v>
      </c>
      <c r="BA8" s="123">
        <f aca="true" t="shared" si="0" ref="BA8:BA14">IF(AZ8=1,G8,0)</f>
        <v>0</v>
      </c>
      <c r="BB8" s="123">
        <f aca="true" t="shared" si="1" ref="BB8:BB14">IF(AZ8=2,G8,0)</f>
        <v>0</v>
      </c>
      <c r="BC8" s="123">
        <f aca="true" t="shared" si="2" ref="BC8:BC14">IF(AZ8=3,G8,0)</f>
        <v>0</v>
      </c>
      <c r="BD8" s="123">
        <f aca="true" t="shared" si="3" ref="BD8:BD14">IF(AZ8=4,G8,0)</f>
        <v>0</v>
      </c>
      <c r="BE8" s="123">
        <f aca="true" t="shared" si="4" ref="BE8:BE14">IF(AZ8=5,G8,0)</f>
        <v>0</v>
      </c>
      <c r="CZ8" s="123">
        <v>0</v>
      </c>
    </row>
    <row r="9" spans="1:104" ht="22.5">
      <c r="A9" s="151">
        <v>2</v>
      </c>
      <c r="B9" s="152" t="s">
        <v>73</v>
      </c>
      <c r="C9" s="153" t="s">
        <v>74</v>
      </c>
      <c r="D9" s="154" t="s">
        <v>72</v>
      </c>
      <c r="E9" s="155">
        <v>28</v>
      </c>
      <c r="F9" s="155"/>
      <c r="G9" s="156"/>
      <c r="O9" s="150">
        <v>2</v>
      </c>
      <c r="AA9" s="123">
        <v>3</v>
      </c>
      <c r="AB9" s="123">
        <v>7</v>
      </c>
      <c r="AC9" s="123" t="s">
        <v>73</v>
      </c>
      <c r="AZ9" s="123">
        <v>2</v>
      </c>
      <c r="BA9" s="123">
        <f t="shared" si="0"/>
        <v>0</v>
      </c>
      <c r="BB9" s="123">
        <f t="shared" si="1"/>
        <v>0</v>
      </c>
      <c r="BC9" s="123">
        <f t="shared" si="2"/>
        <v>0</v>
      </c>
      <c r="BD9" s="123">
        <f t="shared" si="3"/>
        <v>0</v>
      </c>
      <c r="BE9" s="123">
        <f t="shared" si="4"/>
        <v>0</v>
      </c>
      <c r="CZ9" s="123">
        <v>0</v>
      </c>
    </row>
    <row r="10" spans="1:104" ht="22.5">
      <c r="A10" s="151">
        <v>3</v>
      </c>
      <c r="B10" s="152" t="s">
        <v>75</v>
      </c>
      <c r="C10" s="153" t="s">
        <v>76</v>
      </c>
      <c r="D10" s="154" t="s">
        <v>72</v>
      </c>
      <c r="E10" s="155">
        <v>86</v>
      </c>
      <c r="F10" s="155"/>
      <c r="G10" s="156"/>
      <c r="O10" s="150">
        <v>2</v>
      </c>
      <c r="AA10" s="123">
        <v>3</v>
      </c>
      <c r="AB10" s="123">
        <v>7</v>
      </c>
      <c r="AC10" s="123" t="s">
        <v>75</v>
      </c>
      <c r="AZ10" s="123">
        <v>2</v>
      </c>
      <c r="BA10" s="123">
        <f t="shared" si="0"/>
        <v>0</v>
      </c>
      <c r="BB10" s="123">
        <f t="shared" si="1"/>
        <v>0</v>
      </c>
      <c r="BC10" s="123">
        <f t="shared" si="2"/>
        <v>0</v>
      </c>
      <c r="BD10" s="123">
        <f t="shared" si="3"/>
        <v>0</v>
      </c>
      <c r="BE10" s="123">
        <f t="shared" si="4"/>
        <v>0</v>
      </c>
      <c r="CZ10" s="123">
        <v>0</v>
      </c>
    </row>
    <row r="11" spans="1:104" ht="22.5">
      <c r="A11" s="151">
        <v>4</v>
      </c>
      <c r="B11" s="152" t="s">
        <v>77</v>
      </c>
      <c r="C11" s="153" t="s">
        <v>78</v>
      </c>
      <c r="D11" s="154" t="s">
        <v>72</v>
      </c>
      <c r="E11" s="155">
        <v>66</v>
      </c>
      <c r="F11" s="155"/>
      <c r="G11" s="156"/>
      <c r="O11" s="150">
        <v>2</v>
      </c>
      <c r="AA11" s="123">
        <v>3</v>
      </c>
      <c r="AB11" s="123">
        <v>7</v>
      </c>
      <c r="AC11" s="123" t="s">
        <v>77</v>
      </c>
      <c r="AZ11" s="123">
        <v>2</v>
      </c>
      <c r="BA11" s="123">
        <f t="shared" si="0"/>
        <v>0</v>
      </c>
      <c r="BB11" s="123">
        <f t="shared" si="1"/>
        <v>0</v>
      </c>
      <c r="BC11" s="123">
        <f t="shared" si="2"/>
        <v>0</v>
      </c>
      <c r="BD11" s="123">
        <f t="shared" si="3"/>
        <v>0</v>
      </c>
      <c r="BE11" s="123">
        <f t="shared" si="4"/>
        <v>0</v>
      </c>
      <c r="CZ11" s="123">
        <v>0</v>
      </c>
    </row>
    <row r="12" spans="1:104" ht="22.5">
      <c r="A12" s="151">
        <v>5</v>
      </c>
      <c r="B12" s="152" t="s">
        <v>79</v>
      </c>
      <c r="C12" s="153" t="s">
        <v>80</v>
      </c>
      <c r="D12" s="154" t="s">
        <v>72</v>
      </c>
      <c r="E12" s="155">
        <v>5</v>
      </c>
      <c r="F12" s="155"/>
      <c r="G12" s="156"/>
      <c r="O12" s="150">
        <v>2</v>
      </c>
      <c r="AA12" s="123">
        <v>3</v>
      </c>
      <c r="AB12" s="123">
        <v>7</v>
      </c>
      <c r="AC12" s="123" t="s">
        <v>79</v>
      </c>
      <c r="AZ12" s="123">
        <v>2</v>
      </c>
      <c r="BA12" s="123">
        <f t="shared" si="0"/>
        <v>0</v>
      </c>
      <c r="BB12" s="123">
        <f t="shared" si="1"/>
        <v>0</v>
      </c>
      <c r="BC12" s="123">
        <f t="shared" si="2"/>
        <v>0</v>
      </c>
      <c r="BD12" s="123">
        <f t="shared" si="3"/>
        <v>0</v>
      </c>
      <c r="BE12" s="123">
        <f t="shared" si="4"/>
        <v>0</v>
      </c>
      <c r="CZ12" s="123">
        <v>0</v>
      </c>
    </row>
    <row r="13" spans="1:104" ht="12.75">
      <c r="A13" s="151">
        <v>6</v>
      </c>
      <c r="B13" s="152" t="s">
        <v>81</v>
      </c>
      <c r="C13" s="153" t="s">
        <v>82</v>
      </c>
      <c r="D13" s="154" t="s">
        <v>72</v>
      </c>
      <c r="E13" s="155">
        <v>193</v>
      </c>
      <c r="F13" s="155"/>
      <c r="G13" s="156"/>
      <c r="O13" s="150">
        <v>2</v>
      </c>
      <c r="AA13" s="123">
        <v>1</v>
      </c>
      <c r="AB13" s="123">
        <v>7</v>
      </c>
      <c r="AC13" s="123">
        <v>7</v>
      </c>
      <c r="AZ13" s="123">
        <v>2</v>
      </c>
      <c r="BA13" s="123">
        <f t="shared" si="0"/>
        <v>0</v>
      </c>
      <c r="BB13" s="123">
        <f t="shared" si="1"/>
        <v>0</v>
      </c>
      <c r="BC13" s="123">
        <f t="shared" si="2"/>
        <v>0</v>
      </c>
      <c r="BD13" s="123">
        <f t="shared" si="3"/>
        <v>0</v>
      </c>
      <c r="BE13" s="123">
        <f t="shared" si="4"/>
        <v>0</v>
      </c>
      <c r="CZ13" s="123">
        <v>0</v>
      </c>
    </row>
    <row r="14" spans="1:104" ht="12.75">
      <c r="A14" s="151">
        <v>7</v>
      </c>
      <c r="B14" s="152" t="s">
        <v>83</v>
      </c>
      <c r="C14" s="153" t="s">
        <v>84</v>
      </c>
      <c r="D14" s="154" t="s">
        <v>54</v>
      </c>
      <c r="E14" s="155"/>
      <c r="F14" s="155"/>
      <c r="G14" s="156"/>
      <c r="O14" s="150">
        <v>2</v>
      </c>
      <c r="AA14" s="123">
        <v>12</v>
      </c>
      <c r="AB14" s="123">
        <v>7</v>
      </c>
      <c r="AC14" s="123">
        <v>7</v>
      </c>
      <c r="AZ14" s="123">
        <v>2</v>
      </c>
      <c r="BA14" s="123">
        <f t="shared" si="0"/>
        <v>0</v>
      </c>
      <c r="BB14" s="123">
        <f t="shared" si="1"/>
        <v>0</v>
      </c>
      <c r="BC14" s="123">
        <f t="shared" si="2"/>
        <v>0</v>
      </c>
      <c r="BD14" s="123">
        <f t="shared" si="3"/>
        <v>0</v>
      </c>
      <c r="BE14" s="123">
        <f t="shared" si="4"/>
        <v>0</v>
      </c>
      <c r="CZ14" s="123">
        <v>5</v>
      </c>
    </row>
    <row r="15" spans="1:57" ht="12.75">
      <c r="A15" s="157"/>
      <c r="B15" s="158" t="s">
        <v>66</v>
      </c>
      <c r="C15" s="159" t="str">
        <f>CONCATENATE(B7," ",C7)</f>
        <v>713 Izolace tepelné</v>
      </c>
      <c r="D15" s="157"/>
      <c r="E15" s="160"/>
      <c r="F15" s="160"/>
      <c r="G15" s="161"/>
      <c r="O15" s="150">
        <v>4</v>
      </c>
      <c r="BA15" s="162">
        <f>SUM(BA7:BA14)</f>
        <v>0</v>
      </c>
      <c r="BB15" s="162">
        <f>SUM(BB7:BB14)</f>
        <v>0</v>
      </c>
      <c r="BC15" s="162">
        <f>SUM(BC7:BC14)</f>
        <v>0</v>
      </c>
      <c r="BD15" s="162">
        <f>SUM(BD7:BD14)</f>
        <v>0</v>
      </c>
      <c r="BE15" s="162">
        <f>SUM(BE7:BE14)</f>
        <v>0</v>
      </c>
    </row>
    <row r="16" spans="1:15" ht="12.75">
      <c r="A16" s="143" t="s">
        <v>65</v>
      </c>
      <c r="B16" s="144" t="s">
        <v>85</v>
      </c>
      <c r="C16" s="145" t="s">
        <v>86</v>
      </c>
      <c r="D16" s="146"/>
      <c r="E16" s="147"/>
      <c r="F16" s="147"/>
      <c r="G16" s="148"/>
      <c r="H16" s="149"/>
      <c r="I16" s="149"/>
      <c r="O16" s="150">
        <v>1</v>
      </c>
    </row>
    <row r="17" spans="1:104" ht="12.75">
      <c r="A17" s="151">
        <v>8</v>
      </c>
      <c r="B17" s="152" t="s">
        <v>87</v>
      </c>
      <c r="C17" s="153" t="s">
        <v>88</v>
      </c>
      <c r="D17" s="154" t="s">
        <v>72</v>
      </c>
      <c r="E17" s="155">
        <v>8</v>
      </c>
      <c r="F17" s="155"/>
      <c r="G17" s="156"/>
      <c r="O17" s="150">
        <v>2</v>
      </c>
      <c r="AA17" s="123">
        <v>1</v>
      </c>
      <c r="AB17" s="123">
        <v>7</v>
      </c>
      <c r="AC17" s="123">
        <v>7</v>
      </c>
      <c r="AZ17" s="123">
        <v>2</v>
      </c>
      <c r="BA17" s="123">
        <f aca="true" t="shared" si="5" ref="BA17:BA23">IF(AZ17=1,G17,0)</f>
        <v>0</v>
      </c>
      <c r="BB17" s="123">
        <f aca="true" t="shared" si="6" ref="BB17:BB23">IF(AZ17=2,G17,0)</f>
        <v>0</v>
      </c>
      <c r="BC17" s="123">
        <f aca="true" t="shared" si="7" ref="BC17:BC23">IF(AZ17=3,G17,0)</f>
        <v>0</v>
      </c>
      <c r="BD17" s="123">
        <f aca="true" t="shared" si="8" ref="BD17:BD23">IF(AZ17=4,G17,0)</f>
        <v>0</v>
      </c>
      <c r="BE17" s="123">
        <f aca="true" t="shared" si="9" ref="BE17:BE23">IF(AZ17=5,G17,0)</f>
        <v>0</v>
      </c>
      <c r="CZ17" s="123">
        <v>0.00504</v>
      </c>
    </row>
    <row r="18" spans="1:104" ht="12.75">
      <c r="A18" s="151">
        <v>9</v>
      </c>
      <c r="B18" s="152" t="s">
        <v>89</v>
      </c>
      <c r="C18" s="153" t="s">
        <v>90</v>
      </c>
      <c r="D18" s="154" t="s">
        <v>72</v>
      </c>
      <c r="E18" s="155">
        <v>28</v>
      </c>
      <c r="F18" s="155"/>
      <c r="G18" s="156"/>
      <c r="O18" s="150">
        <v>2</v>
      </c>
      <c r="AA18" s="123">
        <v>1</v>
      </c>
      <c r="AB18" s="123">
        <v>7</v>
      </c>
      <c r="AC18" s="123">
        <v>7</v>
      </c>
      <c r="AZ18" s="123">
        <v>2</v>
      </c>
      <c r="BA18" s="123">
        <f t="shared" si="5"/>
        <v>0</v>
      </c>
      <c r="BB18" s="123">
        <f t="shared" si="6"/>
        <v>0</v>
      </c>
      <c r="BC18" s="123">
        <f t="shared" si="7"/>
        <v>0</v>
      </c>
      <c r="BD18" s="123">
        <f t="shared" si="8"/>
        <v>0</v>
      </c>
      <c r="BE18" s="123">
        <f t="shared" si="9"/>
        <v>0</v>
      </c>
      <c r="CZ18" s="123">
        <v>0.00571</v>
      </c>
    </row>
    <row r="19" spans="1:104" ht="12.75">
      <c r="A19" s="151">
        <v>10</v>
      </c>
      <c r="B19" s="152" t="s">
        <v>91</v>
      </c>
      <c r="C19" s="153" t="s">
        <v>92</v>
      </c>
      <c r="D19" s="154" t="s">
        <v>72</v>
      </c>
      <c r="E19" s="155">
        <v>86</v>
      </c>
      <c r="F19" s="155"/>
      <c r="G19" s="156"/>
      <c r="O19" s="150">
        <v>2</v>
      </c>
      <c r="AA19" s="123">
        <v>1</v>
      </c>
      <c r="AB19" s="123">
        <v>7</v>
      </c>
      <c r="AC19" s="123">
        <v>7</v>
      </c>
      <c r="AZ19" s="123">
        <v>2</v>
      </c>
      <c r="BA19" s="123">
        <f t="shared" si="5"/>
        <v>0</v>
      </c>
      <c r="BB19" s="123">
        <f t="shared" si="6"/>
        <v>0</v>
      </c>
      <c r="BC19" s="123">
        <f t="shared" si="7"/>
        <v>0</v>
      </c>
      <c r="BD19" s="123">
        <f t="shared" si="8"/>
        <v>0</v>
      </c>
      <c r="BE19" s="123">
        <f t="shared" si="9"/>
        <v>0</v>
      </c>
      <c r="CZ19" s="123">
        <v>0.00589</v>
      </c>
    </row>
    <row r="20" spans="1:104" ht="12.75">
      <c r="A20" s="151">
        <v>11</v>
      </c>
      <c r="B20" s="152" t="s">
        <v>93</v>
      </c>
      <c r="C20" s="153" t="s">
        <v>94</v>
      </c>
      <c r="D20" s="154" t="s">
        <v>72</v>
      </c>
      <c r="E20" s="155">
        <v>66</v>
      </c>
      <c r="F20" s="155"/>
      <c r="G20" s="156"/>
      <c r="O20" s="150">
        <v>2</v>
      </c>
      <c r="AA20" s="123">
        <v>1</v>
      </c>
      <c r="AB20" s="123">
        <v>7</v>
      </c>
      <c r="AC20" s="123">
        <v>7</v>
      </c>
      <c r="AZ20" s="123">
        <v>2</v>
      </c>
      <c r="BA20" s="123">
        <f t="shared" si="5"/>
        <v>0</v>
      </c>
      <c r="BB20" s="123">
        <f t="shared" si="6"/>
        <v>0</v>
      </c>
      <c r="BC20" s="123">
        <f t="shared" si="7"/>
        <v>0</v>
      </c>
      <c r="BD20" s="123">
        <f t="shared" si="8"/>
        <v>0</v>
      </c>
      <c r="BE20" s="123">
        <f t="shared" si="9"/>
        <v>0</v>
      </c>
      <c r="CZ20" s="123">
        <v>0.00673</v>
      </c>
    </row>
    <row r="21" spans="1:104" ht="12.75">
      <c r="A21" s="151">
        <v>12</v>
      </c>
      <c r="B21" s="152" t="s">
        <v>95</v>
      </c>
      <c r="C21" s="153" t="s">
        <v>96</v>
      </c>
      <c r="D21" s="154" t="s">
        <v>72</v>
      </c>
      <c r="E21" s="155">
        <v>5</v>
      </c>
      <c r="F21" s="155"/>
      <c r="G21" s="156"/>
      <c r="O21" s="150">
        <v>2</v>
      </c>
      <c r="AA21" s="123">
        <v>1</v>
      </c>
      <c r="AB21" s="123">
        <v>7</v>
      </c>
      <c r="AC21" s="123">
        <v>7</v>
      </c>
      <c r="AZ21" s="123">
        <v>2</v>
      </c>
      <c r="BA21" s="123">
        <f t="shared" si="5"/>
        <v>0</v>
      </c>
      <c r="BB21" s="123">
        <f t="shared" si="6"/>
        <v>0</v>
      </c>
      <c r="BC21" s="123">
        <f t="shared" si="7"/>
        <v>0</v>
      </c>
      <c r="BD21" s="123">
        <f t="shared" si="8"/>
        <v>0</v>
      </c>
      <c r="BE21" s="123">
        <f t="shared" si="9"/>
        <v>0</v>
      </c>
      <c r="CZ21" s="123">
        <v>0.00791</v>
      </c>
    </row>
    <row r="22" spans="1:104" ht="12.75">
      <c r="A22" s="151">
        <v>13</v>
      </c>
      <c r="B22" s="152" t="s">
        <v>97</v>
      </c>
      <c r="C22" s="153" t="s">
        <v>98</v>
      </c>
      <c r="D22" s="154" t="s">
        <v>72</v>
      </c>
      <c r="E22" s="155">
        <v>193</v>
      </c>
      <c r="F22" s="155"/>
      <c r="G22" s="156"/>
      <c r="O22" s="150">
        <v>2</v>
      </c>
      <c r="AA22" s="123">
        <v>1</v>
      </c>
      <c r="AB22" s="123">
        <v>7</v>
      </c>
      <c r="AC22" s="123">
        <v>7</v>
      </c>
      <c r="AZ22" s="123">
        <v>2</v>
      </c>
      <c r="BA22" s="123">
        <f t="shared" si="5"/>
        <v>0</v>
      </c>
      <c r="BB22" s="123">
        <f t="shared" si="6"/>
        <v>0</v>
      </c>
      <c r="BC22" s="123">
        <f t="shared" si="7"/>
        <v>0</v>
      </c>
      <c r="BD22" s="123">
        <f t="shared" si="8"/>
        <v>0</v>
      </c>
      <c r="BE22" s="123">
        <f t="shared" si="9"/>
        <v>0</v>
      </c>
      <c r="CZ22" s="123">
        <v>0.00604</v>
      </c>
    </row>
    <row r="23" spans="1:104" ht="12.75">
      <c r="A23" s="151">
        <v>14</v>
      </c>
      <c r="B23" s="152" t="s">
        <v>99</v>
      </c>
      <c r="C23" s="153" t="s">
        <v>100</v>
      </c>
      <c r="D23" s="154" t="s">
        <v>54</v>
      </c>
      <c r="E23" s="155"/>
      <c r="F23" s="155"/>
      <c r="G23" s="156"/>
      <c r="O23" s="150">
        <v>2</v>
      </c>
      <c r="AA23" s="123">
        <v>12</v>
      </c>
      <c r="AB23" s="123">
        <v>7</v>
      </c>
      <c r="AC23" s="123">
        <v>14</v>
      </c>
      <c r="AZ23" s="123">
        <v>2</v>
      </c>
      <c r="BA23" s="123">
        <f t="shared" si="5"/>
        <v>0</v>
      </c>
      <c r="BB23" s="123">
        <f t="shared" si="6"/>
        <v>0</v>
      </c>
      <c r="BC23" s="123">
        <f t="shared" si="7"/>
        <v>0</v>
      </c>
      <c r="BD23" s="123">
        <f t="shared" si="8"/>
        <v>0</v>
      </c>
      <c r="BE23" s="123">
        <f t="shared" si="9"/>
        <v>0</v>
      </c>
      <c r="CZ23" s="123">
        <v>5</v>
      </c>
    </row>
    <row r="24" spans="1:57" ht="12.75">
      <c r="A24" s="157"/>
      <c r="B24" s="158" t="s">
        <v>66</v>
      </c>
      <c r="C24" s="159" t="str">
        <f>CONCATENATE(B16," ",C16)</f>
        <v>733 Rozvod potrubí</v>
      </c>
      <c r="D24" s="157"/>
      <c r="E24" s="160"/>
      <c r="F24" s="160"/>
      <c r="G24" s="161"/>
      <c r="O24" s="150">
        <v>4</v>
      </c>
      <c r="BA24" s="162">
        <f>SUM(BA16:BA23)</f>
        <v>0</v>
      </c>
      <c r="BB24" s="162">
        <f>SUM(BB16:BB23)</f>
        <v>0</v>
      </c>
      <c r="BC24" s="162">
        <f>SUM(BC16:BC23)</f>
        <v>0</v>
      </c>
      <c r="BD24" s="162">
        <f>SUM(BD16:BD23)</f>
        <v>0</v>
      </c>
      <c r="BE24" s="162">
        <f>SUM(BE16:BE23)</f>
        <v>0</v>
      </c>
    </row>
    <row r="25" spans="1:15" ht="12.75">
      <c r="A25" s="143" t="s">
        <v>65</v>
      </c>
      <c r="B25" s="144" t="s">
        <v>101</v>
      </c>
      <c r="C25" s="145" t="s">
        <v>102</v>
      </c>
      <c r="D25" s="146"/>
      <c r="E25" s="147"/>
      <c r="F25" s="147"/>
      <c r="G25" s="148"/>
      <c r="H25" s="149"/>
      <c r="I25" s="149"/>
      <c r="O25" s="150">
        <v>1</v>
      </c>
    </row>
    <row r="26" spans="1:104" ht="22.5">
      <c r="A26" s="151">
        <v>15</v>
      </c>
      <c r="B26" s="152" t="s">
        <v>103</v>
      </c>
      <c r="C26" s="153" t="s">
        <v>104</v>
      </c>
      <c r="D26" s="154" t="s">
        <v>105</v>
      </c>
      <c r="E26" s="155">
        <v>4</v>
      </c>
      <c r="F26" s="155"/>
      <c r="G26" s="156"/>
      <c r="O26" s="150">
        <v>2</v>
      </c>
      <c r="AA26" s="123">
        <v>1</v>
      </c>
      <c r="AB26" s="123">
        <v>7</v>
      </c>
      <c r="AC26" s="123">
        <v>7</v>
      </c>
      <c r="AZ26" s="123">
        <v>2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3E-05</v>
      </c>
    </row>
    <row r="27" spans="1:104" ht="12.75">
      <c r="A27" s="151">
        <v>16</v>
      </c>
      <c r="B27" s="152" t="s">
        <v>106</v>
      </c>
      <c r="C27" s="153" t="s">
        <v>107</v>
      </c>
      <c r="D27" s="154" t="s">
        <v>54</v>
      </c>
      <c r="E27" s="155"/>
      <c r="F27" s="155"/>
      <c r="G27" s="156"/>
      <c r="O27" s="150">
        <v>2</v>
      </c>
      <c r="AA27" s="123">
        <v>12</v>
      </c>
      <c r="AB27" s="123">
        <v>7</v>
      </c>
      <c r="AC27" s="123">
        <v>16</v>
      </c>
      <c r="AZ27" s="123">
        <v>2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5</v>
      </c>
    </row>
    <row r="28" spans="1:57" ht="12.75">
      <c r="A28" s="157"/>
      <c r="B28" s="158" t="s">
        <v>66</v>
      </c>
      <c r="C28" s="159" t="str">
        <f>CONCATENATE(B25," ",C25)</f>
        <v>734 Armatury</v>
      </c>
      <c r="D28" s="157"/>
      <c r="E28" s="160"/>
      <c r="F28" s="160"/>
      <c r="G28" s="161"/>
      <c r="O28" s="150">
        <v>4</v>
      </c>
      <c r="BA28" s="162">
        <f>SUM(BA25:BA27)</f>
        <v>0</v>
      </c>
      <c r="BB28" s="162">
        <f>SUM(BB25:BB27)</f>
        <v>0</v>
      </c>
      <c r="BC28" s="162">
        <f>SUM(BC25:BC27)</f>
        <v>0</v>
      </c>
      <c r="BD28" s="162">
        <f>SUM(BD25:BD27)</f>
        <v>0</v>
      </c>
      <c r="BE28" s="162">
        <f>SUM(BE25:BE27)</f>
        <v>0</v>
      </c>
    </row>
    <row r="29" spans="1:15" ht="12.75">
      <c r="A29" s="143" t="s">
        <v>65</v>
      </c>
      <c r="B29" s="144" t="s">
        <v>108</v>
      </c>
      <c r="C29" s="145" t="s">
        <v>109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17</v>
      </c>
      <c r="B30" s="152" t="s">
        <v>110</v>
      </c>
      <c r="C30" s="153" t="s">
        <v>111</v>
      </c>
      <c r="D30" s="154" t="s">
        <v>72</v>
      </c>
      <c r="E30" s="155">
        <v>193</v>
      </c>
      <c r="F30" s="155"/>
      <c r="G30" s="156"/>
      <c r="O30" s="150">
        <v>2</v>
      </c>
      <c r="AA30" s="123">
        <v>1</v>
      </c>
      <c r="AB30" s="123">
        <v>7</v>
      </c>
      <c r="AC30" s="123">
        <v>7</v>
      </c>
      <c r="AZ30" s="123">
        <v>2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2E-05</v>
      </c>
    </row>
    <row r="31" spans="1:57" ht="12.75">
      <c r="A31" s="157"/>
      <c r="B31" s="158" t="s">
        <v>66</v>
      </c>
      <c r="C31" s="159" t="str">
        <f>CONCATENATE(B29," ",C29)</f>
        <v>783 Nátěry</v>
      </c>
      <c r="D31" s="157"/>
      <c r="E31" s="160"/>
      <c r="F31" s="160"/>
      <c r="G31" s="161"/>
      <c r="O31" s="150">
        <v>4</v>
      </c>
      <c r="BA31" s="162">
        <f>SUM(BA29:BA30)</f>
        <v>0</v>
      </c>
      <c r="BB31" s="162">
        <f>SUM(BB29:BB30)</f>
        <v>0</v>
      </c>
      <c r="BC31" s="162">
        <f>SUM(BC29:BC30)</f>
        <v>0</v>
      </c>
      <c r="BD31" s="162">
        <f>SUM(BD29:BD30)</f>
        <v>0</v>
      </c>
      <c r="BE31" s="162">
        <f>SUM(BE29:BE30)</f>
        <v>0</v>
      </c>
    </row>
    <row r="32" spans="1:7" ht="12.75">
      <c r="A32" s="179" t="s">
        <v>65</v>
      </c>
      <c r="B32" s="180" t="s">
        <v>114</v>
      </c>
      <c r="C32" s="181" t="s">
        <v>115</v>
      </c>
      <c r="D32" s="182"/>
      <c r="E32" s="183"/>
      <c r="F32" s="183"/>
      <c r="G32" s="184"/>
    </row>
    <row r="33" spans="1:7" ht="12.75">
      <c r="A33" s="151">
        <v>18</v>
      </c>
      <c r="B33" s="152" t="s">
        <v>117</v>
      </c>
      <c r="C33" s="153" t="s">
        <v>118</v>
      </c>
      <c r="D33" s="154" t="s">
        <v>119</v>
      </c>
      <c r="E33" s="155">
        <v>1</v>
      </c>
      <c r="F33" s="177"/>
      <c r="G33" s="178"/>
    </row>
    <row r="34" spans="1:7" ht="12.75">
      <c r="A34" s="157"/>
      <c r="B34" s="158" t="s">
        <v>66</v>
      </c>
      <c r="C34" s="185" t="s">
        <v>115</v>
      </c>
      <c r="D34" s="157"/>
      <c r="E34" s="160"/>
      <c r="F34" s="160"/>
      <c r="G34" s="161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spans="1:7" ht="12.75">
      <c r="A57" s="163"/>
      <c r="B57" s="163"/>
      <c r="C57" s="163"/>
      <c r="D57" s="163"/>
      <c r="E57" s="163"/>
      <c r="F57" s="163"/>
      <c r="G57" s="163"/>
    </row>
    <row r="58" spans="1:7" ht="12.75">
      <c r="A58" s="163"/>
      <c r="B58" s="163"/>
      <c r="C58" s="163"/>
      <c r="D58" s="163"/>
      <c r="E58" s="163"/>
      <c r="F58" s="163"/>
      <c r="G58" s="16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spans="1:2" ht="12.75">
      <c r="A90" s="164"/>
      <c r="B90" s="164"/>
    </row>
    <row r="91" spans="1:7" ht="12.75">
      <c r="A91" s="163"/>
      <c r="B91" s="163"/>
      <c r="C91" s="166"/>
      <c r="D91" s="166"/>
      <c r="E91" s="167"/>
      <c r="F91" s="166"/>
      <c r="G91" s="168"/>
    </row>
    <row r="92" spans="1:7" ht="12.75">
      <c r="A92" s="169"/>
      <c r="B92" s="169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2012-05-29T09:15:54Z</cp:lastPrinted>
  <dcterms:created xsi:type="dcterms:W3CDTF">2012-05-29T07:30:23Z</dcterms:created>
  <dcterms:modified xsi:type="dcterms:W3CDTF">2013-03-22T21:11:22Z</dcterms:modified>
  <cp:category/>
  <cp:version/>
  <cp:contentType/>
  <cp:contentStatus/>
</cp:coreProperties>
</file>