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85" windowWidth="19020" windowHeight="12480" activeTab="0"/>
  </bookViews>
  <sheets>
    <sheet name="Rekapitulace" sheetId="2" r:id="rId1"/>
    <sheet name="přijezd.kom." sheetId="1" r:id="rId2"/>
    <sheet name="chodník vstup" sheetId="3" r:id="rId3"/>
    <sheet name="parkoviště před vstupem" sheetId="4" r:id="rId4"/>
    <sheet name="parkoviště před ar." sheetId="5" r:id="rId5"/>
  </sheets>
  <definedNames>
    <definedName name="_xlnm.Print_Titles" localSheetId="0">'Rekapitulace'!$1:$6</definedName>
    <definedName name="_xlnm.Print_Titles" localSheetId="1">'přijezd.kom.'!$1:$6</definedName>
    <definedName name="_xlnm.Print_Titles" localSheetId="2">'chodník vstup'!$1:$6</definedName>
    <definedName name="_xlnm.Print_Titles" localSheetId="3">'parkoviště před vstupem'!$1:$6</definedName>
    <definedName name="_xlnm.Print_Titles" localSheetId="4">'parkoviště před ar.'!$1:$6</definedName>
  </definedNames>
  <calcPr calcId="145621"/>
</workbook>
</file>

<file path=xl/sharedStrings.xml><?xml version="1.0" encoding="utf-8"?>
<sst xmlns="http://schemas.openxmlformats.org/spreadsheetml/2006/main" count="366" uniqueCount="112">
  <si>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</si>
  <si>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</si>
  <si>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</si>
  <si>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</si>
  <si>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</si>
  <si>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</si>
  <si>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</si>
  <si>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</si>
  <si>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</si>
  <si>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</si>
  <si>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</si>
  <si>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</si>
  <si>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</si>
  <si>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</si>
  <si>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</si>
  <si>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</si>
  <si>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DPH 21 %</t>
  </si>
  <si>
    <t>005</t>
  </si>
  <si>
    <t>Komunikace</t>
  </si>
  <si>
    <t>R</t>
  </si>
  <si>
    <t>dodávka</t>
  </si>
  <si>
    <t>m3</t>
  </si>
  <si>
    <t>001</t>
  </si>
  <si>
    <t>Zemní práce</t>
  </si>
  <si>
    <t>009</t>
  </si>
  <si>
    <t>Ostatní práce</t>
  </si>
  <si>
    <t>099</t>
  </si>
  <si>
    <t>Přesun hmot</t>
  </si>
  <si>
    <t>kpl</t>
  </si>
  <si>
    <t>57323-1111</t>
  </si>
  <si>
    <t>postřik živičný spojovací ze silniční emulze do 0,5 kg/m2</t>
  </si>
  <si>
    <t>m2</t>
  </si>
  <si>
    <t>57271-3112</t>
  </si>
  <si>
    <t>t</t>
  </si>
  <si>
    <t>57715-2213-28</t>
  </si>
  <si>
    <t>beton asfaltový pokládaný finišerem ACO11 50/70 tl. 60mm</t>
  </si>
  <si>
    <t>11315-1115</t>
  </si>
  <si>
    <t>odstranění krytu živičného frézováním tl. 60 mm s naložením 0,154 t/m2</t>
  </si>
  <si>
    <t>97908-2213</t>
  </si>
  <si>
    <t>vodorovná doprava suti do 1 km</t>
  </si>
  <si>
    <t>97908-2219</t>
  </si>
  <si>
    <t>příplatek za každý započatý 1 km navíc</t>
  </si>
  <si>
    <r>
      <t>Poplatek za skládku</t>
    </r>
    <r>
      <rPr>
        <i/>
        <sz val="8"/>
        <rFont val="Arial"/>
        <family val="2"/>
      </rPr>
      <t xml:space="preserve"> (vyfrézovaný materiál)</t>
    </r>
  </si>
  <si>
    <t>99822-5111</t>
  </si>
  <si>
    <t>přesun hmot pro komunikace s krytem živičným - jakékoliv délky objektu</t>
  </si>
  <si>
    <t>odkopávky a prokopávky v hor. 3. třídy do 100 m3</t>
  </si>
  <si>
    <t>16270-1105</t>
  </si>
  <si>
    <t>16270-1109</t>
  </si>
  <si>
    <t>příplatek za každých započatých 1000 m navíc</t>
  </si>
  <si>
    <r>
      <t>Poplatek za skládku</t>
    </r>
    <r>
      <rPr>
        <i/>
        <sz val="8"/>
        <rFont val="Arial"/>
        <family val="2"/>
      </rPr>
      <t xml:space="preserve"> (výkopek)</t>
    </r>
  </si>
  <si>
    <t>93890-9311</t>
  </si>
  <si>
    <t>odstranění bláta, prachu z povrchu krytu nebo podkladu bet. nebo živ.</t>
  </si>
  <si>
    <t>vodorovné přemístění výkopku z hor. 1. až 4. tř. přes 9000 do 10000 m</t>
  </si>
  <si>
    <t>93511-3211</t>
  </si>
  <si>
    <t>Osazení odvodňovacího žlabu s krycím roštem betonový šířky do 200mm</t>
  </si>
  <si>
    <t>m</t>
  </si>
  <si>
    <t>91973-5112</t>
  </si>
  <si>
    <t>řezání živičného krytu hloubky od 50 do 100 mm</t>
  </si>
  <si>
    <t xml:space="preserve">Ošetření spáry </t>
  </si>
  <si>
    <t>den</t>
  </si>
  <si>
    <t xml:space="preserve">Napojení na stávající kanalizaci </t>
  </si>
  <si>
    <t>betonový žlab s krycím roštem FASEFIX KS150 s třídou zatížení D400 vč. vpusti FASERFIX point</t>
  </si>
  <si>
    <r>
      <t xml:space="preserve">vyrovnání povrchů dosavadních podkladů ACP 16+ 50/70 </t>
    </r>
    <r>
      <rPr>
        <i/>
        <sz val="8"/>
        <rFont val="Arial"/>
        <family val="2"/>
      </rPr>
      <t>(průměrná tl. 30mm)</t>
    </r>
  </si>
  <si>
    <t>příjezdová komunikace</t>
  </si>
  <si>
    <t>parkoviště před areálem</t>
  </si>
  <si>
    <t>11310-6121</t>
  </si>
  <si>
    <t>rozebrání dlažeb komun. pro pěší z bet. nebo kam. dlaždic, desek, tvarovek - 0,138 t/m2</t>
  </si>
  <si>
    <t>11320-2111</t>
  </si>
  <si>
    <t>vytrhání obrub z krajníků nebo obrubníků stojatých - 0,145 t/m2</t>
  </si>
  <si>
    <t>chodník před vstupem</t>
  </si>
  <si>
    <t>56483-1111</t>
  </si>
  <si>
    <r>
      <t xml:space="preserve">podklad ze štěrkodrti tl. 100mm </t>
    </r>
    <r>
      <rPr>
        <i/>
        <sz val="8"/>
        <rFont val="Arial"/>
        <family val="2"/>
      </rPr>
      <t>(vyrovnání stávajícího podkladu)</t>
    </r>
  </si>
  <si>
    <t>59131-1111</t>
  </si>
  <si>
    <t>kladení dlažby z bet. tvarovek (zámková dlažba) do lože z kam.drc. fr. 4-8 do tl. 60 mm</t>
  </si>
  <si>
    <t>BEST KLASIKO - tl. 60mm pískovcová</t>
  </si>
  <si>
    <t>91743-1111</t>
  </si>
  <si>
    <t>BEST MONO II 1000x150x250</t>
  </si>
  <si>
    <r>
      <t xml:space="preserve">Poplatek za skládku </t>
    </r>
    <r>
      <rPr>
        <i/>
        <sz val="8"/>
        <rFont val="Arial"/>
        <family val="2"/>
      </rPr>
      <t>(beton)</t>
    </r>
  </si>
  <si>
    <t>BEST LINEA 1000x80x250</t>
  </si>
  <si>
    <t>Přesun značky</t>
  </si>
  <si>
    <t>ks</t>
  </si>
  <si>
    <t>přesun hmot pro komunikace s krytem dlážděným - jakékoliv délky objektu</t>
  </si>
  <si>
    <t>BEST MONO II R0,5vnější</t>
  </si>
  <si>
    <t>56487-1111</t>
  </si>
  <si>
    <t>podklad ze štěrkodrti tl. 250mm</t>
  </si>
  <si>
    <t>56513-1121</t>
  </si>
  <si>
    <t>podklad z ACP 16+ 50/70 ručně pokládané tl. 50mm</t>
  </si>
  <si>
    <t>18110-1102</t>
  </si>
  <si>
    <t>úprava pláně v hornině 1. až 4. tř. se zhutněním - v zářezu</t>
  </si>
  <si>
    <t>BEST LINEA II 1000x80x250</t>
  </si>
  <si>
    <t>vytrhání betonových žlabů</t>
  </si>
  <si>
    <t>11320-2131</t>
  </si>
  <si>
    <t>parkoviště před vstupem</t>
  </si>
  <si>
    <t>beton asfaltový pokládaný finišerem ACO11 50/70 tl. 50mm</t>
  </si>
  <si>
    <t>osazení obrubníku bet. stojatého bez boční opěry do lože z betonu</t>
  </si>
  <si>
    <t>podklad z ACP 16+ 50/70 pokládané finišerem tl. 50mm</t>
  </si>
  <si>
    <t>11310-7121</t>
  </si>
  <si>
    <t xml:space="preserve">odstranění podkladu v ploše do 200 m2 z dr. kamen. tl. do 100 mm </t>
  </si>
  <si>
    <r>
      <t>Poplatek za skládku</t>
    </r>
    <r>
      <rPr>
        <i/>
        <sz val="8"/>
        <rFont val="Arial"/>
        <family val="2"/>
      </rPr>
      <t xml:space="preserve"> (kamenivo)</t>
    </r>
  </si>
  <si>
    <t>osazení obrubníku betonového stojatého bez boční opěry do lože z betonu</t>
  </si>
  <si>
    <t>57714-2112-17</t>
  </si>
  <si>
    <t>56514-1211</t>
  </si>
  <si>
    <t>91699-1111</t>
  </si>
  <si>
    <t>osazení monolitických žlabů o průřez. ploše do 0,1m2 do betonového lože</t>
  </si>
  <si>
    <t>BEST Žlab II - 280x210x10</t>
  </si>
  <si>
    <r>
      <t>Rekapitulace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Vězeňská služba ČR - věznice Nové Sedlo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objekt Drahonice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Drahonice, okres Louny</t>
    </r>
  </si>
  <si>
    <r>
      <t>Rozpočet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Vězeňská služba ČR - věznice Nové Sedlo
</t>
    </r>
    <r>
      <rPr>
        <b/>
        <sz val="8"/>
        <rFont val="Arial"/>
        <family val="2"/>
      </rPr>
      <t xml:space="preserve">Stavební objekt: </t>
    </r>
    <r>
      <rPr>
        <sz val="8"/>
        <rFont val="Arial"/>
        <family val="2"/>
      </rPr>
      <t xml:space="preserve">příjezdová komunikace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Drahonice, okres Louny</t>
    </r>
  </si>
  <si>
    <r>
      <t>Rozpočet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Vězeňská služba ČR - věznice Nové Sedlo
</t>
    </r>
    <r>
      <rPr>
        <b/>
        <sz val="8"/>
        <rFont val="Arial"/>
        <family val="2"/>
      </rPr>
      <t xml:space="preserve">Stavební objekt: </t>
    </r>
    <r>
      <rPr>
        <sz val="8"/>
        <rFont val="Arial"/>
        <family val="2"/>
      </rPr>
      <t xml:space="preserve">chodník před vstupem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Drahonice, okres Louny</t>
    </r>
  </si>
  <si>
    <r>
      <t>Rozpočet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Vězeňská služba ČR - věznice Nové Sedlo
</t>
    </r>
    <r>
      <rPr>
        <b/>
        <sz val="8"/>
        <rFont val="Arial"/>
        <family val="2"/>
      </rPr>
      <t xml:space="preserve">Stavební objekt: </t>
    </r>
    <r>
      <rPr>
        <sz val="8"/>
        <rFont val="Arial"/>
        <family val="2"/>
      </rPr>
      <t xml:space="preserve">parkoviště před vstupem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Drahonice, okres Louny</t>
    </r>
  </si>
  <si>
    <r>
      <t>Rozpočet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Vězeňská služba ČR - věznice Nové Sedlo
</t>
    </r>
    <r>
      <rPr>
        <b/>
        <sz val="8"/>
        <rFont val="Arial"/>
        <family val="2"/>
      </rPr>
      <t xml:space="preserve">Stavební objekt: </t>
    </r>
    <r>
      <rPr>
        <sz val="8"/>
        <rFont val="Arial"/>
        <family val="2"/>
      </rPr>
      <t xml:space="preserve">parkoviště před areálem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Drahonice, okres Louny</t>
    </r>
  </si>
  <si>
    <t>Nové Sedlo – oprava komunikací, příjezdová cesta - Drahonice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</si>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</sst>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.000"/>
    <numFmt numFmtId="166" formatCode="0.0,\t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164" fontId="1" fillId="3" borderId="14" xfId="0" applyNumberFormat="1" applyFont="1" applyFill="1" applyBorder="1" applyAlignment="1">
      <alignment horizontal="right"/>
    </xf>
    <xf numFmtId="0" fontId="1" fillId="3" borderId="14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3" borderId="8" xfId="0" applyFont="1" applyFill="1" applyBorder="1" applyAlignment="1">
      <alignment horizontal="left" indent="4"/>
    </xf>
    <xf numFmtId="0" fontId="1" fillId="3" borderId="14" xfId="0" applyFont="1" applyFill="1" applyBorder="1" applyAlignment="1">
      <alignment horizontal="left" indent="4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1.1484375" style="0" customWidth="1"/>
    <col min="13" max="13" width="1.28515625" style="0" customWidth="1"/>
  </cols>
  <sheetData>
    <row r="1" spans="3:11" ht="35.25" customHeight="1">
      <c r="C1" s="68" t="s">
        <v>111</v>
      </c>
      <c r="H1" s="63" t="s">
        <v>105</v>
      </c>
      <c r="I1" s="64"/>
      <c r="J1" s="64"/>
      <c r="K1" s="64"/>
    </row>
    <row r="2" spans="3:11" ht="36.75" customHeight="1">
      <c r="C2" s="67" t="s">
        <v>110</v>
      </c>
      <c r="D2" s="67"/>
      <c r="E2" s="67"/>
      <c r="F2" s="67"/>
      <c r="G2" s="32"/>
      <c r="H2" s="64"/>
      <c r="I2" s="64"/>
      <c r="J2" s="64"/>
      <c r="K2" s="64"/>
    </row>
    <row r="3" ht="21.75" customHeight="1"/>
    <row r="4" spans="1:11" ht="22.5">
      <c r="A4" s="47" t="s">
        <v>12</v>
      </c>
      <c r="B4" s="48" t="s">
        <v>0</v>
      </c>
      <c r="C4" s="49" t="s">
        <v>1</v>
      </c>
      <c r="D4" s="48" t="s">
        <v>2</v>
      </c>
      <c r="E4" s="48"/>
      <c r="F4" s="48" t="s">
        <v>11</v>
      </c>
      <c r="G4" s="48"/>
      <c r="H4" s="48" t="s">
        <v>10</v>
      </c>
      <c r="I4" s="48" t="s">
        <v>3</v>
      </c>
      <c r="J4" s="48" t="s">
        <v>9</v>
      </c>
      <c r="K4" s="50" t="s">
        <v>8</v>
      </c>
    </row>
    <row r="5" spans="1:11" ht="12.75">
      <c r="A5" s="51" t="s">
        <v>4</v>
      </c>
      <c r="B5" s="52" t="s">
        <v>5</v>
      </c>
      <c r="C5" s="53"/>
      <c r="D5" s="52"/>
      <c r="E5" s="52"/>
      <c r="F5" s="52" t="s">
        <v>6</v>
      </c>
      <c r="G5" s="52"/>
      <c r="H5" s="52" t="s">
        <v>7</v>
      </c>
      <c r="I5" s="52"/>
      <c r="J5" s="52" t="s">
        <v>6</v>
      </c>
      <c r="K5" s="54" t="s">
        <v>7</v>
      </c>
    </row>
    <row r="6" spans="1:11" ht="12.75">
      <c r="A6" s="14"/>
      <c r="B6" s="15"/>
      <c r="C6" s="21"/>
      <c r="D6" s="15"/>
      <c r="E6" s="15"/>
      <c r="F6" s="15"/>
      <c r="G6" s="15"/>
      <c r="H6" s="15"/>
      <c r="I6" s="15"/>
      <c r="J6" s="15"/>
      <c r="K6" s="10"/>
    </row>
    <row r="7" spans="1:11" ht="12.75">
      <c r="A7" s="55"/>
      <c r="B7" s="65" t="s">
        <v>63</v>
      </c>
      <c r="C7" s="65"/>
      <c r="D7" s="65"/>
      <c r="E7" s="65"/>
      <c r="F7" s="65"/>
      <c r="G7" s="65"/>
      <c r="H7" s="65"/>
      <c r="I7" s="65"/>
      <c r="J7" s="56">
        <f>'přijezd.kom.'!J38</f>
        <v>0</v>
      </c>
      <c r="K7" s="55"/>
    </row>
    <row r="8" spans="1:11" ht="12.75">
      <c r="A8" s="55"/>
      <c r="B8" s="65" t="s">
        <v>69</v>
      </c>
      <c r="C8" s="65"/>
      <c r="D8" s="65"/>
      <c r="E8" s="65"/>
      <c r="F8" s="65"/>
      <c r="G8" s="65"/>
      <c r="H8" s="65"/>
      <c r="I8" s="65"/>
      <c r="J8" s="56">
        <f>'chodník vstup'!J33</f>
        <v>0</v>
      </c>
      <c r="K8" s="55"/>
    </row>
    <row r="9" spans="1:11" ht="12.75">
      <c r="A9" s="55"/>
      <c r="B9" s="65" t="s">
        <v>92</v>
      </c>
      <c r="C9" s="65"/>
      <c r="D9" s="65"/>
      <c r="E9" s="65"/>
      <c r="F9" s="65"/>
      <c r="G9" s="65"/>
      <c r="H9" s="65"/>
      <c r="I9" s="65"/>
      <c r="J9" s="56">
        <f>'parkoviště před vstupem'!J37</f>
        <v>0</v>
      </c>
      <c r="K9" s="55"/>
    </row>
    <row r="10" spans="1:11" ht="12.75">
      <c r="A10" s="55"/>
      <c r="B10" s="65" t="s">
        <v>64</v>
      </c>
      <c r="C10" s="65"/>
      <c r="D10" s="65"/>
      <c r="E10" s="65"/>
      <c r="F10" s="65"/>
      <c r="G10" s="65"/>
      <c r="H10" s="65"/>
      <c r="I10" s="65"/>
      <c r="J10" s="56">
        <f>'parkoviště před ar.'!J39</f>
        <v>0</v>
      </c>
      <c r="K10" s="55"/>
    </row>
    <row r="11" spans="1:11" ht="12.75">
      <c r="A11" s="57"/>
      <c r="B11" s="66"/>
      <c r="C11" s="66"/>
      <c r="D11" s="66"/>
      <c r="E11" s="66"/>
      <c r="F11" s="66"/>
      <c r="G11" s="66"/>
      <c r="H11" s="66"/>
      <c r="I11" s="66"/>
      <c r="J11" s="58"/>
      <c r="K11" s="59"/>
    </row>
    <row r="12" spans="1:11" ht="12.75">
      <c r="A12" s="24"/>
      <c r="B12" s="25"/>
      <c r="C12" s="26"/>
      <c r="D12" s="25"/>
      <c r="E12" s="25"/>
      <c r="F12" s="27"/>
      <c r="G12" s="27"/>
      <c r="H12" s="28"/>
      <c r="I12" s="29"/>
      <c r="J12" s="27"/>
      <c r="K12" s="30"/>
    </row>
    <row r="13" spans="1:11" ht="12.75">
      <c r="A13" s="13"/>
      <c r="B13" s="4"/>
      <c r="C13" s="22" t="s">
        <v>14</v>
      </c>
      <c r="D13" s="4"/>
      <c r="E13" s="4"/>
      <c r="F13" s="5"/>
      <c r="G13" s="5"/>
      <c r="H13" s="6"/>
      <c r="I13" s="4"/>
      <c r="J13" s="8">
        <f>SUM(J7:J11)</f>
        <v>0</v>
      </c>
      <c r="K13" s="20"/>
    </row>
    <row r="14" spans="1:11" ht="12.75">
      <c r="A14" s="13"/>
      <c r="B14" s="4"/>
      <c r="C14" s="22" t="s">
        <v>16</v>
      </c>
      <c r="D14" s="4"/>
      <c r="E14" s="4"/>
      <c r="F14" s="5"/>
      <c r="G14" s="5"/>
      <c r="H14" s="6"/>
      <c r="I14" s="23">
        <v>0.21</v>
      </c>
      <c r="J14" s="8">
        <f>ROUND(I14*J13,1)</f>
        <v>0</v>
      </c>
      <c r="K14" s="20"/>
    </row>
    <row r="15" spans="1:11" ht="12.75">
      <c r="A15" s="13"/>
      <c r="B15" s="4"/>
      <c r="C15" s="22" t="s">
        <v>15</v>
      </c>
      <c r="D15" s="4"/>
      <c r="E15" s="4"/>
      <c r="F15" s="5"/>
      <c r="G15" s="5"/>
      <c r="H15" s="6"/>
      <c r="I15" s="4"/>
      <c r="J15" s="8">
        <f>SUM(J13:J14)</f>
        <v>0</v>
      </c>
      <c r="K15" s="20"/>
    </row>
    <row r="16" spans="1:11" ht="12.75">
      <c r="A16" s="13"/>
      <c r="B16" s="4"/>
      <c r="C16" s="9"/>
      <c r="D16" s="4"/>
      <c r="E16" s="4"/>
      <c r="F16" s="4"/>
      <c r="G16" s="4"/>
      <c r="H16" s="4"/>
      <c r="I16" s="4"/>
      <c r="J16" s="4"/>
      <c r="K16" s="20"/>
    </row>
    <row r="17" spans="1:11" ht="12.75">
      <c r="A17" s="10"/>
      <c r="B17" s="10"/>
      <c r="C17" s="12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</row>
  </sheetData>
  <mergeCells count="7">
    <mergeCell ref="H1:K2"/>
    <mergeCell ref="B7:I7"/>
    <mergeCell ref="B11:I11"/>
    <mergeCell ref="C2:F2"/>
    <mergeCell ref="B8:I8"/>
    <mergeCell ref="B9:I9"/>
    <mergeCell ref="B10:I10"/>
  </mergeCells>
  <printOptions/>
  <pageMargins left="0.4724409448818898" right="0.4724409448818898" top="0.3937007874015748" bottom="0.4724409448818898" header="0.4330708661417323" footer="0.4330708661417323"/>
  <pageSetup horizontalDpi="600" verticalDpi="600" orientation="landscape" paperSize="9" r:id="rId1"/>
  <headerFooter>
    <oddFooter>&amp;L&amp;8Vypracoval: Ing. Eliška Knorová | &amp;D&amp;C&amp;8&amp;A&amp;R&amp;8&amp;F | 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 topLeftCell="A1">
      <selection activeCell="C2" sqref="C2:F2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3:11" ht="34.5" customHeight="1">
      <c r="C1" s="35"/>
      <c r="H1" s="63" t="s">
        <v>106</v>
      </c>
      <c r="I1" s="64"/>
      <c r="J1" s="64"/>
      <c r="K1" s="64"/>
    </row>
    <row r="2" spans="3:11" ht="33" customHeight="1">
      <c r="C2" s="67" t="s">
        <v>110</v>
      </c>
      <c r="D2" s="67"/>
      <c r="E2" s="67"/>
      <c r="F2" s="67"/>
      <c r="G2" s="31"/>
      <c r="H2" s="64"/>
      <c r="I2" s="64"/>
      <c r="J2" s="64"/>
      <c r="K2" s="64"/>
    </row>
    <row r="3" ht="21.75" customHeight="1"/>
    <row r="4" spans="1:11" s="1" customFormat="1" ht="22.5">
      <c r="A4" s="47" t="s">
        <v>12</v>
      </c>
      <c r="B4" s="48" t="s">
        <v>0</v>
      </c>
      <c r="C4" s="49" t="s">
        <v>1</v>
      </c>
      <c r="D4" s="48" t="s">
        <v>2</v>
      </c>
      <c r="E4" s="48"/>
      <c r="F4" s="48" t="s">
        <v>11</v>
      </c>
      <c r="G4" s="48"/>
      <c r="H4" s="48" t="s">
        <v>10</v>
      </c>
      <c r="I4" s="48" t="s">
        <v>3</v>
      </c>
      <c r="J4" s="48" t="s">
        <v>9</v>
      </c>
      <c r="K4" s="50" t="s">
        <v>8</v>
      </c>
    </row>
    <row r="5" spans="1:11" ht="12.75">
      <c r="A5" s="51" t="s">
        <v>4</v>
      </c>
      <c r="B5" s="52" t="s">
        <v>5</v>
      </c>
      <c r="C5" s="53"/>
      <c r="D5" s="52"/>
      <c r="E5" s="52"/>
      <c r="F5" s="52" t="s">
        <v>6</v>
      </c>
      <c r="G5" s="52"/>
      <c r="H5" s="52" t="s">
        <v>7</v>
      </c>
      <c r="I5" s="52"/>
      <c r="J5" s="52" t="s">
        <v>6</v>
      </c>
      <c r="K5" s="54" t="s">
        <v>7</v>
      </c>
    </row>
    <row r="6" spans="1:11" ht="12.75">
      <c r="A6" s="14"/>
      <c r="B6" s="15"/>
      <c r="C6" s="21"/>
      <c r="D6" s="15"/>
      <c r="E6" s="15"/>
      <c r="F6" s="15"/>
      <c r="G6" s="15"/>
      <c r="H6" s="15"/>
      <c r="I6" s="15"/>
      <c r="J6" s="15"/>
      <c r="K6" s="10"/>
    </row>
    <row r="7" spans="1:11" ht="12.75">
      <c r="A7" s="60"/>
      <c r="B7" s="61" t="s">
        <v>22</v>
      </c>
      <c r="C7" s="62" t="s">
        <v>23</v>
      </c>
      <c r="D7" s="60"/>
      <c r="E7" s="60"/>
      <c r="F7" s="60"/>
      <c r="G7" s="60"/>
      <c r="H7" s="60"/>
      <c r="I7" s="60"/>
      <c r="J7" s="60"/>
      <c r="K7" s="60"/>
    </row>
    <row r="8" spans="1:11" ht="22.5">
      <c r="A8" s="14">
        <v>1</v>
      </c>
      <c r="B8" s="15" t="s">
        <v>36</v>
      </c>
      <c r="C8" s="33" t="s">
        <v>37</v>
      </c>
      <c r="D8" s="15" t="s">
        <v>31</v>
      </c>
      <c r="E8" s="15"/>
      <c r="F8" s="16">
        <v>0</v>
      </c>
      <c r="G8" s="16"/>
      <c r="H8" s="17">
        <v>0.154</v>
      </c>
      <c r="I8" s="18">
        <v>300</v>
      </c>
      <c r="J8" s="16">
        <f aca="true" t="shared" si="0" ref="J8:J13">ROUND(F8*I8,1)</f>
        <v>0</v>
      </c>
      <c r="K8" s="11">
        <f aca="true" t="shared" si="1" ref="K8:K13">ROUND(H8*I8,0)</f>
        <v>46</v>
      </c>
    </row>
    <row r="9" spans="1:11" ht="12.75">
      <c r="A9" s="13">
        <v>2</v>
      </c>
      <c r="B9" s="4" t="s">
        <v>19</v>
      </c>
      <c r="C9" s="34" t="s">
        <v>45</v>
      </c>
      <c r="D9" s="4" t="s">
        <v>59</v>
      </c>
      <c r="E9" s="4">
        <v>51</v>
      </c>
      <c r="F9" s="5">
        <v>0</v>
      </c>
      <c r="G9" s="5"/>
      <c r="H9" s="6">
        <v>0</v>
      </c>
      <c r="I9" s="7">
        <v>1</v>
      </c>
      <c r="J9" s="5">
        <f t="shared" si="0"/>
        <v>0</v>
      </c>
      <c r="K9" s="19">
        <f t="shared" si="1"/>
        <v>0</v>
      </c>
    </row>
    <row r="10" spans="1:11" ht="12.75">
      <c r="A10" s="13">
        <v>3</v>
      </c>
      <c r="B10" s="4" t="s">
        <v>91</v>
      </c>
      <c r="C10" s="34" t="s">
        <v>90</v>
      </c>
      <c r="D10" s="4" t="s">
        <v>55</v>
      </c>
      <c r="E10" s="4">
        <v>19.5</v>
      </c>
      <c r="F10" s="5">
        <v>0</v>
      </c>
      <c r="G10" s="5"/>
      <c r="H10" s="6">
        <v>0.06</v>
      </c>
      <c r="I10" s="7">
        <v>16</v>
      </c>
      <c r="J10" s="5">
        <f t="shared" si="0"/>
        <v>0</v>
      </c>
      <c r="K10" s="19">
        <f t="shared" si="1"/>
        <v>1</v>
      </c>
    </row>
    <row r="11" spans="1:11" ht="22.5">
      <c r="A11" s="13">
        <v>4</v>
      </c>
      <c r="B11" s="4" t="s">
        <v>46</v>
      </c>
      <c r="C11" s="34" t="s">
        <v>52</v>
      </c>
      <c r="D11" s="4" t="s">
        <v>21</v>
      </c>
      <c r="E11" s="4"/>
      <c r="F11" s="5">
        <v>0</v>
      </c>
      <c r="G11" s="5"/>
      <c r="H11" s="6">
        <v>0</v>
      </c>
      <c r="I11" s="7">
        <v>9</v>
      </c>
      <c r="J11" s="5">
        <f t="shared" si="0"/>
        <v>0</v>
      </c>
      <c r="K11" s="19">
        <f t="shared" si="1"/>
        <v>0</v>
      </c>
    </row>
    <row r="12" spans="1:11" ht="12.75">
      <c r="A12" s="13">
        <v>5</v>
      </c>
      <c r="B12" s="4" t="s">
        <v>47</v>
      </c>
      <c r="C12" s="34" t="s">
        <v>48</v>
      </c>
      <c r="D12" s="4" t="s">
        <v>21</v>
      </c>
      <c r="E12" s="4"/>
      <c r="F12" s="5">
        <v>0</v>
      </c>
      <c r="G12" s="5"/>
      <c r="H12" s="6">
        <v>0</v>
      </c>
      <c r="I12" s="7">
        <f>I11*36</f>
        <v>324</v>
      </c>
      <c r="J12" s="5">
        <f t="shared" si="0"/>
        <v>0</v>
      </c>
      <c r="K12" s="19">
        <f t="shared" si="1"/>
        <v>0</v>
      </c>
    </row>
    <row r="13" spans="1:11" ht="12.75">
      <c r="A13" s="13">
        <v>6</v>
      </c>
      <c r="B13" s="4" t="s">
        <v>19</v>
      </c>
      <c r="C13" s="34" t="s">
        <v>49</v>
      </c>
      <c r="D13" s="4" t="s">
        <v>33</v>
      </c>
      <c r="E13" s="4"/>
      <c r="F13" s="5">
        <v>0</v>
      </c>
      <c r="G13" s="5"/>
      <c r="H13" s="6">
        <v>1</v>
      </c>
      <c r="I13" s="7">
        <v>18</v>
      </c>
      <c r="J13" s="5">
        <f t="shared" si="0"/>
        <v>0</v>
      </c>
      <c r="K13" s="19">
        <f t="shared" si="1"/>
        <v>18</v>
      </c>
    </row>
    <row r="14" spans="1:11" ht="12.75">
      <c r="A14" s="13"/>
      <c r="B14" s="4"/>
      <c r="C14" s="22" t="s">
        <v>13</v>
      </c>
      <c r="D14" s="4"/>
      <c r="E14" s="4"/>
      <c r="F14" s="8">
        <f>SUM(J7:J14)</f>
        <v>0</v>
      </c>
      <c r="G14" s="8"/>
      <c r="H14" s="6"/>
      <c r="I14" s="7"/>
      <c r="J14" s="5"/>
      <c r="K14" s="19"/>
    </row>
    <row r="15" spans="1:11" ht="12.75">
      <c r="A15" s="14"/>
      <c r="B15" s="15"/>
      <c r="C15" s="21"/>
      <c r="D15" s="15"/>
      <c r="E15" s="15"/>
      <c r="F15" s="16"/>
      <c r="G15" s="16"/>
      <c r="H15" s="17"/>
      <c r="I15" s="18"/>
      <c r="J15" s="16"/>
      <c r="K15" s="11"/>
    </row>
    <row r="16" spans="1:11" ht="12.75">
      <c r="A16" s="60"/>
      <c r="B16" s="61" t="s">
        <v>17</v>
      </c>
      <c r="C16" s="62" t="s">
        <v>18</v>
      </c>
      <c r="D16" s="60"/>
      <c r="E16" s="60"/>
      <c r="F16" s="60"/>
      <c r="G16" s="60"/>
      <c r="H16" s="60"/>
      <c r="I16" s="60"/>
      <c r="J16" s="60"/>
      <c r="K16" s="60"/>
    </row>
    <row r="17" spans="1:11" ht="22.5">
      <c r="A17" s="24">
        <v>1</v>
      </c>
      <c r="B17" s="25" t="s">
        <v>32</v>
      </c>
      <c r="C17" s="36" t="s">
        <v>62</v>
      </c>
      <c r="D17" s="25" t="s">
        <v>33</v>
      </c>
      <c r="E17" s="25">
        <v>735</v>
      </c>
      <c r="F17" s="27">
        <v>0</v>
      </c>
      <c r="G17" s="27"/>
      <c r="H17" s="28">
        <v>1</v>
      </c>
      <c r="I17" s="29">
        <f>300*0.03*2.56</f>
        <v>23.04</v>
      </c>
      <c r="J17" s="27">
        <f>ROUND(F17*I17,1)</f>
        <v>0</v>
      </c>
      <c r="K17" s="37">
        <f>ROUND(H17*I17,0)</f>
        <v>23</v>
      </c>
    </row>
    <row r="18" spans="1:11" ht="22.5">
      <c r="A18" s="13">
        <v>2</v>
      </c>
      <c r="B18" s="4" t="s">
        <v>29</v>
      </c>
      <c r="C18" s="34" t="s">
        <v>30</v>
      </c>
      <c r="D18" s="4" t="s">
        <v>31</v>
      </c>
      <c r="E18" s="4">
        <v>2.9</v>
      </c>
      <c r="F18" s="5">
        <v>0</v>
      </c>
      <c r="G18" s="5"/>
      <c r="H18" s="6">
        <v>0</v>
      </c>
      <c r="I18" s="7">
        <v>300</v>
      </c>
      <c r="J18" s="5">
        <f>ROUND(F18*I18,1)</f>
        <v>0</v>
      </c>
      <c r="K18" s="38">
        <f>ROUND(H18*I18,0)</f>
        <v>0</v>
      </c>
    </row>
    <row r="19" spans="1:11" ht="22.5">
      <c r="A19" s="13">
        <v>3</v>
      </c>
      <c r="B19" s="4" t="s">
        <v>34</v>
      </c>
      <c r="C19" s="34" t="s">
        <v>35</v>
      </c>
      <c r="D19" s="4" t="s">
        <v>31</v>
      </c>
      <c r="E19" s="4"/>
      <c r="F19" s="5">
        <v>0</v>
      </c>
      <c r="G19" s="5"/>
      <c r="H19" s="6">
        <v>0.153</v>
      </c>
      <c r="I19" s="7">
        <v>300</v>
      </c>
      <c r="J19" s="5">
        <f>ROUND(F19*I19,1)</f>
        <v>0</v>
      </c>
      <c r="K19" s="38">
        <f>ROUND(H19*I19,0)</f>
        <v>46</v>
      </c>
    </row>
    <row r="20" spans="1:11" ht="12.75">
      <c r="A20" s="13">
        <v>4</v>
      </c>
      <c r="B20" s="4" t="s">
        <v>19</v>
      </c>
      <c r="C20" s="34" t="s">
        <v>58</v>
      </c>
      <c r="D20" s="4" t="s">
        <v>55</v>
      </c>
      <c r="E20" s="4"/>
      <c r="F20" s="5">
        <v>0</v>
      </c>
      <c r="G20" s="5"/>
      <c r="H20" s="6">
        <v>0</v>
      </c>
      <c r="I20" s="7">
        <v>17</v>
      </c>
      <c r="J20" s="5">
        <f>ROUND(F20*I20,1)</f>
        <v>0</v>
      </c>
      <c r="K20" s="38">
        <f>ROUND(H20*I20,0)</f>
        <v>0</v>
      </c>
    </row>
    <row r="21" spans="1:11" ht="12.75">
      <c r="A21" s="13"/>
      <c r="B21" s="4"/>
      <c r="C21" s="22" t="s">
        <v>13</v>
      </c>
      <c r="D21" s="4"/>
      <c r="E21" s="4"/>
      <c r="F21" s="8">
        <f>SUM(J16:J21)</f>
        <v>0</v>
      </c>
      <c r="G21" s="8"/>
      <c r="H21" s="6"/>
      <c r="I21" s="7"/>
      <c r="J21" s="5"/>
      <c r="K21" s="38"/>
    </row>
    <row r="22" spans="1:11" ht="12.75">
      <c r="A22" s="39"/>
      <c r="B22" s="40"/>
      <c r="C22" s="41"/>
      <c r="D22" s="40"/>
      <c r="E22" s="40"/>
      <c r="F22" s="42"/>
      <c r="G22" s="42"/>
      <c r="H22" s="43"/>
      <c r="I22" s="44"/>
      <c r="J22" s="42"/>
      <c r="K22" s="45"/>
    </row>
    <row r="23" spans="1:11" ht="12.75">
      <c r="A23" s="60"/>
      <c r="B23" s="61" t="s">
        <v>24</v>
      </c>
      <c r="C23" s="62" t="s">
        <v>25</v>
      </c>
      <c r="D23" s="60"/>
      <c r="E23" s="60"/>
      <c r="F23" s="60"/>
      <c r="G23" s="60"/>
      <c r="H23" s="60"/>
      <c r="I23" s="60"/>
      <c r="J23" s="60"/>
      <c r="K23" s="60"/>
    </row>
    <row r="24" spans="1:11" ht="22.5">
      <c r="A24" s="24">
        <v>1</v>
      </c>
      <c r="B24" s="25" t="s">
        <v>50</v>
      </c>
      <c r="C24" s="36" t="s">
        <v>51</v>
      </c>
      <c r="D24" s="25" t="s">
        <v>31</v>
      </c>
      <c r="E24" s="25">
        <v>0.2</v>
      </c>
      <c r="F24" s="27">
        <v>0</v>
      </c>
      <c r="G24" s="27"/>
      <c r="H24" s="28">
        <v>0</v>
      </c>
      <c r="I24" s="29">
        <v>300</v>
      </c>
      <c r="J24" s="27">
        <f aca="true" t="shared" si="2" ref="J24:J31">ROUND(F24*I24,1)</f>
        <v>0</v>
      </c>
      <c r="K24" s="37">
        <f aca="true" t="shared" si="3" ref="K24:K31">ROUND(H24*I24,0)</f>
        <v>0</v>
      </c>
    </row>
    <row r="25" spans="1:11" ht="22.5">
      <c r="A25" s="24">
        <v>2</v>
      </c>
      <c r="B25" s="25" t="s">
        <v>53</v>
      </c>
      <c r="C25" s="36" t="s">
        <v>54</v>
      </c>
      <c r="D25" s="25" t="s">
        <v>55</v>
      </c>
      <c r="E25" s="25"/>
      <c r="F25" s="27">
        <v>0</v>
      </c>
      <c r="G25" s="27"/>
      <c r="H25" s="28">
        <v>0</v>
      </c>
      <c r="I25" s="29">
        <v>6</v>
      </c>
      <c r="J25" s="5">
        <f t="shared" si="2"/>
        <v>0</v>
      </c>
      <c r="K25" s="38">
        <f t="shared" si="3"/>
        <v>0</v>
      </c>
    </row>
    <row r="26" spans="1:11" ht="22.5">
      <c r="A26" s="24">
        <v>3</v>
      </c>
      <c r="B26" s="25" t="s">
        <v>20</v>
      </c>
      <c r="C26" s="36" t="s">
        <v>61</v>
      </c>
      <c r="D26" s="25" t="s">
        <v>55</v>
      </c>
      <c r="E26" s="25"/>
      <c r="F26" s="27">
        <v>0</v>
      </c>
      <c r="G26" s="27"/>
      <c r="H26" s="28">
        <v>0</v>
      </c>
      <c r="I26" s="29">
        <v>6</v>
      </c>
      <c r="J26" s="5">
        <f t="shared" si="2"/>
        <v>0</v>
      </c>
      <c r="K26" s="38">
        <f t="shared" si="3"/>
        <v>0</v>
      </c>
    </row>
    <row r="27" spans="1:11" ht="12.75">
      <c r="A27" s="24">
        <v>4</v>
      </c>
      <c r="B27" s="25" t="s">
        <v>19</v>
      </c>
      <c r="C27" s="36" t="s">
        <v>60</v>
      </c>
      <c r="D27" s="25" t="s">
        <v>28</v>
      </c>
      <c r="E27" s="25"/>
      <c r="F27" s="27">
        <v>0</v>
      </c>
      <c r="G27" s="27"/>
      <c r="H27" s="28">
        <v>0</v>
      </c>
      <c r="I27" s="29">
        <v>1</v>
      </c>
      <c r="J27" s="5">
        <f>ROUND(F27*I27,1)</f>
        <v>0</v>
      </c>
      <c r="K27" s="38">
        <f>ROUND(H27*I27,0)</f>
        <v>0</v>
      </c>
    </row>
    <row r="28" spans="1:11" ht="12.75">
      <c r="A28" s="24">
        <v>5</v>
      </c>
      <c r="B28" s="25" t="s">
        <v>56</v>
      </c>
      <c r="C28" s="36" t="s">
        <v>57</v>
      </c>
      <c r="D28" s="25" t="s">
        <v>55</v>
      </c>
      <c r="E28" s="25">
        <v>108</v>
      </c>
      <c r="F28" s="27">
        <v>0</v>
      </c>
      <c r="G28" s="27"/>
      <c r="H28" s="28">
        <v>0</v>
      </c>
      <c r="I28" s="29">
        <v>17</v>
      </c>
      <c r="J28" s="5">
        <f t="shared" si="2"/>
        <v>0</v>
      </c>
      <c r="K28" s="38">
        <f t="shared" si="3"/>
        <v>0</v>
      </c>
    </row>
    <row r="29" spans="1:11" ht="12.75">
      <c r="A29" s="13">
        <v>6</v>
      </c>
      <c r="B29" s="4" t="s">
        <v>38</v>
      </c>
      <c r="C29" s="34" t="s">
        <v>39</v>
      </c>
      <c r="D29" s="4" t="s">
        <v>33</v>
      </c>
      <c r="E29" s="4">
        <v>15.3</v>
      </c>
      <c r="F29" s="5">
        <v>0</v>
      </c>
      <c r="G29" s="5"/>
      <c r="H29" s="6">
        <v>0</v>
      </c>
      <c r="I29" s="7">
        <f>K8+K10</f>
        <v>47</v>
      </c>
      <c r="J29" s="5">
        <f t="shared" si="2"/>
        <v>0</v>
      </c>
      <c r="K29" s="38">
        <f t="shared" si="3"/>
        <v>0</v>
      </c>
    </row>
    <row r="30" spans="1:11" ht="12.75">
      <c r="A30" s="13">
        <v>7</v>
      </c>
      <c r="B30" s="4" t="s">
        <v>40</v>
      </c>
      <c r="C30" s="34" t="s">
        <v>41</v>
      </c>
      <c r="D30" s="4" t="s">
        <v>33</v>
      </c>
      <c r="E30" s="4">
        <v>3.25</v>
      </c>
      <c r="F30" s="5">
        <v>0</v>
      </c>
      <c r="G30" s="5"/>
      <c r="H30" s="6">
        <v>0</v>
      </c>
      <c r="I30" s="7">
        <f>I29*45</f>
        <v>2115</v>
      </c>
      <c r="J30" s="5">
        <f t="shared" si="2"/>
        <v>0</v>
      </c>
      <c r="K30" s="38">
        <f t="shared" si="3"/>
        <v>0</v>
      </c>
    </row>
    <row r="31" spans="1:11" ht="12.75">
      <c r="A31" s="13">
        <v>8</v>
      </c>
      <c r="B31" s="4" t="s">
        <v>19</v>
      </c>
      <c r="C31" s="34" t="s">
        <v>42</v>
      </c>
      <c r="D31" s="4" t="s">
        <v>33</v>
      </c>
      <c r="E31" s="4"/>
      <c r="F31" s="5">
        <v>0</v>
      </c>
      <c r="G31" s="5"/>
      <c r="H31" s="6">
        <v>1</v>
      </c>
      <c r="I31" s="7">
        <f>K8</f>
        <v>46</v>
      </c>
      <c r="J31" s="5">
        <f t="shared" si="2"/>
        <v>0</v>
      </c>
      <c r="K31" s="38">
        <f t="shared" si="3"/>
        <v>46</v>
      </c>
    </row>
    <row r="32" spans="1:11" ht="12.75">
      <c r="A32" s="13"/>
      <c r="B32" s="4"/>
      <c r="C32" s="22" t="s">
        <v>13</v>
      </c>
      <c r="D32" s="4"/>
      <c r="E32" s="4"/>
      <c r="F32" s="8">
        <f>SUM(J23:J32)</f>
        <v>0</v>
      </c>
      <c r="G32" s="8"/>
      <c r="H32" s="6"/>
      <c r="I32" s="7"/>
      <c r="J32" s="5"/>
      <c r="K32" s="38"/>
    </row>
    <row r="33" spans="1:11" ht="12.75">
      <c r="A33" s="39"/>
      <c r="B33" s="40"/>
      <c r="C33" s="41"/>
      <c r="D33" s="40"/>
      <c r="E33" s="40"/>
      <c r="F33" s="42"/>
      <c r="G33" s="42"/>
      <c r="H33" s="43"/>
      <c r="I33" s="44"/>
      <c r="J33" s="42"/>
      <c r="K33" s="45"/>
    </row>
    <row r="34" spans="1:11" ht="12.75">
      <c r="A34" s="60"/>
      <c r="B34" s="61" t="s">
        <v>26</v>
      </c>
      <c r="C34" s="62" t="s">
        <v>27</v>
      </c>
      <c r="D34" s="60"/>
      <c r="E34" s="60"/>
      <c r="F34" s="60"/>
      <c r="G34" s="60"/>
      <c r="H34" s="60"/>
      <c r="I34" s="60"/>
      <c r="J34" s="60"/>
      <c r="K34" s="60"/>
    </row>
    <row r="35" spans="1:11" ht="22.5">
      <c r="A35" s="14">
        <v>1</v>
      </c>
      <c r="B35" s="15" t="s">
        <v>43</v>
      </c>
      <c r="C35" s="33" t="s">
        <v>44</v>
      </c>
      <c r="D35" s="15" t="s">
        <v>28</v>
      </c>
      <c r="E35" s="15"/>
      <c r="F35" s="16">
        <v>0</v>
      </c>
      <c r="G35" s="16"/>
      <c r="H35" s="17">
        <v>0</v>
      </c>
      <c r="I35" s="18">
        <v>1</v>
      </c>
      <c r="J35" s="16">
        <f>ROUND(F35*I35,1)</f>
        <v>0</v>
      </c>
      <c r="K35" s="11">
        <f>ROUND(H35*I35,0)</f>
        <v>0</v>
      </c>
    </row>
    <row r="36" spans="1:11" ht="12.75">
      <c r="A36" s="13"/>
      <c r="B36" s="4"/>
      <c r="C36" s="22" t="s">
        <v>13</v>
      </c>
      <c r="D36" s="4"/>
      <c r="E36" s="4"/>
      <c r="F36" s="8">
        <f>SUM(J34:J36)</f>
        <v>0</v>
      </c>
      <c r="G36" s="8"/>
      <c r="H36" s="6"/>
      <c r="I36" s="7"/>
      <c r="J36" s="5"/>
      <c r="K36" s="19"/>
    </row>
    <row r="37" spans="1:11" ht="12.75">
      <c r="A37" s="14"/>
      <c r="B37" s="15"/>
      <c r="C37" s="21"/>
      <c r="D37" s="15"/>
      <c r="E37" s="15"/>
      <c r="F37" s="16"/>
      <c r="G37" s="16"/>
      <c r="H37" s="17"/>
      <c r="I37" s="18"/>
      <c r="J37" s="16"/>
      <c r="K37" s="11"/>
    </row>
    <row r="38" spans="1:11" ht="12.75">
      <c r="A38" s="13"/>
      <c r="B38" s="4"/>
      <c r="C38" s="22" t="s">
        <v>14</v>
      </c>
      <c r="D38" s="4"/>
      <c r="E38" s="4"/>
      <c r="F38" s="5"/>
      <c r="G38" s="5"/>
      <c r="H38" s="6"/>
      <c r="I38" s="4"/>
      <c r="J38" s="8">
        <f>SUM(J8:J35)</f>
        <v>0</v>
      </c>
      <c r="K38" s="20"/>
    </row>
    <row r="39" spans="1:11" ht="12.75">
      <c r="A39" s="13"/>
      <c r="B39" s="4"/>
      <c r="C39" s="22" t="s">
        <v>16</v>
      </c>
      <c r="D39" s="4"/>
      <c r="E39" s="4"/>
      <c r="F39" s="5"/>
      <c r="G39" s="5"/>
      <c r="H39" s="6"/>
      <c r="I39" s="23">
        <v>0.21</v>
      </c>
      <c r="J39" s="8">
        <f>ROUND(I39*J38,1)</f>
        <v>0</v>
      </c>
      <c r="K39" s="20"/>
    </row>
    <row r="40" spans="1:11" ht="12.75">
      <c r="A40" s="13"/>
      <c r="B40" s="4"/>
      <c r="C40" s="22" t="s">
        <v>15</v>
      </c>
      <c r="D40" s="4"/>
      <c r="E40" s="4"/>
      <c r="F40" s="5"/>
      <c r="G40" s="5"/>
      <c r="H40" s="6"/>
      <c r="I40" s="4"/>
      <c r="J40" s="8">
        <f>SUM(J38:J39)</f>
        <v>0</v>
      </c>
      <c r="K40" s="20"/>
    </row>
    <row r="41" spans="1:11" ht="12.75">
      <c r="A41" s="13"/>
      <c r="B41" s="4"/>
      <c r="C41" s="9"/>
      <c r="D41" s="4"/>
      <c r="E41" s="4"/>
      <c r="F41" s="4"/>
      <c r="G41" s="4"/>
      <c r="H41" s="4"/>
      <c r="I41" s="4"/>
      <c r="J41" s="4"/>
      <c r="K41" s="20"/>
    </row>
  </sheetData>
  <mergeCells count="2">
    <mergeCell ref="H1:K2"/>
    <mergeCell ref="C2:F2"/>
  </mergeCells>
  <printOptions/>
  <pageMargins left="0.4724409448818898" right="0.4724409448818898" top="0.3937007874015748" bottom="0.8267716535433072" header="0.4330708661417323" footer="0.4330708661417323"/>
  <pageSetup horizontalDpi="600" verticalDpi="600" orientation="landscape" paperSize="9" r:id="rId1"/>
  <headerFooter>
    <oddFooter>&amp;L&amp;8Vypracoval: Ing. Eliška Knorová | &amp;D&amp;C&amp;8&amp;A&amp;R&amp;8&amp;F | 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 topLeftCell="A1">
      <selection activeCell="C2" sqref="C2:F2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3:11" ht="34.5" customHeight="1">
      <c r="C1" s="35"/>
      <c r="H1" s="63" t="s">
        <v>107</v>
      </c>
      <c r="I1" s="64"/>
      <c r="J1" s="64"/>
      <c r="K1" s="64"/>
    </row>
    <row r="2" spans="3:11" ht="33" customHeight="1">
      <c r="C2" s="67" t="s">
        <v>110</v>
      </c>
      <c r="D2" s="67"/>
      <c r="E2" s="67"/>
      <c r="F2" s="67"/>
      <c r="G2" s="31"/>
      <c r="H2" s="64"/>
      <c r="I2" s="64"/>
      <c r="J2" s="64"/>
      <c r="K2" s="64"/>
    </row>
    <row r="3" ht="21.75" customHeight="1"/>
    <row r="4" spans="1:11" s="1" customFormat="1" ht="22.5">
      <c r="A4" s="47" t="s">
        <v>12</v>
      </c>
      <c r="B4" s="48" t="s">
        <v>0</v>
      </c>
      <c r="C4" s="49" t="s">
        <v>1</v>
      </c>
      <c r="D4" s="48" t="s">
        <v>2</v>
      </c>
      <c r="E4" s="48"/>
      <c r="F4" s="48" t="s">
        <v>11</v>
      </c>
      <c r="G4" s="48"/>
      <c r="H4" s="48" t="s">
        <v>10</v>
      </c>
      <c r="I4" s="48" t="s">
        <v>3</v>
      </c>
      <c r="J4" s="48" t="s">
        <v>9</v>
      </c>
      <c r="K4" s="50" t="s">
        <v>8</v>
      </c>
    </row>
    <row r="5" spans="1:11" ht="12.75">
      <c r="A5" s="51" t="s">
        <v>4</v>
      </c>
      <c r="B5" s="52" t="s">
        <v>5</v>
      </c>
      <c r="C5" s="53"/>
      <c r="D5" s="52"/>
      <c r="E5" s="52"/>
      <c r="F5" s="52" t="s">
        <v>6</v>
      </c>
      <c r="G5" s="52"/>
      <c r="H5" s="52" t="s">
        <v>7</v>
      </c>
      <c r="I5" s="52"/>
      <c r="J5" s="52" t="s">
        <v>6</v>
      </c>
      <c r="K5" s="54" t="s">
        <v>7</v>
      </c>
    </row>
    <row r="6" spans="1:11" ht="12.75">
      <c r="A6" s="14"/>
      <c r="B6" s="15"/>
      <c r="C6" s="21"/>
      <c r="D6" s="15"/>
      <c r="E6" s="15"/>
      <c r="F6" s="15"/>
      <c r="G6" s="15"/>
      <c r="H6" s="15"/>
      <c r="I6" s="15"/>
      <c r="J6" s="15"/>
      <c r="K6" s="10"/>
    </row>
    <row r="7" spans="1:11" ht="12.75">
      <c r="A7" s="60"/>
      <c r="B7" s="61" t="s">
        <v>22</v>
      </c>
      <c r="C7" s="62" t="s">
        <v>23</v>
      </c>
      <c r="D7" s="60"/>
      <c r="E7" s="60"/>
      <c r="F7" s="60"/>
      <c r="G7" s="60"/>
      <c r="H7" s="60"/>
      <c r="I7" s="60"/>
      <c r="J7" s="60"/>
      <c r="K7" s="60"/>
    </row>
    <row r="8" spans="1:11" ht="22.5">
      <c r="A8" s="14">
        <v>1</v>
      </c>
      <c r="B8" s="15" t="s">
        <v>65</v>
      </c>
      <c r="C8" s="33" t="s">
        <v>66</v>
      </c>
      <c r="D8" s="15" t="s">
        <v>31</v>
      </c>
      <c r="E8" s="15">
        <v>10.7</v>
      </c>
      <c r="F8" s="16">
        <v>0</v>
      </c>
      <c r="G8" s="16"/>
      <c r="H8" s="17">
        <v>0.183</v>
      </c>
      <c r="I8" s="18">
        <v>36</v>
      </c>
      <c r="J8" s="16">
        <f>ROUND(F8*I8,1)</f>
        <v>0</v>
      </c>
      <c r="K8" s="11">
        <f>ROUND(H8*I8,0)</f>
        <v>7</v>
      </c>
    </row>
    <row r="9" spans="1:11" ht="22.5">
      <c r="A9" s="13">
        <v>2</v>
      </c>
      <c r="B9" s="4" t="s">
        <v>67</v>
      </c>
      <c r="C9" s="34" t="s">
        <v>68</v>
      </c>
      <c r="D9" s="4" t="s">
        <v>55</v>
      </c>
      <c r="E9" s="4">
        <v>19.5</v>
      </c>
      <c r="F9" s="5">
        <v>0</v>
      </c>
      <c r="G9" s="5"/>
      <c r="H9" s="6">
        <v>0.116</v>
      </c>
      <c r="I9" s="7">
        <v>15</v>
      </c>
      <c r="J9" s="5">
        <f>ROUND(F9*I9,1)</f>
        <v>0</v>
      </c>
      <c r="K9" s="19">
        <f>ROUND(H9*I9,0)</f>
        <v>2</v>
      </c>
    </row>
    <row r="10" spans="1:11" ht="22.5">
      <c r="A10" s="13">
        <v>3</v>
      </c>
      <c r="B10" s="4" t="s">
        <v>96</v>
      </c>
      <c r="C10" s="34" t="s">
        <v>97</v>
      </c>
      <c r="D10" s="4" t="s">
        <v>31</v>
      </c>
      <c r="E10" s="4">
        <v>62</v>
      </c>
      <c r="F10" s="5">
        <v>0</v>
      </c>
      <c r="G10" s="5"/>
      <c r="H10" s="6">
        <v>0.189</v>
      </c>
      <c r="I10" s="7">
        <v>36</v>
      </c>
      <c r="J10" s="5">
        <f>ROUND(F10*I10,1)</f>
        <v>0</v>
      </c>
      <c r="K10" s="19">
        <f>ROUND(H10*I10,0)</f>
        <v>7</v>
      </c>
    </row>
    <row r="11" spans="1:11" ht="22.5">
      <c r="A11" s="13">
        <v>4</v>
      </c>
      <c r="B11" s="4" t="s">
        <v>87</v>
      </c>
      <c r="C11" s="34" t="s">
        <v>88</v>
      </c>
      <c r="D11" s="4" t="s">
        <v>31</v>
      </c>
      <c r="E11" s="4"/>
      <c r="F11" s="5">
        <v>0</v>
      </c>
      <c r="G11" s="5"/>
      <c r="H11" s="6">
        <v>0</v>
      </c>
      <c r="I11" s="7">
        <v>36</v>
      </c>
      <c r="J11" s="5">
        <f>ROUND(F11*I11,1)</f>
        <v>0</v>
      </c>
      <c r="K11" s="19">
        <f>ROUND(H11*I11,0)</f>
        <v>0</v>
      </c>
    </row>
    <row r="12" spans="1:11" ht="12.75">
      <c r="A12" s="13"/>
      <c r="B12" s="4"/>
      <c r="C12" s="22" t="s">
        <v>13</v>
      </c>
      <c r="D12" s="4"/>
      <c r="E12" s="4"/>
      <c r="F12" s="8">
        <f>SUM(J7:J12)</f>
        <v>0</v>
      </c>
      <c r="G12" s="8"/>
      <c r="H12" s="6"/>
      <c r="I12" s="7"/>
      <c r="J12" s="5"/>
      <c r="K12" s="19"/>
    </row>
    <row r="13" spans="1:11" ht="12.75">
      <c r="A13" s="14"/>
      <c r="B13" s="15"/>
      <c r="C13" s="21"/>
      <c r="D13" s="15"/>
      <c r="E13" s="15"/>
      <c r="F13" s="16"/>
      <c r="G13" s="16"/>
      <c r="H13" s="17"/>
      <c r="I13" s="18"/>
      <c r="J13" s="16"/>
      <c r="K13" s="11"/>
    </row>
    <row r="14" spans="1:11" ht="12.75">
      <c r="A14" s="60"/>
      <c r="B14" s="61" t="s">
        <v>17</v>
      </c>
      <c r="C14" s="62" t="s">
        <v>18</v>
      </c>
      <c r="D14" s="60"/>
      <c r="E14" s="60"/>
      <c r="F14" s="60"/>
      <c r="G14" s="60"/>
      <c r="H14" s="60"/>
      <c r="I14" s="60"/>
      <c r="J14" s="60"/>
      <c r="K14" s="60"/>
    </row>
    <row r="15" spans="1:11" ht="22.5">
      <c r="A15" s="24">
        <v>1</v>
      </c>
      <c r="B15" s="25" t="s">
        <v>70</v>
      </c>
      <c r="C15" s="36" t="s">
        <v>71</v>
      </c>
      <c r="D15" s="25" t="s">
        <v>31</v>
      </c>
      <c r="E15" s="25">
        <v>41</v>
      </c>
      <c r="F15" s="27">
        <v>0</v>
      </c>
      <c r="G15" s="27"/>
      <c r="H15" s="28">
        <v>0.189</v>
      </c>
      <c r="I15" s="29">
        <v>36</v>
      </c>
      <c r="J15" s="27">
        <f>ROUND(F15*I15,1)</f>
        <v>0</v>
      </c>
      <c r="K15" s="37">
        <f>ROUND(H15*I15,0)</f>
        <v>7</v>
      </c>
    </row>
    <row r="16" spans="1:11" ht="22.5">
      <c r="A16" s="13">
        <v>2</v>
      </c>
      <c r="B16" s="4" t="s">
        <v>72</v>
      </c>
      <c r="C16" s="34" t="s">
        <v>73</v>
      </c>
      <c r="D16" s="4" t="s">
        <v>31</v>
      </c>
      <c r="E16" s="4">
        <v>63</v>
      </c>
      <c r="F16" s="5">
        <v>0</v>
      </c>
      <c r="G16" s="5"/>
      <c r="H16" s="6">
        <v>0.183</v>
      </c>
      <c r="I16" s="7">
        <v>36</v>
      </c>
      <c r="J16" s="5">
        <f>ROUND(F16*I16,1)</f>
        <v>0</v>
      </c>
      <c r="K16" s="19">
        <f>ROUND(H16*I16,0)</f>
        <v>7</v>
      </c>
    </row>
    <row r="17" spans="1:11" ht="12.75">
      <c r="A17" s="13">
        <v>3</v>
      </c>
      <c r="B17" s="4" t="s">
        <v>20</v>
      </c>
      <c r="C17" s="34" t="s">
        <v>74</v>
      </c>
      <c r="D17" s="4" t="s">
        <v>31</v>
      </c>
      <c r="E17" s="4">
        <v>63</v>
      </c>
      <c r="F17" s="5">
        <v>0</v>
      </c>
      <c r="G17" s="5"/>
      <c r="H17" s="6">
        <v>0</v>
      </c>
      <c r="I17" s="7">
        <v>36</v>
      </c>
      <c r="J17" s="5">
        <f>ROUND(F17*I17,1)</f>
        <v>0</v>
      </c>
      <c r="K17" s="19">
        <f>ROUND(H17*I17,0)</f>
        <v>0</v>
      </c>
    </row>
    <row r="18" spans="1:11" ht="12.75">
      <c r="A18" s="13"/>
      <c r="B18" s="4"/>
      <c r="C18" s="22" t="s">
        <v>13</v>
      </c>
      <c r="D18" s="4"/>
      <c r="E18" s="4"/>
      <c r="F18" s="8">
        <f>SUM(J14:J18)</f>
        <v>0</v>
      </c>
      <c r="G18" s="8"/>
      <c r="H18" s="6"/>
      <c r="I18" s="7"/>
      <c r="J18" s="5"/>
      <c r="K18" s="38"/>
    </row>
    <row r="19" spans="1:11" ht="12.75">
      <c r="A19" s="39"/>
      <c r="B19" s="40"/>
      <c r="C19" s="41"/>
      <c r="D19" s="40"/>
      <c r="E19" s="40"/>
      <c r="F19" s="42"/>
      <c r="G19" s="42"/>
      <c r="H19" s="43"/>
      <c r="I19" s="44"/>
      <c r="J19" s="42"/>
      <c r="K19" s="45"/>
    </row>
    <row r="20" spans="1:11" ht="12.75">
      <c r="A20" s="60"/>
      <c r="B20" s="61" t="s">
        <v>24</v>
      </c>
      <c r="C20" s="62" t="s">
        <v>25</v>
      </c>
      <c r="D20" s="60"/>
      <c r="E20" s="60"/>
      <c r="F20" s="60"/>
      <c r="G20" s="60"/>
      <c r="H20" s="60"/>
      <c r="I20" s="60"/>
      <c r="J20" s="60"/>
      <c r="K20" s="60"/>
    </row>
    <row r="21" spans="1:11" ht="22.5">
      <c r="A21" s="24">
        <v>1</v>
      </c>
      <c r="B21" s="25" t="s">
        <v>75</v>
      </c>
      <c r="C21" s="36" t="s">
        <v>99</v>
      </c>
      <c r="D21" s="25" t="s">
        <v>55</v>
      </c>
      <c r="E21" s="25">
        <v>71</v>
      </c>
      <c r="F21" s="27">
        <v>0</v>
      </c>
      <c r="G21" s="27"/>
      <c r="H21" s="28">
        <v>0.116</v>
      </c>
      <c r="I21" s="29">
        <v>15</v>
      </c>
      <c r="J21" s="27">
        <f aca="true" t="shared" si="0" ref="J21:J26">ROUND(F21*I21,1)</f>
        <v>0</v>
      </c>
      <c r="K21" s="37">
        <f aca="true" t="shared" si="1" ref="K21:K26">ROUND(H21*I21,0)</f>
        <v>2</v>
      </c>
    </row>
    <row r="22" spans="1:11" ht="12.75">
      <c r="A22" s="24">
        <v>2</v>
      </c>
      <c r="B22" s="25" t="s">
        <v>20</v>
      </c>
      <c r="C22" s="36" t="s">
        <v>89</v>
      </c>
      <c r="D22" s="25" t="s">
        <v>55</v>
      </c>
      <c r="E22" s="25"/>
      <c r="F22" s="5">
        <v>0</v>
      </c>
      <c r="G22" s="5"/>
      <c r="H22" s="6">
        <v>0</v>
      </c>
      <c r="I22" s="7">
        <v>15</v>
      </c>
      <c r="J22" s="5">
        <f t="shared" si="0"/>
        <v>0</v>
      </c>
      <c r="K22" s="19">
        <f t="shared" si="1"/>
        <v>0</v>
      </c>
    </row>
    <row r="23" spans="1:11" ht="12.75">
      <c r="A23" s="13">
        <v>3</v>
      </c>
      <c r="B23" s="4" t="s">
        <v>38</v>
      </c>
      <c r="C23" s="34" t="s">
        <v>39</v>
      </c>
      <c r="D23" s="4" t="s">
        <v>33</v>
      </c>
      <c r="E23" s="4">
        <v>15.3</v>
      </c>
      <c r="F23" s="5">
        <v>0</v>
      </c>
      <c r="G23" s="5"/>
      <c r="H23" s="6">
        <v>0</v>
      </c>
      <c r="I23" s="7">
        <f>K8+K9+K10</f>
        <v>16</v>
      </c>
      <c r="J23" s="5">
        <f t="shared" si="0"/>
        <v>0</v>
      </c>
      <c r="K23" s="38">
        <f t="shared" si="1"/>
        <v>0</v>
      </c>
    </row>
    <row r="24" spans="1:11" ht="12.75">
      <c r="A24" s="13">
        <v>4</v>
      </c>
      <c r="B24" s="4" t="s">
        <v>40</v>
      </c>
      <c r="C24" s="34" t="s">
        <v>41</v>
      </c>
      <c r="D24" s="4" t="s">
        <v>33</v>
      </c>
      <c r="E24" s="4">
        <v>3.25</v>
      </c>
      <c r="F24" s="5">
        <v>0</v>
      </c>
      <c r="G24" s="5"/>
      <c r="H24" s="6">
        <v>0</v>
      </c>
      <c r="I24" s="7">
        <f>I23*45</f>
        <v>720</v>
      </c>
      <c r="J24" s="5">
        <f t="shared" si="0"/>
        <v>0</v>
      </c>
      <c r="K24" s="38">
        <f t="shared" si="1"/>
        <v>0</v>
      </c>
    </row>
    <row r="25" spans="1:11" ht="12.75">
      <c r="A25" s="13">
        <v>5</v>
      </c>
      <c r="B25" s="4" t="s">
        <v>19</v>
      </c>
      <c r="C25" s="34" t="s">
        <v>77</v>
      </c>
      <c r="D25" s="4" t="s">
        <v>33</v>
      </c>
      <c r="E25" s="4"/>
      <c r="F25" s="5">
        <v>0</v>
      </c>
      <c r="G25" s="5"/>
      <c r="H25" s="6">
        <v>1</v>
      </c>
      <c r="I25" s="7">
        <f>I23</f>
        <v>16</v>
      </c>
      <c r="J25" s="5">
        <f t="shared" si="0"/>
        <v>0</v>
      </c>
      <c r="K25" s="38">
        <f t="shared" si="1"/>
        <v>16</v>
      </c>
    </row>
    <row r="26" spans="1:11" ht="12.75">
      <c r="A26" s="13">
        <v>6</v>
      </c>
      <c r="B26" s="4" t="s">
        <v>19</v>
      </c>
      <c r="C26" s="34" t="s">
        <v>98</v>
      </c>
      <c r="D26" s="4" t="s">
        <v>33</v>
      </c>
      <c r="E26" s="4"/>
      <c r="F26" s="5">
        <v>0</v>
      </c>
      <c r="G26" s="5"/>
      <c r="H26" s="6">
        <v>1</v>
      </c>
      <c r="I26" s="7">
        <f>K10</f>
        <v>7</v>
      </c>
      <c r="J26" s="5">
        <f t="shared" si="0"/>
        <v>0</v>
      </c>
      <c r="K26" s="38">
        <f t="shared" si="1"/>
        <v>7</v>
      </c>
    </row>
    <row r="27" spans="1:11" ht="12.75">
      <c r="A27" s="13"/>
      <c r="B27" s="4"/>
      <c r="C27" s="22" t="s">
        <v>13</v>
      </c>
      <c r="D27" s="4"/>
      <c r="E27" s="4"/>
      <c r="F27" s="8">
        <f>SUM(J20:J27)</f>
        <v>0</v>
      </c>
      <c r="G27" s="8"/>
      <c r="H27" s="6"/>
      <c r="I27" s="7"/>
      <c r="J27" s="5"/>
      <c r="K27" s="38"/>
    </row>
    <row r="28" spans="1:11" ht="12.75">
      <c r="A28" s="39"/>
      <c r="B28" s="40"/>
      <c r="C28" s="41"/>
      <c r="D28" s="40"/>
      <c r="E28" s="40"/>
      <c r="F28" s="42"/>
      <c r="G28" s="42"/>
      <c r="H28" s="43"/>
      <c r="I28" s="44"/>
      <c r="J28" s="42"/>
      <c r="K28" s="45"/>
    </row>
    <row r="29" spans="1:11" ht="12.75">
      <c r="A29" s="60"/>
      <c r="B29" s="61" t="s">
        <v>26</v>
      </c>
      <c r="C29" s="62" t="s">
        <v>27</v>
      </c>
      <c r="D29" s="60"/>
      <c r="E29" s="60"/>
      <c r="F29" s="60"/>
      <c r="G29" s="60"/>
      <c r="H29" s="60"/>
      <c r="I29" s="60"/>
      <c r="J29" s="60"/>
      <c r="K29" s="60"/>
    </row>
    <row r="30" spans="1:11" ht="22.5">
      <c r="A30" s="14">
        <v>1</v>
      </c>
      <c r="B30" s="15" t="s">
        <v>43</v>
      </c>
      <c r="C30" s="33" t="s">
        <v>81</v>
      </c>
      <c r="D30" s="15" t="s">
        <v>28</v>
      </c>
      <c r="E30" s="15"/>
      <c r="F30" s="16">
        <v>0</v>
      </c>
      <c r="G30" s="16"/>
      <c r="H30" s="17">
        <v>0</v>
      </c>
      <c r="I30" s="18">
        <v>1</v>
      </c>
      <c r="J30" s="16">
        <f>ROUND(F30*I30,1)</f>
        <v>0</v>
      </c>
      <c r="K30" s="11">
        <f>ROUND(H30*I30,0)</f>
        <v>0</v>
      </c>
    </row>
    <row r="31" spans="1:11" ht="12.75">
      <c r="A31" s="13"/>
      <c r="B31" s="4"/>
      <c r="C31" s="22" t="s">
        <v>13</v>
      </c>
      <c r="D31" s="4"/>
      <c r="E31" s="4"/>
      <c r="F31" s="8">
        <f>SUM(J29:J31)</f>
        <v>0</v>
      </c>
      <c r="G31" s="8"/>
      <c r="H31" s="6"/>
      <c r="I31" s="7"/>
      <c r="J31" s="5"/>
      <c r="K31" s="19"/>
    </row>
    <row r="32" spans="1:11" ht="12.75">
      <c r="A32" s="14"/>
      <c r="B32" s="15"/>
      <c r="C32" s="21"/>
      <c r="D32" s="15"/>
      <c r="E32" s="15"/>
      <c r="F32" s="16"/>
      <c r="G32" s="16"/>
      <c r="H32" s="17"/>
      <c r="I32" s="18"/>
      <c r="J32" s="16"/>
      <c r="K32" s="11"/>
    </row>
    <row r="33" spans="1:11" ht="12.75">
      <c r="A33" s="13"/>
      <c r="B33" s="4"/>
      <c r="C33" s="22" t="s">
        <v>14</v>
      </c>
      <c r="D33" s="4"/>
      <c r="E33" s="4"/>
      <c r="F33" s="5"/>
      <c r="G33" s="5"/>
      <c r="H33" s="6"/>
      <c r="I33" s="4"/>
      <c r="J33" s="8">
        <f>SUM(J8:J30)</f>
        <v>0</v>
      </c>
      <c r="K33" s="20"/>
    </row>
    <row r="34" spans="1:11" ht="12.75">
      <c r="A34" s="13"/>
      <c r="B34" s="4"/>
      <c r="C34" s="22" t="s">
        <v>16</v>
      </c>
      <c r="D34" s="4"/>
      <c r="E34" s="4"/>
      <c r="F34" s="5"/>
      <c r="G34" s="5"/>
      <c r="H34" s="6"/>
      <c r="I34" s="23">
        <v>0.21</v>
      </c>
      <c r="J34" s="8">
        <f>ROUND(I34*J33,1)</f>
        <v>0</v>
      </c>
      <c r="K34" s="20"/>
    </row>
    <row r="35" spans="1:11" ht="12.75">
      <c r="A35" s="13"/>
      <c r="B35" s="4"/>
      <c r="C35" s="22" t="s">
        <v>15</v>
      </c>
      <c r="D35" s="4"/>
      <c r="E35" s="4"/>
      <c r="F35" s="5"/>
      <c r="G35" s="5"/>
      <c r="H35" s="6"/>
      <c r="I35" s="4"/>
      <c r="J35" s="8">
        <f>SUM(J33:J34)</f>
        <v>0</v>
      </c>
      <c r="K35" s="20"/>
    </row>
    <row r="36" spans="1:11" ht="12.75">
      <c r="A36" s="13"/>
      <c r="B36" s="4"/>
      <c r="C36" s="9"/>
      <c r="D36" s="4"/>
      <c r="E36" s="4"/>
      <c r="F36" s="4"/>
      <c r="G36" s="4"/>
      <c r="H36" s="4"/>
      <c r="I36" s="4"/>
      <c r="J36" s="4"/>
      <c r="K36" s="20"/>
    </row>
  </sheetData>
  <mergeCells count="2">
    <mergeCell ref="H1:K2"/>
    <mergeCell ref="C2:F2"/>
  </mergeCells>
  <printOptions/>
  <pageMargins left="0.4724409448818898" right="0.4724409448818898" top="0.3937007874015748" bottom="0.8267716535433072" header="0.4330708661417323" footer="0.4330708661417323"/>
  <pageSetup horizontalDpi="600" verticalDpi="600" orientation="landscape" paperSize="9" r:id="rId1"/>
  <headerFooter>
    <oddFooter>&amp;L&amp;8Vypracoval: Ing. Eliška Knorová | &amp;D&amp;C&amp;8&amp;A&amp;R&amp;8&amp;F | 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 topLeftCell="A1">
      <selection activeCell="C2" sqref="C2:F2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3:11" ht="34.5" customHeight="1">
      <c r="C1" s="35"/>
      <c r="H1" s="63" t="s">
        <v>108</v>
      </c>
      <c r="I1" s="64"/>
      <c r="J1" s="64"/>
      <c r="K1" s="64"/>
    </row>
    <row r="2" spans="3:11" ht="33" customHeight="1">
      <c r="C2" s="67" t="s">
        <v>110</v>
      </c>
      <c r="D2" s="67"/>
      <c r="E2" s="67"/>
      <c r="F2" s="67"/>
      <c r="G2" s="31"/>
      <c r="H2" s="64"/>
      <c r="I2" s="64"/>
      <c r="J2" s="64"/>
      <c r="K2" s="64"/>
    </row>
    <row r="3" ht="21.75" customHeight="1"/>
    <row r="4" spans="1:11" s="1" customFormat="1" ht="22.5">
      <c r="A4" s="47" t="s">
        <v>12</v>
      </c>
      <c r="B4" s="48" t="s">
        <v>0</v>
      </c>
      <c r="C4" s="49" t="s">
        <v>1</v>
      </c>
      <c r="D4" s="48" t="s">
        <v>2</v>
      </c>
      <c r="E4" s="48"/>
      <c r="F4" s="48" t="s">
        <v>11</v>
      </c>
      <c r="G4" s="48"/>
      <c r="H4" s="48" t="s">
        <v>10</v>
      </c>
      <c r="I4" s="48" t="s">
        <v>3</v>
      </c>
      <c r="J4" s="48" t="s">
        <v>9</v>
      </c>
      <c r="K4" s="50" t="s">
        <v>8</v>
      </c>
    </row>
    <row r="5" spans="1:11" ht="12.75">
      <c r="A5" s="51" t="s">
        <v>4</v>
      </c>
      <c r="B5" s="52" t="s">
        <v>5</v>
      </c>
      <c r="C5" s="53"/>
      <c r="D5" s="52"/>
      <c r="E5" s="52"/>
      <c r="F5" s="52" t="s">
        <v>6</v>
      </c>
      <c r="G5" s="52"/>
      <c r="H5" s="52" t="s">
        <v>7</v>
      </c>
      <c r="I5" s="52"/>
      <c r="J5" s="52" t="s">
        <v>6</v>
      </c>
      <c r="K5" s="54" t="s">
        <v>7</v>
      </c>
    </row>
    <row r="6" spans="1:11" ht="12.75">
      <c r="A6" s="14"/>
      <c r="B6" s="15"/>
      <c r="C6" s="21"/>
      <c r="D6" s="15"/>
      <c r="E6" s="15"/>
      <c r="F6" s="15"/>
      <c r="G6" s="15"/>
      <c r="H6" s="15"/>
      <c r="I6" s="15"/>
      <c r="J6" s="15"/>
      <c r="K6" s="10"/>
    </row>
    <row r="7" spans="1:11" ht="12.75">
      <c r="A7" s="60"/>
      <c r="B7" s="61" t="s">
        <v>22</v>
      </c>
      <c r="C7" s="62" t="s">
        <v>23</v>
      </c>
      <c r="D7" s="60"/>
      <c r="E7" s="60"/>
      <c r="F7" s="60"/>
      <c r="G7" s="60"/>
      <c r="H7" s="60"/>
      <c r="I7" s="60"/>
      <c r="J7" s="60"/>
      <c r="K7" s="60"/>
    </row>
    <row r="8" spans="1:11" ht="12.75">
      <c r="A8" s="24">
        <v>1</v>
      </c>
      <c r="B8" s="25" t="s">
        <v>19</v>
      </c>
      <c r="C8" s="36" t="s">
        <v>45</v>
      </c>
      <c r="D8" s="25" t="s">
        <v>59</v>
      </c>
      <c r="E8" s="25">
        <v>51</v>
      </c>
      <c r="F8" s="27">
        <v>0</v>
      </c>
      <c r="G8" s="27"/>
      <c r="H8" s="28">
        <v>0</v>
      </c>
      <c r="I8" s="29">
        <v>0.25</v>
      </c>
      <c r="J8" s="27">
        <f aca="true" t="shared" si="0" ref="J8:J13">ROUND(F8*I8,1)</f>
        <v>0</v>
      </c>
      <c r="K8" s="37">
        <f aca="true" t="shared" si="1" ref="K8:K13">ROUND(H8*I8,0)</f>
        <v>0</v>
      </c>
    </row>
    <row r="9" spans="1:11" ht="22.5">
      <c r="A9" s="13">
        <v>2</v>
      </c>
      <c r="B9" s="4" t="s">
        <v>67</v>
      </c>
      <c r="C9" s="34" t="s">
        <v>68</v>
      </c>
      <c r="D9" s="4" t="s">
        <v>55</v>
      </c>
      <c r="E9" s="4">
        <v>19.5</v>
      </c>
      <c r="F9" s="5">
        <v>0</v>
      </c>
      <c r="G9" s="5"/>
      <c r="H9" s="6">
        <v>0.116</v>
      </c>
      <c r="I9" s="7">
        <v>33</v>
      </c>
      <c r="J9" s="5">
        <f t="shared" si="0"/>
        <v>0</v>
      </c>
      <c r="K9" s="19">
        <f t="shared" si="1"/>
        <v>4</v>
      </c>
    </row>
    <row r="10" spans="1:11" ht="22.5">
      <c r="A10" s="13">
        <v>3</v>
      </c>
      <c r="B10" s="4" t="s">
        <v>46</v>
      </c>
      <c r="C10" s="34" t="s">
        <v>52</v>
      </c>
      <c r="D10" s="4" t="s">
        <v>21</v>
      </c>
      <c r="E10" s="4"/>
      <c r="F10" s="5">
        <v>0</v>
      </c>
      <c r="G10" s="5"/>
      <c r="H10" s="6">
        <v>1.8</v>
      </c>
      <c r="I10" s="7">
        <f>60*0.25</f>
        <v>15</v>
      </c>
      <c r="J10" s="5">
        <f t="shared" si="0"/>
        <v>0</v>
      </c>
      <c r="K10" s="19">
        <f t="shared" si="1"/>
        <v>27</v>
      </c>
    </row>
    <row r="11" spans="1:11" ht="12.75">
      <c r="A11" s="13">
        <v>4</v>
      </c>
      <c r="B11" s="4" t="s">
        <v>47</v>
      </c>
      <c r="C11" s="34" t="s">
        <v>48</v>
      </c>
      <c r="D11" s="4" t="s">
        <v>21</v>
      </c>
      <c r="E11" s="4"/>
      <c r="F11" s="5">
        <v>0</v>
      </c>
      <c r="G11" s="5"/>
      <c r="H11" s="6">
        <v>0</v>
      </c>
      <c r="I11" s="7">
        <f>I10*36</f>
        <v>540</v>
      </c>
      <c r="J11" s="5">
        <f t="shared" si="0"/>
        <v>0</v>
      </c>
      <c r="K11" s="19">
        <f t="shared" si="1"/>
        <v>0</v>
      </c>
    </row>
    <row r="12" spans="1:11" ht="12.75">
      <c r="A12" s="13">
        <v>5</v>
      </c>
      <c r="B12" s="4" t="s">
        <v>19</v>
      </c>
      <c r="C12" s="34" t="s">
        <v>49</v>
      </c>
      <c r="D12" s="4" t="s">
        <v>33</v>
      </c>
      <c r="E12" s="4"/>
      <c r="F12" s="5">
        <v>0</v>
      </c>
      <c r="G12" s="5"/>
      <c r="H12" s="6">
        <v>1</v>
      </c>
      <c r="I12" s="7">
        <f>K10</f>
        <v>27</v>
      </c>
      <c r="J12" s="5">
        <f t="shared" si="0"/>
        <v>0</v>
      </c>
      <c r="K12" s="19">
        <f t="shared" si="1"/>
        <v>27</v>
      </c>
    </row>
    <row r="13" spans="1:11" ht="22.5">
      <c r="A13" s="13">
        <v>6</v>
      </c>
      <c r="B13" s="4" t="s">
        <v>87</v>
      </c>
      <c r="C13" s="34" t="s">
        <v>88</v>
      </c>
      <c r="D13" s="4" t="s">
        <v>31</v>
      </c>
      <c r="E13" s="4"/>
      <c r="F13" s="5">
        <v>0</v>
      </c>
      <c r="G13" s="5"/>
      <c r="H13" s="6">
        <v>0</v>
      </c>
      <c r="I13" s="7">
        <v>60</v>
      </c>
      <c r="J13" s="5">
        <f t="shared" si="0"/>
        <v>0</v>
      </c>
      <c r="K13" s="19">
        <f t="shared" si="1"/>
        <v>0</v>
      </c>
    </row>
    <row r="14" spans="1:11" ht="12.75">
      <c r="A14" s="13"/>
      <c r="B14" s="4"/>
      <c r="C14" s="22" t="s">
        <v>13</v>
      </c>
      <c r="D14" s="4"/>
      <c r="E14" s="4"/>
      <c r="F14" s="8">
        <f>SUM(J7:J14)</f>
        <v>0</v>
      </c>
      <c r="G14" s="8"/>
      <c r="H14" s="6"/>
      <c r="I14" s="7"/>
      <c r="J14" s="5"/>
      <c r="K14" s="19"/>
    </row>
    <row r="15" spans="1:11" ht="12.75">
      <c r="A15" s="14"/>
      <c r="B15" s="15"/>
      <c r="C15" s="21"/>
      <c r="D15" s="15"/>
      <c r="E15" s="15"/>
      <c r="F15" s="16"/>
      <c r="G15" s="16"/>
      <c r="H15" s="17"/>
      <c r="I15" s="18"/>
      <c r="J15" s="16"/>
      <c r="K15" s="11"/>
    </row>
    <row r="16" spans="1:11" ht="12.75">
      <c r="A16" s="60"/>
      <c r="B16" s="61" t="s">
        <v>17</v>
      </c>
      <c r="C16" s="62" t="s">
        <v>18</v>
      </c>
      <c r="D16" s="60"/>
      <c r="E16" s="60"/>
      <c r="F16" s="60"/>
      <c r="G16" s="60"/>
      <c r="H16" s="60"/>
      <c r="I16" s="60"/>
      <c r="J16" s="60"/>
      <c r="K16" s="60"/>
    </row>
    <row r="17" spans="1:11" ht="12.75">
      <c r="A17" s="24">
        <v>1</v>
      </c>
      <c r="B17" s="25" t="s">
        <v>83</v>
      </c>
      <c r="C17" s="36" t="s">
        <v>84</v>
      </c>
      <c r="D17" s="25" t="s">
        <v>31</v>
      </c>
      <c r="E17" s="25">
        <v>59</v>
      </c>
      <c r="F17" s="27">
        <v>0</v>
      </c>
      <c r="G17" s="27"/>
      <c r="H17" s="28">
        <v>0.279</v>
      </c>
      <c r="I17" s="29">
        <v>60</v>
      </c>
      <c r="J17" s="27">
        <f>ROUND(F17*I17,1)</f>
        <v>0</v>
      </c>
      <c r="K17" s="37">
        <f>ROUND(H17*I17,0)</f>
        <v>17</v>
      </c>
    </row>
    <row r="18" spans="1:11" ht="12.75">
      <c r="A18" s="24">
        <v>2</v>
      </c>
      <c r="B18" s="25" t="s">
        <v>101</v>
      </c>
      <c r="C18" s="36" t="s">
        <v>95</v>
      </c>
      <c r="D18" s="25" t="s">
        <v>31</v>
      </c>
      <c r="E18" s="25">
        <v>735</v>
      </c>
      <c r="F18" s="27">
        <v>0</v>
      </c>
      <c r="G18" s="27"/>
      <c r="H18" s="28">
        <v>0.127</v>
      </c>
      <c r="I18" s="7">
        <f>I19</f>
        <v>160</v>
      </c>
      <c r="J18" s="5">
        <f>ROUND(F18*I18,1)</f>
        <v>0</v>
      </c>
      <c r="K18" s="38">
        <f>ROUND(H18*I18,0)</f>
        <v>20</v>
      </c>
    </row>
    <row r="19" spans="1:11" ht="22.5">
      <c r="A19" s="13">
        <v>3</v>
      </c>
      <c r="B19" s="4" t="s">
        <v>29</v>
      </c>
      <c r="C19" s="34" t="s">
        <v>30</v>
      </c>
      <c r="D19" s="4" t="s">
        <v>31</v>
      </c>
      <c r="E19" s="4">
        <v>2.9</v>
      </c>
      <c r="F19" s="5">
        <v>0</v>
      </c>
      <c r="G19" s="5"/>
      <c r="H19" s="6">
        <v>0</v>
      </c>
      <c r="I19" s="7">
        <v>160</v>
      </c>
      <c r="J19" s="5">
        <f>ROUND(F19*I19,1)</f>
        <v>0</v>
      </c>
      <c r="K19" s="38">
        <f>ROUND(H19*I19,0)</f>
        <v>0</v>
      </c>
    </row>
    <row r="20" spans="1:11" ht="22.5">
      <c r="A20" s="13">
        <v>4</v>
      </c>
      <c r="B20" s="46" t="s">
        <v>100</v>
      </c>
      <c r="C20" s="34" t="s">
        <v>93</v>
      </c>
      <c r="D20" s="4" t="s">
        <v>31</v>
      </c>
      <c r="E20" s="4"/>
      <c r="F20" s="5">
        <v>0</v>
      </c>
      <c r="G20" s="5"/>
      <c r="H20" s="6">
        <v>0.127</v>
      </c>
      <c r="I20" s="7">
        <v>160</v>
      </c>
      <c r="J20" s="5">
        <f>ROUND(F20*I20,1)</f>
        <v>0</v>
      </c>
      <c r="K20" s="38">
        <f>ROUND(H20*I20,0)</f>
        <v>20</v>
      </c>
    </row>
    <row r="21" spans="1:11" ht="12.75">
      <c r="A21" s="13"/>
      <c r="B21" s="4"/>
      <c r="C21" s="22" t="s">
        <v>13</v>
      </c>
      <c r="D21" s="4"/>
      <c r="E21" s="4"/>
      <c r="F21" s="8">
        <f>SUM(J16:J21)</f>
        <v>0</v>
      </c>
      <c r="G21" s="8"/>
      <c r="H21" s="6"/>
      <c r="I21" s="7"/>
      <c r="J21" s="5"/>
      <c r="K21" s="38"/>
    </row>
    <row r="22" spans="1:11" ht="12.75">
      <c r="A22" s="39"/>
      <c r="B22" s="40"/>
      <c r="C22" s="41"/>
      <c r="D22" s="40"/>
      <c r="E22" s="40"/>
      <c r="F22" s="42"/>
      <c r="G22" s="42"/>
      <c r="H22" s="43"/>
      <c r="I22" s="44"/>
      <c r="J22" s="42"/>
      <c r="K22" s="45"/>
    </row>
    <row r="23" spans="1:11" ht="12.75">
      <c r="A23" s="60"/>
      <c r="B23" s="61" t="s">
        <v>24</v>
      </c>
      <c r="C23" s="62" t="s">
        <v>25</v>
      </c>
      <c r="D23" s="60"/>
      <c r="E23" s="60"/>
      <c r="F23" s="60"/>
      <c r="G23" s="60"/>
      <c r="H23" s="60"/>
      <c r="I23" s="60"/>
      <c r="J23" s="60"/>
      <c r="K23" s="60"/>
    </row>
    <row r="24" spans="1:11" ht="22.5">
      <c r="A24" s="24">
        <v>1</v>
      </c>
      <c r="B24" s="25" t="s">
        <v>75</v>
      </c>
      <c r="C24" s="36" t="s">
        <v>94</v>
      </c>
      <c r="D24" s="25" t="s">
        <v>55</v>
      </c>
      <c r="E24" s="25">
        <v>71</v>
      </c>
      <c r="F24" s="27">
        <v>0</v>
      </c>
      <c r="G24" s="27"/>
      <c r="H24" s="28">
        <v>0.116</v>
      </c>
      <c r="I24" s="29">
        <v>35</v>
      </c>
      <c r="J24" s="27">
        <f aca="true" t="shared" si="2" ref="J24:J30">ROUND(F24*I24,1)</f>
        <v>0</v>
      </c>
      <c r="K24" s="37">
        <f aca="true" t="shared" si="3" ref="K24:K30">ROUND(H24*I24,0)</f>
        <v>4</v>
      </c>
    </row>
    <row r="25" spans="1:11" ht="12.75">
      <c r="A25" s="24">
        <v>2</v>
      </c>
      <c r="B25" s="25" t="s">
        <v>20</v>
      </c>
      <c r="C25" s="36" t="s">
        <v>76</v>
      </c>
      <c r="D25" s="25" t="s">
        <v>55</v>
      </c>
      <c r="E25" s="25"/>
      <c r="F25" s="5">
        <v>0</v>
      </c>
      <c r="G25" s="5"/>
      <c r="H25" s="6">
        <v>0</v>
      </c>
      <c r="I25" s="7">
        <v>20</v>
      </c>
      <c r="J25" s="5">
        <f t="shared" si="2"/>
        <v>0</v>
      </c>
      <c r="K25" s="19">
        <f t="shared" si="3"/>
        <v>0</v>
      </c>
    </row>
    <row r="26" spans="1:11" ht="12.75">
      <c r="A26" s="13">
        <v>3</v>
      </c>
      <c r="B26" s="4" t="s">
        <v>20</v>
      </c>
      <c r="C26" s="34" t="s">
        <v>78</v>
      </c>
      <c r="D26" s="4" t="s">
        <v>55</v>
      </c>
      <c r="E26" s="4"/>
      <c r="F26" s="5">
        <v>0</v>
      </c>
      <c r="G26" s="5"/>
      <c r="H26" s="6">
        <v>0</v>
      </c>
      <c r="I26" s="7">
        <v>15</v>
      </c>
      <c r="J26" s="5">
        <f t="shared" si="2"/>
        <v>0</v>
      </c>
      <c r="K26" s="19">
        <f t="shared" si="3"/>
        <v>0</v>
      </c>
    </row>
    <row r="27" spans="1:11" ht="12.75">
      <c r="A27" s="13">
        <v>4</v>
      </c>
      <c r="B27" s="4" t="s">
        <v>19</v>
      </c>
      <c r="C27" s="34" t="s">
        <v>79</v>
      </c>
      <c r="D27" s="4" t="s">
        <v>80</v>
      </c>
      <c r="E27" s="4"/>
      <c r="F27" s="5">
        <v>0</v>
      </c>
      <c r="G27" s="5"/>
      <c r="H27" s="6">
        <v>0</v>
      </c>
      <c r="I27" s="7">
        <v>1</v>
      </c>
      <c r="J27" s="5">
        <f t="shared" si="2"/>
        <v>0</v>
      </c>
      <c r="K27" s="19">
        <f t="shared" si="3"/>
        <v>0</v>
      </c>
    </row>
    <row r="28" spans="1:11" ht="12.75">
      <c r="A28" s="13">
        <v>5</v>
      </c>
      <c r="B28" s="4" t="s">
        <v>38</v>
      </c>
      <c r="C28" s="34" t="s">
        <v>39</v>
      </c>
      <c r="D28" s="4" t="s">
        <v>33</v>
      </c>
      <c r="E28" s="4">
        <v>15.3</v>
      </c>
      <c r="F28" s="5">
        <v>0</v>
      </c>
      <c r="G28" s="5"/>
      <c r="H28" s="6">
        <v>0</v>
      </c>
      <c r="I28" s="7">
        <f>K9</f>
        <v>4</v>
      </c>
      <c r="J28" s="5">
        <f t="shared" si="2"/>
        <v>0</v>
      </c>
      <c r="K28" s="38">
        <f t="shared" si="3"/>
        <v>0</v>
      </c>
    </row>
    <row r="29" spans="1:11" ht="12.75">
      <c r="A29" s="13">
        <v>6</v>
      </c>
      <c r="B29" s="4" t="s">
        <v>40</v>
      </c>
      <c r="C29" s="34" t="s">
        <v>41</v>
      </c>
      <c r="D29" s="4" t="s">
        <v>33</v>
      </c>
      <c r="E29" s="4">
        <v>3.25</v>
      </c>
      <c r="F29" s="5">
        <v>0</v>
      </c>
      <c r="G29" s="5"/>
      <c r="H29" s="6">
        <v>0</v>
      </c>
      <c r="I29" s="7">
        <f>I28*45</f>
        <v>180</v>
      </c>
      <c r="J29" s="5">
        <f t="shared" si="2"/>
        <v>0</v>
      </c>
      <c r="K29" s="38">
        <f t="shared" si="3"/>
        <v>0</v>
      </c>
    </row>
    <row r="30" spans="1:11" ht="12.75">
      <c r="A30" s="13">
        <v>7</v>
      </c>
      <c r="B30" s="4" t="s">
        <v>19</v>
      </c>
      <c r="C30" s="34" t="s">
        <v>77</v>
      </c>
      <c r="D30" s="4" t="s">
        <v>33</v>
      </c>
      <c r="E30" s="4"/>
      <c r="F30" s="5">
        <v>0</v>
      </c>
      <c r="G30" s="5"/>
      <c r="H30" s="6">
        <v>1</v>
      </c>
      <c r="I30" s="7">
        <f>I28</f>
        <v>4</v>
      </c>
      <c r="J30" s="5">
        <f t="shared" si="2"/>
        <v>0</v>
      </c>
      <c r="K30" s="38">
        <f t="shared" si="3"/>
        <v>4</v>
      </c>
    </row>
    <row r="31" spans="1:11" ht="12.75">
      <c r="A31" s="13"/>
      <c r="B31" s="4"/>
      <c r="C31" s="22" t="s">
        <v>13</v>
      </c>
      <c r="D31" s="4"/>
      <c r="E31" s="4"/>
      <c r="F31" s="8">
        <f>SUM(J23:J31)</f>
        <v>0</v>
      </c>
      <c r="G31" s="8"/>
      <c r="H31" s="6"/>
      <c r="I31" s="7"/>
      <c r="J31" s="5"/>
      <c r="K31" s="38"/>
    </row>
    <row r="32" spans="1:11" ht="12.75">
      <c r="A32" s="39"/>
      <c r="B32" s="40"/>
      <c r="C32" s="41"/>
      <c r="D32" s="40"/>
      <c r="E32" s="40"/>
      <c r="F32" s="42"/>
      <c r="G32" s="42"/>
      <c r="H32" s="43"/>
      <c r="I32" s="44"/>
      <c r="J32" s="42"/>
      <c r="K32" s="45"/>
    </row>
    <row r="33" spans="1:11" ht="12.75">
      <c r="A33" s="60"/>
      <c r="B33" s="61" t="s">
        <v>26</v>
      </c>
      <c r="C33" s="62" t="s">
        <v>27</v>
      </c>
      <c r="D33" s="60"/>
      <c r="E33" s="60"/>
      <c r="F33" s="60"/>
      <c r="G33" s="60"/>
      <c r="H33" s="60"/>
      <c r="I33" s="60"/>
      <c r="J33" s="60"/>
      <c r="K33" s="60"/>
    </row>
    <row r="34" spans="1:11" ht="22.5">
      <c r="A34" s="14">
        <v>1</v>
      </c>
      <c r="B34" s="15" t="s">
        <v>43</v>
      </c>
      <c r="C34" s="33" t="s">
        <v>44</v>
      </c>
      <c r="D34" s="15" t="s">
        <v>28</v>
      </c>
      <c r="E34" s="15"/>
      <c r="F34" s="16">
        <v>0</v>
      </c>
      <c r="G34" s="16"/>
      <c r="H34" s="17">
        <v>0</v>
      </c>
      <c r="I34" s="18">
        <v>1</v>
      </c>
      <c r="J34" s="16">
        <f>ROUND(F34*I34,1)</f>
        <v>0</v>
      </c>
      <c r="K34" s="11">
        <f>ROUND(H34*I34,0)</f>
        <v>0</v>
      </c>
    </row>
    <row r="35" spans="1:11" ht="12.75">
      <c r="A35" s="13"/>
      <c r="B35" s="4"/>
      <c r="C35" s="22" t="s">
        <v>13</v>
      </c>
      <c r="D35" s="4"/>
      <c r="E35" s="4"/>
      <c r="F35" s="8">
        <f>SUM(J33:J35)</f>
        <v>0</v>
      </c>
      <c r="G35" s="8"/>
      <c r="H35" s="6"/>
      <c r="I35" s="7"/>
      <c r="J35" s="5"/>
      <c r="K35" s="19"/>
    </row>
    <row r="36" spans="1:11" ht="12.75">
      <c r="A36" s="14"/>
      <c r="B36" s="15"/>
      <c r="C36" s="21"/>
      <c r="D36" s="15"/>
      <c r="E36" s="15"/>
      <c r="F36" s="16"/>
      <c r="G36" s="16"/>
      <c r="H36" s="17"/>
      <c r="I36" s="18"/>
      <c r="J36" s="16"/>
      <c r="K36" s="11"/>
    </row>
    <row r="37" spans="1:11" ht="12.75">
      <c r="A37" s="13"/>
      <c r="B37" s="4"/>
      <c r="C37" s="22" t="s">
        <v>14</v>
      </c>
      <c r="D37" s="4"/>
      <c r="E37" s="4"/>
      <c r="F37" s="5"/>
      <c r="G37" s="5"/>
      <c r="H37" s="6"/>
      <c r="I37" s="4"/>
      <c r="J37" s="8">
        <f>SUM(J8:J34)</f>
        <v>0</v>
      </c>
      <c r="K37" s="20"/>
    </row>
    <row r="38" spans="1:11" ht="12.75">
      <c r="A38" s="13"/>
      <c r="B38" s="4"/>
      <c r="C38" s="22" t="s">
        <v>16</v>
      </c>
      <c r="D38" s="4"/>
      <c r="E38" s="4"/>
      <c r="F38" s="5"/>
      <c r="G38" s="5"/>
      <c r="H38" s="6"/>
      <c r="I38" s="23">
        <v>0.21</v>
      </c>
      <c r="J38" s="8">
        <f>ROUND(I38*J37,1)</f>
        <v>0</v>
      </c>
      <c r="K38" s="20"/>
    </row>
    <row r="39" spans="1:11" ht="12.75">
      <c r="A39" s="13"/>
      <c r="B39" s="4"/>
      <c r="C39" s="22" t="s">
        <v>15</v>
      </c>
      <c r="D39" s="4"/>
      <c r="E39" s="4"/>
      <c r="F39" s="5"/>
      <c r="G39" s="5"/>
      <c r="H39" s="6"/>
      <c r="I39" s="4"/>
      <c r="J39" s="8">
        <f>SUM(J37:J38)</f>
        <v>0</v>
      </c>
      <c r="K39" s="20"/>
    </row>
    <row r="40" spans="1:11" ht="12.75">
      <c r="A40" s="13"/>
      <c r="B40" s="4"/>
      <c r="C40" s="9"/>
      <c r="D40" s="4"/>
      <c r="E40" s="4"/>
      <c r="F40" s="4"/>
      <c r="G40" s="4"/>
      <c r="H40" s="4"/>
      <c r="I40" s="4"/>
      <c r="J40" s="4"/>
      <c r="K40" s="20"/>
    </row>
  </sheetData>
  <mergeCells count="2">
    <mergeCell ref="H1:K2"/>
    <mergeCell ref="C2:F2"/>
  </mergeCells>
  <printOptions/>
  <pageMargins left="0.4724409448818898" right="0.4724409448818898" top="0.3937007874015748" bottom="0.8267716535433072" header="0.4330708661417323" footer="0.4330708661417323"/>
  <pageSetup horizontalDpi="600" verticalDpi="600" orientation="landscape" paperSize="9" r:id="rId1"/>
  <headerFooter>
    <oddFooter>&amp;L&amp;8Vypracoval: Ing. Eliška Knorová | &amp;D&amp;C&amp;8&amp;A&amp;R&amp;8&amp;F | 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 topLeftCell="A1">
      <selection activeCell="R13" sqref="R13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3:11" ht="34.5" customHeight="1">
      <c r="C1" s="35"/>
      <c r="H1" s="63" t="s">
        <v>109</v>
      </c>
      <c r="I1" s="64"/>
      <c r="J1" s="64"/>
      <c r="K1" s="64"/>
    </row>
    <row r="2" spans="3:11" ht="33" customHeight="1">
      <c r="C2" s="67" t="s">
        <v>110</v>
      </c>
      <c r="D2" s="67"/>
      <c r="E2" s="67"/>
      <c r="F2" s="67"/>
      <c r="G2" s="31"/>
      <c r="H2" s="64"/>
      <c r="I2" s="64"/>
      <c r="J2" s="64"/>
      <c r="K2" s="64"/>
    </row>
    <row r="3" ht="21.75" customHeight="1"/>
    <row r="4" spans="1:11" s="1" customFormat="1" ht="22.5">
      <c r="A4" s="47" t="s">
        <v>12</v>
      </c>
      <c r="B4" s="48" t="s">
        <v>0</v>
      </c>
      <c r="C4" s="49" t="s">
        <v>1</v>
      </c>
      <c r="D4" s="48" t="s">
        <v>2</v>
      </c>
      <c r="E4" s="48"/>
      <c r="F4" s="48" t="s">
        <v>11</v>
      </c>
      <c r="G4" s="48"/>
      <c r="H4" s="48" t="s">
        <v>10</v>
      </c>
      <c r="I4" s="48" t="s">
        <v>3</v>
      </c>
      <c r="J4" s="48" t="s">
        <v>9</v>
      </c>
      <c r="K4" s="50" t="s">
        <v>8</v>
      </c>
    </row>
    <row r="5" spans="1:11" ht="12.75">
      <c r="A5" s="51" t="s">
        <v>4</v>
      </c>
      <c r="B5" s="52" t="s">
        <v>5</v>
      </c>
      <c r="C5" s="53"/>
      <c r="D5" s="52"/>
      <c r="E5" s="52"/>
      <c r="F5" s="52" t="s">
        <v>6</v>
      </c>
      <c r="G5" s="52"/>
      <c r="H5" s="52" t="s">
        <v>7</v>
      </c>
      <c r="I5" s="52"/>
      <c r="J5" s="52" t="s">
        <v>6</v>
      </c>
      <c r="K5" s="54" t="s">
        <v>7</v>
      </c>
    </row>
    <row r="6" spans="1:11" ht="12.75">
      <c r="A6" s="14"/>
      <c r="B6" s="15"/>
      <c r="C6" s="21"/>
      <c r="D6" s="15"/>
      <c r="E6" s="15"/>
      <c r="F6" s="15"/>
      <c r="G6" s="15"/>
      <c r="H6" s="15"/>
      <c r="I6" s="15"/>
      <c r="J6" s="15"/>
      <c r="K6" s="10"/>
    </row>
    <row r="7" spans="1:11" ht="12.75">
      <c r="A7" s="60"/>
      <c r="B7" s="61" t="s">
        <v>22</v>
      </c>
      <c r="C7" s="62" t="s">
        <v>23</v>
      </c>
      <c r="D7" s="60"/>
      <c r="E7" s="60"/>
      <c r="F7" s="60"/>
      <c r="G7" s="60"/>
      <c r="H7" s="60"/>
      <c r="I7" s="60"/>
      <c r="J7" s="60"/>
      <c r="K7" s="60"/>
    </row>
    <row r="8" spans="1:11" ht="12.75">
      <c r="A8" s="24">
        <v>1</v>
      </c>
      <c r="B8" s="25" t="s">
        <v>19</v>
      </c>
      <c r="C8" s="36" t="s">
        <v>45</v>
      </c>
      <c r="D8" s="25" t="s">
        <v>59</v>
      </c>
      <c r="E8" s="25">
        <v>51</v>
      </c>
      <c r="F8" s="27">
        <v>0</v>
      </c>
      <c r="G8" s="27"/>
      <c r="H8" s="28">
        <v>0</v>
      </c>
      <c r="I8" s="29">
        <v>0.5</v>
      </c>
      <c r="J8" s="27">
        <f aca="true" t="shared" si="0" ref="J8:J13">ROUND(F8*I8,1)</f>
        <v>0</v>
      </c>
      <c r="K8" s="37">
        <f aca="true" t="shared" si="1" ref="K8:K13">ROUND(H8*I8,0)</f>
        <v>0</v>
      </c>
    </row>
    <row r="9" spans="1:11" ht="12.75">
      <c r="A9" s="24">
        <v>2</v>
      </c>
      <c r="B9" s="4" t="s">
        <v>91</v>
      </c>
      <c r="C9" s="34" t="s">
        <v>90</v>
      </c>
      <c r="D9" s="4" t="s">
        <v>55</v>
      </c>
      <c r="E9" s="4">
        <v>19.5</v>
      </c>
      <c r="F9" s="5">
        <v>0</v>
      </c>
      <c r="G9" s="5"/>
      <c r="H9" s="6">
        <v>0.06</v>
      </c>
      <c r="I9" s="7">
        <v>27</v>
      </c>
      <c r="J9" s="5">
        <f t="shared" si="0"/>
        <v>0</v>
      </c>
      <c r="K9" s="19">
        <f t="shared" si="1"/>
        <v>2</v>
      </c>
    </row>
    <row r="10" spans="1:11" ht="22.5">
      <c r="A10" s="13">
        <v>3</v>
      </c>
      <c r="B10" s="4" t="s">
        <v>46</v>
      </c>
      <c r="C10" s="34" t="s">
        <v>52</v>
      </c>
      <c r="D10" s="4" t="s">
        <v>21</v>
      </c>
      <c r="E10" s="4"/>
      <c r="F10" s="5">
        <v>0</v>
      </c>
      <c r="G10" s="5"/>
      <c r="H10" s="6">
        <v>1.8</v>
      </c>
      <c r="I10" s="7">
        <f>115*0.3</f>
        <v>34.5</v>
      </c>
      <c r="J10" s="5">
        <f t="shared" si="0"/>
        <v>0</v>
      </c>
      <c r="K10" s="19">
        <f t="shared" si="1"/>
        <v>62</v>
      </c>
    </row>
    <row r="11" spans="1:11" ht="12.75">
      <c r="A11" s="13">
        <v>4</v>
      </c>
      <c r="B11" s="4" t="s">
        <v>47</v>
      </c>
      <c r="C11" s="34" t="s">
        <v>48</v>
      </c>
      <c r="D11" s="4" t="s">
        <v>21</v>
      </c>
      <c r="E11" s="4"/>
      <c r="F11" s="5">
        <v>0</v>
      </c>
      <c r="G11" s="5"/>
      <c r="H11" s="6">
        <v>0</v>
      </c>
      <c r="I11" s="7">
        <f>I10*36</f>
        <v>1242</v>
      </c>
      <c r="J11" s="5">
        <f t="shared" si="0"/>
        <v>0</v>
      </c>
      <c r="K11" s="19">
        <f t="shared" si="1"/>
        <v>0</v>
      </c>
    </row>
    <row r="12" spans="1:11" ht="12.75">
      <c r="A12" s="13">
        <v>5</v>
      </c>
      <c r="B12" s="4" t="s">
        <v>19</v>
      </c>
      <c r="C12" s="34" t="s">
        <v>49</v>
      </c>
      <c r="D12" s="4" t="s">
        <v>33</v>
      </c>
      <c r="E12" s="4"/>
      <c r="F12" s="5">
        <v>0</v>
      </c>
      <c r="G12" s="5"/>
      <c r="H12" s="6">
        <v>1</v>
      </c>
      <c r="I12" s="7">
        <f>K10</f>
        <v>62</v>
      </c>
      <c r="J12" s="5">
        <f t="shared" si="0"/>
        <v>0</v>
      </c>
      <c r="K12" s="19">
        <f t="shared" si="1"/>
        <v>62</v>
      </c>
    </row>
    <row r="13" spans="1:11" ht="22.5">
      <c r="A13" s="13">
        <v>6</v>
      </c>
      <c r="B13" s="4" t="s">
        <v>87</v>
      </c>
      <c r="C13" s="34" t="s">
        <v>88</v>
      </c>
      <c r="D13" s="4" t="s">
        <v>31</v>
      </c>
      <c r="E13" s="4"/>
      <c r="F13" s="5">
        <v>0</v>
      </c>
      <c r="G13" s="5"/>
      <c r="H13" s="6">
        <v>0</v>
      </c>
      <c r="I13" s="7">
        <v>115</v>
      </c>
      <c r="J13" s="5">
        <f t="shared" si="0"/>
        <v>0</v>
      </c>
      <c r="K13" s="19">
        <f t="shared" si="1"/>
        <v>0</v>
      </c>
    </row>
    <row r="14" spans="1:11" ht="12.75">
      <c r="A14" s="13"/>
      <c r="B14" s="4"/>
      <c r="C14" s="22" t="s">
        <v>13</v>
      </c>
      <c r="D14" s="4"/>
      <c r="E14" s="4"/>
      <c r="F14" s="8">
        <f>SUM(J7:J14)</f>
        <v>0</v>
      </c>
      <c r="G14" s="8"/>
      <c r="H14" s="6"/>
      <c r="I14" s="7"/>
      <c r="J14" s="5"/>
      <c r="K14" s="19"/>
    </row>
    <row r="15" spans="1:11" ht="12.75">
      <c r="A15" s="14"/>
      <c r="B15" s="15"/>
      <c r="C15" s="21"/>
      <c r="D15" s="15"/>
      <c r="E15" s="15"/>
      <c r="F15" s="16"/>
      <c r="G15" s="16"/>
      <c r="H15" s="17"/>
      <c r="I15" s="18"/>
      <c r="J15" s="16"/>
      <c r="K15" s="11"/>
    </row>
    <row r="16" spans="1:11" ht="12.75">
      <c r="A16" s="60"/>
      <c r="B16" s="61" t="s">
        <v>17</v>
      </c>
      <c r="C16" s="62" t="s">
        <v>18</v>
      </c>
      <c r="D16" s="60"/>
      <c r="E16" s="60"/>
      <c r="F16" s="60"/>
      <c r="G16" s="60"/>
      <c r="H16" s="60"/>
      <c r="I16" s="60"/>
      <c r="J16" s="60"/>
      <c r="K16" s="60"/>
    </row>
    <row r="17" spans="1:11" ht="12.75">
      <c r="A17" s="24">
        <v>1</v>
      </c>
      <c r="B17" s="25" t="s">
        <v>83</v>
      </c>
      <c r="C17" s="36" t="s">
        <v>84</v>
      </c>
      <c r="D17" s="25" t="s">
        <v>31</v>
      </c>
      <c r="E17" s="25">
        <v>59</v>
      </c>
      <c r="F17" s="27">
        <v>0</v>
      </c>
      <c r="G17" s="27"/>
      <c r="H17" s="28">
        <v>0.279</v>
      </c>
      <c r="I17" s="29">
        <v>115</v>
      </c>
      <c r="J17" s="27">
        <f>ROUND(F17*I17,1)</f>
        <v>0</v>
      </c>
      <c r="K17" s="37">
        <f>ROUND(H17*I17,0)</f>
        <v>32</v>
      </c>
    </row>
    <row r="18" spans="1:11" ht="12.75">
      <c r="A18" s="24">
        <v>2</v>
      </c>
      <c r="B18" s="25" t="s">
        <v>85</v>
      </c>
      <c r="C18" s="36" t="s">
        <v>86</v>
      </c>
      <c r="D18" s="25" t="s">
        <v>31</v>
      </c>
      <c r="E18" s="25">
        <v>183</v>
      </c>
      <c r="F18" s="27">
        <v>0</v>
      </c>
      <c r="G18" s="27"/>
      <c r="H18" s="28">
        <v>0.127</v>
      </c>
      <c r="I18" s="29">
        <v>115</v>
      </c>
      <c r="J18" s="5">
        <f>ROUND(F18*I18,1)</f>
        <v>0</v>
      </c>
      <c r="K18" s="38">
        <f>ROUND(H18*I18,0)</f>
        <v>15</v>
      </c>
    </row>
    <row r="19" spans="1:11" ht="22.5">
      <c r="A19" s="24">
        <v>3</v>
      </c>
      <c r="B19" s="25" t="s">
        <v>32</v>
      </c>
      <c r="C19" s="36" t="s">
        <v>62</v>
      </c>
      <c r="D19" s="25" t="s">
        <v>33</v>
      </c>
      <c r="E19" s="25">
        <v>735</v>
      </c>
      <c r="F19" s="27">
        <v>0</v>
      </c>
      <c r="G19" s="27"/>
      <c r="H19" s="28">
        <v>1</v>
      </c>
      <c r="I19" s="7">
        <f>500*0.03*2.56</f>
        <v>38.4</v>
      </c>
      <c r="J19" s="5">
        <f>ROUND(F19*I19,1)</f>
        <v>0</v>
      </c>
      <c r="K19" s="38">
        <f>ROUND(H19*I19,0)</f>
        <v>38</v>
      </c>
    </row>
    <row r="20" spans="1:11" ht="22.5">
      <c r="A20" s="13">
        <v>4</v>
      </c>
      <c r="B20" s="4" t="s">
        <v>29</v>
      </c>
      <c r="C20" s="34" t="s">
        <v>30</v>
      </c>
      <c r="D20" s="4" t="s">
        <v>31</v>
      </c>
      <c r="E20" s="4">
        <v>2.9</v>
      </c>
      <c r="F20" s="5">
        <v>0</v>
      </c>
      <c r="G20" s="5"/>
      <c r="H20" s="6">
        <v>0</v>
      </c>
      <c r="I20" s="7">
        <v>500</v>
      </c>
      <c r="J20" s="5">
        <f>ROUND(F20*I20,1)</f>
        <v>0</v>
      </c>
      <c r="K20" s="38">
        <f>ROUND(H20*I20,0)</f>
        <v>0</v>
      </c>
    </row>
    <row r="21" spans="1:11" ht="22.5">
      <c r="A21" s="13">
        <v>5</v>
      </c>
      <c r="B21" s="4" t="s">
        <v>34</v>
      </c>
      <c r="C21" s="34" t="s">
        <v>35</v>
      </c>
      <c r="D21" s="4" t="s">
        <v>31</v>
      </c>
      <c r="E21" s="4"/>
      <c r="F21" s="5">
        <v>0</v>
      </c>
      <c r="G21" s="5"/>
      <c r="H21" s="6">
        <v>0.153</v>
      </c>
      <c r="I21" s="7">
        <v>500</v>
      </c>
      <c r="J21" s="5">
        <f>ROUND(F21*I21,1)</f>
        <v>0</v>
      </c>
      <c r="K21" s="38">
        <f>ROUND(H21*I21,0)</f>
        <v>77</v>
      </c>
    </row>
    <row r="22" spans="1:11" ht="12.75">
      <c r="A22" s="13"/>
      <c r="B22" s="4"/>
      <c r="C22" s="22" t="s">
        <v>13</v>
      </c>
      <c r="D22" s="4"/>
      <c r="E22" s="4"/>
      <c r="F22" s="8">
        <f>SUM(J16:J22)</f>
        <v>0</v>
      </c>
      <c r="G22" s="8"/>
      <c r="H22" s="6"/>
      <c r="I22" s="7"/>
      <c r="J22" s="5"/>
      <c r="K22" s="38"/>
    </row>
    <row r="23" spans="1:11" ht="12.75">
      <c r="A23" s="39"/>
      <c r="B23" s="40"/>
      <c r="C23" s="41"/>
      <c r="D23" s="40"/>
      <c r="E23" s="40"/>
      <c r="F23" s="42"/>
      <c r="G23" s="42"/>
      <c r="H23" s="43"/>
      <c r="I23" s="44"/>
      <c r="J23" s="42"/>
      <c r="K23" s="45"/>
    </row>
    <row r="24" spans="1:11" ht="12.75">
      <c r="A24" s="60"/>
      <c r="B24" s="61" t="s">
        <v>24</v>
      </c>
      <c r="C24" s="62" t="s">
        <v>25</v>
      </c>
      <c r="D24" s="60"/>
      <c r="E24" s="60"/>
      <c r="F24" s="60"/>
      <c r="G24" s="60"/>
      <c r="H24" s="60"/>
      <c r="I24" s="60"/>
      <c r="J24" s="60"/>
      <c r="K24" s="60"/>
    </row>
    <row r="25" spans="1:11" ht="22.5">
      <c r="A25" s="24">
        <v>1</v>
      </c>
      <c r="B25" s="25" t="s">
        <v>75</v>
      </c>
      <c r="C25" s="36" t="s">
        <v>94</v>
      </c>
      <c r="D25" s="25" t="s">
        <v>55</v>
      </c>
      <c r="E25" s="25">
        <v>71</v>
      </c>
      <c r="F25" s="27">
        <v>0</v>
      </c>
      <c r="G25" s="27"/>
      <c r="H25" s="28">
        <v>0.116</v>
      </c>
      <c r="I25" s="29">
        <v>7</v>
      </c>
      <c r="J25" s="27">
        <f aca="true" t="shared" si="2" ref="J25:J32">ROUND(F25*I25,1)</f>
        <v>0</v>
      </c>
      <c r="K25" s="37">
        <f aca="true" t="shared" si="3" ref="K25:K32">ROUND(H25*I25,0)</f>
        <v>1</v>
      </c>
    </row>
    <row r="26" spans="1:11" ht="12.75">
      <c r="A26" s="24">
        <v>2</v>
      </c>
      <c r="B26" s="25" t="s">
        <v>20</v>
      </c>
      <c r="C26" s="36" t="s">
        <v>82</v>
      </c>
      <c r="D26" s="25" t="s">
        <v>80</v>
      </c>
      <c r="E26" s="25"/>
      <c r="F26" s="5">
        <v>0</v>
      </c>
      <c r="G26" s="5"/>
      <c r="H26" s="6">
        <v>0</v>
      </c>
      <c r="I26" s="7">
        <v>4</v>
      </c>
      <c r="J26" s="5">
        <f t="shared" si="2"/>
        <v>0</v>
      </c>
      <c r="K26" s="19">
        <f t="shared" si="3"/>
        <v>0</v>
      </c>
    </row>
    <row r="27" spans="1:11" ht="12.75">
      <c r="A27" s="24">
        <v>3</v>
      </c>
      <c r="B27" s="25" t="s">
        <v>20</v>
      </c>
      <c r="C27" s="36" t="s">
        <v>76</v>
      </c>
      <c r="D27" s="25" t="s">
        <v>55</v>
      </c>
      <c r="E27" s="25"/>
      <c r="F27" s="5">
        <v>0</v>
      </c>
      <c r="G27" s="5"/>
      <c r="H27" s="6">
        <v>0</v>
      </c>
      <c r="I27" s="7">
        <v>3</v>
      </c>
      <c r="J27" s="5">
        <f t="shared" si="2"/>
        <v>0</v>
      </c>
      <c r="K27" s="19">
        <f t="shared" si="3"/>
        <v>0</v>
      </c>
    </row>
    <row r="28" spans="1:11" ht="22.5">
      <c r="A28" s="24">
        <v>4</v>
      </c>
      <c r="B28" s="25" t="s">
        <v>102</v>
      </c>
      <c r="C28" s="36" t="s">
        <v>103</v>
      </c>
      <c r="D28" s="25" t="s">
        <v>55</v>
      </c>
      <c r="E28" s="25">
        <v>193</v>
      </c>
      <c r="F28" s="5">
        <v>0</v>
      </c>
      <c r="G28" s="5"/>
      <c r="H28" s="6">
        <v>0.233</v>
      </c>
      <c r="I28" s="7">
        <v>27</v>
      </c>
      <c r="J28" s="5">
        <f t="shared" si="2"/>
        <v>0</v>
      </c>
      <c r="K28" s="19">
        <f t="shared" si="3"/>
        <v>6</v>
      </c>
    </row>
    <row r="29" spans="1:11" ht="12.75">
      <c r="A29" s="24">
        <v>5</v>
      </c>
      <c r="B29" s="25" t="s">
        <v>20</v>
      </c>
      <c r="C29" s="36" t="s">
        <v>104</v>
      </c>
      <c r="D29" s="25" t="s">
        <v>80</v>
      </c>
      <c r="E29" s="25"/>
      <c r="F29" s="5">
        <v>0</v>
      </c>
      <c r="G29" s="5"/>
      <c r="H29" s="6">
        <v>0</v>
      </c>
      <c r="I29" s="7">
        <v>97</v>
      </c>
      <c r="J29" s="5">
        <f t="shared" si="2"/>
        <v>0</v>
      </c>
      <c r="K29" s="19">
        <f t="shared" si="3"/>
        <v>0</v>
      </c>
    </row>
    <row r="30" spans="1:11" ht="12.75">
      <c r="A30" s="24">
        <v>6</v>
      </c>
      <c r="B30" s="4" t="s">
        <v>38</v>
      </c>
      <c r="C30" s="34" t="s">
        <v>39</v>
      </c>
      <c r="D30" s="4" t="s">
        <v>33</v>
      </c>
      <c r="E30" s="4">
        <v>15.3</v>
      </c>
      <c r="F30" s="5">
        <v>0</v>
      </c>
      <c r="G30" s="5"/>
      <c r="H30" s="6">
        <v>0</v>
      </c>
      <c r="I30" s="7">
        <f>K9</f>
        <v>2</v>
      </c>
      <c r="J30" s="5">
        <f t="shared" si="2"/>
        <v>0</v>
      </c>
      <c r="K30" s="38">
        <f t="shared" si="3"/>
        <v>0</v>
      </c>
    </row>
    <row r="31" spans="1:11" ht="12.75">
      <c r="A31" s="24">
        <v>7</v>
      </c>
      <c r="B31" s="4" t="s">
        <v>40</v>
      </c>
      <c r="C31" s="34" t="s">
        <v>41</v>
      </c>
      <c r="D31" s="4" t="s">
        <v>33</v>
      </c>
      <c r="E31" s="4">
        <v>3.25</v>
      </c>
      <c r="F31" s="5">
        <v>0</v>
      </c>
      <c r="G31" s="5"/>
      <c r="H31" s="6">
        <v>0</v>
      </c>
      <c r="I31" s="7">
        <f>I30*45</f>
        <v>90</v>
      </c>
      <c r="J31" s="5">
        <f t="shared" si="2"/>
        <v>0</v>
      </c>
      <c r="K31" s="38">
        <f t="shared" si="3"/>
        <v>0</v>
      </c>
    </row>
    <row r="32" spans="1:11" ht="12.75">
      <c r="A32" s="24">
        <v>8</v>
      </c>
      <c r="B32" s="4" t="s">
        <v>19</v>
      </c>
      <c r="C32" s="34" t="s">
        <v>77</v>
      </c>
      <c r="D32" s="4" t="s">
        <v>33</v>
      </c>
      <c r="E32" s="4"/>
      <c r="F32" s="5">
        <v>0</v>
      </c>
      <c r="G32" s="5"/>
      <c r="H32" s="6">
        <v>1</v>
      </c>
      <c r="I32" s="7">
        <f>I30</f>
        <v>2</v>
      </c>
      <c r="J32" s="5">
        <f t="shared" si="2"/>
        <v>0</v>
      </c>
      <c r="K32" s="38">
        <f t="shared" si="3"/>
        <v>2</v>
      </c>
    </row>
    <row r="33" spans="1:11" ht="12.75">
      <c r="A33" s="13"/>
      <c r="B33" s="4"/>
      <c r="C33" s="22" t="s">
        <v>13</v>
      </c>
      <c r="D33" s="4"/>
      <c r="E33" s="4"/>
      <c r="F33" s="8">
        <f>SUM(J24:J33)</f>
        <v>0</v>
      </c>
      <c r="G33" s="8"/>
      <c r="H33" s="6"/>
      <c r="I33" s="7"/>
      <c r="J33" s="5"/>
      <c r="K33" s="38"/>
    </row>
    <row r="34" spans="1:11" ht="12.75">
      <c r="A34" s="39"/>
      <c r="B34" s="40"/>
      <c r="C34" s="41"/>
      <c r="D34" s="40"/>
      <c r="E34" s="40"/>
      <c r="F34" s="42"/>
      <c r="G34" s="42"/>
      <c r="H34" s="43"/>
      <c r="I34" s="44"/>
      <c r="J34" s="42"/>
      <c r="K34" s="45"/>
    </row>
    <row r="35" spans="1:11" ht="12.75">
      <c r="A35" s="60"/>
      <c r="B35" s="61" t="s">
        <v>26</v>
      </c>
      <c r="C35" s="62" t="s">
        <v>27</v>
      </c>
      <c r="D35" s="60"/>
      <c r="E35" s="60"/>
      <c r="F35" s="60"/>
      <c r="G35" s="60"/>
      <c r="H35" s="60"/>
      <c r="I35" s="60"/>
      <c r="J35" s="60"/>
      <c r="K35" s="60"/>
    </row>
    <row r="36" spans="1:11" ht="22.5">
      <c r="A36" s="14">
        <v>1</v>
      </c>
      <c r="B36" s="15" t="s">
        <v>43</v>
      </c>
      <c r="C36" s="33" t="s">
        <v>44</v>
      </c>
      <c r="D36" s="15" t="s">
        <v>28</v>
      </c>
      <c r="E36" s="15"/>
      <c r="F36" s="16">
        <v>0</v>
      </c>
      <c r="G36" s="16"/>
      <c r="H36" s="17">
        <v>0</v>
      </c>
      <c r="I36" s="18">
        <v>1</v>
      </c>
      <c r="J36" s="16">
        <f>ROUND(F36*I36,1)</f>
        <v>0</v>
      </c>
      <c r="K36" s="11">
        <f>ROUND(H36*I36,0)</f>
        <v>0</v>
      </c>
    </row>
    <row r="37" spans="1:11" ht="12.75">
      <c r="A37" s="13"/>
      <c r="B37" s="4"/>
      <c r="C37" s="22" t="s">
        <v>13</v>
      </c>
      <c r="D37" s="4"/>
      <c r="E37" s="4"/>
      <c r="F37" s="8">
        <f>SUM(J35:J37)</f>
        <v>0</v>
      </c>
      <c r="G37" s="8"/>
      <c r="H37" s="6"/>
      <c r="I37" s="7"/>
      <c r="J37" s="5"/>
      <c r="K37" s="19"/>
    </row>
    <row r="38" spans="1:11" ht="12.75">
      <c r="A38" s="14"/>
      <c r="B38" s="15"/>
      <c r="C38" s="21"/>
      <c r="D38" s="15"/>
      <c r="E38" s="15"/>
      <c r="F38" s="16"/>
      <c r="G38" s="16"/>
      <c r="H38" s="17"/>
      <c r="I38" s="18"/>
      <c r="J38" s="16"/>
      <c r="K38" s="11"/>
    </row>
    <row r="39" spans="1:11" ht="12.75">
      <c r="A39" s="13"/>
      <c r="B39" s="4"/>
      <c r="C39" s="22" t="s">
        <v>14</v>
      </c>
      <c r="D39" s="4"/>
      <c r="E39" s="4"/>
      <c r="F39" s="5"/>
      <c r="G39" s="5"/>
      <c r="H39" s="6"/>
      <c r="I39" s="4"/>
      <c r="J39" s="8">
        <f>SUM(J8:J36)</f>
        <v>0</v>
      </c>
      <c r="K39" s="20"/>
    </row>
    <row r="40" spans="1:11" ht="12.75">
      <c r="A40" s="13"/>
      <c r="B40" s="4"/>
      <c r="C40" s="22" t="s">
        <v>16</v>
      </c>
      <c r="D40" s="4"/>
      <c r="E40" s="4"/>
      <c r="F40" s="5"/>
      <c r="G40" s="5"/>
      <c r="H40" s="6"/>
      <c r="I40" s="23">
        <v>0.21</v>
      </c>
      <c r="J40" s="8">
        <f>ROUND(I40*J39,1)</f>
        <v>0</v>
      </c>
      <c r="K40" s="20"/>
    </row>
    <row r="41" spans="1:11" ht="12.75">
      <c r="A41" s="13"/>
      <c r="B41" s="4"/>
      <c r="C41" s="22" t="s">
        <v>15</v>
      </c>
      <c r="D41" s="4"/>
      <c r="E41" s="4"/>
      <c r="F41" s="5"/>
      <c r="G41" s="5"/>
      <c r="H41" s="6"/>
      <c r="I41" s="4"/>
      <c r="J41" s="8">
        <f>SUM(J39:J40)</f>
        <v>0</v>
      </c>
      <c r="K41" s="20"/>
    </row>
    <row r="42" spans="1:11" ht="12.75">
      <c r="A42" s="13"/>
      <c r="B42" s="4"/>
      <c r="C42" s="9"/>
      <c r="D42" s="4"/>
      <c r="E42" s="4"/>
      <c r="F42" s="4"/>
      <c r="G42" s="4"/>
      <c r="H42" s="4"/>
      <c r="I42" s="4"/>
      <c r="J42" s="4"/>
      <c r="K42" s="20"/>
    </row>
  </sheetData>
  <mergeCells count="2">
    <mergeCell ref="H1:K2"/>
    <mergeCell ref="C2:F2"/>
  </mergeCells>
  <printOptions/>
  <pageMargins left="0.4724409448818898" right="0.4724409448818898" top="0.3937007874015748" bottom="0.8267716535433072" header="0.4330708661417323" footer="0.4330708661417323"/>
  <pageSetup horizontalDpi="600" verticalDpi="600" orientation="landscape" paperSize="9" r:id="rId1"/>
  <headerFooter>
    <oddFooter>&amp;L&amp;8Vypracoval: Ing. Eliška Knorová | &amp;D&amp;C&amp;8&amp;A&amp;R&amp;8&amp;F | 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Procházková Věra</cp:lastModifiedBy>
  <cp:lastPrinted>2018-06-15T08:47:22Z</cp:lastPrinted>
  <dcterms:created xsi:type="dcterms:W3CDTF">2008-02-14T12:44:57Z</dcterms:created>
  <dcterms:modified xsi:type="dcterms:W3CDTF">2018-06-28T06:34:58Z</dcterms:modified>
  <cp:category/>
  <cp:version/>
  <cp:contentType/>
  <cp:contentStatus/>
</cp:coreProperties>
</file>