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0" windowWidth="24240" windowHeight="121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<sst xmlns="http://schemas.openxmlformats.org/spreadsheetml/2006/main" count="179" uniqueCount="131">
  <si>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</si>
  <si>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</si>
  <si>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</si>
  <si>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</si>
  <si>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</si>
  <si>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</si>
  <si>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</si>
  <si>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</si>
  <si>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</si>
  <si>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</si>
  <si>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</si>
  <si>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</si>
  <si>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</si>
  <si>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</si>
  <si>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</si>
  <si>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</si>
  <si>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</si>
  <si>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</si>
  <si>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</si>
  <si>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</si>
  <si>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</si>
  <si>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</si>
  <si>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</si>
  <si>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</si>
  <si>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</si>
  <si>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</si>
  <si>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</si>
  <si>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</si>
  <si>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</si>
  <si>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</si>
  <si>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</si>
  <si>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</si>
  <si>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</si>
  <si>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</si>
  <si>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</si>
  <si>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</si>
  <si>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</si>
  <si>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</si>
  <si>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</si>
  <si>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</si>
  <si>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</si>
  <si>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</si>
  <si>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</si>
  <si>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</si>
  <si>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</si>
  <si>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</si>
  <si>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</si>
  <si>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</si>
  <si>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</si>
  <si>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</si>
  <si>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</si>
  <si>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</si>
  <si>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</si>
  <si>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</si>
  <si>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</si>
  <si>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</si>
  <si>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</si>
  <si>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</si>
  <si>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</si>
  <si>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</si>
  <si>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</si>
  <si>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</si>
  <si>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</si>
  <si>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</si>
  <si>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</si>
  <si>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</si>
  <si>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</si>
  <si>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</si>
  <si>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</si>
  <si>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</si>
  <si>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</si>
  <si>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</si>
  <si>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</si>
  <si>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</si>
  <si>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Celkem za</t>
  </si>
  <si>
    <t>MCR150203</t>
  </si>
  <si>
    <t>SO02</t>
  </si>
  <si>
    <t>Vnitřní kanalizace</t>
  </si>
  <si>
    <t>kus</t>
  </si>
  <si>
    <t>m2</t>
  </si>
  <si>
    <t>Nátěry</t>
  </si>
  <si>
    <t xml:space="preserve">Hzs-nezmeritelne stavebni prace </t>
  </si>
  <si>
    <t>h</t>
  </si>
  <si>
    <t>demontáž hromosvodu a žiletek - zpětná montáž:2*8*2</t>
  </si>
  <si>
    <t>2*8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</si>
  <si>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</si>
  <si>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</si>
  <si>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</si>
  <si>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</si>
  <si>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</si>
  <si>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</si>
  <si>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</si>
  <si>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</si>
  <si>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kotlík oválný 330/100 TiZn</t>
  </si>
  <si>
    <t>koleno lisované 100 TiZn</t>
  </si>
  <si>
    <t>čelo žlabu 330 TiZn</t>
  </si>
  <si>
    <t>čelo žlabu 250TiZn</t>
  </si>
  <si>
    <t>koleno lisované 80 TiZn</t>
  </si>
  <si>
    <t>koltík oválný 250/80 TiZn</t>
  </si>
  <si>
    <t>koleno odskokové lisované 80 TiZn</t>
  </si>
  <si>
    <t xml:space="preserve">Přesun hmot výšky do 6 m </t>
  </si>
  <si>
    <t>Krytina  z trapézového polykarbonátu čirého  do 30° dodávka a montáž</t>
  </si>
  <si>
    <t xml:space="preserve">Přesun hmot pro vnitřní kanalizaci, výšky do 6 m </t>
  </si>
  <si>
    <t>m3</t>
  </si>
  <si>
    <t xml:space="preserve">kotvení na šrouby ocel L 60*60*6 dl. 60 mm </t>
  </si>
  <si>
    <t>ks</t>
  </si>
  <si>
    <t>Věznice a ÚVZD Opava</t>
  </si>
  <si>
    <t>Oprava střechy na psinci obj. KR</t>
  </si>
  <si>
    <t xml:space="preserve">MTŽ tesařské konstrukce krovu </t>
  </si>
  <si>
    <t>Spojovací a ochranné prostředky pro tesařské konstrukce</t>
  </si>
  <si>
    <t>řezivo SM/JD 50*100 mm - dodávka</t>
  </si>
  <si>
    <t>řezivo SM/JD  50/120 mm - dodávka</t>
  </si>
  <si>
    <t>řezivo SM/JD 24*80 mm - dodávka</t>
  </si>
  <si>
    <t>Konstrukce tesařské</t>
  </si>
  <si>
    <t>MTŽ čel, kolen,kotlíků</t>
  </si>
  <si>
    <t>demontáž hromosvodu a zpětná montáž:2*8*2</t>
  </si>
  <si>
    <t>Přesun hmot a odvoz suti</t>
  </si>
  <si>
    <t>t</t>
  </si>
  <si>
    <t>Odvoz suti na skládku do 10000m</t>
  </si>
  <si>
    <t>Skládkovné</t>
  </si>
  <si>
    <t>Uložení suti na skládku</t>
  </si>
  <si>
    <t>Vnitrostaveništní přesun suti do 100m</t>
  </si>
  <si>
    <t>0</t>
  </si>
  <si>
    <t>Přesun suti</t>
  </si>
  <si>
    <t xml:space="preserve">Nátěr syntet. klempířských konstr. Z + 2 x </t>
  </si>
  <si>
    <t>Odstranění nátěrů z klempířských konstrukcí oškrábáním vč. očištění tlakovou vodou</t>
  </si>
  <si>
    <t>m</t>
  </si>
  <si>
    <t>dodávka a montáž žlab střešní 250 TiZn vč. háků a příslušení</t>
  </si>
  <si>
    <t>dodávka a monáž svod střešní 80  TiZn vč. objímek a příslušenství</t>
  </si>
  <si>
    <t xml:space="preserve">Dmtž stáv.svody, D+M svod střešní 100 TiZn  </t>
  </si>
  <si>
    <t xml:space="preserve">Dmtž stáv.žlaby, D+M žlab střešní 330 TiZn 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</si>
</sst>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00102615356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" fontId="0" fillId="0" borderId="0" xfId="20" applyNumberFormat="1">
      <alignment/>
      <protection/>
    </xf>
    <xf numFmtId="0" fontId="1" fillId="4" borderId="10" xfId="20" applyFont="1" applyFill="1" applyBorder="1" applyAlignment="1">
      <alignment horizontal="center"/>
      <protection/>
    </xf>
    <xf numFmtId="49" fontId="19" fillId="4" borderId="10" xfId="20" applyNumberFormat="1" applyFont="1" applyFill="1" applyBorder="1" applyAlignment="1">
      <alignment horizontal="left"/>
      <protection/>
    </xf>
    <xf numFmtId="0" fontId="19" fillId="4" borderId="50" xfId="20" applyFont="1" applyFill="1" applyBorder="1">
      <alignment/>
      <protection/>
    </xf>
    <xf numFmtId="0" fontId="1" fillId="4" borderId="9" xfId="20" applyFont="1" applyFill="1" applyBorder="1" applyAlignment="1">
      <alignment horizontal="center"/>
      <protection/>
    </xf>
    <xf numFmtId="4" fontId="1" fillId="4" borderId="9" xfId="20" applyNumberFormat="1" applyFont="1" applyFill="1" applyBorder="1" applyAlignment="1">
      <alignment horizontal="right"/>
      <protection/>
    </xf>
    <xf numFmtId="4" fontId="1" fillId="4" borderId="8" xfId="20" applyNumberFormat="1" applyFont="1" applyFill="1" applyBorder="1" applyAlignment="1">
      <alignment horizontal="right"/>
      <protection/>
    </xf>
    <xf numFmtId="4" fontId="3" fillId="4" borderId="10" xfId="20" applyNumberFormat="1" applyFont="1" applyFill="1" applyBorder="1">
      <alignment/>
      <protection/>
    </xf>
    <xf numFmtId="0" fontId="1" fillId="5" borderId="9" xfId="20" applyFont="1" applyFill="1" applyBorder="1" applyAlignment="1">
      <alignment horizontal="center"/>
      <protection/>
    </xf>
    <xf numFmtId="0" fontId="19" fillId="5" borderId="50" xfId="20" applyFont="1" applyFill="1" applyBorder="1">
      <alignment/>
      <protection/>
    </xf>
    <xf numFmtId="49" fontId="22" fillId="4" borderId="51" xfId="20" applyNumberFormat="1" applyFont="1" applyFill="1" applyBorder="1" applyAlignment="1">
      <alignment horizontal="left"/>
      <protection/>
    </xf>
    <xf numFmtId="0" fontId="0" fillId="0" borderId="0" xfId="20" applyFont="1">
      <alignment/>
      <protection/>
    </xf>
    <xf numFmtId="3" fontId="0" fillId="0" borderId="0" xfId="20" applyNumberFormat="1" applyFont="1">
      <alignment/>
      <protection/>
    </xf>
    <xf numFmtId="0" fontId="15" fillId="4" borderId="51" xfId="20" applyFont="1" applyFill="1" applyBorder="1" applyAlignment="1">
      <alignment horizontal="center"/>
      <protection/>
    </xf>
    <xf numFmtId="0" fontId="15" fillId="6" borderId="51" xfId="20" applyFont="1" applyFill="1" applyBorder="1" applyAlignment="1">
      <alignment horizontal="center" vertical="top"/>
      <protection/>
    </xf>
    <xf numFmtId="49" fontId="15" fillId="6" borderId="51" xfId="20" applyNumberFormat="1" applyFont="1" applyFill="1" applyBorder="1" applyAlignment="1">
      <alignment horizontal="left" vertical="top"/>
      <protection/>
    </xf>
    <xf numFmtId="0" fontId="15" fillId="6" borderId="51" xfId="20" applyFont="1" applyFill="1" applyBorder="1" applyAlignment="1">
      <alignment vertical="top" wrapText="1"/>
      <protection/>
    </xf>
    <xf numFmtId="49" fontId="15" fillId="6" borderId="51" xfId="20" applyNumberFormat="1" applyFont="1" applyFill="1" applyBorder="1" applyAlignment="1">
      <alignment horizontal="center" shrinkToFit="1"/>
      <protection/>
    </xf>
    <xf numFmtId="4" fontId="15" fillId="6" borderId="51" xfId="20" applyNumberFormat="1" applyFont="1" applyFill="1" applyBorder="1" applyAlignment="1">
      <alignment horizontal="right"/>
      <protection/>
    </xf>
    <xf numFmtId="4" fontId="15" fillId="6" borderId="51" xfId="20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3">
      <selection activeCell="F34" sqref="F34:G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76</v>
      </c>
      <c r="B5" s="18"/>
      <c r="C5" s="19" t="s">
        <v>107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75</v>
      </c>
      <c r="B7" s="25"/>
      <c r="C7" s="26" t="s">
        <v>106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25"/>
      <c r="D8" s="225"/>
      <c r="E8" s="226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25">
        <f>Projektant</f>
        <v>0</v>
      </c>
      <c r="D9" s="225"/>
      <c r="E9" s="226"/>
      <c r="F9" s="13"/>
      <c r="G9" s="34"/>
      <c r="H9" s="35"/>
    </row>
    <row r="10" spans="1:8" ht="12.75">
      <c r="A10" s="29" t="s">
        <v>15</v>
      </c>
      <c r="B10" s="13"/>
      <c r="C10" s="225"/>
      <c r="D10" s="225"/>
      <c r="E10" s="225"/>
      <c r="F10" s="36"/>
      <c r="G10" s="37"/>
      <c r="H10" s="38"/>
    </row>
    <row r="11" spans="1:57" ht="13.5" customHeight="1">
      <c r="A11" s="29" t="s">
        <v>16</v>
      </c>
      <c r="B11" s="13"/>
      <c r="C11" s="225"/>
      <c r="D11" s="225"/>
      <c r="E11" s="225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27"/>
      <c r="D12" s="227"/>
      <c r="E12" s="227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Rekapitulace!A16</f>
        <v>Ztížené výrobní podmínky</v>
      </c>
      <c r="E15" s="58"/>
      <c r="F15" s="59"/>
      <c r="G15" s="56">
        <f>Rekapitulace!I16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Rekapitulace!A17</f>
        <v>Oborová přirážka</v>
      </c>
      <c r="E16" s="60"/>
      <c r="F16" s="61"/>
      <c r="G16" s="56">
        <f>Rekapitulace!I17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Rekapitulace!A18</f>
        <v>Přesun stavebních kapacit</v>
      </c>
      <c r="E17" s="60"/>
      <c r="F17" s="61"/>
      <c r="G17" s="56">
        <f>Rekapitulace!I18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Rekapitulace!A19</f>
        <v>Mimostaveništní doprava</v>
      </c>
      <c r="E18" s="60"/>
      <c r="F18" s="61"/>
      <c r="G18" s="56">
        <f>Rekapitulace!I19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Rekapitulace!A20</f>
        <v>Zařízení staveniště</v>
      </c>
      <c r="E19" s="60"/>
      <c r="F19" s="61"/>
      <c r="G19" s="56">
        <f>Rekapitulace!I20</f>
        <v>0</v>
      </c>
    </row>
    <row r="20" spans="1:7" ht="15.95" customHeight="1">
      <c r="A20" s="64"/>
      <c r="B20" s="55"/>
      <c r="C20" s="56"/>
      <c r="D20" s="9" t="str">
        <f>Rekapitulace!A21</f>
        <v>Provoz investora</v>
      </c>
      <c r="E20" s="60"/>
      <c r="F20" s="61"/>
      <c r="G20" s="56">
        <f>Rekapitulace!I21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Rekapitulace!A22</f>
        <v>Kompletační činnost (IČD)</v>
      </c>
      <c r="E21" s="60"/>
      <c r="F21" s="61"/>
      <c r="G21" s="56">
        <f>Rekapitulace!I22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28" t="s">
        <v>34</v>
      </c>
      <c r="B23" s="229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30">
        <f>C23-F32</f>
        <v>0</v>
      </c>
      <c r="G30" s="231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30">
        <f>ROUND(PRODUCT(F30,C31/100),0)</f>
        <v>0</v>
      </c>
      <c r="G31" s="231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30">
        <v>0</v>
      </c>
      <c r="G32" s="231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30">
        <f>ROUND(PRODUCT(F32,C33/100),0)</f>
        <v>0</v>
      </c>
      <c r="G33" s="231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32">
        <f>ROUND(SUM(F30:F33),0)</f>
        <v>0</v>
      </c>
      <c r="G34" s="233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24"/>
      <c r="C37" s="224"/>
      <c r="D37" s="224"/>
      <c r="E37" s="224"/>
      <c r="F37" s="224"/>
      <c r="G37" s="224"/>
      <c r="H37" t="s">
        <v>6</v>
      </c>
    </row>
    <row r="38" spans="1:8" ht="12.75" customHeight="1">
      <c r="A38" s="96"/>
      <c r="B38" s="224"/>
      <c r="C38" s="224"/>
      <c r="D38" s="224"/>
      <c r="E38" s="224"/>
      <c r="F38" s="224"/>
      <c r="G38" s="224"/>
      <c r="H38" t="s">
        <v>6</v>
      </c>
    </row>
    <row r="39" spans="1:8" ht="12.75">
      <c r="A39" s="96"/>
      <c r="B39" s="224"/>
      <c r="C39" s="224"/>
      <c r="D39" s="224"/>
      <c r="E39" s="224"/>
      <c r="F39" s="224"/>
      <c r="G39" s="224"/>
      <c r="H39" t="s">
        <v>6</v>
      </c>
    </row>
    <row r="40" spans="1:8" ht="12.75">
      <c r="A40" s="96"/>
      <c r="B40" s="224"/>
      <c r="C40" s="224"/>
      <c r="D40" s="224"/>
      <c r="E40" s="224"/>
      <c r="F40" s="224"/>
      <c r="G40" s="224"/>
      <c r="H40" t="s">
        <v>6</v>
      </c>
    </row>
    <row r="41" spans="1:8" ht="12.75">
      <c r="A41" s="96"/>
      <c r="B41" s="224"/>
      <c r="C41" s="224"/>
      <c r="D41" s="224"/>
      <c r="E41" s="224"/>
      <c r="F41" s="224"/>
      <c r="G41" s="224"/>
      <c r="H41" t="s">
        <v>6</v>
      </c>
    </row>
    <row r="42" spans="1:8" ht="12.75">
      <c r="A42" s="96"/>
      <c r="B42" s="224"/>
      <c r="C42" s="224"/>
      <c r="D42" s="224"/>
      <c r="E42" s="224"/>
      <c r="F42" s="224"/>
      <c r="G42" s="224"/>
      <c r="H42" t="s">
        <v>6</v>
      </c>
    </row>
    <row r="43" spans="1:8" ht="12.75">
      <c r="A43" s="96"/>
      <c r="B43" s="224"/>
      <c r="C43" s="224"/>
      <c r="D43" s="224"/>
      <c r="E43" s="224"/>
      <c r="F43" s="224"/>
      <c r="G43" s="224"/>
      <c r="H43" t="s">
        <v>6</v>
      </c>
    </row>
    <row r="44" spans="1:8" ht="12.75">
      <c r="A44" s="96"/>
      <c r="B44" s="224"/>
      <c r="C44" s="224"/>
      <c r="D44" s="224"/>
      <c r="E44" s="224"/>
      <c r="F44" s="224"/>
      <c r="G44" s="224"/>
      <c r="H44" t="s">
        <v>6</v>
      </c>
    </row>
    <row r="45" spans="1:8" ht="0.75" customHeight="1">
      <c r="A45" s="96"/>
      <c r="B45" s="224"/>
      <c r="C45" s="224"/>
      <c r="D45" s="224"/>
      <c r="E45" s="224"/>
      <c r="F45" s="224"/>
      <c r="G45" s="224"/>
      <c r="H45" t="s">
        <v>6</v>
      </c>
    </row>
    <row r="46" spans="2:7" ht="12.75">
      <c r="B46" s="223"/>
      <c r="C46" s="223"/>
      <c r="D46" s="223"/>
      <c r="E46" s="223"/>
      <c r="F46" s="223"/>
      <c r="G46" s="223"/>
    </row>
    <row r="47" spans="2:7" ht="12.75">
      <c r="B47" s="223"/>
      <c r="C47" s="223"/>
      <c r="D47" s="223"/>
      <c r="E47" s="223"/>
      <c r="F47" s="223"/>
      <c r="G47" s="223"/>
    </row>
    <row r="48" spans="2:7" ht="12.75">
      <c r="B48" s="223"/>
      <c r="C48" s="223"/>
      <c r="D48" s="223"/>
      <c r="E48" s="223"/>
      <c r="F48" s="223"/>
      <c r="G48" s="223"/>
    </row>
    <row r="49" spans="2:7" ht="12.75">
      <c r="B49" s="223"/>
      <c r="C49" s="223"/>
      <c r="D49" s="223"/>
      <c r="E49" s="223"/>
      <c r="F49" s="223"/>
      <c r="G49" s="223"/>
    </row>
    <row r="50" spans="2:7" ht="12.75">
      <c r="B50" s="223"/>
      <c r="C50" s="223"/>
      <c r="D50" s="223"/>
      <c r="E50" s="223"/>
      <c r="F50" s="223"/>
      <c r="G50" s="223"/>
    </row>
    <row r="51" spans="2:7" ht="12.75">
      <c r="B51" s="223"/>
      <c r="C51" s="223"/>
      <c r="D51" s="223"/>
      <c r="E51" s="223"/>
      <c r="F51" s="223"/>
      <c r="G51" s="223"/>
    </row>
    <row r="52" spans="2:7" ht="12.75">
      <c r="B52" s="223"/>
      <c r="C52" s="223"/>
      <c r="D52" s="223"/>
      <c r="E52" s="223"/>
      <c r="F52" s="223"/>
      <c r="G52" s="223"/>
    </row>
    <row r="53" spans="2:7" ht="12.75">
      <c r="B53" s="223"/>
      <c r="C53" s="223"/>
      <c r="D53" s="223"/>
      <c r="E53" s="223"/>
      <c r="F53" s="223"/>
      <c r="G53" s="223"/>
    </row>
    <row r="54" spans="2:7" ht="12.75">
      <c r="B54" s="223"/>
      <c r="C54" s="223"/>
      <c r="D54" s="223"/>
      <c r="E54" s="223"/>
      <c r="F54" s="223"/>
      <c r="G54" s="223"/>
    </row>
    <row r="55" spans="2:7" ht="12.75">
      <c r="B55" s="223"/>
      <c r="C55" s="223"/>
      <c r="D55" s="223"/>
      <c r="E55" s="223"/>
      <c r="F55" s="223"/>
      <c r="G55" s="22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workbookViewId="0" topLeftCell="A1">
      <selection activeCell="I10" sqref="I1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4" t="s">
        <v>49</v>
      </c>
      <c r="B1" s="235"/>
      <c r="C1" s="97" t="str">
        <f>CONCATENATE(cislostavby," ",nazevstavby)</f>
        <v>MCR150203 Věznice a ÚVZD Opava</v>
      </c>
      <c r="D1" s="98"/>
      <c r="E1" s="99"/>
      <c r="F1" s="98"/>
      <c r="G1" s="100" t="s">
        <v>50</v>
      </c>
      <c r="H1" s="101"/>
      <c r="I1" s="102"/>
    </row>
    <row r="2" spans="1:9" ht="13.5" thickBot="1">
      <c r="A2" s="236" t="s">
        <v>51</v>
      </c>
      <c r="B2" s="237"/>
      <c r="C2" s="103"/>
      <c r="D2" s="104"/>
      <c r="E2" s="105"/>
      <c r="F2" s="104"/>
      <c r="G2" s="238"/>
      <c r="H2" s="239"/>
      <c r="I2" s="240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9">
        <f>Položky!B7</f>
        <v>0</v>
      </c>
      <c r="B7" s="115" t="str">
        <f>Položky!C7</f>
        <v>Vnitřní kanalizace</v>
      </c>
      <c r="C7" s="66"/>
      <c r="D7" s="116"/>
      <c r="E7" s="200">
        <f>Položky!BA21</f>
        <v>0</v>
      </c>
      <c r="F7" s="201">
        <f>Položky!G21</f>
        <v>0</v>
      </c>
      <c r="G7" s="201">
        <f>Položky!BC21</f>
        <v>0</v>
      </c>
      <c r="H7" s="201">
        <f>Položky!BD21</f>
        <v>0</v>
      </c>
      <c r="I7" s="202">
        <f>Položky!BE21</f>
        <v>0</v>
      </c>
    </row>
    <row r="8" spans="1:9" s="35" customFormat="1" ht="12.75">
      <c r="A8" s="199">
        <f>Položky!B22</f>
        <v>0</v>
      </c>
      <c r="B8" s="115" t="str">
        <f>Položky!C22</f>
        <v>Konstrukce tesařské</v>
      </c>
      <c r="C8" s="66"/>
      <c r="D8" s="116"/>
      <c r="E8" s="200">
        <f>Položky!BA31</f>
        <v>0</v>
      </c>
      <c r="F8" s="201">
        <f>Položky!G31</f>
        <v>0</v>
      </c>
      <c r="G8" s="201">
        <f>Položky!BC31</f>
        <v>0</v>
      </c>
      <c r="H8" s="201">
        <f>Položky!BD31</f>
        <v>0</v>
      </c>
      <c r="I8" s="202">
        <f>Položky!BE31</f>
        <v>0</v>
      </c>
    </row>
    <row r="9" spans="1:9" s="35" customFormat="1" ht="12.75">
      <c r="A9" s="199">
        <f>Položky!B32</f>
        <v>0</v>
      </c>
      <c r="B9" s="115" t="str">
        <f>Položky!C32</f>
        <v>Nátěry</v>
      </c>
      <c r="C9" s="66"/>
      <c r="D9" s="116"/>
      <c r="E9" s="200">
        <f>Položky!BA38</f>
        <v>0</v>
      </c>
      <c r="F9" s="201">
        <f>Položky!G33+Položky!G34</f>
        <v>0</v>
      </c>
      <c r="G9" s="201">
        <f>Položky!BC38</f>
        <v>0</v>
      </c>
      <c r="H9" s="201">
        <f>Položky!BD38</f>
        <v>0</v>
      </c>
      <c r="I9" s="202">
        <f>Položky!G35</f>
        <v>0</v>
      </c>
    </row>
    <row r="10" spans="1:9" s="35" customFormat="1" ht="13.5" thickBot="1">
      <c r="A10" s="199" t="s">
        <v>122</v>
      </c>
      <c r="B10" s="115" t="s">
        <v>123</v>
      </c>
      <c r="C10" s="66"/>
      <c r="D10" s="116"/>
      <c r="E10" s="200">
        <f>Položky!G44</f>
        <v>0</v>
      </c>
      <c r="F10" s="201"/>
      <c r="G10" s="201"/>
      <c r="H10" s="201"/>
      <c r="I10" s="202"/>
    </row>
    <row r="11" spans="1:9" s="123" customFormat="1" ht="13.5" thickBot="1">
      <c r="A11" s="117"/>
      <c r="B11" s="118" t="s">
        <v>58</v>
      </c>
      <c r="C11" s="118"/>
      <c r="D11" s="119"/>
      <c r="E11" s="120">
        <f>SUM(E7:E10)</f>
        <v>0</v>
      </c>
      <c r="F11" s="121">
        <f>SUM(F7:F9)</f>
        <v>0</v>
      </c>
      <c r="G11" s="121">
        <f>SUM(G7:G9)</f>
        <v>0</v>
      </c>
      <c r="H11" s="121">
        <f>SUM(H7:H9)</f>
        <v>0</v>
      </c>
      <c r="I11" s="122">
        <f>SUM(I7:I9)</f>
        <v>0</v>
      </c>
    </row>
    <row r="12" spans="1:9" ht="12.75">
      <c r="A12" s="66"/>
      <c r="B12" s="66"/>
      <c r="C12" s="66"/>
      <c r="D12" s="66"/>
      <c r="E12" s="66"/>
      <c r="F12" s="66"/>
      <c r="G12" s="66"/>
      <c r="H12" s="66"/>
      <c r="I12" s="66"/>
    </row>
    <row r="13" spans="1:57" ht="19.5" customHeight="1">
      <c r="A13" s="107" t="s">
        <v>59</v>
      </c>
      <c r="B13" s="107"/>
      <c r="C13" s="107"/>
      <c r="D13" s="107"/>
      <c r="E13" s="107"/>
      <c r="F13" s="107"/>
      <c r="G13" s="124"/>
      <c r="H13" s="107"/>
      <c r="I13" s="107"/>
      <c r="BA13" s="41"/>
      <c r="BB13" s="41"/>
      <c r="BC13" s="41"/>
      <c r="BD13" s="41"/>
      <c r="BE13" s="41"/>
    </row>
    <row r="14" spans="1:9" ht="13.5" thickBot="1">
      <c r="A14" s="77"/>
      <c r="B14" s="77"/>
      <c r="C14" s="77"/>
      <c r="D14" s="77"/>
      <c r="E14" s="77"/>
      <c r="F14" s="77"/>
      <c r="G14" s="77"/>
      <c r="H14" s="77"/>
      <c r="I14" s="77"/>
    </row>
    <row r="15" spans="1:9" ht="12.75">
      <c r="A15" s="71" t="s">
        <v>60</v>
      </c>
      <c r="B15" s="72"/>
      <c r="C15" s="72"/>
      <c r="D15" s="125"/>
      <c r="E15" s="126" t="s">
        <v>61</v>
      </c>
      <c r="F15" s="127" t="s">
        <v>62</v>
      </c>
      <c r="G15" s="128" t="s">
        <v>63</v>
      </c>
      <c r="H15" s="129"/>
      <c r="I15" s="130" t="s">
        <v>61</v>
      </c>
    </row>
    <row r="16" spans="1:53" ht="12.75">
      <c r="A16" s="64" t="s">
        <v>85</v>
      </c>
      <c r="B16" s="55"/>
      <c r="C16" s="55"/>
      <c r="D16" s="131"/>
      <c r="E16" s="132">
        <v>0</v>
      </c>
      <c r="F16" s="133">
        <v>2.3</v>
      </c>
      <c r="G16" s="134">
        <f aca="true" t="shared" si="0" ref="G16:G23">CHOOSE(BA16+1,HSV+PSV,HSV+PSV+Mont,HSV+PSV+Dodavka+Mont,HSV,PSV,Mont,Dodavka,Mont+Dodavka,0)</f>
        <v>0</v>
      </c>
      <c r="H16" s="135"/>
      <c r="I16" s="136">
        <f aca="true" t="shared" si="1" ref="I16:I23">E16+F16*G16/100</f>
        <v>0</v>
      </c>
      <c r="BA16">
        <v>0</v>
      </c>
    </row>
    <row r="17" spans="1:53" ht="12.75">
      <c r="A17" s="64" t="s">
        <v>86</v>
      </c>
      <c r="B17" s="55"/>
      <c r="C17" s="55"/>
      <c r="D17" s="131"/>
      <c r="E17" s="132">
        <v>0</v>
      </c>
      <c r="F17" s="133">
        <v>0</v>
      </c>
      <c r="G17" s="134">
        <f t="shared" si="0"/>
        <v>0</v>
      </c>
      <c r="H17" s="135"/>
      <c r="I17" s="136">
        <f t="shared" si="1"/>
        <v>0</v>
      </c>
      <c r="BA17">
        <v>0</v>
      </c>
    </row>
    <row r="18" spans="1:53" ht="12.75">
      <c r="A18" s="64" t="s">
        <v>87</v>
      </c>
      <c r="B18" s="55"/>
      <c r="C18" s="55"/>
      <c r="D18" s="131"/>
      <c r="E18" s="132">
        <v>0</v>
      </c>
      <c r="F18" s="133">
        <v>0</v>
      </c>
      <c r="G18" s="134">
        <f t="shared" si="0"/>
        <v>0</v>
      </c>
      <c r="H18" s="135"/>
      <c r="I18" s="136">
        <f t="shared" si="1"/>
        <v>0</v>
      </c>
      <c r="BA18">
        <v>0</v>
      </c>
    </row>
    <row r="19" spans="1:53" ht="12.75">
      <c r="A19" s="64" t="s">
        <v>88</v>
      </c>
      <c r="B19" s="55"/>
      <c r="C19" s="55"/>
      <c r="D19" s="131"/>
      <c r="E19" s="132">
        <v>0</v>
      </c>
      <c r="F19" s="133">
        <v>0</v>
      </c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89</v>
      </c>
      <c r="B20" s="55"/>
      <c r="C20" s="55"/>
      <c r="D20" s="131"/>
      <c r="E20" s="132">
        <v>0</v>
      </c>
      <c r="F20" s="133">
        <v>0</v>
      </c>
      <c r="G20" s="134">
        <f t="shared" si="0"/>
        <v>0</v>
      </c>
      <c r="H20" s="135"/>
      <c r="I20" s="136">
        <f t="shared" si="1"/>
        <v>0</v>
      </c>
      <c r="BA20">
        <v>1</v>
      </c>
    </row>
    <row r="21" spans="1:53" ht="12.75">
      <c r="A21" s="64" t="s">
        <v>90</v>
      </c>
      <c r="B21" s="55"/>
      <c r="C21" s="55"/>
      <c r="D21" s="131"/>
      <c r="E21" s="132">
        <v>0</v>
      </c>
      <c r="F21" s="133">
        <v>1.8</v>
      </c>
      <c r="G21" s="134">
        <f t="shared" si="0"/>
        <v>0</v>
      </c>
      <c r="H21" s="135"/>
      <c r="I21" s="136">
        <f t="shared" si="1"/>
        <v>0</v>
      </c>
      <c r="BA21">
        <v>2</v>
      </c>
    </row>
    <row r="22" spans="1:53" ht="12.75">
      <c r="A22" s="64" t="s">
        <v>91</v>
      </c>
      <c r="B22" s="55"/>
      <c r="C22" s="55"/>
      <c r="D22" s="131"/>
      <c r="E22" s="132">
        <v>0</v>
      </c>
      <c r="F22" s="133">
        <v>0</v>
      </c>
      <c r="G22" s="134">
        <f t="shared" si="0"/>
        <v>0</v>
      </c>
      <c r="H22" s="135"/>
      <c r="I22" s="136">
        <f t="shared" si="1"/>
        <v>0</v>
      </c>
      <c r="BA22">
        <v>2</v>
      </c>
    </row>
    <row r="23" spans="1:53" ht="12.75">
      <c r="A23" s="64" t="s">
        <v>92</v>
      </c>
      <c r="B23" s="55"/>
      <c r="C23" s="55"/>
      <c r="D23" s="131"/>
      <c r="E23" s="132">
        <v>0</v>
      </c>
      <c r="F23" s="133">
        <v>0</v>
      </c>
      <c r="G23" s="134">
        <f t="shared" si="0"/>
        <v>0</v>
      </c>
      <c r="H23" s="135"/>
      <c r="I23" s="136">
        <f t="shared" si="1"/>
        <v>0</v>
      </c>
      <c r="BA23">
        <v>2</v>
      </c>
    </row>
    <row r="24" spans="1:9" ht="13.5" thickBot="1">
      <c r="A24" s="137"/>
      <c r="B24" s="138" t="s">
        <v>64</v>
      </c>
      <c r="C24" s="139"/>
      <c r="D24" s="140"/>
      <c r="E24" s="141"/>
      <c r="F24" s="142"/>
      <c r="G24" s="142"/>
      <c r="H24" s="241">
        <f>SUM(I16:I23)</f>
        <v>0</v>
      </c>
      <c r="I24" s="242"/>
    </row>
    <row r="26" spans="2:9" ht="12.75">
      <c r="B26" s="123"/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9"/>
  <sheetViews>
    <sheetView showGridLines="0" showZeros="0" tabSelected="1" workbookViewId="0" topLeftCell="A1">
      <selection activeCell="G9" sqref="G9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3" customWidth="1"/>
    <col min="6" max="6" width="9.875" style="146" customWidth="1"/>
    <col min="7" max="7" width="13.875" style="146" customWidth="1"/>
    <col min="8" max="9" width="10.125" style="146" bestFit="1" customWidth="1"/>
    <col min="10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45" t="s">
        <v>65</v>
      </c>
      <c r="B1" s="245"/>
      <c r="C1" s="245"/>
      <c r="D1" s="245"/>
      <c r="E1" s="245"/>
      <c r="F1" s="245"/>
      <c r="G1" s="245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34" t="s">
        <v>49</v>
      </c>
      <c r="B3" s="235"/>
      <c r="C3" s="97" t="str">
        <f>CONCATENATE(cislostavby," ",nazevstavby)</f>
        <v>MCR150203 Věznice a ÚVZD Opava</v>
      </c>
      <c r="D3" s="151"/>
      <c r="E3" s="152" t="s">
        <v>66</v>
      </c>
      <c r="F3" s="153"/>
      <c r="G3" s="154"/>
    </row>
    <row r="4" spans="1:7" ht="13.5" thickBot="1">
      <c r="A4" s="246" t="s">
        <v>51</v>
      </c>
      <c r="B4" s="237"/>
      <c r="C4" s="103"/>
      <c r="D4" s="155"/>
      <c r="E4" s="247"/>
      <c r="F4" s="248"/>
      <c r="G4" s="249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/>
      <c r="B7" s="164"/>
      <c r="C7" s="165" t="s">
        <v>77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217">
        <v>1</v>
      </c>
      <c r="B8" s="218"/>
      <c r="C8" s="219" t="s">
        <v>129</v>
      </c>
      <c r="D8" s="220" t="s">
        <v>126</v>
      </c>
      <c r="E8" s="221">
        <v>15</v>
      </c>
      <c r="F8" s="221">
        <v>0</v>
      </c>
      <c r="G8" s="222">
        <f>F8*E8</f>
        <v>0</v>
      </c>
      <c r="O8" s="170">
        <v>2</v>
      </c>
      <c r="AA8" s="146">
        <v>1</v>
      </c>
      <c r="AB8" s="146">
        <v>7</v>
      </c>
      <c r="AC8" s="146">
        <v>7</v>
      </c>
      <c r="AZ8" s="146">
        <v>2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7</v>
      </c>
      <c r="CZ8" s="146">
        <v>0.00933</v>
      </c>
    </row>
    <row r="9" spans="1:104" ht="12.75">
      <c r="A9" s="217">
        <v>2</v>
      </c>
      <c r="B9" s="218"/>
      <c r="C9" s="219" t="s">
        <v>130</v>
      </c>
      <c r="D9" s="220" t="s">
        <v>126</v>
      </c>
      <c r="E9" s="221">
        <v>52</v>
      </c>
      <c r="F9" s="221">
        <v>0</v>
      </c>
      <c r="G9" s="222">
        <f aca="true" t="shared" si="0" ref="G9:G20">F9*E9</f>
        <v>0</v>
      </c>
      <c r="O9" s="170">
        <v>2</v>
      </c>
      <c r="AA9" s="146">
        <v>1</v>
      </c>
      <c r="AB9" s="146">
        <v>7</v>
      </c>
      <c r="AC9" s="146">
        <v>7</v>
      </c>
      <c r="AZ9" s="146">
        <v>2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0">
        <v>1</v>
      </c>
      <c r="CB9" s="170">
        <v>7</v>
      </c>
      <c r="CZ9" s="146">
        <v>0</v>
      </c>
    </row>
    <row r="10" spans="1:80" ht="22.5">
      <c r="A10" s="217">
        <v>3</v>
      </c>
      <c r="B10" s="218"/>
      <c r="C10" s="219" t="s">
        <v>128</v>
      </c>
      <c r="D10" s="220" t="s">
        <v>126</v>
      </c>
      <c r="E10" s="221">
        <v>2</v>
      </c>
      <c r="F10" s="221">
        <v>0</v>
      </c>
      <c r="G10" s="222">
        <f t="shared" si="0"/>
        <v>0</v>
      </c>
      <c r="O10" s="170"/>
      <c r="CA10" s="170"/>
      <c r="CB10" s="170"/>
    </row>
    <row r="11" spans="1:80" ht="22.5">
      <c r="A11" s="217">
        <v>4</v>
      </c>
      <c r="B11" s="218"/>
      <c r="C11" s="219" t="s">
        <v>127</v>
      </c>
      <c r="D11" s="220" t="s">
        <v>126</v>
      </c>
      <c r="E11" s="221">
        <v>24</v>
      </c>
      <c r="F11" s="221">
        <v>0</v>
      </c>
      <c r="G11" s="222">
        <f t="shared" si="0"/>
        <v>0</v>
      </c>
      <c r="O11" s="170"/>
      <c r="CA11" s="170"/>
      <c r="CB11" s="170"/>
    </row>
    <row r="12" spans="1:80" ht="12.75">
      <c r="A12" s="171">
        <v>5</v>
      </c>
      <c r="B12" s="172"/>
      <c r="C12" s="173" t="s">
        <v>96</v>
      </c>
      <c r="D12" s="174" t="s">
        <v>78</v>
      </c>
      <c r="E12" s="175">
        <v>3</v>
      </c>
      <c r="F12" s="175">
        <v>0</v>
      </c>
      <c r="G12" s="176">
        <f t="shared" si="0"/>
        <v>0</v>
      </c>
      <c r="O12" s="170"/>
      <c r="CA12" s="170"/>
      <c r="CB12" s="170"/>
    </row>
    <row r="13" spans="1:80" ht="12.75">
      <c r="A13" s="171">
        <v>6</v>
      </c>
      <c r="B13" s="172"/>
      <c r="C13" s="173" t="s">
        <v>95</v>
      </c>
      <c r="D13" s="174" t="s">
        <v>78</v>
      </c>
      <c r="E13" s="175">
        <v>6</v>
      </c>
      <c r="F13" s="175">
        <v>0</v>
      </c>
      <c r="G13" s="176">
        <f t="shared" si="0"/>
        <v>0</v>
      </c>
      <c r="O13" s="170"/>
      <c r="CA13" s="170"/>
      <c r="CB13" s="170"/>
    </row>
    <row r="14" spans="1:80" ht="12.75">
      <c r="A14" s="171">
        <v>7</v>
      </c>
      <c r="B14" s="172"/>
      <c r="C14" s="173" t="s">
        <v>94</v>
      </c>
      <c r="D14" s="174" t="s">
        <v>78</v>
      </c>
      <c r="E14" s="175">
        <v>8</v>
      </c>
      <c r="F14" s="175">
        <v>0</v>
      </c>
      <c r="G14" s="176">
        <f t="shared" si="0"/>
        <v>0</v>
      </c>
      <c r="O14" s="170"/>
      <c r="CA14" s="170"/>
      <c r="CB14" s="170"/>
    </row>
    <row r="15" spans="1:80" ht="12.75">
      <c r="A15" s="171">
        <v>8</v>
      </c>
      <c r="B15" s="172"/>
      <c r="C15" s="173" t="s">
        <v>97</v>
      </c>
      <c r="D15" s="174" t="s">
        <v>78</v>
      </c>
      <c r="E15" s="175">
        <v>1</v>
      </c>
      <c r="F15" s="175">
        <v>0</v>
      </c>
      <c r="G15" s="176">
        <f t="shared" si="0"/>
        <v>0</v>
      </c>
      <c r="O15" s="170"/>
      <c r="CA15" s="170"/>
      <c r="CB15" s="170"/>
    </row>
    <row r="16" spans="1:104" ht="12.75">
      <c r="A16" s="171">
        <v>9</v>
      </c>
      <c r="B16" s="172"/>
      <c r="C16" s="173" t="s">
        <v>93</v>
      </c>
      <c r="D16" s="174" t="s">
        <v>78</v>
      </c>
      <c r="E16" s="175">
        <v>4</v>
      </c>
      <c r="F16" s="175">
        <v>0</v>
      </c>
      <c r="G16" s="176">
        <f t="shared" si="0"/>
        <v>0</v>
      </c>
      <c r="O16" s="170">
        <v>2</v>
      </c>
      <c r="AA16" s="146">
        <v>1</v>
      </c>
      <c r="AB16" s="146">
        <v>7</v>
      </c>
      <c r="AC16" s="146">
        <v>7</v>
      </c>
      <c r="AZ16" s="146">
        <v>2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0">
        <v>1</v>
      </c>
      <c r="CB16" s="170">
        <v>7</v>
      </c>
      <c r="CZ16" s="146">
        <v>0.00186</v>
      </c>
    </row>
    <row r="17" spans="1:80" ht="12.75">
      <c r="A17" s="171">
        <v>10</v>
      </c>
      <c r="B17" s="172"/>
      <c r="C17" s="173" t="s">
        <v>98</v>
      </c>
      <c r="D17" s="174" t="s">
        <v>78</v>
      </c>
      <c r="E17" s="175">
        <v>1</v>
      </c>
      <c r="F17" s="175">
        <v>0</v>
      </c>
      <c r="G17" s="176">
        <f t="shared" si="0"/>
        <v>0</v>
      </c>
      <c r="O17" s="170"/>
      <c r="CA17" s="170"/>
      <c r="CB17" s="170"/>
    </row>
    <row r="18" spans="1:80" ht="12.75">
      <c r="A18" s="171">
        <v>11</v>
      </c>
      <c r="B18" s="172"/>
      <c r="C18" s="173" t="s">
        <v>99</v>
      </c>
      <c r="D18" s="174" t="s">
        <v>78</v>
      </c>
      <c r="E18" s="175">
        <v>1</v>
      </c>
      <c r="F18" s="175">
        <v>0</v>
      </c>
      <c r="G18" s="176">
        <f t="shared" si="0"/>
        <v>0</v>
      </c>
      <c r="O18" s="170"/>
      <c r="CA18" s="170"/>
      <c r="CB18" s="170"/>
    </row>
    <row r="19" spans="1:80" ht="12.75">
      <c r="A19" s="171">
        <v>12</v>
      </c>
      <c r="B19" s="172"/>
      <c r="C19" s="173" t="s">
        <v>114</v>
      </c>
      <c r="D19" s="174" t="s">
        <v>78</v>
      </c>
      <c r="E19" s="175">
        <f>SUM(E12:E18)</f>
        <v>24</v>
      </c>
      <c r="F19" s="175">
        <v>0</v>
      </c>
      <c r="G19" s="176">
        <f t="shared" si="0"/>
        <v>0</v>
      </c>
      <c r="O19" s="170"/>
      <c r="CA19" s="170"/>
      <c r="CB19" s="170"/>
    </row>
    <row r="20" spans="1:104" ht="12.75">
      <c r="A20" s="171">
        <v>13</v>
      </c>
      <c r="B20" s="172"/>
      <c r="C20" s="173" t="s">
        <v>102</v>
      </c>
      <c r="D20" s="174" t="s">
        <v>62</v>
      </c>
      <c r="E20" s="175">
        <v>0.23</v>
      </c>
      <c r="F20" s="175">
        <v>0</v>
      </c>
      <c r="G20" s="176">
        <f t="shared" si="0"/>
        <v>0</v>
      </c>
      <c r="O20" s="170">
        <v>2</v>
      </c>
      <c r="AA20" s="146">
        <v>7</v>
      </c>
      <c r="AB20" s="146">
        <v>1002</v>
      </c>
      <c r="AC20" s="146">
        <v>5</v>
      </c>
      <c r="AZ20" s="146">
        <v>2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0">
        <v>7</v>
      </c>
      <c r="CB20" s="170">
        <v>1002</v>
      </c>
      <c r="CZ20" s="146">
        <v>0</v>
      </c>
    </row>
    <row r="21" spans="1:57" ht="12.75">
      <c r="A21" s="183"/>
      <c r="B21" s="184" t="s">
        <v>74</v>
      </c>
      <c r="C21" s="185" t="str">
        <f>CONCATENATE(B7," ",C7)</f>
        <v xml:space="preserve"> Vnitřní kanalizace</v>
      </c>
      <c r="D21" s="186"/>
      <c r="E21" s="187"/>
      <c r="F21" s="188"/>
      <c r="G21" s="189">
        <f>SUM(G7:G20)</f>
        <v>0</v>
      </c>
      <c r="O21" s="170">
        <v>4</v>
      </c>
      <c r="BA21" s="190">
        <f>SUM(BA7:BA20)</f>
        <v>0</v>
      </c>
      <c r="BB21" s="190">
        <f>SUM(BB7:BB20)</f>
        <v>0</v>
      </c>
      <c r="BC21" s="190">
        <f>SUM(BC7:BC20)</f>
        <v>0</v>
      </c>
      <c r="BD21" s="190">
        <f>SUM(BD7:BD20)</f>
        <v>0</v>
      </c>
      <c r="BE21" s="190">
        <f>SUM(BE7:BE20)</f>
        <v>0</v>
      </c>
    </row>
    <row r="22" spans="1:15" ht="12.75">
      <c r="A22" s="163"/>
      <c r="B22" s="164"/>
      <c r="C22" s="165" t="s">
        <v>113</v>
      </c>
      <c r="D22" s="166"/>
      <c r="E22" s="167"/>
      <c r="F22" s="167"/>
      <c r="G22" s="168"/>
      <c r="H22" s="169"/>
      <c r="I22" s="169"/>
      <c r="O22" s="170">
        <v>1</v>
      </c>
    </row>
    <row r="23" spans="1:104" ht="22.5">
      <c r="A23" s="171">
        <v>14</v>
      </c>
      <c r="B23" s="172"/>
      <c r="C23" s="173" t="s">
        <v>101</v>
      </c>
      <c r="D23" s="174" t="s">
        <v>79</v>
      </c>
      <c r="E23" s="175">
        <v>67.31</v>
      </c>
      <c r="F23" s="175"/>
      <c r="G23" s="176">
        <f>F23*E23</f>
        <v>0</v>
      </c>
      <c r="O23" s="170">
        <v>2</v>
      </c>
      <c r="AA23" s="146">
        <v>1</v>
      </c>
      <c r="AB23" s="146">
        <v>7</v>
      </c>
      <c r="AC23" s="146">
        <v>7</v>
      </c>
      <c r="AZ23" s="146">
        <v>2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0">
        <v>1</v>
      </c>
      <c r="CB23" s="170">
        <v>7</v>
      </c>
      <c r="CZ23" s="146">
        <v>0.01887</v>
      </c>
    </row>
    <row r="24" spans="1:80" ht="12.75">
      <c r="A24" s="171">
        <v>15</v>
      </c>
      <c r="B24" s="172"/>
      <c r="C24" s="173" t="s">
        <v>108</v>
      </c>
      <c r="D24" s="174" t="s">
        <v>103</v>
      </c>
      <c r="E24" s="175">
        <f>E25+E26+E27</f>
        <v>0.9199999999999999</v>
      </c>
      <c r="F24" s="175"/>
      <c r="G24" s="176">
        <f aca="true" t="shared" si="1" ref="G24:G30">F24*E24</f>
        <v>0</v>
      </c>
      <c r="O24" s="170"/>
      <c r="CA24" s="170"/>
      <c r="CB24" s="170"/>
    </row>
    <row r="25" spans="1:80" ht="12.75">
      <c r="A25" s="171">
        <v>16</v>
      </c>
      <c r="B25" s="172"/>
      <c r="C25" s="173" t="s">
        <v>110</v>
      </c>
      <c r="D25" s="174" t="s">
        <v>103</v>
      </c>
      <c r="E25" s="175">
        <v>0.348</v>
      </c>
      <c r="F25" s="175"/>
      <c r="G25" s="176">
        <f t="shared" si="1"/>
        <v>0</v>
      </c>
      <c r="O25" s="170"/>
      <c r="CA25" s="170"/>
      <c r="CB25" s="170"/>
    </row>
    <row r="26" spans="1:80" ht="12.75">
      <c r="A26" s="171">
        <v>17</v>
      </c>
      <c r="B26" s="172"/>
      <c r="C26" s="173" t="s">
        <v>111</v>
      </c>
      <c r="D26" s="174" t="s">
        <v>103</v>
      </c>
      <c r="E26" s="175">
        <v>0.349</v>
      </c>
      <c r="F26" s="175"/>
      <c r="G26" s="176">
        <f t="shared" si="1"/>
        <v>0</v>
      </c>
      <c r="O26" s="170"/>
      <c r="CA26" s="170"/>
      <c r="CB26" s="170"/>
    </row>
    <row r="27" spans="1:104" ht="12.75">
      <c r="A27" s="171">
        <v>18</v>
      </c>
      <c r="B27" s="172"/>
      <c r="C27" s="173" t="s">
        <v>112</v>
      </c>
      <c r="D27" s="174" t="s">
        <v>103</v>
      </c>
      <c r="E27" s="175">
        <v>0.223</v>
      </c>
      <c r="F27" s="175"/>
      <c r="G27" s="176">
        <f t="shared" si="1"/>
        <v>0</v>
      </c>
      <c r="O27" s="170">
        <v>2</v>
      </c>
      <c r="AA27" s="146">
        <v>1</v>
      </c>
      <c r="AB27" s="146">
        <v>7</v>
      </c>
      <c r="AC27" s="146">
        <v>7</v>
      </c>
      <c r="AZ27" s="146">
        <v>2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0">
        <v>1</v>
      </c>
      <c r="CB27" s="170">
        <v>7</v>
      </c>
      <c r="CZ27" s="146">
        <v>0</v>
      </c>
    </row>
    <row r="28" spans="1:80" ht="22.5">
      <c r="A28" s="171">
        <v>19</v>
      </c>
      <c r="B28" s="172"/>
      <c r="C28" s="173" t="s">
        <v>109</v>
      </c>
      <c r="D28" s="174" t="s">
        <v>103</v>
      </c>
      <c r="E28" s="175">
        <f>E24</f>
        <v>0.9199999999999999</v>
      </c>
      <c r="F28" s="175"/>
      <c r="G28" s="176">
        <f t="shared" si="1"/>
        <v>0</v>
      </c>
      <c r="O28" s="170"/>
      <c r="CA28" s="170"/>
      <c r="CB28" s="170"/>
    </row>
    <row r="29" spans="1:80" ht="12.75">
      <c r="A29" s="171">
        <v>20</v>
      </c>
      <c r="B29" s="172"/>
      <c r="C29" s="173" t="s">
        <v>104</v>
      </c>
      <c r="D29" s="174" t="s">
        <v>105</v>
      </c>
      <c r="E29" s="175">
        <v>24</v>
      </c>
      <c r="F29" s="175"/>
      <c r="G29" s="176">
        <f t="shared" si="1"/>
        <v>0</v>
      </c>
      <c r="O29" s="170"/>
      <c r="CA29" s="170"/>
      <c r="CB29" s="170"/>
    </row>
    <row r="30" spans="1:104" ht="12.75">
      <c r="A30" s="171">
        <v>21</v>
      </c>
      <c r="B30" s="172"/>
      <c r="C30" s="173" t="s">
        <v>100</v>
      </c>
      <c r="D30" s="174" t="s">
        <v>62</v>
      </c>
      <c r="E30" s="175">
        <v>0.16</v>
      </c>
      <c r="F30" s="175"/>
      <c r="G30" s="176">
        <f t="shared" si="1"/>
        <v>0</v>
      </c>
      <c r="O30" s="170">
        <v>2</v>
      </c>
      <c r="AA30" s="146">
        <v>7</v>
      </c>
      <c r="AB30" s="146">
        <v>1002</v>
      </c>
      <c r="AC30" s="146">
        <v>5</v>
      </c>
      <c r="AZ30" s="146">
        <v>2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0">
        <v>7</v>
      </c>
      <c r="CB30" s="170">
        <v>1002</v>
      </c>
      <c r="CZ30" s="146">
        <v>0</v>
      </c>
    </row>
    <row r="31" spans="1:57" ht="12.75">
      <c r="A31" s="183"/>
      <c r="B31" s="184" t="s">
        <v>74</v>
      </c>
      <c r="C31" s="185" t="s">
        <v>113</v>
      </c>
      <c r="D31" s="186"/>
      <c r="E31" s="187"/>
      <c r="F31" s="188"/>
      <c r="G31" s="189">
        <f>SUM(G23:G30)</f>
        <v>0</v>
      </c>
      <c r="O31" s="170">
        <v>4</v>
      </c>
      <c r="BA31" s="190">
        <f>SUM(BA22:BA30)</f>
        <v>0</v>
      </c>
      <c r="BB31" s="190">
        <f>SUM(BB22:BB30)</f>
        <v>0</v>
      </c>
      <c r="BC31" s="190">
        <f>SUM(BC22:BC30)</f>
        <v>0</v>
      </c>
      <c r="BD31" s="190">
        <f>SUM(BD22:BD30)</f>
        <v>0</v>
      </c>
      <c r="BE31" s="190">
        <f>SUM(BE22:BE30)</f>
        <v>0</v>
      </c>
    </row>
    <row r="32" spans="1:15" ht="12.75">
      <c r="A32" s="163"/>
      <c r="B32" s="164"/>
      <c r="C32" s="165" t="s">
        <v>80</v>
      </c>
      <c r="D32" s="166"/>
      <c r="E32" s="167"/>
      <c r="F32" s="167"/>
      <c r="G32" s="168"/>
      <c r="H32" s="169"/>
      <c r="I32" s="169"/>
      <c r="O32" s="170">
        <v>1</v>
      </c>
    </row>
    <row r="33" spans="1:104" ht="22.5">
      <c r="A33" s="171">
        <v>22</v>
      </c>
      <c r="B33" s="172"/>
      <c r="C33" s="173" t="s">
        <v>125</v>
      </c>
      <c r="D33" s="174" t="s">
        <v>79</v>
      </c>
      <c r="E33" s="175">
        <v>258</v>
      </c>
      <c r="F33" s="175"/>
      <c r="G33" s="176">
        <f>F33*E33</f>
        <v>0</v>
      </c>
      <c r="O33" s="170">
        <v>2</v>
      </c>
      <c r="AA33" s="146">
        <v>1</v>
      </c>
      <c r="AB33" s="146">
        <v>0</v>
      </c>
      <c r="AC33" s="146">
        <v>0</v>
      </c>
      <c r="AZ33" s="146">
        <v>2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0">
        <v>1</v>
      </c>
      <c r="CB33" s="170">
        <v>0</v>
      </c>
      <c r="CZ33" s="146">
        <v>1E-05</v>
      </c>
    </row>
    <row r="34" spans="1:104" ht="12.75">
      <c r="A34" s="171">
        <v>23</v>
      </c>
      <c r="B34" s="172"/>
      <c r="C34" s="173" t="s">
        <v>124</v>
      </c>
      <c r="D34" s="174" t="s">
        <v>79</v>
      </c>
      <c r="E34" s="175">
        <v>258</v>
      </c>
      <c r="F34" s="175"/>
      <c r="G34" s="176">
        <f aca="true" t="shared" si="2" ref="G34:G35">F34*E34</f>
        <v>0</v>
      </c>
      <c r="O34" s="170">
        <v>2</v>
      </c>
      <c r="AA34" s="146">
        <v>1</v>
      </c>
      <c r="AB34" s="146">
        <v>7</v>
      </c>
      <c r="AC34" s="146">
        <v>7</v>
      </c>
      <c r="AZ34" s="146">
        <v>2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0">
        <v>1</v>
      </c>
      <c r="CB34" s="170">
        <v>7</v>
      </c>
      <c r="CZ34" s="146">
        <v>0.00042</v>
      </c>
    </row>
    <row r="35" spans="1:104" ht="12.75">
      <c r="A35" s="171">
        <v>24</v>
      </c>
      <c r="B35" s="172"/>
      <c r="C35" s="173" t="s">
        <v>81</v>
      </c>
      <c r="D35" s="174" t="s">
        <v>82</v>
      </c>
      <c r="E35" s="175">
        <v>32</v>
      </c>
      <c r="F35" s="175"/>
      <c r="G35" s="176">
        <f t="shared" si="2"/>
        <v>0</v>
      </c>
      <c r="O35" s="170">
        <v>2</v>
      </c>
      <c r="AA35" s="146">
        <v>10</v>
      </c>
      <c r="AB35" s="146">
        <v>0</v>
      </c>
      <c r="AC35" s="146">
        <v>8</v>
      </c>
      <c r="AZ35" s="146">
        <v>5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0">
        <v>10</v>
      </c>
      <c r="CB35" s="170">
        <v>0</v>
      </c>
      <c r="CZ35" s="146">
        <v>0</v>
      </c>
    </row>
    <row r="36" spans="1:15" ht="12.75">
      <c r="A36" s="177"/>
      <c r="B36" s="179"/>
      <c r="C36" s="243" t="s">
        <v>115</v>
      </c>
      <c r="D36" s="244"/>
      <c r="E36" s="180">
        <v>32</v>
      </c>
      <c r="F36" s="181"/>
      <c r="G36" s="182"/>
      <c r="M36" s="178" t="s">
        <v>83</v>
      </c>
      <c r="O36" s="170"/>
    </row>
    <row r="37" spans="1:15" ht="12.75">
      <c r="A37" s="177"/>
      <c r="B37" s="179"/>
      <c r="C37" s="243"/>
      <c r="D37" s="244"/>
      <c r="E37" s="180"/>
      <c r="F37" s="181"/>
      <c r="G37" s="182"/>
      <c r="M37" s="178" t="s">
        <v>84</v>
      </c>
      <c r="O37" s="170"/>
    </row>
    <row r="38" spans="1:57" ht="12.75">
      <c r="A38" s="183"/>
      <c r="B38" s="184" t="s">
        <v>74</v>
      </c>
      <c r="C38" s="185" t="str">
        <f>CONCATENATE(B32," ",C32)</f>
        <v xml:space="preserve"> Nátěry</v>
      </c>
      <c r="D38" s="186"/>
      <c r="E38" s="187"/>
      <c r="F38" s="188"/>
      <c r="G38" s="189">
        <f>SUM(G33:G37)</f>
        <v>0</v>
      </c>
      <c r="O38" s="170">
        <v>4</v>
      </c>
      <c r="BA38" s="190">
        <f>SUM(BA32:BA37)</f>
        <v>0</v>
      </c>
      <c r="BB38" s="190">
        <f>SUM(BB32:BB37)</f>
        <v>0</v>
      </c>
      <c r="BC38" s="190">
        <f>SUM(BC32:BC37)</f>
        <v>0</v>
      </c>
      <c r="BD38" s="190">
        <f>SUM(BD32:BD37)</f>
        <v>0</v>
      </c>
      <c r="BE38" s="190">
        <f>SUM(BE32:BE37)</f>
        <v>0</v>
      </c>
    </row>
    <row r="39" spans="1:57" ht="12.75">
      <c r="A39" s="204"/>
      <c r="B39" s="205"/>
      <c r="C39" s="206" t="s">
        <v>116</v>
      </c>
      <c r="D39" s="207"/>
      <c r="E39" s="208"/>
      <c r="F39" s="209"/>
      <c r="G39" s="210"/>
      <c r="O39" s="170">
        <v>4</v>
      </c>
      <c r="BA39" s="190">
        <f>SUM(BA30:BA38)</f>
        <v>0</v>
      </c>
      <c r="BB39" s="190">
        <f>SUM(BB30:BB38)</f>
        <v>0</v>
      </c>
      <c r="BC39" s="190">
        <f>SUM(BC30:BC38)</f>
        <v>0</v>
      </c>
      <c r="BD39" s="190">
        <f>SUM(BD30:BD38)</f>
        <v>0</v>
      </c>
      <c r="BE39" s="190">
        <f>SUM(BE30:BE38)</f>
        <v>0</v>
      </c>
    </row>
    <row r="40" spans="1:57" s="214" customFormat="1" ht="12.75">
      <c r="A40" s="216">
        <v>25</v>
      </c>
      <c r="B40" s="213"/>
      <c r="C40" s="173" t="s">
        <v>121</v>
      </c>
      <c r="D40" s="174" t="s">
        <v>117</v>
      </c>
      <c r="E40" s="175">
        <v>1.86</v>
      </c>
      <c r="F40" s="175"/>
      <c r="G40" s="176">
        <f>F40*E40</f>
        <v>0</v>
      </c>
      <c r="O40" s="170"/>
      <c r="BA40" s="215"/>
      <c r="BB40" s="215"/>
      <c r="BC40" s="215"/>
      <c r="BD40" s="215"/>
      <c r="BE40" s="215"/>
    </row>
    <row r="41" spans="1:104" ht="12.75">
      <c r="A41" s="171">
        <v>26</v>
      </c>
      <c r="B41" s="172"/>
      <c r="C41" s="173" t="s">
        <v>118</v>
      </c>
      <c r="D41" s="174" t="s">
        <v>117</v>
      </c>
      <c r="E41" s="175">
        <v>1.86</v>
      </c>
      <c r="F41" s="175"/>
      <c r="G41" s="176">
        <f>F41*E41</f>
        <v>0</v>
      </c>
      <c r="O41" s="170">
        <v>2</v>
      </c>
      <c r="AA41" s="146">
        <v>1</v>
      </c>
      <c r="AB41" s="146">
        <v>0</v>
      </c>
      <c r="AC41" s="146">
        <v>0</v>
      </c>
      <c r="AZ41" s="146">
        <v>2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0">
        <v>1</v>
      </c>
      <c r="CB41" s="170">
        <v>0</v>
      </c>
      <c r="CZ41" s="146">
        <v>1E-05</v>
      </c>
    </row>
    <row r="42" spans="1:80" ht="12.75">
      <c r="A42" s="171">
        <v>27</v>
      </c>
      <c r="B42" s="172"/>
      <c r="C42" s="173" t="s">
        <v>120</v>
      </c>
      <c r="D42" s="174" t="s">
        <v>117</v>
      </c>
      <c r="E42" s="175">
        <v>1.86</v>
      </c>
      <c r="F42" s="175"/>
      <c r="G42" s="176">
        <f aca="true" t="shared" si="3" ref="G42:G43">F42*E42</f>
        <v>0</v>
      </c>
      <c r="O42" s="170"/>
      <c r="CA42" s="170"/>
      <c r="CB42" s="170"/>
    </row>
    <row r="43" spans="1:104" ht="12.75">
      <c r="A43" s="171">
        <v>28</v>
      </c>
      <c r="B43" s="172"/>
      <c r="C43" s="173" t="s">
        <v>119</v>
      </c>
      <c r="D43" s="174" t="s">
        <v>117</v>
      </c>
      <c r="E43" s="175">
        <v>1.86</v>
      </c>
      <c r="F43" s="175"/>
      <c r="G43" s="176">
        <f t="shared" si="3"/>
        <v>0</v>
      </c>
      <c r="O43" s="170">
        <v>2</v>
      </c>
      <c r="AA43" s="146">
        <v>1</v>
      </c>
      <c r="AB43" s="146">
        <v>7</v>
      </c>
      <c r="AC43" s="146">
        <v>7</v>
      </c>
      <c r="AZ43" s="146">
        <v>2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0">
        <v>1</v>
      </c>
      <c r="CB43" s="170">
        <v>7</v>
      </c>
      <c r="CZ43" s="146">
        <v>0.00042</v>
      </c>
    </row>
    <row r="44" spans="1:57" ht="12.75">
      <c r="A44" s="183"/>
      <c r="B44" s="184" t="s">
        <v>74</v>
      </c>
      <c r="C44" s="212" t="s">
        <v>116</v>
      </c>
      <c r="D44" s="211"/>
      <c r="E44" s="187"/>
      <c r="F44" s="188"/>
      <c r="G44" s="189">
        <f>SUM(G40:G43)</f>
        <v>0</v>
      </c>
      <c r="H44" s="203"/>
      <c r="O44" s="170">
        <v>4</v>
      </c>
      <c r="BA44" s="190">
        <f>SUM(BA41:BA43)</f>
        <v>0</v>
      </c>
      <c r="BB44" s="190">
        <f>SUM(BB41:BB43)</f>
        <v>0</v>
      </c>
      <c r="BC44" s="190">
        <f>SUM(BC41:BC43)</f>
        <v>0</v>
      </c>
      <c r="BD44" s="190">
        <f>SUM(BD41:BD43)</f>
        <v>0</v>
      </c>
      <c r="BE44" s="190">
        <f>SUM(BE41:BE43)</f>
        <v>0</v>
      </c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spans="1:7" ht="12.75">
      <c r="A60" s="191"/>
      <c r="B60" s="191"/>
      <c r="C60" s="191"/>
      <c r="D60" s="191"/>
      <c r="E60" s="191"/>
      <c r="F60" s="191"/>
      <c r="G60" s="191"/>
    </row>
    <row r="61" spans="1:7" ht="12.75">
      <c r="A61" s="191"/>
      <c r="B61" s="191"/>
      <c r="C61" s="191"/>
      <c r="D61" s="191"/>
      <c r="E61" s="191"/>
      <c r="F61" s="191"/>
      <c r="G61" s="191"/>
    </row>
    <row r="62" spans="1:7" ht="12.75">
      <c r="A62" s="191"/>
      <c r="B62" s="191"/>
      <c r="C62" s="191"/>
      <c r="D62" s="191"/>
      <c r="E62" s="191"/>
      <c r="F62" s="191"/>
      <c r="G62" s="191"/>
    </row>
    <row r="63" spans="1:7" ht="12.75">
      <c r="A63" s="191"/>
      <c r="B63" s="191"/>
      <c r="C63" s="191"/>
      <c r="D63" s="191"/>
      <c r="E63" s="191"/>
      <c r="F63" s="191"/>
      <c r="G63" s="191"/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spans="1:2" ht="12.75">
      <c r="A95" s="192"/>
      <c r="B95" s="192"/>
    </row>
    <row r="96" spans="1:7" ht="12.75">
      <c r="A96" s="191"/>
      <c r="B96" s="191"/>
      <c r="C96" s="194"/>
      <c r="D96" s="194"/>
      <c r="E96" s="195"/>
      <c r="F96" s="194"/>
      <c r="G96" s="196"/>
    </row>
    <row r="97" spans="1:7" ht="12.75">
      <c r="A97" s="197"/>
      <c r="B97" s="197"/>
      <c r="C97" s="191"/>
      <c r="D97" s="191"/>
      <c r="E97" s="198"/>
      <c r="F97" s="191"/>
      <c r="G97" s="191"/>
    </row>
    <row r="98" spans="1:7" ht="12.75">
      <c r="A98" s="191"/>
      <c r="B98" s="191"/>
      <c r="C98" s="191"/>
      <c r="D98" s="191"/>
      <c r="E98" s="198"/>
      <c r="F98" s="191"/>
      <c r="G98" s="191"/>
    </row>
    <row r="99" spans="1:7" ht="12.75">
      <c r="A99" s="191"/>
      <c r="B99" s="191"/>
      <c r="C99" s="191"/>
      <c r="D99" s="191"/>
      <c r="E99" s="198"/>
      <c r="F99" s="191"/>
      <c r="G99" s="191"/>
    </row>
    <row r="100" spans="1:7" ht="12.75">
      <c r="A100" s="191"/>
      <c r="B100" s="191"/>
      <c r="C100" s="191"/>
      <c r="D100" s="191"/>
      <c r="E100" s="198"/>
      <c r="F100" s="191"/>
      <c r="G100" s="191"/>
    </row>
    <row r="101" spans="1:7" ht="12.75">
      <c r="A101" s="191"/>
      <c r="B101" s="191"/>
      <c r="C101" s="191"/>
      <c r="D101" s="191"/>
      <c r="E101" s="198"/>
      <c r="F101" s="191"/>
      <c r="G101" s="191"/>
    </row>
    <row r="102" spans="1:7" ht="12.75">
      <c r="A102" s="191"/>
      <c r="B102" s="191"/>
      <c r="C102" s="191"/>
      <c r="D102" s="191"/>
      <c r="E102" s="198"/>
      <c r="F102" s="191"/>
      <c r="G102" s="191"/>
    </row>
    <row r="103" spans="1:7" ht="12.75">
      <c r="A103" s="191"/>
      <c r="B103" s="191"/>
      <c r="C103" s="191"/>
      <c r="D103" s="191"/>
      <c r="E103" s="198"/>
      <c r="F103" s="191"/>
      <c r="G103" s="191"/>
    </row>
    <row r="104" spans="1:7" ht="12.75">
      <c r="A104" s="191"/>
      <c r="B104" s="191"/>
      <c r="C104" s="191"/>
      <c r="D104" s="191"/>
      <c r="E104" s="198"/>
      <c r="F104" s="191"/>
      <c r="G104" s="191"/>
    </row>
    <row r="105" spans="1:7" ht="12.75">
      <c r="A105" s="191"/>
      <c r="B105" s="191"/>
      <c r="C105" s="191"/>
      <c r="D105" s="191"/>
      <c r="E105" s="198"/>
      <c r="F105" s="191"/>
      <c r="G105" s="191"/>
    </row>
    <row r="106" spans="1:7" ht="12.75">
      <c r="A106" s="191"/>
      <c r="B106" s="191"/>
      <c r="C106" s="191"/>
      <c r="D106" s="191"/>
      <c r="E106" s="198"/>
      <c r="F106" s="191"/>
      <c r="G106" s="191"/>
    </row>
    <row r="107" spans="1:7" ht="12.75">
      <c r="A107" s="191"/>
      <c r="B107" s="191"/>
      <c r="C107" s="191"/>
      <c r="D107" s="191"/>
      <c r="E107" s="198"/>
      <c r="F107" s="191"/>
      <c r="G107" s="191"/>
    </row>
    <row r="108" spans="1:7" ht="12.75">
      <c r="A108" s="191"/>
      <c r="B108" s="191"/>
      <c r="C108" s="191"/>
      <c r="D108" s="191"/>
      <c r="E108" s="198"/>
      <c r="F108" s="191"/>
      <c r="G108" s="191"/>
    </row>
    <row r="109" spans="1:7" ht="12.75">
      <c r="A109" s="191"/>
      <c r="B109" s="191"/>
      <c r="C109" s="191"/>
      <c r="D109" s="191"/>
      <c r="E109" s="198"/>
      <c r="F109" s="191"/>
      <c r="G109" s="191"/>
    </row>
  </sheetData>
  <mergeCells count="6">
    <mergeCell ref="C36:D36"/>
    <mergeCell ref="C37:D37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Čutek</dc:creator>
  <cp:keywords/>
  <dc:description/>
  <cp:lastModifiedBy>Pavel</cp:lastModifiedBy>
  <dcterms:created xsi:type="dcterms:W3CDTF">2015-03-05T17:33:22Z</dcterms:created>
  <dcterms:modified xsi:type="dcterms:W3CDTF">2018-07-15T15:59:44Z</dcterms:modified>
  <cp:category/>
  <cp:version/>
  <cp:contentType/>
  <cp:contentStatus/>
</cp:coreProperties>
</file>