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0" windowWidth="13605" windowHeight="11640" tabRatio="974" activeTab="9"/>
  </bookViews>
  <sheets>
    <sheet name="krlist" sheetId="1" r:id="rId1"/>
    <sheet name="PS01A" sheetId="2" r:id="rId2"/>
    <sheet name="PS01B" sheetId="3" r:id="rId3"/>
    <sheet name="PS02 A1" sheetId="4" r:id="rId4"/>
    <sheet name="PS02 A2" sheetId="5" r:id="rId5"/>
    <sheet name="PS02 B1" sheetId="6" r:id="rId6"/>
    <sheet name="PS02 B2" sheetId="7" r:id="rId7"/>
    <sheet name="0 1stav" sheetId="8" r:id="rId8"/>
    <sheet name="01 zti" sheetId="9" r:id="rId9"/>
    <sheet name="01 el" sheetId="10" r:id="rId10"/>
    <sheet name="01 ut" sheetId="11" r:id="rId11"/>
    <sheet name="02 stav" sheetId="12" r:id="rId12"/>
    <sheet name="01 vzt" sheetId="13" r:id="rId13"/>
    <sheet name="02 el" sheetId="14" r:id="rId14"/>
    <sheet name="02 zti" sheetId="15" r:id="rId15"/>
    <sheet name="02 ut" sheetId="16" r:id="rId16"/>
    <sheet name="02 vzt" sheetId="17" r:id="rId17"/>
    <sheet name="03 stav" sheetId="18" r:id="rId18"/>
    <sheet name="03 el" sheetId="19" r:id="rId19"/>
    <sheet name="03 zti" sheetId="20" r:id="rId20"/>
    <sheet name="03 vz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AA" localSheetId="0">#REF!</definedName>
    <definedName name="AAA">#REF!</definedName>
    <definedName name="BPK1" localSheetId="0">#REF!</definedName>
    <definedName name="BPK1">#REF!</definedName>
    <definedName name="BPK2" localSheetId="0">#REF!</definedName>
    <definedName name="BPK2">#REF!</definedName>
    <definedName name="BPK3" localSheetId="0">#REF!</definedName>
    <definedName name="BPK3">#REF!</definedName>
    <definedName name="cisloobjektu" localSheetId="10">'[5]Krycí list'!$A$5</definedName>
    <definedName name="cisloobjektu" localSheetId="8">'[2]Krycí list'!$A$5</definedName>
    <definedName name="cisloobjektu" localSheetId="15">'[6]Krycí list'!$A$5</definedName>
    <definedName name="cisloobjektu" localSheetId="14">'[3]Krycí list'!$A$5</definedName>
    <definedName name="cisloobjektu" localSheetId="19">'[4]Krycí list'!$A$5</definedName>
    <definedName name="cisloobjektu" localSheetId="0">'[1]Krycí list'!$A$4</definedName>
    <definedName name="cisloobjektu">#REF!</definedName>
    <definedName name="cislostavby" localSheetId="10">'[5]Krycí list'!$A$7</definedName>
    <definedName name="cislostavby" localSheetId="8">'[2]Krycí list'!$A$7</definedName>
    <definedName name="cislostavby" localSheetId="15">'[6]Krycí list'!$A$7</definedName>
    <definedName name="cislostavby" localSheetId="14">'[3]Krycí list'!$A$7</definedName>
    <definedName name="cislostavby" localSheetId="19">'[4]Krycí list'!$A$7</definedName>
    <definedName name="cislostavby" localSheetId="0">'[1]Krycí list'!$A$6</definedName>
    <definedName name="cislostavby">#REF!</definedName>
    <definedName name="dadresa">#REF!</definedName>
    <definedName name="Datum">#REF!</definedName>
    <definedName name="DIČ">#REF!</definedName>
    <definedName name="Dil">#REF!</definedName>
    <definedName name="dmisto">#REF!</definedName>
    <definedName name="Dodavka">#REF!</definedName>
    <definedName name="Dodavka0" localSheetId="10">'01 ut'!#REF!</definedName>
    <definedName name="Dodavka0" localSheetId="8">'01 zti'!#REF!</definedName>
    <definedName name="Dodavka0" localSheetId="15">'02 ut'!#REF!</definedName>
    <definedName name="Dodavka0" localSheetId="14">'02 zti'!#REF!</definedName>
    <definedName name="Dodavka0" localSheetId="19">'03 zti'!#REF!</definedName>
    <definedName name="Dodavka0" localSheetId="0">#REF!</definedName>
    <definedName name="Dodavka0">#REF!</definedName>
    <definedName name="dpsc">#REF!</definedName>
    <definedName name="HSV">#REF!</definedName>
    <definedName name="HSV_" localSheetId="0">#REF!</definedName>
    <definedName name="HSV_">#REF!</definedName>
    <definedName name="HSV0" localSheetId="10">'01 ut'!#REF!</definedName>
    <definedName name="HSV0" localSheetId="8">'01 zti'!#REF!</definedName>
    <definedName name="HSV0" localSheetId="15">'02 ut'!#REF!</definedName>
    <definedName name="HSV0" localSheetId="14">'02 zti'!#REF!</definedName>
    <definedName name="HSV0" localSheetId="19">'03 zti'!#REF!</definedName>
    <definedName name="HSV0" localSheetId="0">#REF!</definedName>
    <definedName name="HSV0">#REF!</definedName>
    <definedName name="HZS">#REF!</definedName>
    <definedName name="HZS0" localSheetId="10">'01 ut'!#REF!</definedName>
    <definedName name="HZS0" localSheetId="8">'01 zti'!#REF!</definedName>
    <definedName name="HZS0" localSheetId="15">'02 ut'!#REF!</definedName>
    <definedName name="HZS0" localSheetId="14">'02 zti'!#REF!</definedName>
    <definedName name="HZS0" localSheetId="19">'03 zti'!#REF!</definedName>
    <definedName name="HZS0" localSheetId="0">#REF!</definedName>
    <definedName name="HZS0">#REF!</definedName>
    <definedName name="IČO">#REF!</definedName>
    <definedName name="JKSO">#REF!</definedName>
    <definedName name="MJ">#REF!</definedName>
    <definedName name="Mont">#REF!</definedName>
    <definedName name="Mont_" localSheetId="0">#REF!</definedName>
    <definedName name="Mont_">#REF!</definedName>
    <definedName name="Montaz0" localSheetId="10">'01 ut'!#REF!</definedName>
    <definedName name="Montaz0" localSheetId="8">'01 zti'!#REF!</definedName>
    <definedName name="Montaz0" localSheetId="15">'02 ut'!#REF!</definedName>
    <definedName name="Montaz0" localSheetId="14">'02 zti'!#REF!</definedName>
    <definedName name="Montaz0" localSheetId="19">'03 zti'!#REF!</definedName>
    <definedName name="Montaz0" localSheetId="0">#REF!</definedName>
    <definedName name="Montaz0">#REF!</definedName>
    <definedName name="NazevDilu">#REF!</definedName>
    <definedName name="nazevobjektu" localSheetId="10">'[5]Krycí list'!$C$5</definedName>
    <definedName name="nazevobjektu" localSheetId="8">'[2]Krycí list'!$C$5</definedName>
    <definedName name="nazevobjektu" localSheetId="15">'[6]Krycí list'!$C$5</definedName>
    <definedName name="nazevobjektu" localSheetId="14">'[3]Krycí list'!$C$5</definedName>
    <definedName name="nazevobjektu" localSheetId="19">'[4]Krycí list'!$C$5</definedName>
    <definedName name="nazevobjektu" localSheetId="0">'[1]Krycí list'!$C$4</definedName>
    <definedName name="nazevobjektu">#REF!</definedName>
    <definedName name="nazevstavby" localSheetId="10">'[5]Krycí list'!$C$7</definedName>
    <definedName name="nazevstavby" localSheetId="8">'[2]Krycí list'!$C$7</definedName>
    <definedName name="nazevstavby" localSheetId="15">'[6]Krycí list'!$C$7</definedName>
    <definedName name="nazevstavby" localSheetId="14">'[3]Krycí list'!$C$7</definedName>
    <definedName name="nazevstavby" localSheetId="19">'[4]Krycí list'!$C$7</definedName>
    <definedName name="nazevstavby" localSheetId="0">'[1]Krycí list'!$C$6</definedName>
    <definedName name="nazevstavby">#REF!</definedName>
    <definedName name="_xlnm.Print_Titles" localSheetId="7">'0 1stav'!$1:$6</definedName>
    <definedName name="_xlnm.Print_Titles" localSheetId="9">'01 el'!$1:$5</definedName>
    <definedName name="_xlnm.Print_Titles" localSheetId="10">'01 ut'!$1:$6</definedName>
    <definedName name="_xlnm.Print_Titles" localSheetId="8">'01 zti'!$1:$6</definedName>
    <definedName name="_xlnm.Print_Titles" localSheetId="13">'02 el'!$1:$5</definedName>
    <definedName name="_xlnm.Print_Titles" localSheetId="11">'02 stav'!$1:$6</definedName>
    <definedName name="_xlnm.Print_Titles" localSheetId="15">'02 ut'!$1:$6</definedName>
    <definedName name="_xlnm.Print_Titles" localSheetId="14">'02 zti'!$1:$6</definedName>
    <definedName name="_xlnm.Print_Titles" localSheetId="18">'03 el'!$1:$5</definedName>
    <definedName name="_xlnm.Print_Titles" localSheetId="17">'03 stav'!$1:$6</definedName>
    <definedName name="_xlnm.Print_Titles" localSheetId="19">'03 zti'!$1:$6</definedName>
    <definedName name="_xlnm.Print_Titles" localSheetId="1">'PS01A'!$1:$6</definedName>
    <definedName name="_xlnm.Print_Titles" localSheetId="3">'PS02 A1'!$1:$6</definedName>
    <definedName name="Objednatel">#REF!</definedName>
    <definedName name="Objekt">#REF!</definedName>
    <definedName name="_xlnm.Print_Area" localSheetId="7">'0 1stav'!$A$1:$K$170</definedName>
    <definedName name="_xlnm.Print_Area" localSheetId="9">'01 el'!$B:$H</definedName>
    <definedName name="_xlnm.Print_Area" localSheetId="10">'01 ut'!$A$1:$G$63</definedName>
    <definedName name="_xlnm.Print_Area" localSheetId="12">'01 vzt'!$A$1:$I$141</definedName>
    <definedName name="_xlnm.Print_Area" localSheetId="8">'01 zti'!$A$1:$G$72</definedName>
    <definedName name="_xlnm.Print_Area" localSheetId="13">'02 el'!$B:$H</definedName>
    <definedName name="_xlnm.Print_Area" localSheetId="11">'02 stav'!$A$1:$K$132</definedName>
    <definedName name="_xlnm.Print_Area" localSheetId="15">'02 ut'!$A$1:$G$63</definedName>
    <definedName name="_xlnm.Print_Area" localSheetId="16">'02 vzt'!$A$1:$I$108</definedName>
    <definedName name="_xlnm.Print_Area" localSheetId="14">'02 zti'!$A$1:$G$66</definedName>
    <definedName name="_xlnm.Print_Area" localSheetId="18">'03 el'!$B$1:$H$55</definedName>
    <definedName name="_xlnm.Print_Area" localSheetId="17">'03 stav'!$A$1:$K$79</definedName>
    <definedName name="_xlnm.Print_Area" localSheetId="20">'03 vzt'!$A$1:$I$90</definedName>
    <definedName name="_xlnm.Print_Area" localSheetId="19">'03 zti'!$A$1:$G$37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0">#REF!</definedName>
    <definedName name="PSV_">#REF!</definedName>
    <definedName name="PSV0" localSheetId="10">'01 ut'!#REF!</definedName>
    <definedName name="PSV0" localSheetId="8">'01 zti'!#REF!</definedName>
    <definedName name="PSV0" localSheetId="15">'02 ut'!#REF!</definedName>
    <definedName name="PSV0" localSheetId="14">'02 zti'!#REF!</definedName>
    <definedName name="PSV0" localSheetId="19">'03 zti'!#REF!</definedName>
    <definedName name="PSV0" localSheetId="0">#REF!</definedName>
    <definedName name="PSV0">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loupecCC" localSheetId="10">'01 ut'!$G$6</definedName>
    <definedName name="SloupecCC" localSheetId="8">'01 zti'!$G$6</definedName>
    <definedName name="SloupecCC" localSheetId="15">'02 ut'!$G$6</definedName>
    <definedName name="SloupecCC" localSheetId="14">'02 zti'!$G$6</definedName>
    <definedName name="SloupecCC" localSheetId="19">'03 zti'!$G$6</definedName>
    <definedName name="SloupecCC" localSheetId="0">#REF!</definedName>
    <definedName name="SloupecCC">#REF!</definedName>
    <definedName name="SloupecCDH" localSheetId="0">#REF!</definedName>
    <definedName name="SloupecCDH">#REF!</definedName>
    <definedName name="SloupecCisloPol" localSheetId="10">'01 ut'!$B$6</definedName>
    <definedName name="SloupecCisloPol" localSheetId="8">'01 zti'!$B$6</definedName>
    <definedName name="SloupecCisloPol" localSheetId="15">'02 ut'!$B$6</definedName>
    <definedName name="SloupecCisloPol" localSheetId="14">'02 zti'!$B$6</definedName>
    <definedName name="SloupecCisloPol" localSheetId="19">'03 zti'!$B$6</definedName>
    <definedName name="SloupecCisloPol" localSheetId="0">#REF!</definedName>
    <definedName name="SloupecCisloPol">#REF!</definedName>
    <definedName name="SloupecCH" localSheetId="0">#REF!</definedName>
    <definedName name="SloupecCH">#REF!</definedName>
    <definedName name="SloupecJC" localSheetId="10">'01 ut'!$F$6</definedName>
    <definedName name="SloupecJC" localSheetId="8">'01 zti'!$F$6</definedName>
    <definedName name="SloupecJC" localSheetId="15">'02 ut'!$F$6</definedName>
    <definedName name="SloupecJC" localSheetId="14">'02 zti'!$F$6</definedName>
    <definedName name="SloupecJC" localSheetId="19">'03 zti'!$F$6</definedName>
    <definedName name="SloupecJC" localSheetId="0">#REF!</definedName>
    <definedName name="SloupecJC">#REF!</definedName>
    <definedName name="SloupecJDH" localSheetId="0">#REF!</definedName>
    <definedName name="SloupecJDH">#REF!</definedName>
    <definedName name="SloupecJDM" localSheetId="0">#REF!</definedName>
    <definedName name="SloupecJDM">#REF!</definedName>
    <definedName name="SloupecJH" localSheetId="0">#REF!</definedName>
    <definedName name="SloupecJH">#REF!</definedName>
    <definedName name="SloupecMJ" localSheetId="10">'01 ut'!$D$6</definedName>
    <definedName name="SloupecMJ" localSheetId="8">'01 zti'!$D$6</definedName>
    <definedName name="SloupecMJ" localSheetId="15">'02 ut'!$D$6</definedName>
    <definedName name="SloupecMJ" localSheetId="14">'02 zti'!$D$6</definedName>
    <definedName name="SloupecMJ" localSheetId="19">'03 zti'!$D$6</definedName>
    <definedName name="SloupecMJ" localSheetId="0">#REF!</definedName>
    <definedName name="SloupecMJ">#REF!</definedName>
    <definedName name="SloupecMnozstvi" localSheetId="10">'01 ut'!$E$6</definedName>
    <definedName name="SloupecMnozstvi" localSheetId="8">'01 zti'!$E$6</definedName>
    <definedName name="SloupecMnozstvi" localSheetId="15">'02 ut'!$E$6</definedName>
    <definedName name="SloupecMnozstvi" localSheetId="14">'02 zti'!$E$6</definedName>
    <definedName name="SloupecMnozstvi" localSheetId="19">'03 zti'!$E$6</definedName>
    <definedName name="SloupecMnozstvi" localSheetId="0">#REF!</definedName>
    <definedName name="SloupecMnozstvi">#REF!</definedName>
    <definedName name="SloupecNazPol" localSheetId="10">'01 ut'!$C$6</definedName>
    <definedName name="SloupecNazPol" localSheetId="8">'01 zti'!$C$6</definedName>
    <definedName name="SloupecNazPol" localSheetId="15">'02 ut'!$C$6</definedName>
    <definedName name="SloupecNazPol" localSheetId="14">'02 zti'!$C$6</definedName>
    <definedName name="SloupecNazPol" localSheetId="19">'03 zti'!$C$6</definedName>
    <definedName name="SloupecNazPol" localSheetId="0">#REF!</definedName>
    <definedName name="SloupecNazPol">#REF!</definedName>
    <definedName name="SloupecPC" localSheetId="10">'01 ut'!$A$6</definedName>
    <definedName name="SloupecPC" localSheetId="8">'01 zti'!$A$6</definedName>
    <definedName name="SloupecPC" localSheetId="15">'02 ut'!$A$6</definedName>
    <definedName name="SloupecPC" localSheetId="14">'02 zti'!$A$6</definedName>
    <definedName name="SloupecPC" localSheetId="19">'03 zti'!$A$6</definedName>
    <definedName name="SloupecPC" localSheetId="0">#REF!</definedName>
    <definedName name="SloupecPC">#REF!</definedName>
    <definedName name="solver_lin" localSheetId="7" hidden="1">0</definedName>
    <definedName name="solver_lin" localSheetId="10" hidden="1">0</definedName>
    <definedName name="solver_lin" localSheetId="8" hidden="1">0</definedName>
    <definedName name="solver_lin" localSheetId="11" hidden="1">0</definedName>
    <definedName name="solver_lin" localSheetId="15" hidden="1">0</definedName>
    <definedName name="solver_lin" localSheetId="14" hidden="1">0</definedName>
    <definedName name="solver_lin" localSheetId="17" hidden="1">0</definedName>
    <definedName name="solver_lin" localSheetId="19" hidden="1">0</definedName>
    <definedName name="solver_num" localSheetId="7" hidden="1">0</definedName>
    <definedName name="solver_num" localSheetId="10" hidden="1">0</definedName>
    <definedName name="solver_num" localSheetId="8" hidden="1">0</definedName>
    <definedName name="solver_num" localSheetId="11" hidden="1">0</definedName>
    <definedName name="solver_num" localSheetId="15" hidden="1">0</definedName>
    <definedName name="solver_num" localSheetId="14" hidden="1">0</definedName>
    <definedName name="solver_num" localSheetId="17" hidden="1">0</definedName>
    <definedName name="solver_num" localSheetId="19" hidden="1">0</definedName>
    <definedName name="solver_opt" localSheetId="7" hidden="1">'0 1stav'!#REF!</definedName>
    <definedName name="solver_opt" localSheetId="10" hidden="1">'01 ut'!#REF!</definedName>
    <definedName name="solver_opt" localSheetId="8" hidden="1">'01 zti'!#REF!</definedName>
    <definedName name="solver_opt" localSheetId="11" hidden="1">'02 stav'!#REF!</definedName>
    <definedName name="solver_opt" localSheetId="15" hidden="1">'02 ut'!#REF!</definedName>
    <definedName name="solver_opt" localSheetId="14" hidden="1">'02 zti'!#REF!</definedName>
    <definedName name="solver_opt" localSheetId="17" hidden="1">'03 stav'!#REF!</definedName>
    <definedName name="solver_opt" localSheetId="19" hidden="1">'03 zti'!#REF!</definedName>
    <definedName name="solver_typ" localSheetId="7" hidden="1">1</definedName>
    <definedName name="solver_typ" localSheetId="10" hidden="1">1</definedName>
    <definedName name="solver_typ" localSheetId="8" hidden="1">1</definedName>
    <definedName name="solver_typ" localSheetId="11" hidden="1">1</definedName>
    <definedName name="solver_typ" localSheetId="15" hidden="1">1</definedName>
    <definedName name="solver_typ" localSheetId="14" hidden="1">1</definedName>
    <definedName name="solver_typ" localSheetId="17" hidden="1">1</definedName>
    <definedName name="solver_typ" localSheetId="19" hidden="1">1</definedName>
    <definedName name="solver_val" localSheetId="7" hidden="1">0</definedName>
    <definedName name="solver_val" localSheetId="10" hidden="1">0</definedName>
    <definedName name="solver_val" localSheetId="8" hidden="1">0</definedName>
    <definedName name="solver_val" localSheetId="11" hidden="1">0</definedName>
    <definedName name="solver_val" localSheetId="15" hidden="1">0</definedName>
    <definedName name="solver_val" localSheetId="14" hidden="1">0</definedName>
    <definedName name="solver_val" localSheetId="17" hidden="1">0</definedName>
    <definedName name="solver_val" localSheetId="19" hidden="1">0</definedName>
    <definedName name="StavbaCelkem">#REF!</definedName>
    <definedName name="Typ" localSheetId="10">'01 ut'!#REF!</definedName>
    <definedName name="Typ" localSheetId="8">'01 zti'!#REF!</definedName>
    <definedName name="Typ" localSheetId="15">'02 ut'!#REF!</definedName>
    <definedName name="Typ" localSheetId="14">'02 zti'!#REF!</definedName>
    <definedName name="Typ" localSheetId="19">'03 zti'!#REF!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10">'[5]Rekapitulace'!#REF!</definedName>
    <definedName name="VRNKc" localSheetId="8">'[2]Rekapitulace'!#REF!</definedName>
    <definedName name="VRNKc" localSheetId="15">'[6]Rekapitulace'!#REF!</definedName>
    <definedName name="VRNKc" localSheetId="14">'[3]Rekapitulace'!#REF!</definedName>
    <definedName name="VRNKc" localSheetId="19">'[4]Rekapitulace'!#REF!</definedName>
    <definedName name="VRNKc">#REF!</definedName>
    <definedName name="VRNnazev" localSheetId="10">'[5]Rekapitulace'!#REF!</definedName>
    <definedName name="VRNnazev" localSheetId="8">'[2]Rekapitulace'!#REF!</definedName>
    <definedName name="VRNnazev" localSheetId="15">'[6]Rekapitulace'!#REF!</definedName>
    <definedName name="VRNnazev" localSheetId="14">'[3]Rekapitulace'!#REF!</definedName>
    <definedName name="VRNnazev" localSheetId="19">'[4]Rekapitulace'!#REF!</definedName>
    <definedName name="VRNNazev" localSheetId="0">#REF!</definedName>
    <definedName name="VRNNazev">#REF!</definedName>
    <definedName name="VRNproc" localSheetId="10">'[5]Rekapitulace'!#REF!</definedName>
    <definedName name="VRNproc" localSheetId="8">'[2]Rekapitulace'!#REF!</definedName>
    <definedName name="VRNproc" localSheetId="15">'[6]Rekapitulace'!#REF!</definedName>
    <definedName name="VRNproc" localSheetId="14">'[3]Rekapitulace'!#REF!</definedName>
    <definedName name="VRNproc" localSheetId="19">'[4]Rekapitulace'!#REF!</definedName>
    <definedName name="VRNproc">#REF!</definedName>
    <definedName name="VRNzakl" localSheetId="10">'[5]Rekapitulace'!#REF!</definedName>
    <definedName name="VRNzakl" localSheetId="8">'[2]Rekapitulace'!#REF!</definedName>
    <definedName name="VRNzakl" localSheetId="15">'[6]Rekapitulace'!#REF!</definedName>
    <definedName name="VRNzakl" localSheetId="14">'[3]Rekapitulace'!#REF!</definedName>
    <definedName name="VRNzakl" localSheetId="19">'[4]Rekapitulace'!#REF!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<sst xmlns="http://schemas.openxmlformats.org/spreadsheetml/2006/main" count="3508" uniqueCount="1122">
  <si>
    <t xml:space="preserve">Vyvedení a upevnění výpustek DN 25 </t>
  </si>
  <si>
    <t>998722102</t>
  </si>
  <si>
    <t xml:space="preserve">Přesun hmot pro vnitřní vodovod, výšky do 12 m </t>
  </si>
  <si>
    <t>725013163</t>
  </si>
  <si>
    <t xml:space="preserve">Klozet kombi , nádrž s armat. odpad.vodor </t>
  </si>
  <si>
    <t xml:space="preserve">Výlevka stojící s plastovou mřížkou </t>
  </si>
  <si>
    <t>725119121</t>
  </si>
  <si>
    <t xml:space="preserve">Mtž klozet mísa standard </t>
  </si>
  <si>
    <t>725219102</t>
  </si>
  <si>
    <t xml:space="preserve">Závěsný systém pro umyvadlo v.82/88cm </t>
  </si>
  <si>
    <t>725245162</t>
  </si>
  <si>
    <t xml:space="preserve">Zástěna sprch zásuv 3díl š900mm </t>
  </si>
  <si>
    <t>725819202</t>
  </si>
  <si>
    <t xml:space="preserve">Montáž ventilu nástěnného  G 3/4 </t>
  </si>
  <si>
    <t>725825111</t>
  </si>
  <si>
    <t>Baterie umyvadlová nástěnná ruční standardní</t>
  </si>
  <si>
    <t>725829202</t>
  </si>
  <si>
    <t xml:space="preserve">Montáž baterie umyv.a dřezové nástěnné </t>
  </si>
  <si>
    <t>998725102</t>
  </si>
  <si>
    <t xml:space="preserve">Přesun hmot pro zařizovací předměty, výšky do 12 m </t>
  </si>
  <si>
    <t>Klozet stojící hlub. splachování bílý</t>
  </si>
  <si>
    <t xml:space="preserve">Oprava omítek stěn vnitřních vápenocem. štukových </t>
  </si>
  <si>
    <t xml:space="preserve">Umyvadlo na šrouby , 60 x 49 cm, bílé </t>
  </si>
  <si>
    <t>713</t>
  </si>
  <si>
    <t>Izolace tepelné</t>
  </si>
  <si>
    <t>713471130T00</t>
  </si>
  <si>
    <t>Izolace tepelná poturbí PE + Al montáž</t>
  </si>
  <si>
    <t>713471131T00</t>
  </si>
  <si>
    <t xml:space="preserve">Izolace tepelná poturbí PE + Al  - 15/20 </t>
  </si>
  <si>
    <t>713471132T00</t>
  </si>
  <si>
    <t xml:space="preserve">Izolace tepelná poturbí PE + Al  - 18/20 </t>
  </si>
  <si>
    <t>713471133T00</t>
  </si>
  <si>
    <t xml:space="preserve">Izolace tepelná poturbí PE + Al  - 22/20 </t>
  </si>
  <si>
    <t>713471134T00</t>
  </si>
  <si>
    <t xml:space="preserve">Izolace tepelná poturbí PE + Al  - 28/20 </t>
  </si>
  <si>
    <t>713471150T00</t>
  </si>
  <si>
    <t>Izolace tepelná poturbí min. vlna + povrch Al montáž</t>
  </si>
  <si>
    <t>713471156T00</t>
  </si>
  <si>
    <t>Izolace tepelná poturbí min. vlna + povrch Al D/tl - 49/50</t>
  </si>
  <si>
    <t>713471170T00</t>
  </si>
  <si>
    <t xml:space="preserve">Izolace tepelná poturbí Al páska </t>
  </si>
  <si>
    <t>732</t>
  </si>
  <si>
    <t>Strojovny</t>
  </si>
  <si>
    <t>732421326T00</t>
  </si>
  <si>
    <t>Čerpadlo oběhové elektronické 32/60, h = 2 m, Q =7 m3/hod, 230 V</t>
  </si>
  <si>
    <t>732429112R00</t>
  </si>
  <si>
    <t xml:space="preserve">Montáž čerpadel oběhových spirálních, DN 40 </t>
  </si>
  <si>
    <t>998732102R00</t>
  </si>
  <si>
    <t xml:space="preserve">Přesun hmot pro strojovny, výšky do 12 m </t>
  </si>
  <si>
    <t>733</t>
  </si>
  <si>
    <t>Rozvod potrubí</t>
  </si>
  <si>
    <t>733111107R00</t>
  </si>
  <si>
    <t xml:space="preserve">Potrubí závitové bezešvé běžné nízkotlaké DN 40 </t>
  </si>
  <si>
    <t>733113117R00</t>
  </si>
  <si>
    <t xml:space="preserve">Příplatek za zhotovení přípojky DN 40 </t>
  </si>
  <si>
    <t>733161104R00</t>
  </si>
  <si>
    <t xml:space="preserve">Potrubí měděné Supersan 15 x 1 mm, polotvrdé </t>
  </si>
  <si>
    <t>733161106R00</t>
  </si>
  <si>
    <t xml:space="preserve">Potrubí měděné Supersan 18 x 1 mm, polotvrdé </t>
  </si>
  <si>
    <t>733161107R00</t>
  </si>
  <si>
    <t xml:space="preserve">Potrubí měděné Supersan 22 x 1 mm, polotvrdé </t>
  </si>
  <si>
    <t>733161108R00</t>
  </si>
  <si>
    <t xml:space="preserve">Potrubí měděné Supersan 28 x 1,5 mm, tvrdé </t>
  </si>
  <si>
    <t>733161112T00</t>
  </si>
  <si>
    <t>Potrubí měděné - zhotovení přípojky 15/1</t>
  </si>
  <si>
    <t>733161117T00</t>
  </si>
  <si>
    <t>Potrubí měděné zhotovení přípojka do DN 40</t>
  </si>
  <si>
    <t>998733103R00</t>
  </si>
  <si>
    <t xml:space="preserve">Přesun hmot pro rozvody potrubí, výšky do 24 m </t>
  </si>
  <si>
    <t>734</t>
  </si>
  <si>
    <t>Armatury</t>
  </si>
  <si>
    <t>734209102RT2</t>
  </si>
  <si>
    <t>Montáž armatur závitových,s 1závitem, G 3/8 včetně ventilu odvzdušňovacího automatického</t>
  </si>
  <si>
    <t>734209103V2</t>
  </si>
  <si>
    <t>Montáž armatur závitových,s 1závitem, G 1/2 vč. vypouštěcího kohoutu</t>
  </si>
  <si>
    <t>734209117RT3</t>
  </si>
  <si>
    <t>Montáž armatur závitových,se 2závity, G 6/4 včetně filtru</t>
  </si>
  <si>
    <t>734209117T00</t>
  </si>
  <si>
    <t>Montáž armatur závitových,se 2závity, G 6/4 vč. kulového uzávěru</t>
  </si>
  <si>
    <t>734209141T00</t>
  </si>
  <si>
    <t>Montáž armatur závitových,se 2závity, G 6/4 vč. zpětné klapky</t>
  </si>
  <si>
    <t>734211113R00</t>
  </si>
  <si>
    <t xml:space="preserve">Ventily odvzdušňovací ot.těles automatické G 1/2" </t>
  </si>
  <si>
    <t>734221414R00</t>
  </si>
  <si>
    <t xml:space="preserve">Ventily regulační závitové  přímé, G 5/4 </t>
  </si>
  <si>
    <t>734221430T00</t>
  </si>
  <si>
    <t xml:space="preserve">Ventil radiátorový s předregulací G 1/2 </t>
  </si>
  <si>
    <t>734221431T00</t>
  </si>
  <si>
    <t xml:space="preserve">Šroubení s uzavíráním a  předregulací G 1/2 </t>
  </si>
  <si>
    <t>734221432T00</t>
  </si>
  <si>
    <t xml:space="preserve">Termohlavice pro veřejné budovy </t>
  </si>
  <si>
    <t>734411111R00</t>
  </si>
  <si>
    <t xml:space="preserve">Teploměr přímý s pouzdrem  typ 160 </t>
  </si>
  <si>
    <t>998734103R00</t>
  </si>
  <si>
    <t xml:space="preserve">Přesun hmot pro armatury, výšky do 24 m </t>
  </si>
  <si>
    <t>735</t>
  </si>
  <si>
    <t>Otopná tělesa</t>
  </si>
  <si>
    <t>735111535R00</t>
  </si>
  <si>
    <t xml:space="preserve">Tělesa otopná litinová s čelní plochou+zákl.nátěr, 500/110 </t>
  </si>
  <si>
    <t>735111540R00</t>
  </si>
  <si>
    <t xml:space="preserve">Tělesa otopná litinová s čelní plochou+zákl.nátěr, 500/160 </t>
  </si>
  <si>
    <t>735111691T00</t>
  </si>
  <si>
    <t xml:space="preserve">Stojánky ot. těles litinových </t>
  </si>
  <si>
    <t>735117110R00</t>
  </si>
  <si>
    <t xml:space="preserve">Odpojení a připojení těles po nátěru </t>
  </si>
  <si>
    <t>735118110R00</t>
  </si>
  <si>
    <t xml:space="preserve">Tlaková zkouška otopných těles litinových - vodou </t>
  </si>
  <si>
    <t>735119140R00</t>
  </si>
  <si>
    <t xml:space="preserve">Montáž těles otopných litinových článkových </t>
  </si>
  <si>
    <t>998735103R00</t>
  </si>
  <si>
    <t xml:space="preserve">Přesun hmot pro otopná tělesa, výšky do 24 m </t>
  </si>
  <si>
    <t>783</t>
  </si>
  <si>
    <t>Nátěry</t>
  </si>
  <si>
    <t>783324340R00</t>
  </si>
  <si>
    <t xml:space="preserve">Nátěr syntetický litin. radiátorů Z +2x + 2x email </t>
  </si>
  <si>
    <t>783424340R00</t>
  </si>
  <si>
    <t xml:space="preserve">Nátěr syntet. potrubí do DN 50 mm  Z+2x +1x email </t>
  </si>
  <si>
    <t>713471135T00</t>
  </si>
  <si>
    <t xml:space="preserve">Izolace tepelná poturbí PE + Al  - 35/20 </t>
  </si>
  <si>
    <t>713471155T00</t>
  </si>
  <si>
    <t>Izolace tepelná poturbí min. vlna + povrch Al D/tl. - 42/50</t>
  </si>
  <si>
    <t xml:space="preserve">Čerpadlo oběhové elektronické 32/60 </t>
  </si>
  <si>
    <t>733111106R00</t>
  </si>
  <si>
    <t xml:space="preserve">Potrubí závitové bezešvé běžné nízkotlaké DN 32 </t>
  </si>
  <si>
    <t>733113116R00</t>
  </si>
  <si>
    <t xml:space="preserve">Příplatek za zhotovení přípojky DN 32 </t>
  </si>
  <si>
    <t>733161109R00</t>
  </si>
  <si>
    <t xml:space="preserve">Potrubí měděné Supersan 35 x 1,5 mm, tvrdé </t>
  </si>
  <si>
    <t>734209116RT3</t>
  </si>
  <si>
    <t>Montáž armatur závitových,se 2závity, G 5/4 včetně filtru</t>
  </si>
  <si>
    <t>734209116T00</t>
  </si>
  <si>
    <t>Montáž armatur závitových,se 2závity, G 5/4 vč. kulového uzávěru</t>
  </si>
  <si>
    <t>Montáž armatur závitových,se 2závity, G 5/4 vč. zpětné klapky</t>
  </si>
  <si>
    <t xml:space="preserve">Ventily odvzdušňovací ot.těles automatické G 1/2 </t>
  </si>
  <si>
    <t xml:space="preserve">Ventily regulační závitové G 1"přímé </t>
  </si>
  <si>
    <t>734221429T00</t>
  </si>
  <si>
    <t xml:space="preserve">Šroubení s přednastavením a vypouštěním G 1/2" </t>
  </si>
  <si>
    <t>REKAPITULACE ROZPOČTU - VZDUCHOTECHNIKA</t>
  </si>
  <si>
    <t>Stavební úpravy objektů věznice Světlá nad Sázavou</t>
  </si>
  <si>
    <t>SO.01 stavební úpravy objektu "C"</t>
  </si>
  <si>
    <t>dodávka</t>
  </si>
  <si>
    <t>montáž</t>
  </si>
  <si>
    <t>hmotnost</t>
  </si>
  <si>
    <t>Mezisoučet</t>
  </si>
  <si>
    <t>__________________________________________________________________________________</t>
  </si>
  <si>
    <t>Přirážky</t>
  </si>
  <si>
    <t>Dopravné</t>
  </si>
  <si>
    <t>Přesun hmot</t>
  </si>
  <si>
    <t>Zednické výpomoci</t>
  </si>
  <si>
    <t>Přirážka na dodávku</t>
  </si>
  <si>
    <t>Přirážka na montáž</t>
  </si>
  <si>
    <t>SOUČET</t>
  </si>
  <si>
    <t>Celkem dodávka</t>
  </si>
  <si>
    <t>Celkem montáž</t>
  </si>
  <si>
    <t>Celkem hmotnost</t>
  </si>
  <si>
    <t>VZDUCHOTECHNIKA CELKEM</t>
  </si>
  <si>
    <t>_________________________________________________________________________________</t>
  </si>
  <si>
    <t>Vypracoval : Ing. Libor Sochor, projekce vzduchotechniky</t>
  </si>
  <si>
    <t xml:space="preserve">                    Sídliště Pražská 2819, 580 01 Havlíčkův Brod</t>
  </si>
  <si>
    <t>pozice</t>
  </si>
  <si>
    <t>název, typ, rozměr</t>
  </si>
  <si>
    <t>mj</t>
  </si>
  <si>
    <t>cena mj</t>
  </si>
  <si>
    <t>hmotnost mj</t>
  </si>
  <si>
    <t>specifikace, poznámka</t>
  </si>
  <si>
    <t>cena celkem</t>
  </si>
  <si>
    <t>1.01</t>
  </si>
  <si>
    <t>diagonální potrubní ventilátor profilu 200 mm</t>
  </si>
  <si>
    <t>1.01b</t>
  </si>
  <si>
    <t>spojovací manžety profil 200</t>
  </si>
  <si>
    <t>profil 200 mm</t>
  </si>
  <si>
    <t>1.03</t>
  </si>
  <si>
    <t>zpětná klapka profil 200 mm</t>
  </si>
  <si>
    <t>1.05</t>
  </si>
  <si>
    <t>větrací mřížka profil 200</t>
  </si>
  <si>
    <t>1.07</t>
  </si>
  <si>
    <t>talířový ventil kovový odvodní profil 150</t>
  </si>
  <si>
    <t>profil 150 mm, včetně rámečku KKT</t>
  </si>
  <si>
    <t>1.08</t>
  </si>
  <si>
    <t>talířový ventil kovový odvodní  profil 100</t>
  </si>
  <si>
    <t xml:space="preserve">profil 100 mm, včetně rámečku </t>
  </si>
  <si>
    <t>1.09</t>
  </si>
  <si>
    <t xml:space="preserve">dveřní mřížka oboustranná </t>
  </si>
  <si>
    <t>445x82</t>
  </si>
  <si>
    <t>1.10a</t>
  </si>
  <si>
    <t xml:space="preserve">demontáž  pořární klapky </t>
  </si>
  <si>
    <t>profil 200</t>
  </si>
  <si>
    <t>1.10b</t>
  </si>
  <si>
    <t xml:space="preserve">montáž  pořární klapky </t>
  </si>
  <si>
    <t>1.20</t>
  </si>
  <si>
    <t>potrubí kruhové SPIRO profil 100 mm</t>
  </si>
  <si>
    <t>profil 100 mm</t>
  </si>
  <si>
    <t>kruhové potrubí SPIRO odbočka jednoduchá 100/100</t>
  </si>
  <si>
    <t>kruhové potrubí SPIRO oblouk 100</t>
  </si>
  <si>
    <t>profil100 mm</t>
  </si>
  <si>
    <t>1.22</t>
  </si>
  <si>
    <t>kruhové potrubí SPIRO profil 200 mm</t>
  </si>
  <si>
    <t>kruhové potrubí SPIRO oblouk 200</t>
  </si>
  <si>
    <t>kruhové potrubí SPIRO odbočka jednoduchá 200/100</t>
  </si>
  <si>
    <t>kruhové potrubí SPIRO odbočka jednoduchá 200/150</t>
  </si>
  <si>
    <t>kruhové potrubí SPIRO koncový kryt  200</t>
  </si>
  <si>
    <t>1.23</t>
  </si>
  <si>
    <t>odvodňovací nátrubek</t>
  </si>
  <si>
    <t>profil 20 mm</t>
  </si>
  <si>
    <t>1.24</t>
  </si>
  <si>
    <t>kruhové potrubí SPIRO profil 180 mm</t>
  </si>
  <si>
    <t>profil 180 mm</t>
  </si>
  <si>
    <t>kruhové potrubí SPIRO oblouk 180</t>
  </si>
  <si>
    <t>kruhové potrubí SPIRO odbočka jednoduchá 180/160</t>
  </si>
  <si>
    <t>kruhové potrubí SPIRO profil 180 mm - demontáž</t>
  </si>
  <si>
    <t>1.25</t>
  </si>
  <si>
    <t>stávající odsávání v 5. NP - demontáž a zpětná montáž</t>
  </si>
  <si>
    <t>kmpl</t>
  </si>
  <si>
    <t>včetně ventilátoru, tlumiče a ostatních prvků stávající stoupačky</t>
  </si>
  <si>
    <t>1.26a</t>
  </si>
  <si>
    <t>stávající odsávací ventil - demontáž</t>
  </si>
  <si>
    <t>1.26b</t>
  </si>
  <si>
    <t>stávající odsávací ventil - montáž</t>
  </si>
  <si>
    <t>1.27</t>
  </si>
  <si>
    <t>izolace tepelná</t>
  </si>
  <si>
    <t>minerální plstˇ tl. 4 cm s AL foliií</t>
  </si>
  <si>
    <t>1.28</t>
  </si>
  <si>
    <t>ohebná hadice tepelně izolovaná</t>
  </si>
  <si>
    <t>tepelně izolovaná hadice, profil 180 mm - ověřit dle stáv. potrubí</t>
  </si>
  <si>
    <t>1.30</t>
  </si>
  <si>
    <t xml:space="preserve">materiál těsnící, montážní a spojovací </t>
  </si>
  <si>
    <t>kg</t>
  </si>
  <si>
    <t xml:space="preserve">CELKEM </t>
  </si>
  <si>
    <r>
      <t>Seznam strojů a zařízení - zařízení</t>
    </r>
    <r>
      <rPr>
        <b/>
        <sz val="11"/>
        <rFont val="Times New Roman"/>
        <family val="1"/>
      </rPr>
      <t xml:space="preserve"> č. 1 - SO.01 Stavební úpravy objektu "C"</t>
    </r>
  </si>
  <si>
    <r>
      <t>230V, 50 Hz, 70 W, 710-720 m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>/hod, 100 Pa, 37 dB(A)</t>
    </r>
  </si>
  <si>
    <r>
      <t>m</t>
    </r>
    <r>
      <rPr>
        <vertAlign val="superscript"/>
        <sz val="10"/>
        <rFont val="Times New Roman"/>
        <family val="1"/>
      </rPr>
      <t>2</t>
    </r>
  </si>
  <si>
    <t>SO.02 stavební úpravy objektu  "B3/3"</t>
  </si>
  <si>
    <t>1.02</t>
  </si>
  <si>
    <t>diagonální potrubní ventilátor profil 150</t>
  </si>
  <si>
    <t>1.02b</t>
  </si>
  <si>
    <t>spojovací manžety profil 150</t>
  </si>
  <si>
    <t>profil 150 mm</t>
  </si>
  <si>
    <t>1.04</t>
  </si>
  <si>
    <t>zpětná klapka profil 150 mm</t>
  </si>
  <si>
    <t>1.06</t>
  </si>
  <si>
    <t>větrací mřížkaprofil 150</t>
  </si>
  <si>
    <t>1.21</t>
  </si>
  <si>
    <t>kruhové potrubí SPIRO profil 150 mm</t>
  </si>
  <si>
    <t>kruhové potrubí SPIRO odbočka jednoduchá 150/150</t>
  </si>
  <si>
    <t>kruhové potrubí SPIRO odbočka jednoduchá 150/100</t>
  </si>
  <si>
    <t>kruhové potrubí SPIRO oblouk 150</t>
  </si>
  <si>
    <t>profil150 mm</t>
  </si>
  <si>
    <t>kruhové potrubí SPIRO přechod osový 150/100</t>
  </si>
  <si>
    <t>CELKEM</t>
  </si>
  <si>
    <t>(Kč)</t>
  </si>
  <si>
    <r>
      <t>Seznam strojů a zařízení - zařízení</t>
    </r>
    <r>
      <rPr>
        <b/>
        <sz val="11"/>
        <rFont val="Times New Roman"/>
        <family val="1"/>
      </rPr>
      <t xml:space="preserve"> č. 2 - SO.02 Stavební úpravy objektu „B3/3“</t>
    </r>
  </si>
  <si>
    <r>
      <t>230V, 50 Hz, 50 W, 790 m</t>
    </r>
    <r>
      <rPr>
        <i/>
        <vertAlign val="superscript"/>
        <sz val="8"/>
        <rFont val="Times New Roman"/>
        <family val="1"/>
      </rPr>
      <t>3</t>
    </r>
    <r>
      <rPr>
        <i/>
        <sz val="8"/>
        <rFont val="Times New Roman"/>
        <family val="1"/>
      </rPr>
      <t>/hod, 100 Pa</t>
    </r>
  </si>
  <si>
    <t>SO.03 zřízení nového výdeje jídla a jídelny v objektu  "B3"</t>
  </si>
  <si>
    <t>1.11</t>
  </si>
  <si>
    <t>tlumič kruhový profil 200 mm</t>
  </si>
  <si>
    <t>profil 200 mm, dl. 900 mm</t>
  </si>
  <si>
    <t>1.12</t>
  </si>
  <si>
    <t>výustka komfortní dvouřadá 525 x 75 mm</t>
  </si>
  <si>
    <t>pro kruhové potrubí, odvod s regulací R 1</t>
  </si>
  <si>
    <r>
      <t>Seznam strojů a zařízení - zařízení</t>
    </r>
    <r>
      <rPr>
        <b/>
        <sz val="11"/>
        <rFont val="Times New Roman"/>
        <family val="1"/>
      </rPr>
      <t xml:space="preserve"> č. 3 Zřízení nového výdeje jídla a jídelny v objektu „B3“</t>
    </r>
  </si>
  <si>
    <t>211027 Stav.úpravy.objektů věznice Světlá nad Sázavou</t>
  </si>
  <si>
    <t>01 Stav.úpravy objektu C</t>
  </si>
  <si>
    <t>Jednotková hmotnost</t>
  </si>
  <si>
    <t>Celková hmotnost</t>
  </si>
  <si>
    <t>Jednotková dem.hmot.</t>
  </si>
  <si>
    <t>Celková dem.hmot.</t>
  </si>
  <si>
    <t>1</t>
  </si>
  <si>
    <t>Zemní práce</t>
  </si>
  <si>
    <t>184102132R00</t>
  </si>
  <si>
    <t xml:space="preserve">Výsadba dřevin s balem D do 30 cm, na svahu 1:1 </t>
  </si>
  <si>
    <t>02662139</t>
  </si>
  <si>
    <t>Zerav - Thuja occidentalis 175-200cm</t>
  </si>
  <si>
    <t>10391500</t>
  </si>
  <si>
    <t>Kůra mulčovací bal PE po 70 litrech</t>
  </si>
  <si>
    <t>1 Zemní práce</t>
  </si>
  <si>
    <t>3</t>
  </si>
  <si>
    <t>Svislé a kompletní konstrukce</t>
  </si>
  <si>
    <t>310279841R00</t>
  </si>
  <si>
    <t xml:space="preserve">Zazdívka otvorů pl.do 4 m2 tvárnicemi, tl.zdí 3Ocm </t>
  </si>
  <si>
    <t>m3</t>
  </si>
  <si>
    <t>317121101R00</t>
  </si>
  <si>
    <t xml:space="preserve">Osazení překladu světlost otvoru do 105 cm </t>
  </si>
  <si>
    <t>317941121RT3</t>
  </si>
  <si>
    <t>Osazení ocelových válcovaných nosníků do č.12 včetně dodávky profilu I č.12</t>
  </si>
  <si>
    <t>342256251R00</t>
  </si>
  <si>
    <t>Příčka z tvárnic porobetonových tl.  50 mm tř.pevnosti P3-520 na cem.tmel</t>
  </si>
  <si>
    <t>342256253R00</t>
  </si>
  <si>
    <t>Příčka z tvárnic porobetonových tl. 100 mm tř.pevnosti P3-520 na cem.tmel</t>
  </si>
  <si>
    <t>342256255R00</t>
  </si>
  <si>
    <t>Příčka z tvárnic porobetonových tl. 150 mm tř.pevnosti P3-520 na cem.tmel</t>
  </si>
  <si>
    <t>342264051RT1</t>
  </si>
  <si>
    <t>Podhled z SDK desek na ocel.kci vc.parozabrany desky standard, odolnost  EI 30    D+M</t>
  </si>
  <si>
    <t>342264052R88</t>
  </si>
  <si>
    <t>Podhled z SDK desek na oc.konstr vc.parozabrany desky impreg  odolnost EI 30    D+M</t>
  </si>
  <si>
    <t>342280341R11</t>
  </si>
  <si>
    <t>Příčka z SDK jednostran. desky standard 15mm na ocel.kci vc.parozabr.,  bez iz.  EI30  D+M</t>
  </si>
  <si>
    <t>342280356R11</t>
  </si>
  <si>
    <t>Příčka z SDK jednostran. desky impreg. 15mm na ocel.kci vc.parozabr., bez izol EI30  D+M</t>
  </si>
  <si>
    <t>346481111R00</t>
  </si>
  <si>
    <t xml:space="preserve">Zaplentování rýh, nosníků ocel.pletivem </t>
  </si>
  <si>
    <t>59534153</t>
  </si>
  <si>
    <t>Překlad nenosný porobetonový 1200x250x100 mm</t>
  </si>
  <si>
    <t>59534155</t>
  </si>
  <si>
    <t>Překlad nenosný porobetonový 1200x250x150 mm</t>
  </si>
  <si>
    <t>3 Svislé a kompletní konstrukce</t>
  </si>
  <si>
    <t>4</t>
  </si>
  <si>
    <t>Vodorovné konstrukce</t>
  </si>
  <si>
    <t>417321313R00</t>
  </si>
  <si>
    <t>Ztužující pásy a věnce, železobeton B 20 (C 16/20) zhlavi pricek</t>
  </si>
  <si>
    <t>417351115R00</t>
  </si>
  <si>
    <t xml:space="preserve">Bednění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</si>
  <si>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</si>
  <si>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</si>
  <si>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</si>
  <si>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</si>
  <si>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4 Vodorovné konstrukce</t>
  </si>
  <si>
    <t>61</t>
  </si>
  <si>
    <t>Upravy povrchů vnitřní</t>
  </si>
  <si>
    <t>612475186R11</t>
  </si>
  <si>
    <t>Omítka vnitř.stěn jednovrstvá tenkovrstvá např. Ytong, Profix  tl. vrstvy 15 mm vc.perlinky, lišt</t>
  </si>
  <si>
    <t>61 Upravy povrchů vnitřní</t>
  </si>
  <si>
    <t>63</t>
  </si>
  <si>
    <t>Podlahy a podlahové konstrukce</t>
  </si>
  <si>
    <t>632415104R11</t>
  </si>
  <si>
    <t>632416253R11</t>
  </si>
  <si>
    <t>Litý samonivelač.potěr cementový pevnost min.25 N/m2  tl.60mm</t>
  </si>
  <si>
    <t>632416256R11</t>
  </si>
  <si>
    <t>Litý samonivelač.potěr cementový pevnost min.25 N/m2  tl.67mm</t>
  </si>
  <si>
    <t>63 Podlahy a podlahové konstrukce</t>
  </si>
  <si>
    <t>94</t>
  </si>
  <si>
    <t>Lešení a stavební výtahy</t>
  </si>
  <si>
    <t>941941032R00</t>
  </si>
  <si>
    <t xml:space="preserve">Montáž lešení leh.řad.s podlahami,š.do 1 m, H 30 m </t>
  </si>
  <si>
    <t>941941832R00</t>
  </si>
  <si>
    <t xml:space="preserve">Demontáž lešení leh.řad.s podlahami,š.1 m, H 30 m </t>
  </si>
  <si>
    <t>943955021R00</t>
  </si>
  <si>
    <t xml:space="preserve">Montáž lešeňové podlahy s příčníky a podél.,H 10 m </t>
  </si>
  <si>
    <t>949002836R00</t>
  </si>
  <si>
    <t xml:space="preserve">Výtah stavební klec   5 podl    montaz </t>
  </si>
  <si>
    <t>949002845R00</t>
  </si>
  <si>
    <t xml:space="preserve">Pronajem stavebniho vytahu 5 podlazi </t>
  </si>
  <si>
    <t>mes</t>
  </si>
  <si>
    <t>949002875R00</t>
  </si>
  <si>
    <t xml:space="preserve">Demontáž staveb.vytahu 5 podlazi </t>
  </si>
  <si>
    <t>94 Lešení a stavební výtahy</t>
  </si>
  <si>
    <t>95</t>
  </si>
  <si>
    <t>Dokončovací konstrukce na pozemních stavbách</t>
  </si>
  <si>
    <t>952901111R00</t>
  </si>
  <si>
    <t xml:space="preserve">Vyčištění budov o výšce podlaží do 4 m </t>
  </si>
  <si>
    <t>952922102R22</t>
  </si>
  <si>
    <t>Spec.ucpavaci protipozarni tmely vc.atestu napr. HILTI     D+M</t>
  </si>
  <si>
    <t>prostu</t>
  </si>
  <si>
    <t>44984124</t>
  </si>
  <si>
    <t>Přístroj hasící práškový NEURUPPIN PG 6</t>
  </si>
  <si>
    <t>95 Dokončovací konstrukce na pozemních stavbách</t>
  </si>
  <si>
    <t>96</t>
  </si>
  <si>
    <t>Bourání konstrukcí</t>
  </si>
  <si>
    <t>712300833RT3</t>
  </si>
  <si>
    <t>Odstranění živičné krytiny střech do 10° 3vrstvé z ploch jednotlivě nad 20 m2</t>
  </si>
  <si>
    <t>713100823R11</t>
  </si>
  <si>
    <t>Odstranění tepelné izolace volně ložené polystyrén tl. do 5 cm</t>
  </si>
  <si>
    <t>762331922R00</t>
  </si>
  <si>
    <t xml:space="preserve">Vyřezání části střešní vazby do 224 cm2,do dl.5 m </t>
  </si>
  <si>
    <t>762341811R00</t>
  </si>
  <si>
    <t xml:space="preserve">Demontáž bednění střech rovných z prken hrubých </t>
  </si>
  <si>
    <t>962032432R00</t>
  </si>
  <si>
    <t>Bourání zdiva z dutých cihel nebo tvárnic na MVC vstup otvor</t>
  </si>
  <si>
    <t>962052211R00</t>
  </si>
  <si>
    <t>Bourání zdiva železobetonového nadzákladového vc.odhaleni vyztuze</t>
  </si>
  <si>
    <t>962086186R11</t>
  </si>
  <si>
    <t xml:space="preserve">Demontáž vrstev střechy s plynosilikátu tl.25 cm </t>
  </si>
  <si>
    <t>963012520R00</t>
  </si>
  <si>
    <t xml:space="preserve">Bourání stropů z panelů žb. š.30 cm, tl. nad 14 cm </t>
  </si>
  <si>
    <t>965031134R11</t>
  </si>
  <si>
    <t>Bourání podlah z cihel naplocho, plochy nad 1 m2  dute cihly</t>
  </si>
  <si>
    <t>965082932RT1</t>
  </si>
  <si>
    <t>Odstranění násypu tl. do 20 cm, plocha do 2 m2 tl. násypu 10 - 15 cm, plocha do 2 m2</t>
  </si>
  <si>
    <t>971033341R00</t>
  </si>
  <si>
    <t xml:space="preserve">Vybourání otv. zeď cihel. pl.0,09 m2, tl.30cm, MVC </t>
  </si>
  <si>
    <t>96 Bourání konstrukcí</t>
  </si>
  <si>
    <t>99</t>
  </si>
  <si>
    <t>Staveništní přesun hmot</t>
  </si>
  <si>
    <t>998011032R00</t>
  </si>
  <si>
    <t xml:space="preserve">Přesun hmot pro budovy z bloků výšky do 12 m </t>
  </si>
  <si>
    <t>99 Staveništní přesun hmot</t>
  </si>
  <si>
    <t>711</t>
  </si>
  <si>
    <t>Izolace proti vodě</t>
  </si>
  <si>
    <t>711212002RT2</t>
  </si>
  <si>
    <t>Stěrka hydroizolační těsnící hmotou  2,5 kg/m2 např. Aquafin 2K, proti stékající vodě</t>
  </si>
  <si>
    <t>998711101R00</t>
  </si>
  <si>
    <t xml:space="preserve">Přesun hmot pro izolace proti vodě, výšky do 6 m </t>
  </si>
  <si>
    <t>711 Izolace proti vodě</t>
  </si>
  <si>
    <t>713121111R00</t>
  </si>
  <si>
    <t xml:space="preserve">Izolace tepelná podlah na sucho, jednovrstvá </t>
  </si>
  <si>
    <t>713121121R11</t>
  </si>
  <si>
    <t>Montáž izolace tepelné volně kladenými rohožemi pásy, dílci, deskami 2 vrstvy podhledy</t>
  </si>
  <si>
    <t>713131121R00</t>
  </si>
  <si>
    <t xml:space="preserve">Izolace tepelná stěn přichycením drátem </t>
  </si>
  <si>
    <t>283758800</t>
  </si>
  <si>
    <t>Krocej.a repel.izolace z polystyrenu   EPS T 6500 tl. 30mm  + PE folie</t>
  </si>
  <si>
    <t>2837588610</t>
  </si>
  <si>
    <t>Krocej.a repel.izolace z polystyrenu   EPS T 6500 tl.20 mm + PE folie</t>
  </si>
  <si>
    <t>631514038</t>
  </si>
  <si>
    <t>Deska z minerální izolace min. 40 kg/m3  tl.80 mm</t>
  </si>
  <si>
    <t>63151408</t>
  </si>
  <si>
    <t>Deska z minerální izolace min. 40 kg/m3  tl.120 mm</t>
  </si>
  <si>
    <t>998713102R00</t>
  </si>
  <si>
    <t xml:space="preserve">Přesun hmot pro izolace tepelné, výšky do 12 m </t>
  </si>
  <si>
    <t>713 Izolace tepelné</t>
  </si>
  <si>
    <t>762</t>
  </si>
  <si>
    <t>Konstrukce tesařské</t>
  </si>
  <si>
    <t>762131179R11</t>
  </si>
  <si>
    <t>Montáž bednění stěn - rost , prkna hrubá, osově 35cm  vč.dodávky řeziva, prkna tl.24 mm</t>
  </si>
  <si>
    <t>762341210RT2</t>
  </si>
  <si>
    <t>Montáž bednění střech rovných, prkna hrubá na sraz včetně dodávky řeziva, prkna tl. 24 mm</t>
  </si>
  <si>
    <t>762395000R00</t>
  </si>
  <si>
    <t xml:space="preserve">Spojovací a ochranné prostředky pro střechy </t>
  </si>
  <si>
    <t>762523108R00</t>
  </si>
  <si>
    <t xml:space="preserve">Položení podlah hoblovaných na sraz z fošen </t>
  </si>
  <si>
    <t>762712110R00</t>
  </si>
  <si>
    <t xml:space="preserve">Montáž vázaných konstrukcí hraněných do 120 cm2 </t>
  </si>
  <si>
    <t>762712120R00</t>
  </si>
  <si>
    <t xml:space="preserve">Montáž vázaných konstrukcí hraněných do 224 cm2 </t>
  </si>
  <si>
    <t>605152480</t>
  </si>
  <si>
    <t>Rezivo hranene smrk</t>
  </si>
  <si>
    <t>760500214</t>
  </si>
  <si>
    <t>Fosny hoblovane  jednostranně s per.a draz. tl.40mm</t>
  </si>
  <si>
    <t>998762102R00</t>
  </si>
  <si>
    <t xml:space="preserve">Přesun hmot pro tesařské konstrukce, výšky do 12 m </t>
  </si>
  <si>
    <t>762 Konstrukce tesařské</t>
  </si>
  <si>
    <t>764</t>
  </si>
  <si>
    <t>Konstrukce klempířské</t>
  </si>
  <si>
    <t>764211472R11</t>
  </si>
  <si>
    <t>Krytina hladká z Ti Zn tabulí 2 x 1 m, do 45° vc.napojeni ke stavajici  pl.do 2,0m2</t>
  </si>
  <si>
    <t>764211578R11</t>
  </si>
  <si>
    <t xml:space="preserve">Oplasteni steny TiZn  falc.tabule </t>
  </si>
  <si>
    <t>764311831RT1</t>
  </si>
  <si>
    <t>Demontáž krytiny, oplasteni , do 25 m2, do 45° z plechu</t>
  </si>
  <si>
    <t>998764102R00</t>
  </si>
  <si>
    <t xml:space="preserve">Přesun hmot pro klempířské konstr., výšky do 12 m </t>
  </si>
  <si>
    <t>764 Konstrukce klempířské</t>
  </si>
  <si>
    <t>765</t>
  </si>
  <si>
    <t>Krytiny tvrdé</t>
  </si>
  <si>
    <t>765901172R11</t>
  </si>
  <si>
    <t>Fólie podstřešní difuzni  kontaktni vc.uchyceni k bedneni</t>
  </si>
  <si>
    <t>998765102R00</t>
  </si>
  <si>
    <t xml:space="preserve">Přesun hmot pro krytiny tvrdé, výšky do 12 m </t>
  </si>
  <si>
    <t>765 Krytiny tvrdé</t>
  </si>
  <si>
    <t>766</t>
  </si>
  <si>
    <t>Konstrukce truhlářské</t>
  </si>
  <si>
    <t>766214101R11</t>
  </si>
  <si>
    <t>Dvere vnitr.drev plne laminat 600/1970 vc.oc.zar HSE, kovani, prahu  D+M ozn T01</t>
  </si>
  <si>
    <t>766214102R11</t>
  </si>
  <si>
    <t>Dvere vnitr.drev plne laminat 800 /1970 vc.oc. zar.HSE, kovani, prahu, samozavirace D+M oznT02</t>
  </si>
  <si>
    <t>766214103R11</t>
  </si>
  <si>
    <t>Dvere vnitr.drev plne laminat 800 /1970 vc.oc.zar.HSE, kovani, prahu  D+M ozn T03</t>
  </si>
  <si>
    <t>766214104R11</t>
  </si>
  <si>
    <t>Dvere vnitr.drev plne laminat 800 /1970 vc.oc. zarub.HSE, kovani EW 30DP3-C D+M oznT04, T05</t>
  </si>
  <si>
    <t>766214106T11</t>
  </si>
  <si>
    <t>Dvere vnitr.drev plne laminat 800 /1970 vc.oc. zarub.HSE, kovani EW 30DP3-C D+M oznT06, T07</t>
  </si>
  <si>
    <t>766214108R11</t>
  </si>
  <si>
    <t>Dvere vnitr.drev plne laminat 1100 /1970 zarub.HSE, kovani EW 30DP3-C D+M oznT08, T09</t>
  </si>
  <si>
    <t>766214117R11</t>
  </si>
  <si>
    <t>Dvere vnitr.drev plne laminat 800 /1970 vc.oc. zarub.HSE, kovani EW 30DP3-C D+M oznT17</t>
  </si>
  <si>
    <t>766214118R11</t>
  </si>
  <si>
    <t>Dvere vnitr.drev plne laminat 800 /1970 vc.oc. zarub.HSE, kovani EW 30DP3-C D+M oznT18</t>
  </si>
  <si>
    <t>766553014R11</t>
  </si>
  <si>
    <t>Drevotrisk.lamin.mont.stena vc.nos.rostu z ocel. vc.dvreri.kovani   D+M  ozn T14</t>
  </si>
  <si>
    <t>766553511R11</t>
  </si>
  <si>
    <t>Schody stahovaci rovné vc.zatepl.poklopu 700/1200 odolnost EI 30min., vc.zamykani  D+M ozn T12</t>
  </si>
  <si>
    <t>766620076R11</t>
  </si>
  <si>
    <t>Okno střešní kyvne palstové 94 x 140 cm vc.lemovani   D+M  ozn T13</t>
  </si>
  <si>
    <t>766810415R11</t>
  </si>
  <si>
    <t>Kuchyňske linky dodávka a montáž, 150cm vc.drezu nerezu, D+M  ozn T15,T16</t>
  </si>
  <si>
    <t>766810508R11</t>
  </si>
  <si>
    <t>Vnitrni parapet lamino imitace dreva tlak.laminat s=250mm, bila  D+M  ozn T10,T11</t>
  </si>
  <si>
    <t>bm</t>
  </si>
  <si>
    <t>998766102R00</t>
  </si>
  <si>
    <t xml:space="preserve">Přesun hmot pro truhlářské konstr., výšky do 12 m </t>
  </si>
  <si>
    <t>766 Konstrukce truhlářské</t>
  </si>
  <si>
    <t>767</t>
  </si>
  <si>
    <t>Konstrukce zámečnické</t>
  </si>
  <si>
    <t>767412102R11</t>
  </si>
  <si>
    <t>Atypic.nosna konstr.podhledu jakl profily 120/80/3 a 850mm   D+M</t>
  </si>
  <si>
    <t>767450001R11</t>
  </si>
  <si>
    <t>Mrizova stena s dvermi 1040/2190 vc.kotev do zdi,nateru, kovani, el.zamek D+M  ozn Z01.Z02</t>
  </si>
  <si>
    <t>767450003R11</t>
  </si>
  <si>
    <t>Mrizova stena s dvermi 1800/2230 vc.kotev do zdi,nateru, kovani, el.zamek D+M  ozn Z03, Z04</t>
  </si>
  <si>
    <t>767450005R11</t>
  </si>
  <si>
    <t>Mrizova stena s dvermi 1560/2500 vc.kotev do zdi,nateru, kovani, el.zamek D+M  ozn Z05</t>
  </si>
  <si>
    <t>767450006R11</t>
  </si>
  <si>
    <t>Mrizova stena s dvermi 1630/2140 vc.kotev do zdi,nateru, kovani, el.zamek D+M  ozn Z06</t>
  </si>
  <si>
    <t>767480007R11</t>
  </si>
  <si>
    <t>Mriz pevna na okno  2000/1200  vc.kotev do zdi, zar.zink,   D+M  ozn Z07</t>
  </si>
  <si>
    <t>767480008R12</t>
  </si>
  <si>
    <t>Mriz otevir.na okno  2000/1200  vc.kotev do zdi, zar.zink, kovani,  D+M  ozn Z08, Z09</t>
  </si>
  <si>
    <t>767480011R11</t>
  </si>
  <si>
    <t>Mriz pevna na okno  2180/1225  vc.kotev do zdi, žár.zink.  D+M  ozn Z11</t>
  </si>
  <si>
    <t>767480012R11</t>
  </si>
  <si>
    <t>Mriz pevna na okno  2180/1225  vc.kotev do zdi, žár.zink.  D+M  ozn Z12</t>
  </si>
  <si>
    <t>767743604R11</t>
  </si>
  <si>
    <t>Zábradlí ocel.nosna konstrukce. - trubky vc.kotveni, nateru  D+M</t>
  </si>
  <si>
    <t>998767102R00</t>
  </si>
  <si>
    <t xml:space="preserve">Přesun hmot pro zámečnické konstr., výšky do 12 m </t>
  </si>
  <si>
    <t>767 Konstrukce zámečnické</t>
  </si>
  <si>
    <t>771</t>
  </si>
  <si>
    <t>Podlahy z dlaždic a obklady</t>
  </si>
  <si>
    <t>771575109R00</t>
  </si>
  <si>
    <t>Montáž podlah keram.,hladké, tmel, vel.do30x30 cm</t>
  </si>
  <si>
    <t>5976420322</t>
  </si>
  <si>
    <t>Dlažba keramická protiskluzna matná 300x300 mm</t>
  </si>
  <si>
    <t>998771102R00</t>
  </si>
  <si>
    <t xml:space="preserve">Přesun hmot pro podlahy z dlaždic, výšky do 12 m </t>
  </si>
  <si>
    <t>771 Podlahy z dlaždic a obklady</t>
  </si>
  <si>
    <t>776</t>
  </si>
  <si>
    <t>Podlahy povlakové</t>
  </si>
  <si>
    <t>776521100RU5</t>
  </si>
  <si>
    <t>Lepení povlak.podlah z pásů PVC souč.smyk.0,6 tř.proti oheň  B fl-s1  vč.PVC tl.2,0 mm, soklíků</t>
  </si>
  <si>
    <t>998776101R00</t>
  </si>
  <si>
    <t xml:space="preserve">Přesun hmot pro podlahy povlakové, výšky do 6 m </t>
  </si>
  <si>
    <t>776 Podlahy povlakové</t>
  </si>
  <si>
    <t>781</t>
  </si>
  <si>
    <t>Obklady keramické</t>
  </si>
  <si>
    <t>781411014R11</t>
  </si>
  <si>
    <t>Montáž obkladů stěn, porovin. do MC, 20x30 cm vc.list</t>
  </si>
  <si>
    <t>78110210R00</t>
  </si>
  <si>
    <t xml:space="preserve">Obklad keramicky 200/300 </t>
  </si>
  <si>
    <t>998781102R00</t>
  </si>
  <si>
    <t xml:space="preserve">Přesun hmot pro obklady keramické, výšky do 12 m </t>
  </si>
  <si>
    <t>781 Obklady keramické</t>
  </si>
  <si>
    <t>783220010RAC</t>
  </si>
  <si>
    <t>Nátěr kovových doplňkových konstrukcí syntetický dvojnásobný krycí s 1x emailováním</t>
  </si>
  <si>
    <t>783891110U00</t>
  </si>
  <si>
    <t xml:space="preserve">Nátěr omyvatelný omítka  2vrstvy </t>
  </si>
  <si>
    <t>783 Nátěry</t>
  </si>
  <si>
    <t>784</t>
  </si>
  <si>
    <t>Malby</t>
  </si>
  <si>
    <t>784450010RAB</t>
  </si>
  <si>
    <t>Malba z malíř. směsí akrylátová dvojnásobná napr.Primalex</t>
  </si>
  <si>
    <t>784 Malby</t>
  </si>
  <si>
    <t>M43</t>
  </si>
  <si>
    <t>Montáže ocelových konstrukcí</t>
  </si>
  <si>
    <t>430102128R11</t>
  </si>
  <si>
    <t>Nosná ocel.konstrukce schodiště - oc.válc.profily vc.osazeni, prilozek, kotveni, nateru   D+M</t>
  </si>
  <si>
    <t>430102132R22</t>
  </si>
  <si>
    <t>Nosná část krovu - ocel.profily  vc.kotevni nateru  D+M</t>
  </si>
  <si>
    <t>M43 Montáže ocelových konstrukcí</t>
  </si>
  <si>
    <t>D96</t>
  </si>
  <si>
    <t>Přesuny suti a vybouraných hmot</t>
  </si>
  <si>
    <t>979011111R00</t>
  </si>
  <si>
    <t xml:space="preserve">Svislá doprava suti a vybour. hmot za 1. podlaží </t>
  </si>
  <si>
    <t>979011121R00</t>
  </si>
  <si>
    <t xml:space="preserve">Příplatek za každé další podlaží </t>
  </si>
  <si>
    <t>979084216R00</t>
  </si>
  <si>
    <t xml:space="preserve">Vodorovná doprava vybour. hmot po suchu do 5 km </t>
  </si>
  <si>
    <t>979084219R00</t>
  </si>
  <si>
    <t xml:space="preserve">Příplatek k dopravě vybour.hmot za dalších 5 km </t>
  </si>
  <si>
    <t>979087113R00</t>
  </si>
  <si>
    <t xml:space="preserve">Nakládání vybouraných hmot na dopravní prostředky </t>
  </si>
  <si>
    <t>979093111R00</t>
  </si>
  <si>
    <t xml:space="preserve">Uložení suti na skládku bez zhutnění </t>
  </si>
  <si>
    <t>979990001R22</t>
  </si>
  <si>
    <t xml:space="preserve">Poplatek za skládku stavební suti </t>
  </si>
  <si>
    <t>D96 Přesuny suti a vybouraných hmot</t>
  </si>
  <si>
    <t>02 Stav.úpravy objektu B3/3</t>
  </si>
  <si>
    <t>317121022R00</t>
  </si>
  <si>
    <t xml:space="preserve">Osazení překladu keram. plochého, světl. do 180 cm </t>
  </si>
  <si>
    <t>763164791U00</t>
  </si>
  <si>
    <t xml:space="preserve">Montáž SDK obklad kov 1x oplášt   oblkl.sloupu </t>
  </si>
  <si>
    <t>59534157</t>
  </si>
  <si>
    <t>Překlad nenosný porobetonovy 1500x250x125 mm</t>
  </si>
  <si>
    <t xml:space="preserve">Potěr cementový ručně do tl. 5 mm </t>
  </si>
  <si>
    <t>941941031R00</t>
  </si>
  <si>
    <t xml:space="preserve">Montáž lešení leh.řad.s podlahami,š.do 1 m, H 10 m </t>
  </si>
  <si>
    <t>941941831R00</t>
  </si>
  <si>
    <t xml:space="preserve">Demontáž lešení leh.řad.s podlahami,š.1 m, H 10 m </t>
  </si>
  <si>
    <t>971081221R00</t>
  </si>
  <si>
    <t xml:space="preserve">Vybourání otvorů příčky mont.0,0225 m2, tl.25cm </t>
  </si>
  <si>
    <t>973011191R00</t>
  </si>
  <si>
    <t xml:space="preserve">Vysekání kapes lehký beton  15 x 15 x 10 cm </t>
  </si>
  <si>
    <t>Krocej.a tepel.izolace z polystyrenu   EPS T 6500 tl. 30mm  + PE folie</t>
  </si>
  <si>
    <t>631514021</t>
  </si>
  <si>
    <t>Deska z minerální izolace min. 40 kg/m3  tl.60 mm</t>
  </si>
  <si>
    <t>631514096</t>
  </si>
  <si>
    <t>Deska z minerální izolace min. 40 kg/m3  tl.140 mm</t>
  </si>
  <si>
    <t>63153055</t>
  </si>
  <si>
    <t>Deska izolační ze skelných vláken  tl.20mm D+M</t>
  </si>
  <si>
    <t>Fólie podstřešní difuzní kontaktni vc.uchyceni k bedneni</t>
  </si>
  <si>
    <t>766214102R88</t>
  </si>
  <si>
    <t>Dvere vnitr.drev plne laminat 600 /1970 vc.oc.zar.HSE, kovani, prahu  D+M oznT02</t>
  </si>
  <si>
    <t>Dvere vnitr.drev plne laminat 800 /1970 vc.oc.zar.HSE, kovani, prahu  D+M ozn T03, T04</t>
  </si>
  <si>
    <t>766214105R11</t>
  </si>
  <si>
    <t>Dvere vnitr.drev plne laminat 900 /1970 vc.oc.zarub.HSE, kovani, prahu  D+M ozn T05</t>
  </si>
  <si>
    <t>766214106R11</t>
  </si>
  <si>
    <t>Dvere vnitr.drev plne laminat 1100 /1970 vc.oc.zarub.HSE, kovani , prahu  D+M oznT06, T07</t>
  </si>
  <si>
    <t>766214114R11</t>
  </si>
  <si>
    <t>Dvere vnitr.drev plne laminat 800/1970 vc.oc.zarub.HSE, kovani , prahu  D+M oznT14</t>
  </si>
  <si>
    <t>766553012R11</t>
  </si>
  <si>
    <t>Drevotrisk.lamin.mont.stena vc.nos.rostu z ocel. vc.dvreri.kovani   D+M  ozn T12</t>
  </si>
  <si>
    <t>Schody stahovaci rovné vc.zatepl.poklopu 700/1200 odolnost EI 30min., vc.zamykani  D+M ozn T11</t>
  </si>
  <si>
    <t>Vnitrni parapet lamino imitace dreva tlak.laminat s=250mm, bila  D+M  ozn T08,T09, T10, T13</t>
  </si>
  <si>
    <t>767450071R11</t>
  </si>
  <si>
    <t>Mrizova stena s dvermi 2603/2850 vc.kotev do zdi,nateru, kovani, el.zamek D+M  ozn Z01</t>
  </si>
  <si>
    <t>767450072R11</t>
  </si>
  <si>
    <t>Mrizova stena s dvermi 1500/2040 vc.kotev do zdi,nateru, kovani, el.zamek D+M  ozn Z02</t>
  </si>
  <si>
    <t>767810503R11</t>
  </si>
  <si>
    <t>Ocel.protipozar.dvirka  ocel.300/300 vc.ramu, plech tl.1,5mm, nater  EI 15DP1  D+M  ozn Z03</t>
  </si>
  <si>
    <t>Malba z malíř. směsí akrylátová dvojnásobná vc.penetrace</t>
  </si>
  <si>
    <t>03 Zřízení nov.výdej.místa jidla v obj-B3</t>
  </si>
  <si>
    <t>317121027R00</t>
  </si>
  <si>
    <t>Akce:   Věznice Světlá nad Sázavou - stavební úpravy objektu "C" - Slaboproudé elektroinstalace</t>
  </si>
  <si>
    <t>TS-01 Úpravy slaboproudých systémů objektu C</t>
  </si>
  <si>
    <t>Vypracoval:   Ing. Roman Křivánek, Havlíčkova 429, Přibyslav 582 22</t>
  </si>
  <si>
    <t>Datum:   09/2011</t>
  </si>
  <si>
    <t>Samostatně nemovité položky:</t>
  </si>
  <si>
    <t>Samostaně movité položky: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</si>
  <si>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</si>
  <si>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</si>
  <si>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</si>
  <si>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</si>
  <si>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</si>
  <si>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</si>
  <si>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</si>
  <si>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</si>
  <si>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Elektromontáže</t>
  </si>
  <si>
    <t/>
  </si>
  <si>
    <t>Strukturovaná kabeláž - SK</t>
  </si>
  <si>
    <t>Instalace rozšížení systému SK včetně montáže.</t>
  </si>
  <si>
    <t>Datová dvojzásuvka 2xRJ45 Cat.6 UTP</t>
  </si>
  <si>
    <t>kabel UTP Cat.6</t>
  </si>
  <si>
    <t>Patch panel 24xRJ45 Cat.6</t>
  </si>
  <si>
    <t>Instalační trubka ohebná D25 mm</t>
  </si>
  <si>
    <t>Zakončení kabelu</t>
  </si>
  <si>
    <t>kontrolní měření kabeláže</t>
  </si>
  <si>
    <t>kompletní setava PC, včetně monitoru, myši a klávesnice,  OS</t>
  </si>
  <si>
    <t>Laserová tiskárna síťová, A4,černobílá</t>
  </si>
  <si>
    <t>Jednotný čas - JČ</t>
  </si>
  <si>
    <t>Instalace rozšížení systému JČ včetně montáže.</t>
  </si>
  <si>
    <t>Podružné nástěnné digitální hodiny JČ</t>
  </si>
  <si>
    <t>Kabel CYKY 2Ax1,5mm</t>
  </si>
  <si>
    <t>Kabel CYKY 3Cx1,5mm</t>
  </si>
  <si>
    <t>Společná televizní anténa - STA</t>
  </si>
  <si>
    <t>Instalace rozšížení systému STA včetně montáže.</t>
  </si>
  <si>
    <t>Zásuvka TV+R+SAT,koncová</t>
  </si>
  <si>
    <t>Kabel koaxiální 75 Ohm H125 PVC pro vnitřní instalaci</t>
  </si>
  <si>
    <t>Rozbočovač TV signálu 1/4</t>
  </si>
  <si>
    <t>Instalační krabice KO125 s víčkem</t>
  </si>
  <si>
    <t>Instalační trubka ohebná D16 mm</t>
  </si>
  <si>
    <t>Rozšiřující karta rozvaděče STA pro distribuci digitálního signálu po rozvodu STA</t>
  </si>
  <si>
    <t>zakončení kabelů STA</t>
  </si>
  <si>
    <t>linkový zelilovač STA</t>
  </si>
  <si>
    <t>konektor F</t>
  </si>
  <si>
    <t>Kamerový systém CCTV</t>
  </si>
  <si>
    <t>Instalace rozšížení systému CCTV včetně montáže.</t>
  </si>
  <si>
    <t>1/4" W-5 Den/Noc kompaktní kamera s ICR - 37x motorzoom</t>
  </si>
  <si>
    <t>čip 1/4" ExWiewHAD CCD, objektiv 3.5-129,5mm / 55.5°-1.59°, 
rozlišení 700 TVL (BW) / 600 TVL (Color), SenseUp, 
citlivost 0.00004lux (SenseUp) / 0.02 lux (BW) / 0.2 lux (Color) při F=1.6, 
DSP řady Winner-5, redukce šumu SSNR-3, auto ICR filtr, 
napájení</t>
  </si>
  <si>
    <t>1/4" A-1 Den/Noc SpeedDome kamera s ICR - 43x zoom, AutoTrack</t>
  </si>
  <si>
    <t>vnitřní provedení, DSP řady Advanced, redukce šumu 2D+3D, auto ICR filtr, 
snímací čip 1/4" ExView double scan CCD, objektiv 3.2-138.5mm / 61.2°-1.47°, DC autoiris, 43x optický a 16x digitální zoom, AF automatické ostření, vysoké rozlišení 600 TVL (Color)</t>
  </si>
  <si>
    <t>vnitřní duralový kryt kamery, včetně konzoly</t>
  </si>
  <si>
    <t>venkovní, vyhřívaný kryt kamery DOME včetně konzoly pro montáž na stěnu</t>
  </si>
  <si>
    <t>vysílač videosignálu po optickém kabelu</t>
  </si>
  <si>
    <t>přijímač videosignálu po optickém vlákně</t>
  </si>
  <si>
    <t>koaxiální kabel 75 Ohm</t>
  </si>
  <si>
    <t>datový kabel 2x2x0,5mm</t>
  </si>
  <si>
    <t>alarmový kabel 3x2x0,5mm</t>
  </si>
  <si>
    <t>instalační trubka ohebná D20 mm</t>
  </si>
  <si>
    <t xml:space="preserve"> kabel CYKY 3Cx1,5</t>
  </si>
  <si>
    <t>přepěťová ochrana 1x VIDEO+1x230V+1x485</t>
  </si>
  <si>
    <t>aktivní rozbočovač videosignálu</t>
  </si>
  <si>
    <t>jistič 1B6</t>
  </si>
  <si>
    <t>Systém kontroly vstupu ACS</t>
  </si>
  <si>
    <t>Instalace rozšížení systému ACS včetně montáže.</t>
  </si>
  <si>
    <t>Řídící jednotka kontroly vstupu včetně instalačního boxu</t>
  </si>
  <si>
    <t>čtecí hlava identifikačních médií MIFARE</t>
  </si>
  <si>
    <t>samozamykací hluboký zámek s elektromotoricky ovládanou závorou EL520</t>
  </si>
  <si>
    <t>dveřní modul 12V, RS485</t>
  </si>
  <si>
    <t>kabel J-Y(St)Y 2x2x0,8</t>
  </si>
  <si>
    <t>kabel CYSY 2x1,5</t>
  </si>
  <si>
    <t>komunikační kabel kabel FTP Cat.5</t>
  </si>
  <si>
    <t>přijímač systému přivolávací signalizace SR-500 Visonetix</t>
  </si>
  <si>
    <t>opakovač přivolávacího systému SRP-51 UPS Visonetix</t>
  </si>
  <si>
    <t>zdroj přivolávacího systému PS-2 Visonetics</t>
  </si>
  <si>
    <t>datové kabely 3x2x0,5mm</t>
  </si>
  <si>
    <t>Systém dorozumívacího zařízení DZ</t>
  </si>
  <si>
    <t>Instalace rozšížení systému DZ včetně montáže.</t>
  </si>
  <si>
    <t>hláska dorozumívacího zařízení</t>
  </si>
  <si>
    <t>rozšiřující modul komunikačního rozvaděče</t>
  </si>
  <si>
    <t>ovládací panel dozorce</t>
  </si>
  <si>
    <t xml:space="preserve">kpl </t>
  </si>
  <si>
    <t>kabel SYKFY 10x2x0,5</t>
  </si>
  <si>
    <t>kabel SYKFY 3x2x0,5</t>
  </si>
  <si>
    <t>tísňové tlačítko žluté s krycím sklem</t>
  </si>
  <si>
    <t xml:space="preserve">tísňové tlačítko výklopné </t>
  </si>
  <si>
    <t>instalační trubka ohebná D20mm</t>
  </si>
  <si>
    <t>Elektrická zabezpečovací signalizace EZS</t>
  </si>
  <si>
    <t>Instalace rozšížení systému EZS včetně montáže.</t>
  </si>
  <si>
    <t>rozšiřující modul vstupů IDK-9041</t>
  </si>
  <si>
    <t>rozšiřující modul výstupů IDK-9030</t>
  </si>
  <si>
    <t>rozšiřující karta ústředny TVRZ450</t>
  </si>
  <si>
    <t>kabel PRAFlaGuard 10x2x0,5</t>
  </si>
  <si>
    <t>kabel PRAFlaGuard 5x2x0,5</t>
  </si>
  <si>
    <t>kabel PRAFlaGuard 3x2x0,5</t>
  </si>
  <si>
    <t>programování ústředny</t>
  </si>
  <si>
    <t>úprava grafické nadstavby</t>
  </si>
  <si>
    <t>katrová akusticko optická signalizace</t>
  </si>
  <si>
    <t>závrtný magnetický detektor pro montáž do kovu</t>
  </si>
  <si>
    <t>instalační trubka ohebná D25mm</t>
  </si>
  <si>
    <t>protipožární ucpávky</t>
  </si>
  <si>
    <t>Trasy</t>
  </si>
  <si>
    <t>Instalace rozšížení SLP kabelových tras, včetně montáže.</t>
  </si>
  <si>
    <t>plechový kabelový žlab, 125x50mm, včetně spojovacího a instalačního mat.</t>
  </si>
  <si>
    <t>Slaboproudá elektroinstalace - celkem</t>
  </si>
  <si>
    <t>DROBNÉ STAVEBNÍ PRÁCE, HZS</t>
  </si>
  <si>
    <t>Likvidace odpadu</t>
  </si>
  <si>
    <t>Doprava</t>
  </si>
  <si>
    <t>Doprava do 20 Km</t>
  </si>
  <si>
    <t>SOUBOR</t>
  </si>
  <si>
    <t>LEŠENÍ LEHKÉ PRACOVNÍ O VÝŠCE LEŠENOVÉ PODLAHY</t>
  </si>
  <si>
    <t xml:space="preserve"> Do 2.5 m</t>
  </si>
  <si>
    <t>ZEDNICKÉ VÝPOMOCI</t>
  </si>
  <si>
    <t>KOORDINACE POSTUPU PRACI</t>
  </si>
  <si>
    <t xml:space="preserve"> S ostatnimi profesemi</t>
  </si>
  <si>
    <t>hod</t>
  </si>
  <si>
    <t>PROVEDENI REVIZNICH ZKOUSEK DLE CSN 331500</t>
  </si>
  <si>
    <t>Revizni technik</t>
  </si>
  <si>
    <t>Projektová dokumentace skutečného stavu</t>
  </si>
  <si>
    <t>DROBNÉ STAVEBNÍ PRÁCE, HZS - celkem</t>
  </si>
  <si>
    <t>Podružný materiál</t>
  </si>
  <si>
    <t>Elektromontáže - celkem</t>
  </si>
  <si>
    <t>Akce:   Věznice Světlá nad Sázavou - stavební úpravy objektu "C" - Elektrická požární signalizace</t>
  </si>
  <si>
    <t>Elektrická požární signalizace</t>
  </si>
  <si>
    <t>Instalace rozšížení systému EPS včetně montáže.</t>
  </si>
  <si>
    <t>Vstupně výstupní jednotka, 4 vstupy, 2 výstupy, včetně instalačního boxu</t>
  </si>
  <si>
    <t>Optickokouřový hlásič požáru</t>
  </si>
  <si>
    <t>Termodiferenciální hlásič požáru</t>
  </si>
  <si>
    <t>Tlačítkový hlásič požáru</t>
  </si>
  <si>
    <t>Patice pro multisenzorový hlásič</t>
  </si>
  <si>
    <t>Siréna s majákem</t>
  </si>
  <si>
    <t>Kabel PRAFlaDur 2x1,5mm</t>
  </si>
  <si>
    <t>Kabel PRAFlaGuard 2x2x0,8mm</t>
  </si>
  <si>
    <t>Instalační trubka pevná D16 mm</t>
  </si>
  <si>
    <t>Grafická nadstavba systému EPS</t>
  </si>
  <si>
    <t>Programování ústředny</t>
  </si>
  <si>
    <t>Provedení revize a funkčních zkoušek</t>
  </si>
  <si>
    <t>Zaškolení obsluhy dohledového SW</t>
  </si>
  <si>
    <t>Akce:   Věznice Světlá nad Sázavou - stavební úpravy objektu "B3/3" - Slaboproudé elektroinstalace</t>
  </si>
  <si>
    <t>TS-02 Úpravy slaboproudých systémů objektu B3</t>
  </si>
  <si>
    <t>Laserová multifunkční tiskárna síťová, A4,černobílá</t>
  </si>
  <si>
    <t>venkovní infrazávora, 4 paprsky, dosah 100m, včetně konzol</t>
  </si>
  <si>
    <t>Akce:   Věznice Světlá nad Sázavou - stavební úpravy objektu "B3/2" - Slaboproudé elektroinstalace</t>
  </si>
  <si>
    <t>1/3" W-5 Den/Noc kamera, napájení 230VAC</t>
  </si>
  <si>
    <t>čip 1/3" SuperHAD CCD, závit objektivu C/CS, DC/VD autoiris, 
rozlišení 600 TVL (Color), SenseUp 512x,
citlivost 0.0001lux (SenseUp) / 0.05 lux (BW) / 0.05 lux (Color) při F=1.2, 
DSP řady Winner-5, redukce šumu SSNR-3, elektronicky D/N, 
napájení napájen</t>
  </si>
  <si>
    <t>Akce:   Věznice Světlá nad Sázavou - stavební úpravy objektu "B3/3" - Elektrická požární signalizace</t>
  </si>
  <si>
    <t>TS-02 Úpravy slaboproudých systémů objektu B</t>
  </si>
  <si>
    <t>Tlačítkový hlásič požáru s izolátorem</t>
  </si>
  <si>
    <t>Akce:   Věznice Světlá nad Sázavou - stavební úpravy objektu "B3/2" - Elektrická požární signalizace</t>
  </si>
  <si>
    <t xml:space="preserve">Osazení překladů keramických sv. do 375 cm </t>
  </si>
  <si>
    <t>317121102R00</t>
  </si>
  <si>
    <t xml:space="preserve">Osazení překladu světlost otvoru do 180 cm </t>
  </si>
  <si>
    <t>317941121RT2</t>
  </si>
  <si>
    <t>Osazení ocelových válcovaných nosníků do č.12 včetně dodávky profilu I č.10</t>
  </si>
  <si>
    <t>593408558</t>
  </si>
  <si>
    <t>Překlad nosný keramic.   3000x238x70 mm</t>
  </si>
  <si>
    <t>59534158</t>
  </si>
  <si>
    <t xml:space="preserve">Potěr cemcentový ručně tl. 4 mm </t>
  </si>
  <si>
    <t>Překlad nenosný porobetonový 1500x250x150 mm</t>
  </si>
  <si>
    <t>611421331R00</t>
  </si>
  <si>
    <t xml:space="preserve">Oprava váp.omítek stropů do 30% plochy - štukových </t>
  </si>
  <si>
    <t>612421331R00</t>
  </si>
  <si>
    <t xml:space="preserve">Oprava vápen.omítek stěn do 30 % pl. - štukových </t>
  </si>
  <si>
    <t>943955821R00</t>
  </si>
  <si>
    <t xml:space="preserve">Demontáž leš. podlahy s příč. a podélníky, H 10 m </t>
  </si>
  <si>
    <t>962032231R00</t>
  </si>
  <si>
    <t xml:space="preserve">Bourání zdiva z cihel pálených na MVC </t>
  </si>
  <si>
    <t>971052241R00</t>
  </si>
  <si>
    <t xml:space="preserve">Vybourání otvorů zdi želbet. 0,0225 m2, tl. 30 cm </t>
  </si>
  <si>
    <t>974031134R00</t>
  </si>
  <si>
    <t xml:space="preserve">Vysekání rýh ve zdi cihelné 5 x 15 cm </t>
  </si>
  <si>
    <t>Dvere vnitr.drev plne laminat 900 /1970 vc.oc.zarub.HSE, kovani, prahu  D+M ozn T01</t>
  </si>
  <si>
    <t>Dvere vnitr.drev plne laminat 1100 /1970 vc.oc.zarub.HSE, kovani , prahu  D+M oznT02</t>
  </si>
  <si>
    <t>11 087</t>
  </si>
  <si>
    <t xml:space="preserve"> Zdravotechnika ZD</t>
  </si>
  <si>
    <t>01 stavební úpravy objektu "C"</t>
  </si>
  <si>
    <t>11 087 Stav.úpravy objektů věznice Světlá n.Sáz.</t>
  </si>
  <si>
    <t>stavební část - rozpočet -</t>
  </si>
  <si>
    <t>stavební část - rozpočet</t>
  </si>
  <si>
    <t>VYTÁPĚNÍ</t>
  </si>
  <si>
    <t>SO 02.2 Obj. C - 5. NP</t>
  </si>
  <si>
    <t>11087 Stav. úpravy objektů Světlá N.Sázavou</t>
  </si>
  <si>
    <t>SO 02.1 Obj. B  - 3. NP</t>
  </si>
  <si>
    <t>Zdravotechnika ZD</t>
  </si>
  <si>
    <t>03 Zřízení nového výdeje jídla ajídelny v objektu "B"</t>
  </si>
  <si>
    <t>02 Stavební úpravy objektu "B3/3"</t>
  </si>
  <si>
    <t>Dvere vnitr.drev plne laminat 900 /1970 vc.oc.zarub.HSE, kovani , prahu  D+M oznT03</t>
  </si>
  <si>
    <t>767425505R11</t>
  </si>
  <si>
    <t>Vnitrni stahovaci roleta plast.vydej okno1200/1100 vc.uzamyk, pojezdu a ovl. D+M ozn Z05</t>
  </si>
  <si>
    <t>767425506R11</t>
  </si>
  <si>
    <t>Vnitrni stahovaci roleta plast.vydej okno2500/1100 vc.uzamyk, pojezdu a ovl. D+M ozn Z06</t>
  </si>
  <si>
    <t>767457001R11</t>
  </si>
  <si>
    <t>Pojez.draha nerez trubky vc.konzol a kotev do zdi  š=300mm   D+M  ozn Z01</t>
  </si>
  <si>
    <t>767810002R11</t>
  </si>
  <si>
    <t>Vydejni parapet nerez plech vc.kotveni š=250mm    D+M    ozn Z02, Z03</t>
  </si>
  <si>
    <t>767812004R11</t>
  </si>
  <si>
    <t>Zabradlí narez trubky v=0,9m  kotveno do podl. D+M  ozn Z04</t>
  </si>
  <si>
    <t>767920860R00</t>
  </si>
  <si>
    <t xml:space="preserve">Demontáž mrizi vc.kotev plochy do 25 m2 </t>
  </si>
  <si>
    <t>ztížení podmínky</t>
  </si>
  <si>
    <t>mimostaveništní doprava</t>
  </si>
  <si>
    <t>vzduchotechnika</t>
  </si>
  <si>
    <t xml:space="preserve">Souhrnný list - výkaz výměr </t>
  </si>
  <si>
    <t>Stavební úpravy Věznice Světlá nad Sázavou</t>
  </si>
  <si>
    <t>Stavební úpravy objektu C</t>
  </si>
  <si>
    <t>Stavební úpravy objektu B3/3</t>
  </si>
  <si>
    <t>SO 03</t>
  </si>
  <si>
    <t>Stavební úpravy výdejní místo jídelny</t>
  </si>
  <si>
    <t>Úpravy slaboproudých systémů objektu C</t>
  </si>
  <si>
    <t>Úpravy slaboproudých systémů objektu B3</t>
  </si>
  <si>
    <t>stavební část</t>
  </si>
  <si>
    <t>PROVOZNÍ SOUBORY</t>
  </si>
  <si>
    <t xml:space="preserve"> </t>
  </si>
  <si>
    <t>STAVEBNÍ OBJEKTY</t>
  </si>
  <si>
    <t>SO 01</t>
  </si>
  <si>
    <t>ZRN celkem bez DPH</t>
  </si>
  <si>
    <t>GZS</t>
  </si>
  <si>
    <t>VRN celkem bez DPH</t>
  </si>
  <si>
    <t>Stavební objekty celkem bez DPH</t>
  </si>
  <si>
    <t>Cena celkem bez DPH</t>
  </si>
  <si>
    <t xml:space="preserve">DPH </t>
  </si>
  <si>
    <t>z částky</t>
  </si>
  <si>
    <t>Cena celkem s DPH</t>
  </si>
  <si>
    <t>PS 01</t>
  </si>
  <si>
    <t>PS 02</t>
  </si>
  <si>
    <t>elektroinstalace</t>
  </si>
  <si>
    <t>vytápění</t>
  </si>
  <si>
    <t>zdravotechnika</t>
  </si>
  <si>
    <t>SO 02</t>
  </si>
  <si>
    <t>Dokumentace skutečného provedení</t>
  </si>
  <si>
    <t>Bill of quantities</t>
  </si>
  <si>
    <t>Položkový rozpis nabídky</t>
  </si>
  <si>
    <t>Name building</t>
  </si>
  <si>
    <t>název stavby</t>
  </si>
  <si>
    <t>St.úpravy objektu věznice Světlá n.Sáz</t>
  </si>
  <si>
    <t>SO.01</t>
  </si>
  <si>
    <t>DPH</t>
  </si>
  <si>
    <t>description</t>
  </si>
  <si>
    <t xml:space="preserve">    Název výrobku</t>
  </si>
  <si>
    <t>Jed.</t>
  </si>
  <si>
    <t>počet</t>
  </si>
  <si>
    <t>p.cena/jedn</t>
  </si>
  <si>
    <t>celkem</t>
  </si>
  <si>
    <t>Úprava stáv. rozváděče RMSA1.11 (viz. popis v technické zprávě)</t>
  </si>
  <si>
    <t>kpl</t>
  </si>
  <si>
    <t>Úprava stáv. rozváděče RMSA1.12 (viz. popis v technické zprávě)</t>
  </si>
  <si>
    <t>Rozváděč RMSA1.51 (viz. výkres)</t>
  </si>
  <si>
    <t>Rozváděč RMSA1.52 (viz. výkres)</t>
  </si>
  <si>
    <t>osazení a zapojení rozváděče</t>
  </si>
  <si>
    <t>zářivkové svítidlo 4x36W IP20, přisazenné, spodní rozptylový kryt, el. předřadník</t>
  </si>
  <si>
    <t>ks</t>
  </si>
  <si>
    <t>zářivkové svítidlo 2x36W IP20, přisazenné, spodní rozptylový kryt, el. předřadník</t>
  </si>
  <si>
    <t>zářivkové svítidlo 2x36W IP54, přisazenné</t>
  </si>
  <si>
    <t>zářivkové svítidlo 4x18W IP20, přisazenné, spodní rozptylový kryt, el. předřadník</t>
  </si>
  <si>
    <t>svítidlo nástěnné 2x11W IP20 tř.II</t>
  </si>
  <si>
    <t>žárovka 11W</t>
  </si>
  <si>
    <t>zářivková trubice 36W - třípásmová č.840</t>
  </si>
  <si>
    <t>zářivková trubice 18W - třípásmová č.840</t>
  </si>
  <si>
    <t>nouzové svítidlo 11W/230V IP40 záloha 60.min.</t>
  </si>
  <si>
    <t>single-pole switch</t>
  </si>
  <si>
    <t>spinač řaz.1   IP 44</t>
  </si>
  <si>
    <t xml:space="preserve">spinač řaz.1 </t>
  </si>
  <si>
    <t>alteration switch</t>
  </si>
  <si>
    <t xml:space="preserve">přepinač řaz.6 </t>
  </si>
  <si>
    <t xml:space="preserve">přepinač řaz.5 </t>
  </si>
  <si>
    <t>přepinač řaz.6+6</t>
  </si>
  <si>
    <t xml:space="preserve">přepinač řaz.7 </t>
  </si>
  <si>
    <t>push-button driver</t>
  </si>
  <si>
    <t>tlač.ovladač řaz.1/0 IP20</t>
  </si>
  <si>
    <t>single socket under plaster</t>
  </si>
  <si>
    <t>zásuvka jedn.230V/16A  IP44</t>
  </si>
  <si>
    <t>zásuvka jedn.230V/16A  IP20 s och. Clonkami</t>
  </si>
  <si>
    <t>double socket under plaster with protective screening</t>
  </si>
  <si>
    <t xml:space="preserve">dvojzás.230V/16A s ochr.clonk. </t>
  </si>
  <si>
    <t>double socket with overvoltage protection</t>
  </si>
  <si>
    <t>dv.zás.s přep.ochr.230V/16A</t>
  </si>
  <si>
    <t>box into plasterboard</t>
  </si>
  <si>
    <t>krabice přístrojová do sádrokartonu</t>
  </si>
  <si>
    <t>krabice rozvodná vel. 68 do sádrokartonu</t>
  </si>
  <si>
    <t>cable tray 50/50</t>
  </si>
  <si>
    <t>Žlab 50/50 drátěný</t>
  </si>
  <si>
    <t>m</t>
  </si>
  <si>
    <t>cable tray 100/50</t>
  </si>
  <si>
    <t>žlab 100/50 drátěný</t>
  </si>
  <si>
    <t>Console NZ1</t>
  </si>
  <si>
    <t>nosník NDž 50</t>
  </si>
  <si>
    <t>spojka SDž 1</t>
  </si>
  <si>
    <t>moulding LV 70x40</t>
  </si>
  <si>
    <t>lišta pvc 40 X 20</t>
  </si>
  <si>
    <t>moulding LV 80x40</t>
  </si>
  <si>
    <t>lišta pvc 40 X 40</t>
  </si>
  <si>
    <t>Kabel 1-CXKH-R 5x10</t>
  </si>
  <si>
    <t>Kabel 1-CXKH-R 2x1,5</t>
  </si>
  <si>
    <t>Kabel 1-CXKH-R 3x1,5</t>
  </si>
  <si>
    <t>Kabel 1-CXKH-R 3x2,5</t>
  </si>
  <si>
    <t xml:space="preserve">Kabel 1-CSKH-V180-J 5x6 </t>
  </si>
  <si>
    <t xml:space="preserve">Kabel 1-CSKH-V180-J 3x1,5 </t>
  </si>
  <si>
    <t>Vodič CY16z/ž</t>
  </si>
  <si>
    <t>Vodič CY4z/ž</t>
  </si>
  <si>
    <t>Doplnění stávající MaR (Jonson Controls)</t>
  </si>
  <si>
    <t>Teplotní čidlo TS9101-B224 0-100°C</t>
  </si>
  <si>
    <t>Jímka TS9100-8911</t>
  </si>
  <si>
    <t>Trojcestný regulační ventil DN32, kvs=16</t>
  </si>
  <si>
    <t>Pohon trv ventilu 24V 0-10V</t>
  </si>
  <si>
    <t>Dvojcestný uzavírací ventil pro TUV DN32</t>
  </si>
  <si>
    <t>Pohon dvojcestného ventilu 230V 0-1</t>
  </si>
  <si>
    <t>JYTY 4x1</t>
  </si>
  <si>
    <t>CYKY-J 3x1,5</t>
  </si>
  <si>
    <t>tr.pvc tuhá 21mm vč. spojek a příchatek</t>
  </si>
  <si>
    <t>napojení oběhového čerpadla 230V (dodávka UT)</t>
  </si>
  <si>
    <t xml:space="preserve">úprava programu stáv. stanice MaR </t>
  </si>
  <si>
    <t>úprava programu stáv. grafické nadstavby Jonson Controls</t>
  </si>
  <si>
    <t>Ostatní</t>
  </si>
  <si>
    <t>ekologická likvidace odpadu</t>
  </si>
  <si>
    <t>drobný a pomocný materiál</t>
  </si>
  <si>
    <t>%</t>
  </si>
  <si>
    <t>pomocné práce</t>
  </si>
  <si>
    <t>uskladnění, přesuh hmot</t>
  </si>
  <si>
    <t>požární ucpávky</t>
  </si>
  <si>
    <t>Material+works excl. VAT</t>
  </si>
  <si>
    <t>mat.+ práce celkem bez DPH</t>
  </si>
  <si>
    <t>Mounting external</t>
  </si>
  <si>
    <t>ostatní práce</t>
  </si>
  <si>
    <t>Subtotal</t>
  </si>
  <si>
    <t>mezisoučet</t>
  </si>
  <si>
    <t>Design works</t>
  </si>
  <si>
    <t>projekce - zakreslení skut. stavu</t>
  </si>
  <si>
    <t>Measurement and commission</t>
  </si>
  <si>
    <t>výchozí revize NN</t>
  </si>
  <si>
    <t>TOTAL Excl. VAT</t>
  </si>
  <si>
    <t>celkem bez DPH</t>
  </si>
  <si>
    <t>Base of 5% VAT</t>
  </si>
  <si>
    <t>základ DPH10%</t>
  </si>
  <si>
    <t>Base of 22% VAT</t>
  </si>
  <si>
    <t>základ DPH 20%</t>
  </si>
  <si>
    <t>SO.02</t>
  </si>
  <si>
    <t>Úprava stáv. rozváděče RMSB2.2 (viz. popis v technické zprávě)</t>
  </si>
  <si>
    <t>Rozváděč RMSB2.3 (viz. výkres)</t>
  </si>
  <si>
    <t>svítidlo stropní 2x11W IP20 tř.I.</t>
  </si>
  <si>
    <t>zásuvková skříň (zapojení viz. výkresová část)</t>
  </si>
  <si>
    <t>1-CXKH-R 5x25</t>
  </si>
  <si>
    <t>Trojcestný regulační ventil DN20, kvs=8</t>
  </si>
  <si>
    <t>Pohon 24V 0-10V</t>
  </si>
  <si>
    <t>SO.03</t>
  </si>
  <si>
    <t>Rozváděč RMSB2.2-1 (provedení a zapojení dle výkresové části)</t>
  </si>
  <si>
    <t>montáž a zapojení rozváděče</t>
  </si>
  <si>
    <t>přepinač řaz.6   IP44</t>
  </si>
  <si>
    <t>box for apparatus on plaster</t>
  </si>
  <si>
    <t>krabice přístrojová na povrch</t>
  </si>
  <si>
    <t>plastic box with terminal plate mural assembly</t>
  </si>
  <si>
    <t>krabicová rozvodka na povrch plastová</t>
  </si>
  <si>
    <t>box PH 8111</t>
  </si>
  <si>
    <t>krabice panceř PH 8111</t>
  </si>
  <si>
    <t>KU68-1902 box</t>
  </si>
  <si>
    <t>krabice rozvodná vel. 68</t>
  </si>
  <si>
    <t>demontáž stáv. zářivkového svítidla</t>
  </si>
  <si>
    <t>opětovná montáž zář. svítidla 2x36W</t>
  </si>
  <si>
    <t>přepojení stáv.  svítidla na nové vedení</t>
  </si>
  <si>
    <t>demontáž stáv. kabelu CYKY 3x1,5 - CYKY5x1,5</t>
  </si>
  <si>
    <t>Vodič CY6z/ž</t>
  </si>
  <si>
    <t>moulding LV 24x22</t>
  </si>
  <si>
    <t>lišta vkládací pvc 24x22</t>
  </si>
  <si>
    <t>demontáž zásuvkové skříně</t>
  </si>
  <si>
    <t>přemístění stáv. zásuvkové skříně</t>
  </si>
  <si>
    <t>úpravy stávající el. instalace</t>
  </si>
  <si>
    <t xml:space="preserve">Položkový rozpočet </t>
  </si>
  <si>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</si>
  <si>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</si>
  <si>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</si>
  <si>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</si>
  <si>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</si>
  <si>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</si>
  <si>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</si>
  <si>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</si>
  <si>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</si>
  <si>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</si>
  <si>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</si>
  <si>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701</t>
  </si>
  <si>
    <t>Stavební práce</t>
  </si>
  <si>
    <t>972011211</t>
  </si>
  <si>
    <t xml:space="preserve">Vybourání otvorů strop prefa pl. 0,09 m2, tl.12 cm </t>
  </si>
  <si>
    <t>kus</t>
  </si>
  <si>
    <t>979011311</t>
  </si>
  <si>
    <t xml:space="preserve">Svislá doprava suti a vybouraných hmot shozem </t>
  </si>
  <si>
    <t>t</t>
  </si>
  <si>
    <t>979011329</t>
  </si>
  <si>
    <t xml:space="preserve">Přípl. k mont.a dem. shozu za každé další podlaží </t>
  </si>
  <si>
    <t>411200021</t>
  </si>
  <si>
    <t xml:space="preserve">Zabetonování otvorů ve stropu do 1 m2 </t>
  </si>
  <si>
    <t>m2</t>
  </si>
  <si>
    <t>Celkem za</t>
  </si>
  <si>
    <t>721</t>
  </si>
  <si>
    <t>Vnitřní kanalizace</t>
  </si>
  <si>
    <t>721170907</t>
  </si>
  <si>
    <t xml:space="preserve">Oprava potrubí PVC odpadní, vsazení odbočky DN 75 </t>
  </si>
  <si>
    <t>721170909</t>
  </si>
  <si>
    <t xml:space="preserve">Oprava potrubí PVC odpadní, vsazení odbočky DN 110 </t>
  </si>
  <si>
    <t>721176102</t>
  </si>
  <si>
    <t xml:space="preserve">Potrubí HT připojovací DN 40 x 1,8 mm </t>
  </si>
  <si>
    <t>721176103</t>
  </si>
  <si>
    <t xml:space="preserve">Potrubí HT připojovací DN 50 x 1,8 mm </t>
  </si>
  <si>
    <t>721176105</t>
  </si>
  <si>
    <t xml:space="preserve">Potrubí HT připojovací DN 100 x 2,7 mm </t>
  </si>
  <si>
    <t>721176113</t>
  </si>
  <si>
    <t xml:space="preserve">Potrubí HT odpadní svislé DN 50 x 1,8 mm </t>
  </si>
  <si>
    <t>721176114</t>
  </si>
  <si>
    <t xml:space="preserve">Potrubí HT odpadní svislé DN 70 x 1,9 mm </t>
  </si>
  <si>
    <t>721176115</t>
  </si>
  <si>
    <t xml:space="preserve">Potrubí HT odpadní svislé DN 100 x 2,7 mm </t>
  </si>
  <si>
    <t>721176135</t>
  </si>
  <si>
    <t xml:space="preserve">Potrubí HT svodné (ležaté) zavěšené DN 100 x 2,7mm </t>
  </si>
  <si>
    <t>721194104</t>
  </si>
  <si>
    <t xml:space="preserve">Vyvedení odpadních výpustek D 40 x 1,8 </t>
  </si>
  <si>
    <t>721194105</t>
  </si>
  <si>
    <t xml:space="preserve">Vyvedení odpadních výpustek D 50 x 1,8 </t>
  </si>
  <si>
    <t>721194109</t>
  </si>
  <si>
    <t xml:space="preserve">Vyvedení odpadních výpustek D 110 x 2,3 </t>
  </si>
  <si>
    <t>721225200</t>
  </si>
  <si>
    <t xml:space="preserve">Sifon pro odvedení kondenzátu </t>
  </si>
  <si>
    <t>721273150</t>
  </si>
  <si>
    <t>Hlavice ventilační přivětrávací přivzdušňovací ventil, DN 50/70/100</t>
  </si>
  <si>
    <t>721290111</t>
  </si>
  <si>
    <t xml:space="preserve">Zkouška těsnosti kanalizace vodou DN 125 </t>
  </si>
  <si>
    <t>998721103</t>
  </si>
  <si>
    <t xml:space="preserve">Přesun hmot pro vnitřní kanalizaci, výšky do 24 m </t>
  </si>
  <si>
    <t>722</t>
  </si>
  <si>
    <t>Vnitřní vodovod</t>
  </si>
  <si>
    <t>722130233</t>
  </si>
  <si>
    <t xml:space="preserve">Potrubí z trub.závit.pozink.svařovan. 11343,DN 25 </t>
  </si>
  <si>
    <t>722170921</t>
  </si>
  <si>
    <t xml:space="preserve">Oprava potrubí z PE, spojka přímá,vně.závit 20x1/2 </t>
  </si>
  <si>
    <t>722170922</t>
  </si>
  <si>
    <t xml:space="preserve">Oprava potrubí z PE, spojka přímá,vně.závit 25x3/4 </t>
  </si>
  <si>
    <t>722172411</t>
  </si>
  <si>
    <t xml:space="preserve">Potrubí z PPR, D 20/2,2 mm </t>
  </si>
  <si>
    <t>722172412</t>
  </si>
  <si>
    <t xml:space="preserve">Potrubí z PPR , D 25/2,3 mm </t>
  </si>
  <si>
    <t>722181211</t>
  </si>
  <si>
    <t>Izolace návleková tl. stěny 6 mm vnitřní průměr 22 mm</t>
  </si>
  <si>
    <t>Izolace návleková  tl. stěny 6 mm vnitřní průměr 28 mm</t>
  </si>
  <si>
    <t>722181212</t>
  </si>
  <si>
    <t>Izolace návleková   tl. stěny 9 mm vnitřní průměr 22 mm</t>
  </si>
  <si>
    <t>Izolace návleková   tl. stěny 9 mm vnitřní průměr 28 mm</t>
  </si>
  <si>
    <t>722190401</t>
  </si>
  <si>
    <t xml:space="preserve">Vyvedení a upevnění výpustek DN 15 </t>
  </si>
  <si>
    <t>722249102</t>
  </si>
  <si>
    <t xml:space="preserve">Montáž armatury požární - hydrant  G 1 </t>
  </si>
  <si>
    <t>722280106</t>
  </si>
  <si>
    <t xml:space="preserve">Tlaková zkouška vodovodního potrubí DN 32 </t>
  </si>
  <si>
    <t>722290234</t>
  </si>
  <si>
    <t xml:space="preserve">Proplach a dezinfekce vodovod.potrubí DN 80 </t>
  </si>
  <si>
    <t>998722103</t>
  </si>
  <si>
    <t xml:space="preserve">Přesun hmot pro vnitřní vodovod, výšky do 24 m </t>
  </si>
  <si>
    <t>28650014</t>
  </si>
  <si>
    <t>Manžeta protipožární  110-60 mm</t>
  </si>
  <si>
    <t>44982614</t>
  </si>
  <si>
    <t>Hydrantový systém s hadicí D25/30+RHP, plná dvířka</t>
  </si>
  <si>
    <t>725</t>
  </si>
  <si>
    <t>Zařizovací předměty</t>
  </si>
  <si>
    <t>725017163</t>
  </si>
  <si>
    <t>Umyvadlo na šrouby , 60 x 49 cm, bílé bez otvoru pro baterii</t>
  </si>
  <si>
    <t>soubor</t>
  </si>
  <si>
    <t>725019101</t>
  </si>
  <si>
    <t xml:space="preserve">Výlevka stojící  s plastovou mřížkou </t>
  </si>
  <si>
    <t>725111232</t>
  </si>
  <si>
    <t xml:space="preserve">Splach nádrž ker+arm+spod napouště </t>
  </si>
  <si>
    <t>725241513</t>
  </si>
  <si>
    <t xml:space="preserve">Vanička sprch keram 900x900mm </t>
  </si>
  <si>
    <t>725314290</t>
  </si>
  <si>
    <t xml:space="preserve">Příslušenství k dřezu v kuchyňské sestavě </t>
  </si>
  <si>
    <t>725531212</t>
  </si>
  <si>
    <t xml:space="preserve">El ohř zásob beztlak 2 kW/10l </t>
  </si>
  <si>
    <t>725819201</t>
  </si>
  <si>
    <t xml:space="preserve">Montáž ventilu nástěnného  G 1/2 </t>
  </si>
  <si>
    <t>725849412</t>
  </si>
  <si>
    <t xml:space="preserve">Mtž baterie sprcha stěna pev sprcha </t>
  </si>
  <si>
    <t>725860184</t>
  </si>
  <si>
    <t>Sifon pračkový, DN 40/50 podomítkový, pochromovaný výtokový ventil 1/2 "</t>
  </si>
  <si>
    <t>725864111</t>
  </si>
  <si>
    <t xml:space="preserve">Zápach uzávěr DN 50+řetízek </t>
  </si>
  <si>
    <t>725865311</t>
  </si>
  <si>
    <t xml:space="preserve">Zápach uzávěr sprch vana DN 40/50 </t>
  </si>
  <si>
    <t>998725103</t>
  </si>
  <si>
    <t xml:space="preserve">Přesun hmot pro zařizovací předměty, výšky do 24 m </t>
  </si>
  <si>
    <t>28614303</t>
  </si>
  <si>
    <t>Trubka D32x2,9 (PN10) PP-R80  SDR 11</t>
  </si>
  <si>
    <t>55141211</t>
  </si>
  <si>
    <t>Ventil tlačný k WC</t>
  </si>
  <si>
    <t>5514307111</t>
  </si>
  <si>
    <t>Tlačný ventil k umyvadlu+výtoková hubice</t>
  </si>
  <si>
    <t>5514511</t>
  </si>
  <si>
    <t>Sprchová hlavice s tlačnou armaturou</t>
  </si>
  <si>
    <t>552306010</t>
  </si>
  <si>
    <t>Vanička mycí univerz. na praní nerez</t>
  </si>
  <si>
    <t>55231082</t>
  </si>
  <si>
    <t>Dřez nerez s odkládací plochou typ</t>
  </si>
  <si>
    <t>64234645</t>
  </si>
  <si>
    <t>Klozet stojící  hlub. splachování bílý</t>
  </si>
  <si>
    <t>11</t>
  </si>
  <si>
    <t>Přípravné a přidružené práce</t>
  </si>
  <si>
    <t>Zabetonování otvorů ve stropu do 1 m2 tloušťka 25 cm, bednění, výztuž</t>
  </si>
  <si>
    <t>612100031</t>
  </si>
  <si>
    <t>Oprava omítek stěn vnitřních vápenocem. štukových oprava z 10 %, malba</t>
  </si>
  <si>
    <t>971100031</t>
  </si>
  <si>
    <t>Vybourání otvorů ve zdech betonových tloušťka 30 cm</t>
  </si>
  <si>
    <t>721170905</t>
  </si>
  <si>
    <t xml:space="preserve">Oprava potrubí PVC odpadní, vsazení odbočky DN 50 </t>
  </si>
  <si>
    <t xml:space="preserve">Sifon pro odvedení kondenzátu HL136.1SR </t>
  </si>
  <si>
    <t>998721102</t>
  </si>
  <si>
    <t xml:space="preserve">Přesun hmot pro vnitřní kanalizaci, výšky do 12 m </t>
  </si>
  <si>
    <t xml:space="preserve">Potrubí z PPR , D 20/2,2 mm </t>
  </si>
  <si>
    <t>Izolace návleková  tl. stěny 6 mm vnitřní průměr 22 mm</t>
  </si>
  <si>
    <t>Izolace návleková tl. stěny 6 mm vnitřní průměr 28 mm</t>
  </si>
  <si>
    <t>Izolace návleková  tl. stěny 9 mm vnitřní průměr 22 mm</t>
  </si>
  <si>
    <t>722190403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</si>
</sst>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0000"/>
    <numFmt numFmtId="173" formatCode="dd/mm/yy"/>
    <numFmt numFmtId="174" formatCode="#,##0.0"/>
    <numFmt numFmtId="175" formatCode="[$€-2]\ #\ ##,000_);[Red]\([$€-2]\ #\ ##,000\)"/>
  </numFmts>
  <fonts count="7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i/>
      <sz val="16"/>
      <name val="Century Gothic"/>
      <family val="2"/>
    </font>
    <font>
      <i/>
      <sz val="11"/>
      <name val="Century Gothic"/>
      <family val="2"/>
    </font>
    <font>
      <b/>
      <i/>
      <sz val="14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Arial CE"/>
      <family val="0"/>
    </font>
    <font>
      <b/>
      <sz val="14"/>
      <name val="Century Gothic"/>
      <family val="2"/>
    </font>
    <font>
      <b/>
      <i/>
      <sz val="10"/>
      <name val="Century Gothic"/>
      <family val="2"/>
    </font>
    <font>
      <b/>
      <i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color indexed="48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u val="single"/>
      <sz val="8"/>
      <name val="Times New Roman"/>
      <family val="1"/>
    </font>
    <font>
      <i/>
      <u val="single"/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vertAlign val="superscript"/>
      <sz val="8"/>
      <name val="Times New Roman"/>
      <family val="1"/>
    </font>
    <font>
      <sz val="12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Arial CE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1"/>
    </font>
    <font>
      <b/>
      <sz val="11"/>
      <name val="Arial CE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b/>
      <sz val="8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3" borderId="8" applyNumberFormat="0" applyAlignment="0" applyProtection="0"/>
    <xf numFmtId="0" fontId="32" fillId="13" borderId="9" applyNumberFormat="0" applyAlignment="0" applyProtection="0"/>
    <xf numFmtId="0" fontId="3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63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12" fillId="18" borderId="17" xfId="0" applyFont="1" applyFill="1" applyBorder="1" applyAlignment="1">
      <alignment/>
    </xf>
    <xf numFmtId="0" fontId="12" fillId="18" borderId="17" xfId="0" applyFont="1" applyFill="1" applyBorder="1" applyAlignment="1">
      <alignment horizontal="left"/>
    </xf>
    <xf numFmtId="0" fontId="6" fillId="18" borderId="17" xfId="0" applyFont="1" applyFill="1" applyBorder="1" applyAlignment="1">
      <alignment/>
    </xf>
    <xf numFmtId="0" fontId="6" fillId="18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15" fillId="0" borderId="15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18" borderId="16" xfId="0" applyFont="1" applyFill="1" applyBorder="1" applyAlignment="1">
      <alignment/>
    </xf>
    <xf numFmtId="0" fontId="10" fillId="18" borderId="17" xfId="0" applyFont="1" applyFill="1" applyBorder="1" applyAlignment="1">
      <alignment/>
    </xf>
    <xf numFmtId="0" fontId="16" fillId="18" borderId="17" xfId="0" applyFont="1" applyFill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5" fontId="1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18" borderId="29" xfId="0" applyFont="1" applyFill="1" applyBorder="1" applyAlignment="1">
      <alignment/>
    </xf>
    <xf numFmtId="0" fontId="8" fillId="18" borderId="30" xfId="0" applyFont="1" applyFill="1" applyBorder="1" applyAlignment="1">
      <alignment/>
    </xf>
    <xf numFmtId="0" fontId="16" fillId="18" borderId="30" xfId="0" applyFont="1" applyFill="1" applyBorder="1" applyAlignment="1">
      <alignment horizontal="left"/>
    </xf>
    <xf numFmtId="0" fontId="6" fillId="18" borderId="3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0" fillId="18" borderId="17" xfId="0" applyFont="1" applyFill="1" applyBorder="1" applyAlignment="1">
      <alignment vertical="center"/>
    </xf>
    <xf numFmtId="9" fontId="10" fillId="18" borderId="17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2" fontId="1" fillId="0" borderId="0" xfId="49" applyNumberFormat="1" applyFont="1" applyBorder="1" applyProtection="1">
      <alignment/>
      <protection locked="0"/>
    </xf>
    <xf numFmtId="2" fontId="0" fillId="0" borderId="0" xfId="49" applyNumberFormat="1" applyFont="1" applyProtection="1">
      <alignment/>
      <protection locked="0"/>
    </xf>
    <xf numFmtId="3" fontId="0" fillId="0" borderId="0" xfId="49" applyNumberFormat="1" applyFont="1" applyProtection="1">
      <alignment/>
      <protection locked="0"/>
    </xf>
    <xf numFmtId="0" fontId="0" fillId="0" borderId="0" xfId="49" applyFont="1" applyProtection="1">
      <alignment/>
      <protection locked="0"/>
    </xf>
    <xf numFmtId="14" fontId="0" fillId="7" borderId="0" xfId="49" applyNumberFormat="1" applyFont="1" applyFill="1" applyProtection="1">
      <alignment/>
      <protection locked="0"/>
    </xf>
    <xf numFmtId="0" fontId="0" fillId="0" borderId="0" xfId="49" applyFont="1" applyAlignment="1" applyProtection="1">
      <alignment/>
      <protection locked="0"/>
    </xf>
    <xf numFmtId="0" fontId="0" fillId="0" borderId="0" xfId="49" applyFont="1">
      <alignment/>
      <protection/>
    </xf>
    <xf numFmtId="0" fontId="0" fillId="0" borderId="0" xfId="49" applyFont="1" applyBorder="1">
      <alignment/>
      <protection/>
    </xf>
    <xf numFmtId="0" fontId="36" fillId="0" borderId="0" xfId="49" applyFont="1">
      <alignment/>
      <protection/>
    </xf>
    <xf numFmtId="2" fontId="37" fillId="0" borderId="0" xfId="49" applyNumberFormat="1" applyFont="1">
      <alignment/>
      <protection/>
    </xf>
    <xf numFmtId="3" fontId="37" fillId="0" borderId="0" xfId="49" applyNumberFormat="1" applyFont="1">
      <alignment/>
      <protection/>
    </xf>
    <xf numFmtId="0" fontId="37" fillId="0" borderId="0" xfId="49" applyFont="1" applyAlignment="1">
      <alignment/>
      <protection/>
    </xf>
    <xf numFmtId="0" fontId="0" fillId="0" borderId="0" xfId="49" applyFont="1" applyBorder="1" applyAlignment="1">
      <alignment horizontal="center"/>
      <protection/>
    </xf>
    <xf numFmtId="3" fontId="0" fillId="0" borderId="0" xfId="49" applyNumberFormat="1" applyFont="1" applyBorder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Font="1" applyBorder="1" applyAlignment="1" applyProtection="1">
      <alignment horizontal="center"/>
      <protection hidden="1"/>
    </xf>
    <xf numFmtId="0" fontId="0" fillId="0" borderId="0" xfId="49" applyFont="1" applyBorder="1" applyAlignment="1" applyProtection="1">
      <alignment horizontal="right"/>
      <protection hidden="1"/>
    </xf>
    <xf numFmtId="0" fontId="0" fillId="0" borderId="0" xfId="49" applyFont="1" applyAlignment="1">
      <alignment horizontal="right"/>
      <protection/>
    </xf>
    <xf numFmtId="3" fontId="1" fillId="0" borderId="0" xfId="49" applyNumberFormat="1" applyFont="1" applyAlignment="1">
      <alignment horizontal="right"/>
      <protection/>
    </xf>
    <xf numFmtId="9" fontId="0" fillId="0" borderId="0" xfId="49" applyNumberFormat="1" applyFont="1" applyAlignment="1">
      <alignment horizontal="center"/>
      <protection/>
    </xf>
    <xf numFmtId="0" fontId="0" fillId="0" borderId="0" xfId="49" applyFont="1" applyAlignment="1" applyProtection="1">
      <alignment/>
      <protection hidden="1"/>
    </xf>
    <xf numFmtId="0" fontId="0" fillId="0" borderId="0" xfId="49" applyFont="1" applyBorder="1" applyAlignment="1" applyProtection="1">
      <alignment horizontal="left"/>
      <protection locked="0"/>
    </xf>
    <xf numFmtId="2" fontId="0" fillId="0" borderId="0" xfId="49" applyNumberFormat="1" applyFont="1" applyBorder="1" applyProtection="1">
      <alignment/>
      <protection locked="0"/>
    </xf>
    <xf numFmtId="3" fontId="0" fillId="0" borderId="0" xfId="49" applyNumberFormat="1" applyFont="1" applyBorder="1" applyProtection="1">
      <alignment/>
      <protection locked="0"/>
    </xf>
    <xf numFmtId="2" fontId="0" fillId="0" borderId="0" xfId="49" applyNumberFormat="1" applyFont="1" applyBorder="1">
      <alignment/>
      <protection/>
    </xf>
    <xf numFmtId="0" fontId="0" fillId="0" borderId="0" xfId="49" applyFont="1" applyAlignment="1" applyProtection="1">
      <alignment horizontal="center"/>
      <protection locked="0"/>
    </xf>
    <xf numFmtId="0" fontId="0" fillId="0" borderId="0" xfId="49" applyFont="1" applyAlignment="1" applyProtection="1">
      <alignment horizontal="right"/>
      <protection locked="0"/>
    </xf>
    <xf numFmtId="0" fontId="0" fillId="0" borderId="0" xfId="49" applyFont="1" applyFill="1" applyBorder="1" applyAlignment="1" applyProtection="1">
      <alignment horizontal="left"/>
      <protection locked="0"/>
    </xf>
    <xf numFmtId="0" fontId="0" fillId="0" borderId="0" xfId="49" applyFont="1" applyBorder="1" applyAlignment="1">
      <alignment horizontal="left"/>
      <protection/>
    </xf>
    <xf numFmtId="0" fontId="0" fillId="0" borderId="0" xfId="49" applyFont="1" applyBorder="1">
      <alignment/>
      <protection/>
    </xf>
    <xf numFmtId="2" fontId="0" fillId="0" borderId="0" xfId="49" applyNumberFormat="1" applyFont="1" applyBorder="1" applyProtection="1">
      <alignment/>
      <protection locked="0"/>
    </xf>
    <xf numFmtId="2" fontId="0" fillId="0" borderId="0" xfId="49" applyNumberFormat="1" applyFont="1" applyBorder="1">
      <alignment/>
      <protection/>
    </xf>
    <xf numFmtId="0" fontId="35" fillId="0" borderId="0" xfId="49" applyBorder="1">
      <alignment/>
      <protection/>
    </xf>
    <xf numFmtId="0" fontId="0" fillId="0" borderId="0" xfId="49" applyFont="1" applyFill="1" applyBorder="1">
      <alignment/>
      <protection/>
    </xf>
    <xf numFmtId="0" fontId="35" fillId="0" borderId="0" xfId="49" applyBorder="1" applyAlignment="1">
      <alignment horizontal="left"/>
      <protection/>
    </xf>
    <xf numFmtId="2" fontId="0" fillId="0" borderId="0" xfId="49" applyNumberFormat="1" applyFont="1">
      <alignment/>
      <protection/>
    </xf>
    <xf numFmtId="0" fontId="0" fillId="0" borderId="0" xfId="49" applyFont="1" applyAlignment="1">
      <alignment/>
      <protection/>
    </xf>
    <xf numFmtId="2" fontId="39" fillId="0" borderId="0" xfId="49" applyNumberFormat="1" applyFont="1" applyProtection="1">
      <alignment/>
      <protection locked="0"/>
    </xf>
    <xf numFmtId="3" fontId="39" fillId="0" borderId="0" xfId="49" applyNumberFormat="1" applyFont="1" applyProtection="1">
      <alignment/>
      <protection locked="0"/>
    </xf>
    <xf numFmtId="0" fontId="1" fillId="0" borderId="0" xfId="49" applyFont="1" applyProtection="1">
      <alignment/>
      <protection locked="0"/>
    </xf>
    <xf numFmtId="0" fontId="0" fillId="0" borderId="0" xfId="49">
      <alignment/>
      <protection/>
    </xf>
    <xf numFmtId="2" fontId="1" fillId="0" borderId="0" xfId="49" applyNumberFormat="1" applyFont="1" applyProtection="1">
      <alignment/>
      <protection locked="0"/>
    </xf>
    <xf numFmtId="0" fontId="1" fillId="0" borderId="0" xfId="49" applyFont="1" applyAlignment="1" applyProtection="1">
      <alignment/>
      <protection locked="0"/>
    </xf>
    <xf numFmtId="0" fontId="0" fillId="0" borderId="0" xfId="50">
      <alignment/>
      <protection/>
    </xf>
    <xf numFmtId="0" fontId="35" fillId="0" borderId="0" xfId="50" applyFont="1">
      <alignment/>
      <protection/>
    </xf>
    <xf numFmtId="0" fontId="41" fillId="0" borderId="0" xfId="50" applyFont="1" applyAlignment="1">
      <alignment horizontal="centerContinuous"/>
      <protection/>
    </xf>
    <xf numFmtId="0" fontId="42" fillId="0" borderId="0" xfId="50" applyFont="1" applyAlignment="1">
      <alignment horizontal="centerContinuous"/>
      <protection/>
    </xf>
    <xf numFmtId="0" fontId="42" fillId="0" borderId="0" xfId="50" applyFont="1" applyAlignment="1">
      <alignment horizontal="right"/>
      <protection/>
    </xf>
    <xf numFmtId="0" fontId="38" fillId="0" borderId="32" xfId="50" applyFont="1" applyBorder="1">
      <alignment/>
      <protection/>
    </xf>
    <xf numFmtId="0" fontId="35" fillId="0" borderId="32" xfId="50" applyFont="1" applyBorder="1">
      <alignment/>
      <protection/>
    </xf>
    <xf numFmtId="0" fontId="43" fillId="0" borderId="33" xfId="50" applyFont="1" applyBorder="1" applyAlignment="1">
      <alignment horizontal="right"/>
      <protection/>
    </xf>
    <xf numFmtId="0" fontId="35" fillId="0" borderId="32" xfId="50" applyFont="1" applyBorder="1" applyAlignment="1">
      <alignment horizontal="left"/>
      <protection/>
    </xf>
    <xf numFmtId="0" fontId="35" fillId="0" borderId="34" xfId="50" applyFont="1" applyBorder="1">
      <alignment/>
      <protection/>
    </xf>
    <xf numFmtId="0" fontId="38" fillId="0" borderId="35" xfId="50" applyFont="1" applyBorder="1">
      <alignment/>
      <protection/>
    </xf>
    <xf numFmtId="0" fontId="35" fillId="0" borderId="35" xfId="50" applyFont="1" applyBorder="1">
      <alignment/>
      <protection/>
    </xf>
    <xf numFmtId="0" fontId="43" fillId="0" borderId="0" xfId="50" applyFont="1">
      <alignment/>
      <protection/>
    </xf>
    <xf numFmtId="0" fontId="35" fillId="0" borderId="0" xfId="50" applyFont="1" applyAlignment="1">
      <alignment horizontal="right"/>
      <protection/>
    </xf>
    <xf numFmtId="0" fontId="35" fillId="0" borderId="0" xfId="50" applyFont="1" applyAlignment="1">
      <alignment/>
      <protection/>
    </xf>
    <xf numFmtId="49" fontId="43" fillId="18" borderId="36" xfId="50" applyNumberFormat="1" applyFont="1" applyFill="1" applyBorder="1">
      <alignment/>
      <protection/>
    </xf>
    <xf numFmtId="0" fontId="43" fillId="18" borderId="18" xfId="50" applyFont="1" applyFill="1" applyBorder="1" applyAlignment="1">
      <alignment horizontal="center"/>
      <protection/>
    </xf>
    <xf numFmtId="0" fontId="43" fillId="18" borderId="18" xfId="50" applyNumberFormat="1" applyFont="1" applyFill="1" applyBorder="1" applyAlignment="1">
      <alignment horizontal="center"/>
      <protection/>
    </xf>
    <xf numFmtId="0" fontId="43" fillId="18" borderId="36" xfId="50" applyFont="1" applyFill="1" applyBorder="1" applyAlignment="1">
      <alignment horizontal="center"/>
      <protection/>
    </xf>
    <xf numFmtId="0" fontId="38" fillId="0" borderId="37" xfId="50" applyFont="1" applyBorder="1" applyAlignment="1">
      <alignment horizontal="center"/>
      <protection/>
    </xf>
    <xf numFmtId="49" fontId="38" fillId="0" borderId="37" xfId="50" applyNumberFormat="1" applyFont="1" applyBorder="1" applyAlignment="1">
      <alignment horizontal="left"/>
      <protection/>
    </xf>
    <xf numFmtId="0" fontId="38" fillId="0" borderId="16" xfId="50" applyFont="1" applyBorder="1">
      <alignment/>
      <protection/>
    </xf>
    <xf numFmtId="0" fontId="35" fillId="0" borderId="17" xfId="50" applyFont="1" applyBorder="1" applyAlignment="1">
      <alignment horizontal="center"/>
      <protection/>
    </xf>
    <xf numFmtId="0" fontId="35" fillId="0" borderId="17" xfId="50" applyNumberFormat="1" applyFont="1" applyBorder="1" applyAlignment="1">
      <alignment horizontal="right"/>
      <protection/>
    </xf>
    <xf numFmtId="0" fontId="35" fillId="0" borderId="18" xfId="50" applyNumberFormat="1" applyFont="1" applyBorder="1">
      <alignment/>
      <protection/>
    </xf>
    <xf numFmtId="0" fontId="0" fillId="0" borderId="0" xfId="50" applyNumberFormat="1">
      <alignment/>
      <protection/>
    </xf>
    <xf numFmtId="0" fontId="44" fillId="0" borderId="0" xfId="50" applyFont="1">
      <alignment/>
      <protection/>
    </xf>
    <xf numFmtId="0" fontId="45" fillId="0" borderId="38" xfId="50" applyFont="1" applyBorder="1" applyAlignment="1">
      <alignment horizontal="center" vertical="top"/>
      <protection/>
    </xf>
    <xf numFmtId="49" fontId="45" fillId="0" borderId="38" xfId="50" applyNumberFormat="1" applyFont="1" applyBorder="1" applyAlignment="1">
      <alignment horizontal="left" vertical="top"/>
      <protection/>
    </xf>
    <xf numFmtId="0" fontId="45" fillId="0" borderId="38" xfId="50" applyFont="1" applyBorder="1" applyAlignment="1">
      <alignment vertical="top" wrapText="1"/>
      <protection/>
    </xf>
    <xf numFmtId="49" fontId="45" fillId="0" borderId="38" xfId="50" applyNumberFormat="1" applyFont="1" applyBorder="1" applyAlignment="1">
      <alignment horizontal="center" shrinkToFit="1"/>
      <protection/>
    </xf>
    <xf numFmtId="4" fontId="45" fillId="0" borderId="38" xfId="50" applyNumberFormat="1" applyFont="1" applyBorder="1" applyAlignment="1">
      <alignment horizontal="right"/>
      <protection/>
    </xf>
    <xf numFmtId="0" fontId="44" fillId="0" borderId="0" xfId="50" applyFont="1">
      <alignment/>
      <protection/>
    </xf>
    <xf numFmtId="0" fontId="35" fillId="18" borderId="36" xfId="50" applyFont="1" applyFill="1" applyBorder="1" applyAlignment="1">
      <alignment horizontal="center"/>
      <protection/>
    </xf>
    <xf numFmtId="49" fontId="46" fillId="18" borderId="36" xfId="50" applyNumberFormat="1" applyFont="1" applyFill="1" applyBorder="1" applyAlignment="1">
      <alignment horizontal="left"/>
      <protection/>
    </xf>
    <xf numFmtId="0" fontId="46" fillId="18" borderId="16" xfId="50" applyFont="1" applyFill="1" applyBorder="1">
      <alignment/>
      <protection/>
    </xf>
    <xf numFmtId="0" fontId="35" fillId="18" borderId="17" xfId="50" applyFont="1" applyFill="1" applyBorder="1" applyAlignment="1">
      <alignment horizontal="center"/>
      <protection/>
    </xf>
    <xf numFmtId="4" fontId="35" fillId="18" borderId="17" xfId="50" applyNumberFormat="1" applyFont="1" applyFill="1" applyBorder="1" applyAlignment="1">
      <alignment horizontal="right"/>
      <protection/>
    </xf>
    <xf numFmtId="3" fontId="0" fillId="0" borderId="0" xfId="50" applyNumberFormat="1">
      <alignment/>
      <protection/>
    </xf>
    <xf numFmtId="0" fontId="0" fillId="0" borderId="0" xfId="50" applyBorder="1">
      <alignment/>
      <protection/>
    </xf>
    <xf numFmtId="0" fontId="47" fillId="0" borderId="0" xfId="50" applyFont="1" applyAlignment="1">
      <alignment/>
      <protection/>
    </xf>
    <xf numFmtId="0" fontId="0" fillId="0" borderId="0" xfId="50" applyAlignment="1">
      <alignment horizontal="right"/>
      <protection/>
    </xf>
    <xf numFmtId="0" fontId="48" fillId="0" borderId="0" xfId="50" applyFont="1" applyBorder="1">
      <alignment/>
      <protection/>
    </xf>
    <xf numFmtId="3" fontId="48" fillId="0" borderId="0" xfId="50" applyNumberFormat="1" applyFont="1" applyBorder="1" applyAlignment="1">
      <alignment horizontal="right"/>
      <protection/>
    </xf>
    <xf numFmtId="4" fontId="48" fillId="0" borderId="0" xfId="50" applyNumberFormat="1" applyFont="1" applyBorder="1">
      <alignment/>
      <protection/>
    </xf>
    <xf numFmtId="0" fontId="47" fillId="0" borderId="0" xfId="50" applyFont="1" applyBorder="1" applyAlignment="1">
      <alignment/>
      <protection/>
    </xf>
    <xf numFmtId="0" fontId="0" fillId="0" borderId="0" xfId="50" applyBorder="1" applyAlignment="1">
      <alignment horizontal="right"/>
      <protection/>
    </xf>
    <xf numFmtId="0" fontId="0" fillId="18" borderId="10" xfId="50" applyFill="1" applyBorder="1">
      <alignment/>
      <protection/>
    </xf>
    <xf numFmtId="0" fontId="0" fillId="18" borderId="11" xfId="50" applyFill="1" applyBorder="1">
      <alignment/>
      <protection/>
    </xf>
    <xf numFmtId="0" fontId="0" fillId="18" borderId="13" xfId="50" applyFill="1" applyBorder="1">
      <alignment/>
      <protection/>
    </xf>
    <xf numFmtId="0" fontId="0" fillId="18" borderId="0" xfId="50" applyFill="1" applyBorder="1">
      <alignment/>
      <protection/>
    </xf>
    <xf numFmtId="0" fontId="0" fillId="18" borderId="19" xfId="50" applyFill="1" applyBorder="1">
      <alignment/>
      <protection/>
    </xf>
    <xf numFmtId="0" fontId="0" fillId="18" borderId="15" xfId="50" applyFill="1" applyBorder="1">
      <alignment/>
      <protection/>
    </xf>
    <xf numFmtId="0" fontId="0" fillId="18" borderId="20" xfId="50" applyFill="1" applyBorder="1">
      <alignment/>
      <protection/>
    </xf>
    <xf numFmtId="0" fontId="1" fillId="18" borderId="0" xfId="50" applyFont="1" applyFill="1" applyBorder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18" borderId="0" xfId="0" applyNumberForma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18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Alignment="1">
      <alignment/>
    </xf>
    <xf numFmtId="49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14" fillId="0" borderId="0" xfId="0" applyFont="1" applyAlignment="1">
      <alignment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/>
    </xf>
    <xf numFmtId="0" fontId="37" fillId="0" borderId="0" xfId="0" applyFont="1" applyAlignment="1">
      <alignment/>
    </xf>
    <xf numFmtId="1" fontId="60" fillId="0" borderId="0" xfId="0" applyNumberFormat="1" applyFont="1" applyAlignment="1">
      <alignment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/>
    </xf>
    <xf numFmtId="0" fontId="60" fillId="0" borderId="0" xfId="0" applyFont="1" applyAlignment="1">
      <alignment/>
    </xf>
    <xf numFmtId="1" fontId="60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1" fontId="14" fillId="0" borderId="0" xfId="0" applyNumberFormat="1" applyFont="1" applyAlignment="1">
      <alignment/>
    </xf>
    <xf numFmtId="1" fontId="60" fillId="0" borderId="0" xfId="0" applyNumberFormat="1" applyFont="1" applyFill="1" applyAlignment="1">
      <alignment/>
    </xf>
    <xf numFmtId="49" fontId="62" fillId="0" borderId="0" xfId="0" applyNumberFormat="1" applyFont="1" applyAlignment="1">
      <alignment/>
    </xf>
    <xf numFmtId="0" fontId="47" fillId="0" borderId="0" xfId="0" applyFont="1" applyAlignment="1">
      <alignment/>
    </xf>
    <xf numFmtId="0" fontId="66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49" fontId="14" fillId="0" borderId="0" xfId="0" applyNumberFormat="1" applyFont="1" applyAlignment="1">
      <alignment/>
    </xf>
    <xf numFmtId="0" fontId="67" fillId="12" borderId="0" xfId="0" applyFont="1" applyFill="1" applyAlignment="1">
      <alignment horizontal="right" vertical="top" wrapText="1"/>
    </xf>
    <xf numFmtId="0" fontId="68" fillId="12" borderId="0" xfId="0" applyFont="1" applyFill="1" applyAlignment="1">
      <alignment horizontal="right" vertical="top" wrapText="1"/>
    </xf>
    <xf numFmtId="0" fontId="45" fillId="13" borderId="0" xfId="0" applyFont="1" applyFill="1" applyAlignment="1">
      <alignment horizontal="right" wrapText="1"/>
    </xf>
    <xf numFmtId="0" fontId="69" fillId="0" borderId="0" xfId="0" applyFont="1" applyAlignment="1">
      <alignment/>
    </xf>
    <xf numFmtId="0" fontId="43" fillId="18" borderId="36" xfId="50" applyFont="1" applyFill="1" applyBorder="1" applyAlignment="1">
      <alignment horizontal="center" wrapText="1"/>
      <protection/>
    </xf>
    <xf numFmtId="0" fontId="35" fillId="0" borderId="10" xfId="50" applyNumberFormat="1" applyFont="1" applyFill="1" applyBorder="1">
      <alignment/>
      <protection/>
    </xf>
    <xf numFmtId="0" fontId="35" fillId="0" borderId="12" xfId="50" applyNumberFormat="1" applyFont="1" applyFill="1" applyBorder="1">
      <alignment/>
      <protection/>
    </xf>
    <xf numFmtId="0" fontId="35" fillId="0" borderId="10" xfId="50" applyFont="1" applyFill="1" applyBorder="1">
      <alignment/>
      <protection/>
    </xf>
    <xf numFmtId="0" fontId="35" fillId="0" borderId="12" xfId="50" applyFont="1" applyFill="1" applyBorder="1">
      <alignment/>
      <protection/>
    </xf>
    <xf numFmtId="0" fontId="71" fillId="0" borderId="0" xfId="50" applyFont="1">
      <alignment/>
      <protection/>
    </xf>
    <xf numFmtId="172" fontId="45" fillId="0" borderId="38" xfId="50" applyNumberFormat="1" applyFont="1" applyBorder="1">
      <alignment/>
      <protection/>
    </xf>
    <xf numFmtId="4" fontId="45" fillId="0" borderId="12" xfId="50" applyNumberFormat="1" applyFont="1" applyBorder="1">
      <alignment/>
      <protection/>
    </xf>
    <xf numFmtId="0" fontId="35" fillId="18" borderId="17" xfId="50" applyFont="1" applyFill="1" applyBorder="1">
      <alignment/>
      <protection/>
    </xf>
    <xf numFmtId="4" fontId="38" fillId="18" borderId="18" xfId="50" applyNumberFormat="1" applyFont="1" applyFill="1" applyBorder="1">
      <alignment/>
      <protection/>
    </xf>
    <xf numFmtId="3" fontId="35" fillId="0" borderId="0" xfId="50" applyNumberFormat="1" applyFont="1">
      <alignment/>
      <protection/>
    </xf>
    <xf numFmtId="0" fontId="35" fillId="0" borderId="0" xfId="50" applyFont="1" applyBorder="1">
      <alignment/>
      <protection/>
    </xf>
    <xf numFmtId="0" fontId="63" fillId="0" borderId="0" xfId="50" applyFont="1" applyAlignment="1">
      <alignment/>
      <protection/>
    </xf>
    <xf numFmtId="0" fontId="72" fillId="0" borderId="0" xfId="50" applyFont="1" applyBorder="1">
      <alignment/>
      <protection/>
    </xf>
    <xf numFmtId="3" fontId="72" fillId="0" borderId="0" xfId="50" applyNumberFormat="1" applyFont="1" applyBorder="1" applyAlignment="1">
      <alignment horizontal="right"/>
      <protection/>
    </xf>
    <xf numFmtId="4" fontId="72" fillId="0" borderId="0" xfId="50" applyNumberFormat="1" applyFont="1" applyBorder="1">
      <alignment/>
      <protection/>
    </xf>
    <xf numFmtId="0" fontId="63" fillId="0" borderId="0" xfId="50" applyFont="1" applyBorder="1" applyAlignment="1">
      <alignment/>
      <protection/>
    </xf>
    <xf numFmtId="0" fontId="35" fillId="0" borderId="0" xfId="50" applyFont="1" applyBorder="1" applyAlignment="1">
      <alignment horizontal="right"/>
      <protection/>
    </xf>
    <xf numFmtId="49" fontId="73" fillId="19" borderId="6" xfId="56" applyNumberFormat="1" applyFont="1" applyFill="1" applyBorder="1" applyAlignment="1">
      <alignment horizontal="left"/>
      <protection/>
    </xf>
    <xf numFmtId="0" fontId="35" fillId="0" borderId="0" xfId="56">
      <alignment/>
      <protection/>
    </xf>
    <xf numFmtId="49" fontId="73" fillId="19" borderId="39" xfId="56" applyNumberFormat="1" applyFont="1" applyFill="1" applyBorder="1" applyAlignment="1">
      <alignment horizontal="left"/>
      <protection/>
    </xf>
    <xf numFmtId="49" fontId="73" fillId="19" borderId="0" xfId="56" applyNumberFormat="1" applyFont="1" applyFill="1" applyBorder="1" applyAlignment="1">
      <alignment horizontal="left"/>
      <protection/>
    </xf>
    <xf numFmtId="49" fontId="73" fillId="0" borderId="0" xfId="56" applyNumberFormat="1" applyFont="1" applyFill="1" applyBorder="1" applyAlignment="1">
      <alignment/>
      <protection/>
    </xf>
    <xf numFmtId="0" fontId="35" fillId="0" borderId="0" xfId="56" applyBorder="1">
      <alignment/>
      <protection/>
    </xf>
    <xf numFmtId="49" fontId="74" fillId="4" borderId="40" xfId="56" applyNumberFormat="1" applyFont="1" applyFill="1" applyBorder="1" applyAlignment="1">
      <alignment horizontal="left"/>
      <protection/>
    </xf>
    <xf numFmtId="49" fontId="74" fillId="4" borderId="41" xfId="56" applyNumberFormat="1" applyFont="1" applyFill="1" applyBorder="1" applyAlignment="1">
      <alignment horizontal="left"/>
      <protection/>
    </xf>
    <xf numFmtId="4" fontId="74" fillId="4" borderId="42" xfId="56" applyNumberFormat="1" applyFont="1" applyFill="1" applyBorder="1" applyAlignment="1">
      <alignment horizontal="left"/>
      <protection/>
    </xf>
    <xf numFmtId="4" fontId="74" fillId="4" borderId="43" xfId="56" applyNumberFormat="1" applyFont="1" applyFill="1" applyBorder="1" applyAlignment="1">
      <alignment horizontal="left"/>
      <protection/>
    </xf>
    <xf numFmtId="4" fontId="74" fillId="4" borderId="41" xfId="56" applyNumberFormat="1" applyFont="1" applyFill="1" applyBorder="1" applyAlignment="1">
      <alignment horizontal="left"/>
      <protection/>
    </xf>
    <xf numFmtId="49" fontId="75" fillId="6" borderId="44" xfId="56" applyNumberFormat="1" applyFont="1" applyFill="1" applyBorder="1" applyAlignment="1">
      <alignment horizontal="left"/>
      <protection/>
    </xf>
    <xf numFmtId="49" fontId="75" fillId="6" borderId="45" xfId="56" applyNumberFormat="1" applyFont="1" applyFill="1" applyBorder="1" applyAlignment="1">
      <alignment horizontal="left"/>
      <protection/>
    </xf>
    <xf numFmtId="4" fontId="75" fillId="6" borderId="6" xfId="56" applyNumberFormat="1" applyFont="1" applyFill="1" applyBorder="1" applyAlignment="1">
      <alignment horizontal="right"/>
      <protection/>
    </xf>
    <xf numFmtId="4" fontId="75" fillId="6" borderId="46" xfId="56" applyNumberFormat="1" applyFont="1" applyFill="1" applyBorder="1" applyAlignment="1">
      <alignment horizontal="right"/>
      <protection/>
    </xf>
    <xf numFmtId="4" fontId="75" fillId="6" borderId="45" xfId="56" applyNumberFormat="1" applyFont="1" applyFill="1" applyBorder="1" applyAlignment="1">
      <alignment horizontal="right"/>
      <protection/>
    </xf>
    <xf numFmtId="49" fontId="73" fillId="19" borderId="44" xfId="56" applyNumberFormat="1" applyFont="1" applyFill="1" applyBorder="1" applyAlignment="1">
      <alignment horizontal="left"/>
      <protection/>
    </xf>
    <xf numFmtId="49" fontId="73" fillId="19" borderId="45" xfId="56" applyNumberFormat="1" applyFont="1" applyFill="1" applyBorder="1" applyAlignment="1">
      <alignment horizontal="left"/>
      <protection/>
    </xf>
    <xf numFmtId="4" fontId="73" fillId="19" borderId="6" xfId="56" applyNumberFormat="1" applyFont="1" applyFill="1" applyBorder="1" applyAlignment="1">
      <alignment horizontal="right"/>
      <protection/>
    </xf>
    <xf numFmtId="4" fontId="73" fillId="19" borderId="46" xfId="56" applyNumberFormat="1" applyFont="1" applyFill="1" applyBorder="1" applyAlignment="1">
      <alignment horizontal="right"/>
      <protection/>
    </xf>
    <xf numFmtId="4" fontId="73" fillId="19" borderId="45" xfId="56" applyNumberFormat="1" applyFont="1" applyFill="1" applyBorder="1" applyAlignment="1">
      <alignment horizontal="right"/>
      <protection/>
    </xf>
    <xf numFmtId="49" fontId="76" fillId="4" borderId="44" xfId="56" applyNumberFormat="1" applyFont="1" applyFill="1" applyBorder="1" applyAlignment="1">
      <alignment horizontal="left"/>
      <protection/>
    </xf>
    <xf numFmtId="49" fontId="76" fillId="4" borderId="45" xfId="56" applyNumberFormat="1" applyFont="1" applyFill="1" applyBorder="1" applyAlignment="1">
      <alignment horizontal="left"/>
      <protection/>
    </xf>
    <xf numFmtId="4" fontId="76" fillId="4" borderId="6" xfId="56" applyNumberFormat="1" applyFont="1" applyFill="1" applyBorder="1" applyAlignment="1">
      <alignment horizontal="right"/>
      <protection/>
    </xf>
    <xf numFmtId="4" fontId="76" fillId="4" borderId="46" xfId="56" applyNumberFormat="1" applyFont="1" applyFill="1" applyBorder="1" applyAlignment="1">
      <alignment horizontal="right"/>
      <protection/>
    </xf>
    <xf numFmtId="4" fontId="76" fillId="4" borderId="45" xfId="56" applyNumberFormat="1" applyFont="1" applyFill="1" applyBorder="1" applyAlignment="1">
      <alignment horizontal="right"/>
      <protection/>
    </xf>
    <xf numFmtId="49" fontId="74" fillId="13" borderId="44" xfId="56" applyNumberFormat="1" applyFont="1" applyFill="1" applyBorder="1" applyAlignment="1">
      <alignment horizontal="left"/>
      <protection/>
    </xf>
    <xf numFmtId="49" fontId="74" fillId="13" borderId="45" xfId="56" applyNumberFormat="1" applyFont="1" applyFill="1" applyBorder="1" applyAlignment="1">
      <alignment horizontal="left"/>
      <protection/>
    </xf>
    <xf numFmtId="4" fontId="74" fillId="13" borderId="6" xfId="56" applyNumberFormat="1" applyFont="1" applyFill="1" applyBorder="1" applyAlignment="1">
      <alignment horizontal="right"/>
      <protection/>
    </xf>
    <xf numFmtId="4" fontId="74" fillId="13" borderId="47" xfId="56" applyNumberFormat="1" applyFont="1" applyFill="1" applyBorder="1" applyAlignment="1">
      <alignment horizontal="right"/>
      <protection/>
    </xf>
    <xf numFmtId="49" fontId="77" fillId="13" borderId="44" xfId="56" applyNumberFormat="1" applyFont="1" applyFill="1" applyBorder="1" applyAlignment="1">
      <alignment horizontal="left"/>
      <protection/>
    </xf>
    <xf numFmtId="11" fontId="74" fillId="13" borderId="44" xfId="56" applyNumberFormat="1" applyFont="1" applyFill="1" applyBorder="1" applyAlignment="1">
      <alignment horizontal="left" wrapText="1"/>
      <protection/>
    </xf>
    <xf numFmtId="49" fontId="74" fillId="0" borderId="44" xfId="56" applyNumberFormat="1" applyFont="1" applyFill="1" applyBorder="1" applyAlignment="1">
      <alignment horizontal="left"/>
      <protection/>
    </xf>
    <xf numFmtId="49" fontId="76" fillId="0" borderId="44" xfId="56" applyNumberFormat="1" applyFont="1" applyFill="1" applyBorder="1" applyAlignment="1">
      <alignment horizontal="left"/>
      <protection/>
    </xf>
    <xf numFmtId="49" fontId="76" fillId="0" borderId="45" xfId="56" applyNumberFormat="1" applyFont="1" applyFill="1" applyBorder="1" applyAlignment="1">
      <alignment horizontal="left"/>
      <protection/>
    </xf>
    <xf numFmtId="0" fontId="35" fillId="0" borderId="0" xfId="56" applyFill="1">
      <alignment/>
      <protection/>
    </xf>
    <xf numFmtId="49" fontId="75" fillId="6" borderId="48" xfId="56" applyNumberFormat="1" applyFont="1" applyFill="1" applyBorder="1" applyAlignment="1">
      <alignment horizontal="left"/>
      <protection/>
    </xf>
    <xf numFmtId="4" fontId="75" fillId="6" borderId="49" xfId="56" applyNumberFormat="1" applyFont="1" applyFill="1" applyBorder="1" applyAlignment="1">
      <alignment horizontal="right"/>
      <protection/>
    </xf>
    <xf numFmtId="49" fontId="35" fillId="0" borderId="0" xfId="56" applyNumberFormat="1">
      <alignment/>
      <protection/>
    </xf>
    <xf numFmtId="4" fontId="35" fillId="0" borderId="0" xfId="56" applyNumberFormat="1">
      <alignment/>
      <protection/>
    </xf>
    <xf numFmtId="49" fontId="73" fillId="19" borderId="6" xfId="53" applyNumberFormat="1" applyFont="1" applyFill="1" applyBorder="1" applyAlignment="1">
      <alignment horizontal="left"/>
      <protection/>
    </xf>
    <xf numFmtId="0" fontId="35" fillId="0" borderId="0" xfId="53">
      <alignment/>
      <protection/>
    </xf>
    <xf numFmtId="49" fontId="73" fillId="19" borderId="39" xfId="53" applyNumberFormat="1" applyFont="1" applyFill="1" applyBorder="1" applyAlignment="1">
      <alignment horizontal="left"/>
      <protection/>
    </xf>
    <xf numFmtId="49" fontId="73" fillId="19" borderId="0" xfId="53" applyNumberFormat="1" applyFont="1" applyFill="1" applyBorder="1" applyAlignment="1">
      <alignment horizontal="left"/>
      <protection/>
    </xf>
    <xf numFmtId="49" fontId="73" fillId="0" borderId="0" xfId="53" applyNumberFormat="1" applyFont="1" applyFill="1" applyBorder="1" applyAlignment="1">
      <alignment/>
      <protection/>
    </xf>
    <xf numFmtId="0" fontId="35" fillId="0" borderId="0" xfId="53" applyBorder="1">
      <alignment/>
      <protection/>
    </xf>
    <xf numFmtId="49" fontId="74" fillId="4" borderId="40" xfId="53" applyNumberFormat="1" applyFont="1" applyFill="1" applyBorder="1" applyAlignment="1">
      <alignment horizontal="left"/>
      <protection/>
    </xf>
    <xf numFmtId="49" fontId="74" fillId="4" borderId="41" xfId="53" applyNumberFormat="1" applyFont="1" applyFill="1" applyBorder="1" applyAlignment="1">
      <alignment horizontal="left"/>
      <protection/>
    </xf>
    <xf numFmtId="4" fontId="74" fillId="4" borderId="42" xfId="53" applyNumberFormat="1" applyFont="1" applyFill="1" applyBorder="1" applyAlignment="1">
      <alignment horizontal="left"/>
      <protection/>
    </xf>
    <xf numFmtId="4" fontId="74" fillId="4" borderId="43" xfId="53" applyNumberFormat="1" applyFont="1" applyFill="1" applyBorder="1" applyAlignment="1">
      <alignment horizontal="left"/>
      <protection/>
    </xf>
    <xf numFmtId="4" fontId="74" fillId="4" borderId="41" xfId="53" applyNumberFormat="1" applyFont="1" applyFill="1" applyBorder="1" applyAlignment="1">
      <alignment horizontal="left"/>
      <protection/>
    </xf>
    <xf numFmtId="49" fontId="75" fillId="6" borderId="44" xfId="53" applyNumberFormat="1" applyFont="1" applyFill="1" applyBorder="1" applyAlignment="1">
      <alignment horizontal="left"/>
      <protection/>
    </xf>
    <xf numFmtId="49" fontId="75" fillId="6" borderId="45" xfId="53" applyNumberFormat="1" applyFont="1" applyFill="1" applyBorder="1" applyAlignment="1">
      <alignment horizontal="left"/>
      <protection/>
    </xf>
    <xf numFmtId="4" fontId="75" fillId="6" borderId="6" xfId="53" applyNumberFormat="1" applyFont="1" applyFill="1" applyBorder="1" applyAlignment="1">
      <alignment horizontal="right"/>
      <protection/>
    </xf>
    <xf numFmtId="4" fontId="75" fillId="6" borderId="46" xfId="53" applyNumberFormat="1" applyFont="1" applyFill="1" applyBorder="1" applyAlignment="1">
      <alignment horizontal="right"/>
      <protection/>
    </xf>
    <xf numFmtId="4" fontId="75" fillId="6" borderId="45" xfId="53" applyNumberFormat="1" applyFont="1" applyFill="1" applyBorder="1" applyAlignment="1">
      <alignment horizontal="right"/>
      <protection/>
    </xf>
    <xf numFmtId="49" fontId="73" fillId="19" borderId="44" xfId="53" applyNumberFormat="1" applyFont="1" applyFill="1" applyBorder="1" applyAlignment="1">
      <alignment horizontal="left"/>
      <protection/>
    </xf>
    <xf numFmtId="49" fontId="73" fillId="19" borderId="45" xfId="53" applyNumberFormat="1" applyFont="1" applyFill="1" applyBorder="1" applyAlignment="1">
      <alignment horizontal="left"/>
      <protection/>
    </xf>
    <xf numFmtId="4" fontId="73" fillId="19" borderId="6" xfId="53" applyNumberFormat="1" applyFont="1" applyFill="1" applyBorder="1" applyAlignment="1">
      <alignment horizontal="right"/>
      <protection/>
    </xf>
    <xf numFmtId="4" fontId="73" fillId="19" borderId="46" xfId="53" applyNumberFormat="1" applyFont="1" applyFill="1" applyBorder="1" applyAlignment="1">
      <alignment horizontal="right"/>
      <protection/>
    </xf>
    <xf numFmtId="4" fontId="73" fillId="19" borderId="45" xfId="53" applyNumberFormat="1" applyFont="1" applyFill="1" applyBorder="1" applyAlignment="1">
      <alignment horizontal="right"/>
      <protection/>
    </xf>
    <xf numFmtId="49" fontId="76" fillId="4" borderId="44" xfId="53" applyNumberFormat="1" applyFont="1" applyFill="1" applyBorder="1" applyAlignment="1">
      <alignment horizontal="left"/>
      <protection/>
    </xf>
    <xf numFmtId="49" fontId="76" fillId="4" borderId="45" xfId="53" applyNumberFormat="1" applyFont="1" applyFill="1" applyBorder="1" applyAlignment="1">
      <alignment horizontal="left"/>
      <protection/>
    </xf>
    <xf numFmtId="4" fontId="76" fillId="4" borderId="6" xfId="53" applyNumberFormat="1" applyFont="1" applyFill="1" applyBorder="1" applyAlignment="1">
      <alignment horizontal="right"/>
      <protection/>
    </xf>
    <xf numFmtId="4" fontId="76" fillId="4" borderId="46" xfId="53" applyNumberFormat="1" applyFont="1" applyFill="1" applyBorder="1" applyAlignment="1">
      <alignment horizontal="right"/>
      <protection/>
    </xf>
    <xf numFmtId="4" fontId="76" fillId="4" borderId="45" xfId="53" applyNumberFormat="1" applyFont="1" applyFill="1" applyBorder="1" applyAlignment="1">
      <alignment horizontal="right"/>
      <protection/>
    </xf>
    <xf numFmtId="49" fontId="74" fillId="13" borderId="44" xfId="53" applyNumberFormat="1" applyFont="1" applyFill="1" applyBorder="1" applyAlignment="1">
      <alignment horizontal="left"/>
      <protection/>
    </xf>
    <xf numFmtId="49" fontId="74" fillId="13" borderId="45" xfId="53" applyNumberFormat="1" applyFont="1" applyFill="1" applyBorder="1" applyAlignment="1">
      <alignment horizontal="left"/>
      <protection/>
    </xf>
    <xf numFmtId="4" fontId="74" fillId="13" borderId="6" xfId="53" applyNumberFormat="1" applyFont="1" applyFill="1" applyBorder="1" applyAlignment="1">
      <alignment horizontal="right"/>
      <protection/>
    </xf>
    <xf numFmtId="49" fontId="76" fillId="0" borderId="44" xfId="53" applyNumberFormat="1" applyFont="1" applyFill="1" applyBorder="1" applyAlignment="1">
      <alignment horizontal="left"/>
      <protection/>
    </xf>
    <xf numFmtId="49" fontId="75" fillId="6" borderId="48" xfId="53" applyNumberFormat="1" applyFont="1" applyFill="1" applyBorder="1" applyAlignment="1">
      <alignment horizontal="left"/>
      <protection/>
    </xf>
    <xf numFmtId="4" fontId="75" fillId="6" borderId="49" xfId="53" applyNumberFormat="1" applyFont="1" applyFill="1" applyBorder="1" applyAlignment="1">
      <alignment horizontal="right"/>
      <protection/>
    </xf>
    <xf numFmtId="49" fontId="35" fillId="0" borderId="0" xfId="53" applyNumberFormat="1">
      <alignment/>
      <protection/>
    </xf>
    <xf numFmtId="4" fontId="35" fillId="0" borderId="0" xfId="53" applyNumberFormat="1">
      <alignment/>
      <protection/>
    </xf>
    <xf numFmtId="49" fontId="73" fillId="19" borderId="6" xfId="55" applyNumberFormat="1" applyFont="1" applyFill="1" applyBorder="1" applyAlignment="1">
      <alignment horizontal="left"/>
      <protection/>
    </xf>
    <xf numFmtId="0" fontId="35" fillId="0" borderId="0" xfId="55">
      <alignment/>
      <protection/>
    </xf>
    <xf numFmtId="49" fontId="73" fillId="19" borderId="39" xfId="55" applyNumberFormat="1" applyFont="1" applyFill="1" applyBorder="1" applyAlignment="1">
      <alignment horizontal="left"/>
      <protection/>
    </xf>
    <xf numFmtId="49" fontId="73" fillId="19" borderId="0" xfId="55" applyNumberFormat="1" applyFont="1" applyFill="1" applyBorder="1" applyAlignment="1">
      <alignment horizontal="left"/>
      <protection/>
    </xf>
    <xf numFmtId="49" fontId="73" fillId="0" borderId="0" xfId="55" applyNumberFormat="1" applyFont="1" applyFill="1" applyBorder="1" applyAlignment="1">
      <alignment/>
      <protection/>
    </xf>
    <xf numFmtId="0" fontId="35" fillId="0" borderId="0" xfId="55" applyBorder="1">
      <alignment/>
      <protection/>
    </xf>
    <xf numFmtId="49" fontId="74" fillId="4" borderId="40" xfId="55" applyNumberFormat="1" applyFont="1" applyFill="1" applyBorder="1" applyAlignment="1">
      <alignment horizontal="left"/>
      <protection/>
    </xf>
    <xf numFmtId="49" fontId="74" fillId="4" borderId="41" xfId="55" applyNumberFormat="1" applyFont="1" applyFill="1" applyBorder="1" applyAlignment="1">
      <alignment horizontal="left"/>
      <protection/>
    </xf>
    <xf numFmtId="4" fontId="74" fillId="4" borderId="42" xfId="55" applyNumberFormat="1" applyFont="1" applyFill="1" applyBorder="1" applyAlignment="1">
      <alignment horizontal="left"/>
      <protection/>
    </xf>
    <xf numFmtId="4" fontId="74" fillId="4" borderId="43" xfId="55" applyNumberFormat="1" applyFont="1" applyFill="1" applyBorder="1" applyAlignment="1">
      <alignment horizontal="left"/>
      <protection/>
    </xf>
    <xf numFmtId="4" fontId="74" fillId="4" borderId="41" xfId="55" applyNumberFormat="1" applyFont="1" applyFill="1" applyBorder="1" applyAlignment="1">
      <alignment horizontal="left"/>
      <protection/>
    </xf>
    <xf numFmtId="49" fontId="75" fillId="6" borderId="44" xfId="55" applyNumberFormat="1" applyFont="1" applyFill="1" applyBorder="1" applyAlignment="1">
      <alignment horizontal="left"/>
      <protection/>
    </xf>
    <xf numFmtId="49" fontId="75" fillId="6" borderId="45" xfId="55" applyNumberFormat="1" applyFont="1" applyFill="1" applyBorder="1" applyAlignment="1">
      <alignment horizontal="left"/>
      <protection/>
    </xf>
    <xf numFmtId="4" fontId="75" fillId="6" borderId="6" xfId="55" applyNumberFormat="1" applyFont="1" applyFill="1" applyBorder="1" applyAlignment="1">
      <alignment horizontal="right"/>
      <protection/>
    </xf>
    <xf numFmtId="4" fontId="75" fillId="6" borderId="46" xfId="55" applyNumberFormat="1" applyFont="1" applyFill="1" applyBorder="1" applyAlignment="1">
      <alignment horizontal="right"/>
      <protection/>
    </xf>
    <xf numFmtId="4" fontId="75" fillId="6" borderId="45" xfId="55" applyNumberFormat="1" applyFont="1" applyFill="1" applyBorder="1" applyAlignment="1">
      <alignment horizontal="right"/>
      <protection/>
    </xf>
    <xf numFmtId="49" fontId="73" fillId="19" borderId="44" xfId="55" applyNumberFormat="1" applyFont="1" applyFill="1" applyBorder="1" applyAlignment="1">
      <alignment horizontal="left"/>
      <protection/>
    </xf>
    <xf numFmtId="49" fontId="73" fillId="19" borderId="45" xfId="55" applyNumberFormat="1" applyFont="1" applyFill="1" applyBorder="1" applyAlignment="1">
      <alignment horizontal="left"/>
      <protection/>
    </xf>
    <xf numFmtId="4" fontId="73" fillId="19" borderId="6" xfId="55" applyNumberFormat="1" applyFont="1" applyFill="1" applyBorder="1" applyAlignment="1">
      <alignment horizontal="right"/>
      <protection/>
    </xf>
    <xf numFmtId="4" fontId="73" fillId="19" borderId="46" xfId="55" applyNumberFormat="1" applyFont="1" applyFill="1" applyBorder="1" applyAlignment="1">
      <alignment horizontal="right"/>
      <protection/>
    </xf>
    <xf numFmtId="4" fontId="73" fillId="19" borderId="45" xfId="55" applyNumberFormat="1" applyFont="1" applyFill="1" applyBorder="1" applyAlignment="1">
      <alignment horizontal="right"/>
      <protection/>
    </xf>
    <xf numFmtId="49" fontId="76" fillId="4" borderId="44" xfId="55" applyNumberFormat="1" applyFont="1" applyFill="1" applyBorder="1" applyAlignment="1">
      <alignment horizontal="left"/>
      <protection/>
    </xf>
    <xf numFmtId="49" fontId="76" fillId="4" borderId="45" xfId="55" applyNumberFormat="1" applyFont="1" applyFill="1" applyBorder="1" applyAlignment="1">
      <alignment horizontal="left"/>
      <protection/>
    </xf>
    <xf numFmtId="4" fontId="76" fillId="4" borderId="6" xfId="55" applyNumberFormat="1" applyFont="1" applyFill="1" applyBorder="1" applyAlignment="1">
      <alignment horizontal="right"/>
      <protection/>
    </xf>
    <xf numFmtId="4" fontId="76" fillId="4" borderId="46" xfId="55" applyNumberFormat="1" applyFont="1" applyFill="1" applyBorder="1" applyAlignment="1">
      <alignment horizontal="right"/>
      <protection/>
    </xf>
    <xf numFmtId="4" fontId="76" fillId="4" borderId="45" xfId="55" applyNumberFormat="1" applyFont="1" applyFill="1" applyBorder="1" applyAlignment="1">
      <alignment horizontal="right"/>
      <protection/>
    </xf>
    <xf numFmtId="49" fontId="74" fillId="13" borderId="44" xfId="55" applyNumberFormat="1" applyFont="1" applyFill="1" applyBorder="1" applyAlignment="1">
      <alignment horizontal="left"/>
      <protection/>
    </xf>
    <xf numFmtId="49" fontId="74" fillId="13" borderId="45" xfId="55" applyNumberFormat="1" applyFont="1" applyFill="1" applyBorder="1" applyAlignment="1">
      <alignment horizontal="left"/>
      <protection/>
    </xf>
    <xf numFmtId="4" fontId="74" fillId="13" borderId="6" xfId="55" applyNumberFormat="1" applyFont="1" applyFill="1" applyBorder="1" applyAlignment="1">
      <alignment horizontal="right"/>
      <protection/>
    </xf>
    <xf numFmtId="4" fontId="74" fillId="13" borderId="47" xfId="55" applyNumberFormat="1" applyFont="1" applyFill="1" applyBorder="1" applyAlignment="1">
      <alignment horizontal="right"/>
      <protection/>
    </xf>
    <xf numFmtId="49" fontId="77" fillId="13" borderId="44" xfId="55" applyNumberFormat="1" applyFont="1" applyFill="1" applyBorder="1" applyAlignment="1">
      <alignment horizontal="left"/>
      <protection/>
    </xf>
    <xf numFmtId="11" fontId="74" fillId="13" borderId="44" xfId="55" applyNumberFormat="1" applyFont="1" applyFill="1" applyBorder="1" applyAlignment="1">
      <alignment horizontal="left" wrapText="1"/>
      <protection/>
    </xf>
    <xf numFmtId="49" fontId="74" fillId="0" borderId="44" xfId="55" applyNumberFormat="1" applyFont="1" applyFill="1" applyBorder="1" applyAlignment="1">
      <alignment horizontal="left"/>
      <protection/>
    </xf>
    <xf numFmtId="49" fontId="76" fillId="0" borderId="44" xfId="55" applyNumberFormat="1" applyFont="1" applyFill="1" applyBorder="1" applyAlignment="1">
      <alignment horizontal="left"/>
      <protection/>
    </xf>
    <xf numFmtId="0" fontId="35" fillId="0" borderId="0" xfId="55" applyFill="1">
      <alignment/>
      <protection/>
    </xf>
    <xf numFmtId="49" fontId="75" fillId="6" borderId="48" xfId="55" applyNumberFormat="1" applyFont="1" applyFill="1" applyBorder="1" applyAlignment="1">
      <alignment horizontal="left"/>
      <protection/>
    </xf>
    <xf numFmtId="4" fontId="75" fillId="6" borderId="49" xfId="55" applyNumberFormat="1" applyFont="1" applyFill="1" applyBorder="1" applyAlignment="1">
      <alignment horizontal="right"/>
      <protection/>
    </xf>
    <xf numFmtId="49" fontId="35" fillId="0" borderId="0" xfId="55" applyNumberFormat="1">
      <alignment/>
      <protection/>
    </xf>
    <xf numFmtId="4" fontId="35" fillId="0" borderId="0" xfId="55" applyNumberFormat="1">
      <alignment/>
      <protection/>
    </xf>
    <xf numFmtId="49" fontId="73" fillId="19" borderId="6" xfId="54" applyNumberFormat="1" applyFont="1" applyFill="1" applyBorder="1" applyAlignment="1">
      <alignment horizontal="left"/>
      <protection/>
    </xf>
    <xf numFmtId="0" fontId="35" fillId="0" borderId="0" xfId="54">
      <alignment/>
      <protection/>
    </xf>
    <xf numFmtId="49" fontId="73" fillId="19" borderId="39" xfId="54" applyNumberFormat="1" applyFont="1" applyFill="1" applyBorder="1" applyAlignment="1">
      <alignment horizontal="left"/>
      <protection/>
    </xf>
    <xf numFmtId="49" fontId="73" fillId="19" borderId="0" xfId="54" applyNumberFormat="1" applyFont="1" applyFill="1" applyBorder="1" applyAlignment="1">
      <alignment horizontal="left"/>
      <protection/>
    </xf>
    <xf numFmtId="49" fontId="73" fillId="0" borderId="0" xfId="54" applyNumberFormat="1" applyFont="1" applyFill="1" applyBorder="1" applyAlignment="1">
      <alignment/>
      <protection/>
    </xf>
    <xf numFmtId="0" fontId="35" fillId="0" borderId="0" xfId="54" applyBorder="1">
      <alignment/>
      <protection/>
    </xf>
    <xf numFmtId="49" fontId="74" fillId="4" borderId="40" xfId="54" applyNumberFormat="1" applyFont="1" applyFill="1" applyBorder="1" applyAlignment="1">
      <alignment horizontal="left"/>
      <protection/>
    </xf>
    <xf numFmtId="49" fontId="74" fillId="4" borderId="41" xfId="54" applyNumberFormat="1" applyFont="1" applyFill="1" applyBorder="1" applyAlignment="1">
      <alignment horizontal="left"/>
      <protection/>
    </xf>
    <xf numFmtId="4" fontId="74" fillId="4" borderId="42" xfId="54" applyNumberFormat="1" applyFont="1" applyFill="1" applyBorder="1" applyAlignment="1">
      <alignment horizontal="left"/>
      <protection/>
    </xf>
    <xf numFmtId="4" fontId="74" fillId="4" borderId="43" xfId="54" applyNumberFormat="1" applyFont="1" applyFill="1" applyBorder="1" applyAlignment="1">
      <alignment horizontal="left"/>
      <protection/>
    </xf>
    <xf numFmtId="4" fontId="74" fillId="4" borderId="41" xfId="54" applyNumberFormat="1" applyFont="1" applyFill="1" applyBorder="1" applyAlignment="1">
      <alignment horizontal="left"/>
      <protection/>
    </xf>
    <xf numFmtId="49" fontId="75" fillId="6" borderId="44" xfId="54" applyNumberFormat="1" applyFont="1" applyFill="1" applyBorder="1" applyAlignment="1">
      <alignment horizontal="left"/>
      <protection/>
    </xf>
    <xf numFmtId="49" fontId="75" fillId="6" borderId="45" xfId="54" applyNumberFormat="1" applyFont="1" applyFill="1" applyBorder="1" applyAlignment="1">
      <alignment horizontal="left"/>
      <protection/>
    </xf>
    <xf numFmtId="4" fontId="75" fillId="6" borderId="6" xfId="54" applyNumberFormat="1" applyFont="1" applyFill="1" applyBorder="1" applyAlignment="1">
      <alignment horizontal="right"/>
      <protection/>
    </xf>
    <xf numFmtId="4" fontId="75" fillId="6" borderId="45" xfId="54" applyNumberFormat="1" applyFont="1" applyFill="1" applyBorder="1" applyAlignment="1">
      <alignment horizontal="right"/>
      <protection/>
    </xf>
    <xf numFmtId="49" fontId="73" fillId="19" borderId="44" xfId="54" applyNumberFormat="1" applyFont="1" applyFill="1" applyBorder="1" applyAlignment="1">
      <alignment horizontal="left"/>
      <protection/>
    </xf>
    <xf numFmtId="49" fontId="73" fillId="19" borderId="45" xfId="54" applyNumberFormat="1" applyFont="1" applyFill="1" applyBorder="1" applyAlignment="1">
      <alignment horizontal="left"/>
      <protection/>
    </xf>
    <xf numFmtId="4" fontId="73" fillId="19" borderId="6" xfId="54" applyNumberFormat="1" applyFont="1" applyFill="1" applyBorder="1" applyAlignment="1">
      <alignment horizontal="right"/>
      <protection/>
    </xf>
    <xf numFmtId="4" fontId="73" fillId="19" borderId="45" xfId="54" applyNumberFormat="1" applyFont="1" applyFill="1" applyBorder="1" applyAlignment="1">
      <alignment horizontal="right"/>
      <protection/>
    </xf>
    <xf numFmtId="49" fontId="76" fillId="4" borderId="44" xfId="54" applyNumberFormat="1" applyFont="1" applyFill="1" applyBorder="1" applyAlignment="1">
      <alignment horizontal="left"/>
      <protection/>
    </xf>
    <xf numFmtId="49" fontId="76" fillId="4" borderId="45" xfId="54" applyNumberFormat="1" applyFont="1" applyFill="1" applyBorder="1" applyAlignment="1">
      <alignment horizontal="left"/>
      <protection/>
    </xf>
    <xf numFmtId="4" fontId="76" fillId="4" borderId="6" xfId="54" applyNumberFormat="1" applyFont="1" applyFill="1" applyBorder="1" applyAlignment="1">
      <alignment horizontal="right"/>
      <protection/>
    </xf>
    <xf numFmtId="4" fontId="76" fillId="4" borderId="45" xfId="54" applyNumberFormat="1" applyFont="1" applyFill="1" applyBorder="1" applyAlignment="1">
      <alignment horizontal="right"/>
      <protection/>
    </xf>
    <xf numFmtId="49" fontId="77" fillId="13" borderId="44" xfId="54" applyNumberFormat="1" applyFont="1" applyFill="1" applyBorder="1" applyAlignment="1">
      <alignment horizontal="left"/>
      <protection/>
    </xf>
    <xf numFmtId="49" fontId="74" fillId="13" borderId="45" xfId="54" applyNumberFormat="1" applyFont="1" applyFill="1" applyBorder="1" applyAlignment="1">
      <alignment horizontal="left"/>
      <protection/>
    </xf>
    <xf numFmtId="4" fontId="74" fillId="13" borderId="6" xfId="54" applyNumberFormat="1" applyFont="1" applyFill="1" applyBorder="1" applyAlignment="1">
      <alignment horizontal="right"/>
      <protection/>
    </xf>
    <xf numFmtId="11" fontId="74" fillId="13" borderId="44" xfId="54" applyNumberFormat="1" applyFont="1" applyFill="1" applyBorder="1" applyAlignment="1">
      <alignment horizontal="left" wrapText="1"/>
      <protection/>
    </xf>
    <xf numFmtId="49" fontId="74" fillId="13" borderId="44" xfId="54" applyNumberFormat="1" applyFont="1" applyFill="1" applyBorder="1" applyAlignment="1">
      <alignment horizontal="left"/>
      <protection/>
    </xf>
    <xf numFmtId="49" fontId="75" fillId="6" borderId="48" xfId="54" applyNumberFormat="1" applyFont="1" applyFill="1" applyBorder="1" applyAlignment="1">
      <alignment horizontal="left"/>
      <protection/>
    </xf>
    <xf numFmtId="4" fontId="75" fillId="6" borderId="49" xfId="54" applyNumberFormat="1" applyFont="1" applyFill="1" applyBorder="1" applyAlignment="1">
      <alignment horizontal="right"/>
      <protection/>
    </xf>
    <xf numFmtId="49" fontId="35" fillId="0" borderId="0" xfId="54" applyNumberFormat="1">
      <alignment/>
      <protection/>
    </xf>
    <xf numFmtId="4" fontId="35" fillId="0" borderId="0" xfId="54" applyNumberFormat="1">
      <alignment/>
      <protection/>
    </xf>
    <xf numFmtId="49" fontId="73" fillId="19" borderId="6" xfId="52" applyNumberFormat="1" applyFont="1" applyFill="1" applyBorder="1" applyAlignment="1">
      <alignment horizontal="left"/>
      <protection/>
    </xf>
    <xf numFmtId="0" fontId="35" fillId="0" borderId="0" xfId="52">
      <alignment/>
      <protection/>
    </xf>
    <xf numFmtId="49" fontId="73" fillId="19" borderId="39" xfId="52" applyNumberFormat="1" applyFont="1" applyFill="1" applyBorder="1" applyAlignment="1">
      <alignment horizontal="left"/>
      <protection/>
    </xf>
    <xf numFmtId="49" fontId="73" fillId="19" borderId="0" xfId="52" applyNumberFormat="1" applyFont="1" applyFill="1" applyBorder="1" applyAlignment="1">
      <alignment horizontal="left"/>
      <protection/>
    </xf>
    <xf numFmtId="49" fontId="73" fillId="0" borderId="0" xfId="52" applyNumberFormat="1" applyFont="1" applyFill="1" applyBorder="1" applyAlignment="1">
      <alignment/>
      <protection/>
    </xf>
    <xf numFmtId="0" fontId="35" fillId="0" borderId="0" xfId="52" applyBorder="1">
      <alignment/>
      <protection/>
    </xf>
    <xf numFmtId="49" fontId="74" fillId="4" borderId="40" xfId="52" applyNumberFormat="1" applyFont="1" applyFill="1" applyBorder="1" applyAlignment="1">
      <alignment horizontal="left"/>
      <protection/>
    </xf>
    <xf numFmtId="49" fontId="74" fillId="4" borderId="41" xfId="52" applyNumberFormat="1" applyFont="1" applyFill="1" applyBorder="1" applyAlignment="1">
      <alignment horizontal="left"/>
      <protection/>
    </xf>
    <xf numFmtId="4" fontId="74" fillId="4" borderId="42" xfId="52" applyNumberFormat="1" applyFont="1" applyFill="1" applyBorder="1" applyAlignment="1">
      <alignment horizontal="left"/>
      <protection/>
    </xf>
    <xf numFmtId="4" fontId="74" fillId="4" borderId="43" xfId="52" applyNumberFormat="1" applyFont="1" applyFill="1" applyBorder="1" applyAlignment="1">
      <alignment horizontal="left"/>
      <protection/>
    </xf>
    <xf numFmtId="4" fontId="74" fillId="4" borderId="41" xfId="52" applyNumberFormat="1" applyFont="1" applyFill="1" applyBorder="1" applyAlignment="1">
      <alignment horizontal="left"/>
      <protection/>
    </xf>
    <xf numFmtId="49" fontId="75" fillId="6" borderId="44" xfId="52" applyNumberFormat="1" applyFont="1" applyFill="1" applyBorder="1" applyAlignment="1">
      <alignment horizontal="left"/>
      <protection/>
    </xf>
    <xf numFmtId="49" fontId="75" fillId="6" borderId="45" xfId="52" applyNumberFormat="1" applyFont="1" applyFill="1" applyBorder="1" applyAlignment="1">
      <alignment horizontal="left"/>
      <protection/>
    </xf>
    <xf numFmtId="4" fontId="75" fillId="6" borderId="6" xfId="52" applyNumberFormat="1" applyFont="1" applyFill="1" applyBorder="1" applyAlignment="1">
      <alignment horizontal="right"/>
      <protection/>
    </xf>
    <xf numFmtId="4" fontId="75" fillId="6" borderId="45" xfId="52" applyNumberFormat="1" applyFont="1" applyFill="1" applyBorder="1" applyAlignment="1">
      <alignment horizontal="right"/>
      <protection/>
    </xf>
    <xf numFmtId="49" fontId="73" fillId="19" borderId="44" xfId="52" applyNumberFormat="1" applyFont="1" applyFill="1" applyBorder="1" applyAlignment="1">
      <alignment horizontal="left"/>
      <protection/>
    </xf>
    <xf numFmtId="49" fontId="73" fillId="19" borderId="45" xfId="52" applyNumberFormat="1" applyFont="1" applyFill="1" applyBorder="1" applyAlignment="1">
      <alignment horizontal="left"/>
      <protection/>
    </xf>
    <xf numFmtId="4" fontId="73" fillId="19" borderId="6" xfId="52" applyNumberFormat="1" applyFont="1" applyFill="1" applyBorder="1" applyAlignment="1">
      <alignment horizontal="right"/>
      <protection/>
    </xf>
    <xf numFmtId="4" fontId="73" fillId="19" borderId="45" xfId="52" applyNumberFormat="1" applyFont="1" applyFill="1" applyBorder="1" applyAlignment="1">
      <alignment horizontal="right"/>
      <protection/>
    </xf>
    <xf numFmtId="49" fontId="76" fillId="4" borderId="44" xfId="52" applyNumberFormat="1" applyFont="1" applyFill="1" applyBorder="1" applyAlignment="1">
      <alignment horizontal="left"/>
      <protection/>
    </xf>
    <xf numFmtId="49" fontId="76" fillId="4" borderId="45" xfId="52" applyNumberFormat="1" applyFont="1" applyFill="1" applyBorder="1" applyAlignment="1">
      <alignment horizontal="left"/>
      <protection/>
    </xf>
    <xf numFmtId="4" fontId="76" fillId="4" borderId="6" xfId="52" applyNumberFormat="1" applyFont="1" applyFill="1" applyBorder="1" applyAlignment="1">
      <alignment horizontal="right"/>
      <protection/>
    </xf>
    <xf numFmtId="4" fontId="76" fillId="4" borderId="45" xfId="52" applyNumberFormat="1" applyFont="1" applyFill="1" applyBorder="1" applyAlignment="1">
      <alignment horizontal="right"/>
      <protection/>
    </xf>
    <xf numFmtId="49" fontId="74" fillId="13" borderId="44" xfId="52" applyNumberFormat="1" applyFont="1" applyFill="1" applyBorder="1" applyAlignment="1">
      <alignment horizontal="left"/>
      <protection/>
    </xf>
    <xf numFmtId="49" fontId="74" fillId="13" borderId="45" xfId="52" applyNumberFormat="1" applyFont="1" applyFill="1" applyBorder="1" applyAlignment="1">
      <alignment horizontal="left"/>
      <protection/>
    </xf>
    <xf numFmtId="4" fontId="74" fillId="13" borderId="6" xfId="52" applyNumberFormat="1" applyFont="1" applyFill="1" applyBorder="1" applyAlignment="1">
      <alignment horizontal="right"/>
      <protection/>
    </xf>
    <xf numFmtId="49" fontId="76" fillId="0" borderId="44" xfId="52" applyNumberFormat="1" applyFont="1" applyFill="1" applyBorder="1" applyAlignment="1">
      <alignment horizontal="left"/>
      <protection/>
    </xf>
    <xf numFmtId="49" fontId="75" fillId="6" borderId="48" xfId="52" applyNumberFormat="1" applyFont="1" applyFill="1" applyBorder="1" applyAlignment="1">
      <alignment horizontal="left"/>
      <protection/>
    </xf>
    <xf numFmtId="4" fontId="75" fillId="6" borderId="49" xfId="52" applyNumberFormat="1" applyFont="1" applyFill="1" applyBorder="1" applyAlignment="1">
      <alignment horizontal="right"/>
      <protection/>
    </xf>
    <xf numFmtId="49" fontId="35" fillId="0" borderId="0" xfId="52" applyNumberFormat="1">
      <alignment/>
      <protection/>
    </xf>
    <xf numFmtId="4" fontId="35" fillId="0" borderId="0" xfId="52" applyNumberFormat="1">
      <alignment/>
      <protection/>
    </xf>
    <xf numFmtId="49" fontId="73" fillId="19" borderId="6" xfId="51" applyNumberFormat="1" applyFont="1" applyFill="1" applyBorder="1" applyAlignment="1">
      <alignment horizontal="left"/>
      <protection/>
    </xf>
    <xf numFmtId="0" fontId="35" fillId="0" borderId="0" xfId="51">
      <alignment/>
      <protection/>
    </xf>
    <xf numFmtId="49" fontId="73" fillId="19" borderId="39" xfId="51" applyNumberFormat="1" applyFont="1" applyFill="1" applyBorder="1" applyAlignment="1">
      <alignment horizontal="left"/>
      <protection/>
    </xf>
    <xf numFmtId="49" fontId="73" fillId="19" borderId="0" xfId="51" applyNumberFormat="1" applyFont="1" applyFill="1" applyBorder="1" applyAlignment="1">
      <alignment horizontal="left"/>
      <protection/>
    </xf>
    <xf numFmtId="49" fontId="73" fillId="0" borderId="0" xfId="51" applyNumberFormat="1" applyFont="1" applyFill="1" applyBorder="1" applyAlignment="1">
      <alignment/>
      <protection/>
    </xf>
    <xf numFmtId="0" fontId="35" fillId="0" borderId="0" xfId="51" applyBorder="1">
      <alignment/>
      <protection/>
    </xf>
    <xf numFmtId="49" fontId="74" fillId="4" borderId="40" xfId="51" applyNumberFormat="1" applyFont="1" applyFill="1" applyBorder="1" applyAlignment="1">
      <alignment horizontal="left"/>
      <protection/>
    </xf>
    <xf numFmtId="49" fontId="74" fillId="4" borderId="41" xfId="51" applyNumberFormat="1" applyFont="1" applyFill="1" applyBorder="1" applyAlignment="1">
      <alignment horizontal="left"/>
      <protection/>
    </xf>
    <xf numFmtId="4" fontId="74" fillId="4" borderId="42" xfId="51" applyNumberFormat="1" applyFont="1" applyFill="1" applyBorder="1" applyAlignment="1">
      <alignment horizontal="left"/>
      <protection/>
    </xf>
    <xf numFmtId="4" fontId="74" fillId="4" borderId="43" xfId="51" applyNumberFormat="1" applyFont="1" applyFill="1" applyBorder="1" applyAlignment="1">
      <alignment horizontal="left"/>
      <protection/>
    </xf>
    <xf numFmtId="4" fontId="74" fillId="4" borderId="41" xfId="51" applyNumberFormat="1" applyFont="1" applyFill="1" applyBorder="1" applyAlignment="1">
      <alignment horizontal="left"/>
      <protection/>
    </xf>
    <xf numFmtId="49" fontId="75" fillId="6" borderId="44" xfId="51" applyNumberFormat="1" applyFont="1" applyFill="1" applyBorder="1" applyAlignment="1">
      <alignment horizontal="left"/>
      <protection/>
    </xf>
    <xf numFmtId="49" fontId="75" fillId="6" borderId="45" xfId="51" applyNumberFormat="1" applyFont="1" applyFill="1" applyBorder="1" applyAlignment="1">
      <alignment horizontal="left"/>
      <protection/>
    </xf>
    <xf numFmtId="4" fontId="75" fillId="6" borderId="6" xfId="51" applyNumberFormat="1" applyFont="1" applyFill="1" applyBorder="1" applyAlignment="1">
      <alignment horizontal="right"/>
      <protection/>
    </xf>
    <xf numFmtId="4" fontId="75" fillId="6" borderId="45" xfId="51" applyNumberFormat="1" applyFont="1" applyFill="1" applyBorder="1" applyAlignment="1">
      <alignment horizontal="right"/>
      <protection/>
    </xf>
    <xf numFmtId="49" fontId="73" fillId="19" borderId="44" xfId="51" applyNumberFormat="1" applyFont="1" applyFill="1" applyBorder="1" applyAlignment="1">
      <alignment horizontal="left"/>
      <protection/>
    </xf>
    <xf numFmtId="49" fontId="73" fillId="19" borderId="45" xfId="51" applyNumberFormat="1" applyFont="1" applyFill="1" applyBorder="1" applyAlignment="1">
      <alignment horizontal="left"/>
      <protection/>
    </xf>
    <xf numFmtId="4" fontId="73" fillId="19" borderId="6" xfId="51" applyNumberFormat="1" applyFont="1" applyFill="1" applyBorder="1" applyAlignment="1">
      <alignment horizontal="right"/>
      <protection/>
    </xf>
    <xf numFmtId="4" fontId="73" fillId="19" borderId="45" xfId="51" applyNumberFormat="1" applyFont="1" applyFill="1" applyBorder="1" applyAlignment="1">
      <alignment horizontal="right"/>
      <protection/>
    </xf>
    <xf numFmtId="49" fontId="76" fillId="4" borderId="44" xfId="51" applyNumberFormat="1" applyFont="1" applyFill="1" applyBorder="1" applyAlignment="1">
      <alignment horizontal="left"/>
      <protection/>
    </xf>
    <xf numFmtId="49" fontId="76" fillId="4" borderId="45" xfId="51" applyNumberFormat="1" applyFont="1" applyFill="1" applyBorder="1" applyAlignment="1">
      <alignment horizontal="left"/>
      <protection/>
    </xf>
    <xf numFmtId="4" fontId="76" fillId="4" borderId="6" xfId="51" applyNumberFormat="1" applyFont="1" applyFill="1" applyBorder="1" applyAlignment="1">
      <alignment horizontal="right"/>
      <protection/>
    </xf>
    <xf numFmtId="4" fontId="76" fillId="4" borderId="45" xfId="51" applyNumberFormat="1" applyFont="1" applyFill="1" applyBorder="1" applyAlignment="1">
      <alignment horizontal="right"/>
      <protection/>
    </xf>
    <xf numFmtId="49" fontId="74" fillId="13" borderId="44" xfId="51" applyNumberFormat="1" applyFont="1" applyFill="1" applyBorder="1" applyAlignment="1">
      <alignment horizontal="left"/>
      <protection/>
    </xf>
    <xf numFmtId="49" fontId="74" fillId="13" borderId="45" xfId="51" applyNumberFormat="1" applyFont="1" applyFill="1" applyBorder="1" applyAlignment="1">
      <alignment horizontal="left"/>
      <protection/>
    </xf>
    <xf numFmtId="4" fontId="74" fillId="13" borderId="6" xfId="51" applyNumberFormat="1" applyFont="1" applyFill="1" applyBorder="1" applyAlignment="1">
      <alignment horizontal="right"/>
      <protection/>
    </xf>
    <xf numFmtId="49" fontId="76" fillId="0" borderId="44" xfId="51" applyNumberFormat="1" applyFont="1" applyFill="1" applyBorder="1" applyAlignment="1">
      <alignment horizontal="left"/>
      <protection/>
    </xf>
    <xf numFmtId="49" fontId="75" fillId="6" borderId="48" xfId="51" applyNumberFormat="1" applyFont="1" applyFill="1" applyBorder="1" applyAlignment="1">
      <alignment horizontal="left"/>
      <protection/>
    </xf>
    <xf numFmtId="4" fontId="75" fillId="6" borderId="49" xfId="51" applyNumberFormat="1" applyFont="1" applyFill="1" applyBorder="1" applyAlignment="1">
      <alignment horizontal="right"/>
      <protection/>
    </xf>
    <xf numFmtId="49" fontId="35" fillId="0" borderId="0" xfId="51" applyNumberFormat="1">
      <alignment/>
      <protection/>
    </xf>
    <xf numFmtId="4" fontId="35" fillId="0" borderId="0" xfId="51" applyNumberFormat="1">
      <alignment/>
      <protection/>
    </xf>
    <xf numFmtId="4" fontId="74" fillId="13" borderId="6" xfId="56" applyNumberFormat="1" applyFont="1" applyFill="1" applyBorder="1" applyAlignment="1" applyProtection="1">
      <alignment horizontal="right"/>
      <protection locked="0"/>
    </xf>
    <xf numFmtId="4" fontId="74" fillId="13" borderId="46" xfId="56" applyNumberFormat="1" applyFont="1" applyFill="1" applyBorder="1" applyAlignment="1" applyProtection="1">
      <alignment horizontal="right"/>
      <protection locked="0"/>
    </xf>
    <xf numFmtId="4" fontId="73" fillId="19" borderId="6" xfId="56" applyNumberFormat="1" applyFont="1" applyFill="1" applyBorder="1" applyAlignment="1" applyProtection="1">
      <alignment horizontal="right"/>
      <protection locked="0"/>
    </xf>
    <xf numFmtId="4" fontId="73" fillId="19" borderId="46" xfId="56" applyNumberFormat="1" applyFont="1" applyFill="1" applyBorder="1" applyAlignment="1" applyProtection="1">
      <alignment horizontal="right"/>
      <protection locked="0"/>
    </xf>
    <xf numFmtId="4" fontId="76" fillId="4" borderId="6" xfId="56" applyNumberFormat="1" applyFont="1" applyFill="1" applyBorder="1" applyAlignment="1" applyProtection="1">
      <alignment horizontal="right"/>
      <protection locked="0"/>
    </xf>
    <xf numFmtId="4" fontId="76" fillId="4" borderId="46" xfId="56" applyNumberFormat="1" applyFont="1" applyFill="1" applyBorder="1" applyAlignment="1" applyProtection="1">
      <alignment horizontal="right"/>
      <protection locked="0"/>
    </xf>
    <xf numFmtId="4" fontId="74" fillId="0" borderId="6" xfId="56" applyNumberFormat="1" applyFont="1" applyFill="1" applyBorder="1" applyAlignment="1" applyProtection="1">
      <alignment horizontal="right"/>
      <protection locked="0"/>
    </xf>
    <xf numFmtId="4" fontId="76" fillId="0" borderId="6" xfId="56" applyNumberFormat="1" applyFont="1" applyFill="1" applyBorder="1" applyAlignment="1" applyProtection="1">
      <alignment horizontal="right"/>
      <protection locked="0"/>
    </xf>
    <xf numFmtId="49" fontId="73" fillId="19" borderId="6" xfId="56" applyNumberFormat="1" applyFont="1" applyFill="1" applyBorder="1" applyAlignment="1" applyProtection="1">
      <alignment horizontal="left"/>
      <protection locked="0"/>
    </xf>
    <xf numFmtId="49" fontId="73" fillId="19" borderId="46" xfId="56" applyNumberFormat="1" applyFont="1" applyFill="1" applyBorder="1" applyAlignment="1" applyProtection="1">
      <alignment horizontal="left"/>
      <protection locked="0"/>
    </xf>
    <xf numFmtId="49" fontId="76" fillId="4" borderId="6" xfId="56" applyNumberFormat="1" applyFont="1" applyFill="1" applyBorder="1" applyAlignment="1" applyProtection="1">
      <alignment horizontal="left"/>
      <protection locked="0"/>
    </xf>
    <xf numFmtId="49" fontId="76" fillId="4" borderId="46" xfId="56" applyNumberFormat="1" applyFont="1" applyFill="1" applyBorder="1" applyAlignment="1" applyProtection="1">
      <alignment horizontal="left"/>
      <protection locked="0"/>
    </xf>
    <xf numFmtId="4" fontId="75" fillId="6" borderId="49" xfId="56" applyNumberFormat="1" applyFont="1" applyFill="1" applyBorder="1" applyAlignment="1" applyProtection="1">
      <alignment horizontal="right"/>
      <protection locked="0"/>
    </xf>
    <xf numFmtId="4" fontId="75" fillId="6" borderId="50" xfId="56" applyNumberFormat="1" applyFont="1" applyFill="1" applyBorder="1" applyAlignment="1" applyProtection="1">
      <alignment horizontal="right"/>
      <protection locked="0"/>
    </xf>
    <xf numFmtId="4" fontId="74" fillId="13" borderId="6" xfId="53" applyNumberFormat="1" applyFont="1" applyFill="1" applyBorder="1" applyAlignment="1" applyProtection="1">
      <alignment horizontal="right"/>
      <protection locked="0"/>
    </xf>
    <xf numFmtId="4" fontId="74" fillId="13" borderId="46" xfId="53" applyNumberFormat="1" applyFont="1" applyFill="1" applyBorder="1" applyAlignment="1" applyProtection="1">
      <alignment horizontal="right"/>
      <protection locked="0"/>
    </xf>
    <xf numFmtId="4" fontId="76" fillId="4" borderId="6" xfId="53" applyNumberFormat="1" applyFont="1" applyFill="1" applyBorder="1" applyAlignment="1" applyProtection="1">
      <alignment horizontal="right"/>
      <protection locked="0"/>
    </xf>
    <xf numFmtId="4" fontId="76" fillId="4" borderId="46" xfId="53" applyNumberFormat="1" applyFont="1" applyFill="1" applyBorder="1" applyAlignment="1" applyProtection="1">
      <alignment horizontal="right"/>
      <protection locked="0"/>
    </xf>
    <xf numFmtId="49" fontId="73" fillId="19" borderId="6" xfId="53" applyNumberFormat="1" applyFont="1" applyFill="1" applyBorder="1" applyAlignment="1" applyProtection="1">
      <alignment horizontal="left"/>
      <protection locked="0"/>
    </xf>
    <xf numFmtId="49" fontId="73" fillId="19" borderId="46" xfId="53" applyNumberFormat="1" applyFont="1" applyFill="1" applyBorder="1" applyAlignment="1" applyProtection="1">
      <alignment horizontal="left"/>
      <protection locked="0"/>
    </xf>
    <xf numFmtId="49" fontId="76" fillId="4" borderId="6" xfId="53" applyNumberFormat="1" applyFont="1" applyFill="1" applyBorder="1" applyAlignment="1" applyProtection="1">
      <alignment horizontal="left"/>
      <protection locked="0"/>
    </xf>
    <xf numFmtId="49" fontId="76" fillId="4" borderId="46" xfId="53" applyNumberFormat="1" applyFont="1" applyFill="1" applyBorder="1" applyAlignment="1" applyProtection="1">
      <alignment horizontal="left"/>
      <protection locked="0"/>
    </xf>
    <xf numFmtId="4" fontId="75" fillId="6" borderId="49" xfId="53" applyNumberFormat="1" applyFont="1" applyFill="1" applyBorder="1" applyAlignment="1" applyProtection="1">
      <alignment horizontal="right"/>
      <protection locked="0"/>
    </xf>
    <xf numFmtId="4" fontId="75" fillId="6" borderId="50" xfId="53" applyNumberFormat="1" applyFont="1" applyFill="1" applyBorder="1" applyAlignment="1" applyProtection="1">
      <alignment horizontal="right"/>
      <protection locked="0"/>
    </xf>
    <xf numFmtId="4" fontId="75" fillId="6" borderId="6" xfId="55" applyNumberFormat="1" applyFont="1" applyFill="1" applyBorder="1" applyAlignment="1" applyProtection="1">
      <alignment horizontal="right"/>
      <protection locked="0"/>
    </xf>
    <xf numFmtId="4" fontId="75" fillId="6" borderId="46" xfId="55" applyNumberFormat="1" applyFont="1" applyFill="1" applyBorder="1" applyAlignment="1" applyProtection="1">
      <alignment horizontal="right"/>
      <protection locked="0"/>
    </xf>
    <xf numFmtId="4" fontId="73" fillId="19" borderId="6" xfId="55" applyNumberFormat="1" applyFont="1" applyFill="1" applyBorder="1" applyAlignment="1" applyProtection="1">
      <alignment horizontal="right"/>
      <protection locked="0"/>
    </xf>
    <xf numFmtId="4" fontId="73" fillId="19" borderId="46" xfId="55" applyNumberFormat="1" applyFont="1" applyFill="1" applyBorder="1" applyAlignment="1" applyProtection="1">
      <alignment horizontal="right"/>
      <protection locked="0"/>
    </xf>
    <xf numFmtId="4" fontId="76" fillId="4" borderId="6" xfId="55" applyNumberFormat="1" applyFont="1" applyFill="1" applyBorder="1" applyAlignment="1" applyProtection="1">
      <alignment horizontal="right"/>
      <protection locked="0"/>
    </xf>
    <xf numFmtId="4" fontId="76" fillId="4" borderId="46" xfId="55" applyNumberFormat="1" applyFont="1" applyFill="1" applyBorder="1" applyAlignment="1" applyProtection="1">
      <alignment horizontal="right"/>
      <protection locked="0"/>
    </xf>
    <xf numFmtId="4" fontId="74" fillId="13" borderId="6" xfId="55" applyNumberFormat="1" applyFont="1" applyFill="1" applyBorder="1" applyAlignment="1" applyProtection="1">
      <alignment horizontal="right"/>
      <protection locked="0"/>
    </xf>
    <xf numFmtId="4" fontId="74" fillId="13" borderId="46" xfId="55" applyNumberFormat="1" applyFont="1" applyFill="1" applyBorder="1" applyAlignment="1" applyProtection="1">
      <alignment horizontal="right"/>
      <protection locked="0"/>
    </xf>
    <xf numFmtId="4" fontId="74" fillId="0" borderId="6" xfId="55" applyNumberFormat="1" applyFont="1" applyFill="1" applyBorder="1" applyAlignment="1" applyProtection="1">
      <alignment horizontal="right"/>
      <protection locked="0"/>
    </xf>
    <xf numFmtId="4" fontId="76" fillId="0" borderId="6" xfId="55" applyNumberFormat="1" applyFont="1" applyFill="1" applyBorder="1" applyAlignment="1" applyProtection="1">
      <alignment horizontal="right"/>
      <protection locked="0"/>
    </xf>
    <xf numFmtId="49" fontId="73" fillId="19" borderId="6" xfId="55" applyNumberFormat="1" applyFont="1" applyFill="1" applyBorder="1" applyAlignment="1" applyProtection="1">
      <alignment horizontal="left"/>
      <protection locked="0"/>
    </xf>
    <xf numFmtId="49" fontId="73" fillId="19" borderId="46" xfId="55" applyNumberFormat="1" applyFont="1" applyFill="1" applyBorder="1" applyAlignment="1" applyProtection="1">
      <alignment horizontal="left"/>
      <protection locked="0"/>
    </xf>
    <xf numFmtId="49" fontId="76" fillId="4" borderId="6" xfId="55" applyNumberFormat="1" applyFont="1" applyFill="1" applyBorder="1" applyAlignment="1" applyProtection="1">
      <alignment horizontal="left"/>
      <protection locked="0"/>
    </xf>
    <xf numFmtId="49" fontId="76" fillId="4" borderId="46" xfId="55" applyNumberFormat="1" applyFont="1" applyFill="1" applyBorder="1" applyAlignment="1" applyProtection="1">
      <alignment horizontal="left"/>
      <protection locked="0"/>
    </xf>
    <xf numFmtId="4" fontId="75" fillId="6" borderId="49" xfId="55" applyNumberFormat="1" applyFont="1" applyFill="1" applyBorder="1" applyAlignment="1" applyProtection="1">
      <alignment horizontal="right"/>
      <protection locked="0"/>
    </xf>
    <xf numFmtId="4" fontId="75" fillId="6" borderId="50" xfId="55" applyNumberFormat="1" applyFont="1" applyFill="1" applyBorder="1" applyAlignment="1" applyProtection="1">
      <alignment horizontal="right"/>
      <protection locked="0"/>
    </xf>
    <xf numFmtId="4" fontId="45" fillId="0" borderId="38" xfId="50" applyNumberFormat="1" applyFont="1" applyBorder="1" applyAlignment="1" applyProtection="1">
      <alignment horizontal="right"/>
      <protection locked="0"/>
    </xf>
    <xf numFmtId="4" fontId="45" fillId="0" borderId="38" xfId="50" applyNumberFormat="1" applyFont="1" applyBorder="1" applyProtection="1">
      <alignment/>
      <protection locked="0"/>
    </xf>
    <xf numFmtId="4" fontId="35" fillId="18" borderId="18" xfId="50" applyNumberFormat="1" applyFont="1" applyFill="1" applyBorder="1" applyAlignment="1" applyProtection="1">
      <alignment horizontal="right"/>
      <protection locked="0"/>
    </xf>
    <xf numFmtId="4" fontId="38" fillId="18" borderId="36" xfId="50" applyNumberFormat="1" applyFont="1" applyFill="1" applyBorder="1" applyProtection="1">
      <alignment/>
      <protection locked="0"/>
    </xf>
    <xf numFmtId="0" fontId="35" fillId="0" borderId="17" xfId="50" applyNumberFormat="1" applyFont="1" applyBorder="1" applyAlignment="1" applyProtection="1">
      <alignment horizontal="right"/>
      <protection locked="0"/>
    </xf>
    <xf numFmtId="0" fontId="35" fillId="0" borderId="18" xfId="50" applyNumberFormat="1" applyFont="1" applyBorder="1" applyProtection="1">
      <alignment/>
      <protection locked="0"/>
    </xf>
    <xf numFmtId="0" fontId="0" fillId="18" borderId="11" xfId="50" applyFill="1" applyBorder="1" applyProtection="1">
      <alignment/>
      <protection locked="0"/>
    </xf>
    <xf numFmtId="0" fontId="0" fillId="18" borderId="12" xfId="50" applyFill="1" applyBorder="1" applyProtection="1">
      <alignment/>
      <protection locked="0"/>
    </xf>
    <xf numFmtId="0" fontId="0" fillId="18" borderId="0" xfId="50" applyFill="1" applyBorder="1" applyProtection="1">
      <alignment/>
      <protection locked="0"/>
    </xf>
    <xf numFmtId="4" fontId="1" fillId="18" borderId="14" xfId="50" applyNumberFormat="1" applyFont="1" applyFill="1" applyBorder="1" applyProtection="1">
      <alignment/>
      <protection locked="0"/>
    </xf>
    <xf numFmtId="0" fontId="0" fillId="18" borderId="15" xfId="50" applyFill="1" applyBorder="1" applyProtection="1">
      <alignment/>
      <protection locked="0"/>
    </xf>
    <xf numFmtId="0" fontId="0" fillId="18" borderId="20" xfId="50" applyFill="1" applyBorder="1" applyProtection="1">
      <alignment/>
      <protection locked="0"/>
    </xf>
    <xf numFmtId="0" fontId="1" fillId="0" borderId="27" xfId="49" applyFont="1" applyBorder="1" applyProtection="1">
      <alignment/>
      <protection/>
    </xf>
    <xf numFmtId="0" fontId="0" fillId="0" borderId="0" xfId="49" applyFont="1" applyBorder="1" applyAlignment="1" applyProtection="1">
      <alignment horizontal="center"/>
      <protection/>
    </xf>
    <xf numFmtId="0" fontId="0" fillId="0" borderId="0" xfId="49" applyFont="1" applyBorder="1" applyAlignment="1" applyProtection="1">
      <alignment horizontal="right"/>
      <protection/>
    </xf>
    <xf numFmtId="0" fontId="0" fillId="0" borderId="0" xfId="49" applyFont="1" applyBorder="1" applyProtection="1">
      <alignment/>
      <protection/>
    </xf>
    <xf numFmtId="0" fontId="36" fillId="0" borderId="0" xfId="49" applyFont="1" applyBorder="1" applyAlignment="1" applyProtection="1">
      <alignment/>
      <protection/>
    </xf>
    <xf numFmtId="0" fontId="37" fillId="0" borderId="0" xfId="49" applyFont="1" applyAlignment="1" applyProtection="1">
      <alignment horizontal="center"/>
      <protection/>
    </xf>
    <xf numFmtId="0" fontId="37" fillId="0" borderId="0" xfId="49" applyFont="1" applyBorder="1" applyAlignment="1" applyProtection="1">
      <alignment horizontal="right"/>
      <protection/>
    </xf>
    <xf numFmtId="0" fontId="38" fillId="0" borderId="0" xfId="49" applyFont="1" applyProtection="1">
      <alignment/>
      <protection/>
    </xf>
    <xf numFmtId="0" fontId="0" fillId="0" borderId="0" xfId="49" applyFont="1" applyProtection="1">
      <alignment/>
      <protection/>
    </xf>
    <xf numFmtId="0" fontId="0" fillId="0" borderId="0" xfId="49" applyFont="1" applyAlignment="1" applyProtection="1">
      <alignment horizontal="center"/>
      <protection/>
    </xf>
    <xf numFmtId="0" fontId="0" fillId="0" borderId="0" xfId="49" applyFont="1" applyAlignment="1" applyProtection="1">
      <alignment horizontal="right"/>
      <protection/>
    </xf>
    <xf numFmtId="0" fontId="0" fillId="0" borderId="0" xfId="49" applyFont="1" applyFill="1" applyBorder="1" applyAlignment="1" applyProtection="1">
      <alignment wrapText="1"/>
      <protection/>
    </xf>
    <xf numFmtId="0" fontId="0" fillId="0" borderId="0" xfId="49" applyFont="1" applyFill="1" applyBorder="1" applyAlignment="1" applyProtection="1">
      <alignment/>
      <protection/>
    </xf>
    <xf numFmtId="0" fontId="0" fillId="0" borderId="0" xfId="49" applyFont="1" applyBorder="1" applyAlignment="1" applyProtection="1">
      <alignment horizontal="left"/>
      <protection/>
    </xf>
    <xf numFmtId="0" fontId="0" fillId="0" borderId="0" xfId="49" applyFont="1" applyBorder="1" applyAlignment="1" applyProtection="1">
      <alignment horizontal="left" wrapText="1"/>
      <protection/>
    </xf>
    <xf numFmtId="0" fontId="0" fillId="0" borderId="0" xfId="49" applyFont="1" applyBorder="1" applyAlignment="1" applyProtection="1">
      <alignment horizontal="left"/>
      <protection/>
    </xf>
    <xf numFmtId="0" fontId="0" fillId="0" borderId="0" xfId="49" applyFont="1" applyBorder="1" applyProtection="1">
      <alignment/>
      <protection/>
    </xf>
    <xf numFmtId="0" fontId="0" fillId="0" borderId="0" xfId="49" applyFont="1" applyBorder="1" applyAlignment="1" applyProtection="1" quotePrefix="1">
      <alignment horizontal="left" wrapText="1"/>
      <protection/>
    </xf>
    <xf numFmtId="0" fontId="0" fillId="0" borderId="0" xfId="49" applyFont="1" applyBorder="1" applyAlignment="1" applyProtection="1">
      <alignment wrapText="1"/>
      <protection/>
    </xf>
    <xf numFmtId="0" fontId="0" fillId="0" borderId="0" xfId="49" applyFont="1" applyBorder="1" applyAlignment="1" applyProtection="1">
      <alignment horizontal="right"/>
      <protection/>
    </xf>
    <xf numFmtId="0" fontId="0" fillId="0" borderId="0" xfId="49" applyFont="1" applyBorder="1" applyProtection="1">
      <alignment/>
      <protection/>
    </xf>
    <xf numFmtId="0" fontId="0" fillId="0" borderId="0" xfId="49" applyFont="1" applyBorder="1" applyAlignment="1" applyProtection="1" quotePrefix="1">
      <alignment horizontal="left"/>
      <protection/>
    </xf>
    <xf numFmtId="0" fontId="0" fillId="0" borderId="0" xfId="49" applyFont="1" applyBorder="1" applyAlignment="1" applyProtection="1">
      <alignment horizontal="center"/>
      <protection/>
    </xf>
    <xf numFmtId="0" fontId="35" fillId="0" borderId="0" xfId="49" applyFont="1" applyProtection="1">
      <alignment/>
      <protection/>
    </xf>
    <xf numFmtId="0" fontId="0" fillId="0" borderId="0" xfId="49" applyFont="1" applyFill="1" applyBorder="1" applyAlignment="1" applyProtection="1">
      <alignment/>
      <protection/>
    </xf>
    <xf numFmtId="0" fontId="1" fillId="0" borderId="0" xfId="49" applyFont="1" applyFill="1" applyBorder="1" applyAlignment="1" applyProtection="1">
      <alignment/>
      <protection/>
    </xf>
    <xf numFmtId="0" fontId="0" fillId="0" borderId="0" xfId="49" applyFont="1" applyFill="1" applyBorder="1" applyAlignment="1" applyProtection="1">
      <alignment wrapText="1"/>
      <protection/>
    </xf>
    <xf numFmtId="0" fontId="1" fillId="0" borderId="0" xfId="49" applyFont="1" applyBorder="1" applyProtection="1">
      <alignment/>
      <protection/>
    </xf>
    <xf numFmtId="0" fontId="0" fillId="0" borderId="0" xfId="49" applyFont="1" applyBorder="1" applyAlignment="1" applyProtection="1">
      <alignment/>
      <protection/>
    </xf>
    <xf numFmtId="0" fontId="0" fillId="0" borderId="0" xfId="49" applyFont="1" applyBorder="1" applyAlignment="1" applyProtection="1">
      <alignment horizontal="left"/>
      <protection/>
    </xf>
    <xf numFmtId="0" fontId="35" fillId="0" borderId="0" xfId="49" applyFont="1" applyFill="1" applyBorder="1" applyAlignment="1" applyProtection="1">
      <alignment/>
      <protection/>
    </xf>
    <xf numFmtId="0" fontId="0" fillId="0" borderId="0" xfId="49" applyFont="1" applyBorder="1" applyAlignment="1" applyProtection="1">
      <alignment/>
      <protection/>
    </xf>
    <xf numFmtId="0" fontId="1" fillId="0" borderId="0" xfId="49" applyFont="1" applyAlignment="1" applyProtection="1">
      <alignment horizontal="left"/>
      <protection/>
    </xf>
    <xf numFmtId="0" fontId="0" fillId="0" borderId="0" xfId="49" applyFont="1" applyAlignment="1" applyProtection="1">
      <alignment horizontal="left"/>
      <protection/>
    </xf>
    <xf numFmtId="0" fontId="1" fillId="0" borderId="0" xfId="49" applyFont="1" applyProtection="1">
      <alignment/>
      <protection/>
    </xf>
    <xf numFmtId="0" fontId="1" fillId="0" borderId="0" xfId="49" applyFont="1" applyAlignment="1" applyProtection="1">
      <alignment horizontal="center"/>
      <protection/>
    </xf>
    <xf numFmtId="0" fontId="1" fillId="0" borderId="0" xfId="49" applyFont="1" applyAlignment="1" applyProtection="1">
      <alignment horizontal="right"/>
      <protection/>
    </xf>
    <xf numFmtId="0" fontId="59" fillId="0" borderId="0" xfId="0" applyFont="1" applyAlignment="1" applyProtection="1">
      <alignment/>
      <protection locked="0"/>
    </xf>
    <xf numFmtId="1" fontId="59" fillId="0" borderId="0" xfId="0" applyNumberFormat="1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1" fontId="60" fillId="0" borderId="0" xfId="0" applyNumberFormat="1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1" fontId="60" fillId="0" borderId="0" xfId="0" applyNumberFormat="1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1" fontId="59" fillId="0" borderId="0" xfId="0" applyNumberFormat="1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1" fontId="51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49" applyFont="1" applyBorder="1" applyAlignment="1" applyProtection="1">
      <alignment wrapText="1"/>
      <protection/>
    </xf>
    <xf numFmtId="0" fontId="70" fillId="0" borderId="0" xfId="0" applyFont="1" applyAlignment="1" applyProtection="1">
      <alignment/>
      <protection locked="0"/>
    </xf>
    <xf numFmtId="49" fontId="73" fillId="19" borderId="22" xfId="55" applyNumberFormat="1" applyFont="1" applyFill="1" applyBorder="1" applyAlignment="1">
      <alignment horizontal="center"/>
      <protection/>
    </xf>
    <xf numFmtId="49" fontId="73" fillId="19" borderId="23" xfId="55" applyNumberFormat="1" applyFont="1" applyFill="1" applyBorder="1" applyAlignment="1">
      <alignment horizontal="center"/>
      <protection/>
    </xf>
    <xf numFmtId="49" fontId="73" fillId="19" borderId="21" xfId="54" applyNumberFormat="1" applyFont="1" applyFill="1" applyBorder="1" applyAlignment="1">
      <alignment horizontal="center"/>
      <protection/>
    </xf>
    <xf numFmtId="4" fontId="75" fillId="6" borderId="6" xfId="54" applyNumberFormat="1" applyFont="1" applyFill="1" applyBorder="1" applyAlignment="1" applyProtection="1">
      <alignment horizontal="right"/>
      <protection locked="0"/>
    </xf>
    <xf numFmtId="4" fontId="75" fillId="6" borderId="46" xfId="54" applyNumberFormat="1" applyFont="1" applyFill="1" applyBorder="1" applyAlignment="1" applyProtection="1">
      <alignment horizontal="right"/>
      <protection locked="0"/>
    </xf>
    <xf numFmtId="4" fontId="73" fillId="19" borderId="6" xfId="54" applyNumberFormat="1" applyFont="1" applyFill="1" applyBorder="1" applyAlignment="1" applyProtection="1">
      <alignment horizontal="right"/>
      <protection locked="0"/>
    </xf>
    <xf numFmtId="4" fontId="73" fillId="19" borderId="46" xfId="54" applyNumberFormat="1" applyFont="1" applyFill="1" applyBorder="1" applyAlignment="1" applyProtection="1">
      <alignment horizontal="right"/>
      <protection locked="0"/>
    </xf>
    <xf numFmtId="4" fontId="76" fillId="4" borderId="6" xfId="54" applyNumberFormat="1" applyFont="1" applyFill="1" applyBorder="1" applyAlignment="1" applyProtection="1">
      <alignment horizontal="right"/>
      <protection locked="0"/>
    </xf>
    <xf numFmtId="4" fontId="76" fillId="4" borderId="46" xfId="54" applyNumberFormat="1" applyFont="1" applyFill="1" applyBorder="1" applyAlignment="1" applyProtection="1">
      <alignment horizontal="right"/>
      <protection locked="0"/>
    </xf>
    <xf numFmtId="4" fontId="74" fillId="13" borderId="6" xfId="54" applyNumberFormat="1" applyFont="1" applyFill="1" applyBorder="1" applyAlignment="1" applyProtection="1">
      <alignment horizontal="right"/>
      <protection locked="0"/>
    </xf>
    <xf numFmtId="4" fontId="74" fillId="13" borderId="46" xfId="54" applyNumberFormat="1" applyFont="1" applyFill="1" applyBorder="1" applyAlignment="1" applyProtection="1">
      <alignment horizontal="right"/>
      <protection locked="0"/>
    </xf>
    <xf numFmtId="49" fontId="73" fillId="19" borderId="6" xfId="54" applyNumberFormat="1" applyFont="1" applyFill="1" applyBorder="1" applyAlignment="1" applyProtection="1">
      <alignment horizontal="left"/>
      <protection locked="0"/>
    </xf>
    <xf numFmtId="49" fontId="73" fillId="19" borderId="46" xfId="54" applyNumberFormat="1" applyFont="1" applyFill="1" applyBorder="1" applyAlignment="1" applyProtection="1">
      <alignment horizontal="left"/>
      <protection locked="0"/>
    </xf>
    <xf numFmtId="49" fontId="76" fillId="4" borderId="6" xfId="54" applyNumberFormat="1" applyFont="1" applyFill="1" applyBorder="1" applyAlignment="1" applyProtection="1">
      <alignment horizontal="left"/>
      <protection locked="0"/>
    </xf>
    <xf numFmtId="49" fontId="76" fillId="4" borderId="46" xfId="54" applyNumberFormat="1" applyFont="1" applyFill="1" applyBorder="1" applyAlignment="1" applyProtection="1">
      <alignment horizontal="left"/>
      <protection locked="0"/>
    </xf>
    <xf numFmtId="4" fontId="75" fillId="6" borderId="49" xfId="54" applyNumberFormat="1" applyFont="1" applyFill="1" applyBorder="1" applyAlignment="1" applyProtection="1">
      <alignment horizontal="right"/>
      <protection locked="0"/>
    </xf>
    <xf numFmtId="4" fontId="75" fillId="6" borderId="50" xfId="54" applyNumberFormat="1" applyFont="1" applyFill="1" applyBorder="1" applyAlignment="1" applyProtection="1">
      <alignment horizontal="right"/>
      <protection locked="0"/>
    </xf>
    <xf numFmtId="4" fontId="75" fillId="6" borderId="6" xfId="52" applyNumberFormat="1" applyFont="1" applyFill="1" applyBorder="1" applyAlignment="1" applyProtection="1">
      <alignment horizontal="right"/>
      <protection locked="0"/>
    </xf>
    <xf numFmtId="4" fontId="75" fillId="6" borderId="46" xfId="52" applyNumberFormat="1" applyFont="1" applyFill="1" applyBorder="1" applyAlignment="1" applyProtection="1">
      <alignment horizontal="right"/>
      <protection locked="0"/>
    </xf>
    <xf numFmtId="4" fontId="73" fillId="19" borderId="6" xfId="52" applyNumberFormat="1" applyFont="1" applyFill="1" applyBorder="1" applyAlignment="1" applyProtection="1">
      <alignment horizontal="right"/>
      <protection locked="0"/>
    </xf>
    <xf numFmtId="4" fontId="73" fillId="19" borderId="46" xfId="52" applyNumberFormat="1" applyFont="1" applyFill="1" applyBorder="1" applyAlignment="1" applyProtection="1">
      <alignment horizontal="right"/>
      <protection locked="0"/>
    </xf>
    <xf numFmtId="4" fontId="76" fillId="4" borderId="6" xfId="52" applyNumberFormat="1" applyFont="1" applyFill="1" applyBorder="1" applyAlignment="1" applyProtection="1">
      <alignment horizontal="right"/>
      <protection locked="0"/>
    </xf>
    <xf numFmtId="4" fontId="76" fillId="4" borderId="46" xfId="52" applyNumberFormat="1" applyFont="1" applyFill="1" applyBorder="1" applyAlignment="1" applyProtection="1">
      <alignment horizontal="right"/>
      <protection locked="0"/>
    </xf>
    <xf numFmtId="4" fontId="74" fillId="13" borderId="6" xfId="52" applyNumberFormat="1" applyFont="1" applyFill="1" applyBorder="1" applyAlignment="1" applyProtection="1">
      <alignment horizontal="right"/>
      <protection locked="0"/>
    </xf>
    <xf numFmtId="4" fontId="74" fillId="13" borderId="46" xfId="52" applyNumberFormat="1" applyFont="1" applyFill="1" applyBorder="1" applyAlignment="1" applyProtection="1">
      <alignment horizontal="right"/>
      <protection locked="0"/>
    </xf>
    <xf numFmtId="49" fontId="73" fillId="19" borderId="6" xfId="52" applyNumberFormat="1" applyFont="1" applyFill="1" applyBorder="1" applyAlignment="1" applyProtection="1">
      <alignment horizontal="left"/>
      <protection locked="0"/>
    </xf>
    <xf numFmtId="49" fontId="73" fillId="19" borderId="46" xfId="52" applyNumberFormat="1" applyFont="1" applyFill="1" applyBorder="1" applyAlignment="1" applyProtection="1">
      <alignment horizontal="left"/>
      <protection locked="0"/>
    </xf>
    <xf numFmtId="49" fontId="76" fillId="4" borderId="6" xfId="52" applyNumberFormat="1" applyFont="1" applyFill="1" applyBorder="1" applyAlignment="1" applyProtection="1">
      <alignment horizontal="left"/>
      <protection locked="0"/>
    </xf>
    <xf numFmtId="49" fontId="76" fillId="4" borderId="46" xfId="52" applyNumberFormat="1" applyFont="1" applyFill="1" applyBorder="1" applyAlignment="1" applyProtection="1">
      <alignment horizontal="left"/>
      <protection locked="0"/>
    </xf>
    <xf numFmtId="4" fontId="75" fillId="6" borderId="49" xfId="52" applyNumberFormat="1" applyFont="1" applyFill="1" applyBorder="1" applyAlignment="1" applyProtection="1">
      <alignment horizontal="right"/>
      <protection locked="0"/>
    </xf>
    <xf numFmtId="4" fontId="75" fillId="6" borderId="50" xfId="52" applyNumberFormat="1" applyFont="1" applyFill="1" applyBorder="1" applyAlignment="1" applyProtection="1">
      <alignment horizontal="right"/>
      <protection locked="0"/>
    </xf>
    <xf numFmtId="4" fontId="74" fillId="4" borderId="42" xfId="51" applyNumberFormat="1" applyFont="1" applyFill="1" applyBorder="1" applyAlignment="1" applyProtection="1">
      <alignment horizontal="left"/>
      <protection locked="0"/>
    </xf>
    <xf numFmtId="4" fontId="74" fillId="4" borderId="43" xfId="51" applyNumberFormat="1" applyFont="1" applyFill="1" applyBorder="1" applyAlignment="1" applyProtection="1">
      <alignment horizontal="left"/>
      <protection locked="0"/>
    </xf>
    <xf numFmtId="4" fontId="75" fillId="6" borderId="6" xfId="51" applyNumberFormat="1" applyFont="1" applyFill="1" applyBorder="1" applyAlignment="1" applyProtection="1">
      <alignment horizontal="right"/>
      <protection locked="0"/>
    </xf>
    <xf numFmtId="4" fontId="75" fillId="6" borderId="46" xfId="51" applyNumberFormat="1" applyFont="1" applyFill="1" applyBorder="1" applyAlignment="1" applyProtection="1">
      <alignment horizontal="right"/>
      <protection locked="0"/>
    </xf>
    <xf numFmtId="4" fontId="73" fillId="19" borderId="6" xfId="51" applyNumberFormat="1" applyFont="1" applyFill="1" applyBorder="1" applyAlignment="1" applyProtection="1">
      <alignment horizontal="right"/>
      <protection locked="0"/>
    </xf>
    <xf numFmtId="4" fontId="73" fillId="19" borderId="46" xfId="51" applyNumberFormat="1" applyFont="1" applyFill="1" applyBorder="1" applyAlignment="1" applyProtection="1">
      <alignment horizontal="right"/>
      <protection locked="0"/>
    </xf>
    <xf numFmtId="4" fontId="76" fillId="4" borderId="6" xfId="51" applyNumberFormat="1" applyFont="1" applyFill="1" applyBorder="1" applyAlignment="1" applyProtection="1">
      <alignment horizontal="right"/>
      <protection locked="0"/>
    </xf>
    <xf numFmtId="4" fontId="76" fillId="4" borderId="46" xfId="51" applyNumberFormat="1" applyFont="1" applyFill="1" applyBorder="1" applyAlignment="1" applyProtection="1">
      <alignment horizontal="right"/>
      <protection locked="0"/>
    </xf>
    <xf numFmtId="4" fontId="74" fillId="13" borderId="6" xfId="51" applyNumberFormat="1" applyFont="1" applyFill="1" applyBorder="1" applyAlignment="1" applyProtection="1">
      <alignment horizontal="right"/>
      <protection locked="0"/>
    </xf>
    <xf numFmtId="4" fontId="74" fillId="13" borderId="46" xfId="51" applyNumberFormat="1" applyFont="1" applyFill="1" applyBorder="1" applyAlignment="1" applyProtection="1">
      <alignment horizontal="right"/>
      <protection locked="0"/>
    </xf>
    <xf numFmtId="49" fontId="73" fillId="19" borderId="6" xfId="51" applyNumberFormat="1" applyFont="1" applyFill="1" applyBorder="1" applyAlignment="1" applyProtection="1">
      <alignment horizontal="left"/>
      <protection locked="0"/>
    </xf>
    <xf numFmtId="49" fontId="73" fillId="19" borderId="46" xfId="51" applyNumberFormat="1" applyFont="1" applyFill="1" applyBorder="1" applyAlignment="1" applyProtection="1">
      <alignment horizontal="left"/>
      <protection locked="0"/>
    </xf>
    <xf numFmtId="49" fontId="76" fillId="4" borderId="6" xfId="51" applyNumberFormat="1" applyFont="1" applyFill="1" applyBorder="1" applyAlignment="1" applyProtection="1">
      <alignment horizontal="left"/>
      <protection locked="0"/>
    </xf>
    <xf numFmtId="49" fontId="76" fillId="4" borderId="46" xfId="51" applyNumberFormat="1" applyFont="1" applyFill="1" applyBorder="1" applyAlignment="1" applyProtection="1">
      <alignment horizontal="left"/>
      <protection locked="0"/>
    </xf>
    <xf numFmtId="4" fontId="75" fillId="6" borderId="49" xfId="51" applyNumberFormat="1" applyFont="1" applyFill="1" applyBorder="1" applyAlignment="1" applyProtection="1">
      <alignment horizontal="right"/>
      <protection locked="0"/>
    </xf>
    <xf numFmtId="4" fontId="75" fillId="6" borderId="50" xfId="5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left"/>
    </xf>
    <xf numFmtId="164" fontId="13" fillId="0" borderId="5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4" fontId="13" fillId="0" borderId="51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 horizontal="right" vertical="center"/>
    </xf>
    <xf numFmtId="164" fontId="13" fillId="0" borderId="52" xfId="0" applyNumberFormat="1" applyFont="1" applyFill="1" applyBorder="1" applyAlignment="1">
      <alignment horizontal="right"/>
    </xf>
    <xf numFmtId="164" fontId="13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17" fillId="18" borderId="3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13" fillId="0" borderId="52" xfId="0" applyNumberFormat="1" applyFont="1" applyBorder="1" applyAlignment="1">
      <alignment horizontal="right"/>
    </xf>
    <xf numFmtId="164" fontId="8" fillId="18" borderId="17" xfId="0" applyNumberFormat="1" applyFont="1" applyFill="1" applyBorder="1" applyAlignment="1">
      <alignment horizontal="right"/>
    </xf>
    <xf numFmtId="164" fontId="15" fillId="18" borderId="17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18" borderId="0" xfId="0" applyFont="1" applyFill="1" applyBorder="1" applyAlignment="1">
      <alignment horizontal="left"/>
    </xf>
    <xf numFmtId="164" fontId="13" fillId="18" borderId="27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 vertical="center"/>
    </xf>
    <xf numFmtId="49" fontId="73" fillId="19" borderId="21" xfId="56" applyNumberFormat="1" applyFont="1" applyFill="1" applyBorder="1" applyAlignment="1">
      <alignment horizontal="center"/>
      <protection/>
    </xf>
    <xf numFmtId="49" fontId="73" fillId="19" borderId="22" xfId="56" applyNumberFormat="1" applyFont="1" applyFill="1" applyBorder="1" applyAlignment="1">
      <alignment horizontal="center"/>
      <protection/>
    </xf>
    <xf numFmtId="49" fontId="73" fillId="19" borderId="23" xfId="56" applyNumberFormat="1" applyFont="1" applyFill="1" applyBorder="1" applyAlignment="1">
      <alignment horizontal="center"/>
      <protection/>
    </xf>
    <xf numFmtId="49" fontId="73" fillId="19" borderId="21" xfId="53" applyNumberFormat="1" applyFont="1" applyFill="1" applyBorder="1" applyAlignment="1">
      <alignment horizontal="center"/>
      <protection/>
    </xf>
    <xf numFmtId="49" fontId="73" fillId="19" borderId="22" xfId="53" applyNumberFormat="1" applyFont="1" applyFill="1" applyBorder="1" applyAlignment="1">
      <alignment horizontal="center"/>
      <protection/>
    </xf>
    <xf numFmtId="49" fontId="73" fillId="19" borderId="23" xfId="53" applyNumberFormat="1" applyFont="1" applyFill="1" applyBorder="1" applyAlignment="1">
      <alignment horizontal="center"/>
      <protection/>
    </xf>
    <xf numFmtId="49" fontId="73" fillId="19" borderId="21" xfId="55" applyNumberFormat="1" applyFont="1" applyFill="1" applyBorder="1" applyAlignment="1">
      <alignment horizontal="center"/>
      <protection/>
    </xf>
    <xf numFmtId="49" fontId="73" fillId="19" borderId="22" xfId="54" applyNumberFormat="1" applyFont="1" applyFill="1" applyBorder="1" applyAlignment="1">
      <alignment horizontal="center"/>
      <protection/>
    </xf>
    <xf numFmtId="49" fontId="73" fillId="19" borderId="23" xfId="54" applyNumberFormat="1" applyFont="1" applyFill="1" applyBorder="1" applyAlignment="1">
      <alignment horizontal="center"/>
      <protection/>
    </xf>
    <xf numFmtId="49" fontId="73" fillId="19" borderId="21" xfId="52" applyNumberFormat="1" applyFont="1" applyFill="1" applyBorder="1" applyAlignment="1">
      <alignment horizontal="center"/>
      <protection/>
    </xf>
    <xf numFmtId="49" fontId="73" fillId="19" borderId="22" xfId="52" applyNumberFormat="1" applyFont="1" applyFill="1" applyBorder="1" applyAlignment="1">
      <alignment horizontal="center"/>
      <protection/>
    </xf>
    <xf numFmtId="49" fontId="73" fillId="19" borderId="23" xfId="52" applyNumberFormat="1" applyFont="1" applyFill="1" applyBorder="1" applyAlignment="1">
      <alignment horizontal="center"/>
      <protection/>
    </xf>
    <xf numFmtId="49" fontId="73" fillId="19" borderId="21" xfId="51" applyNumberFormat="1" applyFont="1" applyFill="1" applyBorder="1" applyAlignment="1">
      <alignment horizontal="center"/>
      <protection/>
    </xf>
    <xf numFmtId="49" fontId="73" fillId="19" borderId="22" xfId="51" applyNumberFormat="1" applyFont="1" applyFill="1" applyBorder="1" applyAlignment="1">
      <alignment horizontal="center"/>
      <protection/>
    </xf>
    <xf numFmtId="49" fontId="73" fillId="19" borderId="23" xfId="51" applyNumberFormat="1" applyFont="1" applyFill="1" applyBorder="1" applyAlignment="1">
      <alignment horizontal="center"/>
      <protection/>
    </xf>
    <xf numFmtId="0" fontId="40" fillId="0" borderId="0" xfId="50" applyFont="1" applyAlignment="1">
      <alignment horizontal="center"/>
      <protection/>
    </xf>
    <xf numFmtId="0" fontId="35" fillId="0" borderId="53" xfId="50" applyFont="1" applyBorder="1" applyAlignment="1">
      <alignment horizontal="center"/>
      <protection/>
    </xf>
    <xf numFmtId="0" fontId="35" fillId="0" borderId="54" xfId="50" applyFont="1" applyBorder="1" applyAlignment="1">
      <alignment horizontal="center"/>
      <protection/>
    </xf>
    <xf numFmtId="49" fontId="35" fillId="0" borderId="55" xfId="50" applyNumberFormat="1" applyFont="1" applyBorder="1" applyAlignment="1">
      <alignment horizontal="center"/>
      <protection/>
    </xf>
    <xf numFmtId="0" fontId="35" fillId="0" borderId="56" xfId="50" applyFont="1" applyBorder="1" applyAlignment="1">
      <alignment horizontal="center"/>
      <protection/>
    </xf>
    <xf numFmtId="0" fontId="35" fillId="0" borderId="57" xfId="50" applyFont="1" applyBorder="1" applyAlignment="1">
      <alignment horizontal="center" shrinkToFit="1"/>
      <protection/>
    </xf>
    <xf numFmtId="0" fontId="35" fillId="0" borderId="35" xfId="50" applyFont="1" applyBorder="1" applyAlignment="1">
      <alignment horizontal="center" shrinkToFit="1"/>
      <protection/>
    </xf>
    <xf numFmtId="0" fontId="35" fillId="0" borderId="58" xfId="50" applyFont="1" applyBorder="1" applyAlignment="1">
      <alignment horizontal="center" shrinkToFit="1"/>
      <protection/>
    </xf>
    <xf numFmtId="0" fontId="3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52" fillId="0" borderId="0" xfId="0" applyNumberFormat="1" applyFont="1" applyAlignment="1">
      <alignment horizontal="left"/>
    </xf>
    <xf numFmtId="3" fontId="1" fillId="0" borderId="0" xfId="49" applyNumberFormat="1" applyFont="1" applyProtection="1">
      <alignment/>
      <protection/>
    </xf>
    <xf numFmtId="2" fontId="37" fillId="0" borderId="0" xfId="49" applyNumberFormat="1" applyFont="1" applyProtection="1">
      <alignment/>
      <protection locked="0"/>
    </xf>
    <xf numFmtId="3" fontId="37" fillId="0" borderId="0" xfId="49" applyNumberFormat="1" applyFont="1" applyProtection="1">
      <alignment/>
      <protection locked="0"/>
    </xf>
    <xf numFmtId="3" fontId="1" fillId="0" borderId="0" xfId="49" applyNumberFormat="1" applyFont="1" applyAlignment="1" applyProtection="1">
      <alignment horizontal="right"/>
      <protection locked="0"/>
    </xf>
    <xf numFmtId="3" fontId="1" fillId="0" borderId="0" xfId="49" applyNumberFormat="1" applyFont="1" applyProtection="1">
      <alignment/>
      <protection hidden="1"/>
    </xf>
  </cellXfs>
  <cellStyles count="58">
    <cellStyle name="Normal" xfId="0"/>
    <cellStyle name="_EL-Rozpočet Světlá Věznice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EL-Rozpočet Světlá Věznice" xfId="49"/>
    <cellStyle name="normální_POL.XLS" xfId="50"/>
    <cellStyle name="normální_ROZPOCET_EPS_B3_2" xfId="51"/>
    <cellStyle name="normální_ROZPOCET_EPS_B3_3" xfId="52"/>
    <cellStyle name="normální_ROZPOCET_EPS_C" xfId="53"/>
    <cellStyle name="normální_ROZPOCET_SLP_B3_2" xfId="54"/>
    <cellStyle name="normální_ROZPOCET_SLP_B3_3" xfId="55"/>
    <cellStyle name="normální_ROZPOCET_SLP_C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2">
    <dxf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png" /><Relationship Id="rId6" Type="http://schemas.openxmlformats.org/officeDocument/2006/relationships/image" Target="../media/image5.emf" /><Relationship Id="rId7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141</xdr:row>
      <xdr:rowOff>0</xdr:rowOff>
    </xdr:from>
    <xdr:to>
      <xdr:col>3</xdr:col>
      <xdr:colOff>923925</xdr:colOff>
      <xdr:row>141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-14187" r="78572" b="101626"/>
        <a:stretch>
          <a:fillRect/>
        </a:stretch>
      </xdr:blipFill>
      <xdr:spPr>
        <a:xfrm>
          <a:off x="2266950" y="2868930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47</xdr:row>
      <xdr:rowOff>47625</xdr:rowOff>
    </xdr:from>
    <xdr:to>
      <xdr:col>3</xdr:col>
      <xdr:colOff>247650</xdr:colOff>
      <xdr:row>52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11250" b="12500"/>
        <a:stretch>
          <a:fillRect/>
        </a:stretch>
      </xdr:blipFill>
      <xdr:spPr>
        <a:xfrm>
          <a:off x="647700" y="9039225"/>
          <a:ext cx="1724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54</xdr:row>
      <xdr:rowOff>85725</xdr:rowOff>
    </xdr:from>
    <xdr:to>
      <xdr:col>9</xdr:col>
      <xdr:colOff>9525</xdr:colOff>
      <xdr:row>55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0544175"/>
          <a:ext cx="6848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53</xdr:row>
      <xdr:rowOff>104775</xdr:rowOff>
    </xdr:from>
    <xdr:to>
      <xdr:col>9</xdr:col>
      <xdr:colOff>0</xdr:colOff>
      <xdr:row>54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10353675"/>
          <a:ext cx="6810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55</xdr:row>
      <xdr:rowOff>123825</xdr:rowOff>
    </xdr:from>
    <xdr:to>
      <xdr:col>8</xdr:col>
      <xdr:colOff>657225</xdr:colOff>
      <xdr:row>57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0791825"/>
          <a:ext cx="6829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200025</xdr:rowOff>
    </xdr:from>
    <xdr:to>
      <xdr:col>8</xdr:col>
      <xdr:colOff>685800</xdr:colOff>
      <xdr:row>57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11077575"/>
          <a:ext cx="683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47</xdr:row>
      <xdr:rowOff>38100</xdr:rowOff>
    </xdr:from>
    <xdr:to>
      <xdr:col>4</xdr:col>
      <xdr:colOff>857250</xdr:colOff>
      <xdr:row>53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9029700"/>
          <a:ext cx="1790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108</xdr:row>
      <xdr:rowOff>0</xdr:rowOff>
    </xdr:from>
    <xdr:to>
      <xdr:col>3</xdr:col>
      <xdr:colOff>923925</xdr:colOff>
      <xdr:row>108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-14187" r="78572" b="101626"/>
        <a:stretch>
          <a:fillRect/>
        </a:stretch>
      </xdr:blipFill>
      <xdr:spPr>
        <a:xfrm>
          <a:off x="2266950" y="2097405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47</xdr:row>
      <xdr:rowOff>47625</xdr:rowOff>
    </xdr:from>
    <xdr:to>
      <xdr:col>3</xdr:col>
      <xdr:colOff>352425</xdr:colOff>
      <xdr:row>53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11250" b="12500"/>
        <a:stretch>
          <a:fillRect/>
        </a:stretch>
      </xdr:blipFill>
      <xdr:spPr>
        <a:xfrm>
          <a:off x="742950" y="9315450"/>
          <a:ext cx="1733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47</xdr:row>
      <xdr:rowOff>38100</xdr:rowOff>
    </xdr:from>
    <xdr:to>
      <xdr:col>4</xdr:col>
      <xdr:colOff>866775</xdr:colOff>
      <xdr:row>53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9305925"/>
          <a:ext cx="1619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53</xdr:row>
      <xdr:rowOff>180975</xdr:rowOff>
    </xdr:from>
    <xdr:to>
      <xdr:col>8</xdr:col>
      <xdr:colOff>676275</xdr:colOff>
      <xdr:row>54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10591800"/>
          <a:ext cx="6753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54</xdr:row>
      <xdr:rowOff>180975</xdr:rowOff>
    </xdr:from>
    <xdr:to>
      <xdr:col>8</xdr:col>
      <xdr:colOff>695325</xdr:colOff>
      <xdr:row>55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10782300"/>
          <a:ext cx="67722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55</xdr:row>
      <xdr:rowOff>180975</xdr:rowOff>
    </xdr:from>
    <xdr:to>
      <xdr:col>8</xdr:col>
      <xdr:colOff>685800</xdr:colOff>
      <xdr:row>57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10972800"/>
          <a:ext cx="6762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57</xdr:row>
      <xdr:rowOff>76200</xdr:rowOff>
    </xdr:from>
    <xdr:to>
      <xdr:col>8</xdr:col>
      <xdr:colOff>657225</xdr:colOff>
      <xdr:row>58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11258550"/>
          <a:ext cx="6677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49</xdr:row>
      <xdr:rowOff>0</xdr:rowOff>
    </xdr:from>
    <xdr:to>
      <xdr:col>3</xdr:col>
      <xdr:colOff>923925</xdr:colOff>
      <xdr:row>51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-14187" r="78572" b="101626"/>
        <a:stretch>
          <a:fillRect/>
        </a:stretch>
      </xdr:blipFill>
      <xdr:spPr>
        <a:xfrm>
          <a:off x="2266950" y="9610725"/>
          <a:ext cx="781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48</xdr:row>
      <xdr:rowOff>76200</xdr:rowOff>
    </xdr:from>
    <xdr:to>
      <xdr:col>3</xdr:col>
      <xdr:colOff>257175</xdr:colOff>
      <xdr:row>54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11250" b="12500"/>
        <a:stretch>
          <a:fillRect/>
        </a:stretch>
      </xdr:blipFill>
      <xdr:spPr>
        <a:xfrm>
          <a:off x="657225" y="9496425"/>
          <a:ext cx="1724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19050</xdr:rowOff>
    </xdr:from>
    <xdr:to>
      <xdr:col>8</xdr:col>
      <xdr:colOff>657225</xdr:colOff>
      <xdr:row>56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1049000"/>
          <a:ext cx="6810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200025</xdr:rowOff>
    </xdr:from>
    <xdr:to>
      <xdr:col>8</xdr:col>
      <xdr:colOff>657225</xdr:colOff>
      <xdr:row>55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10810875"/>
          <a:ext cx="68103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8</xdr:col>
      <xdr:colOff>638175</xdr:colOff>
      <xdr:row>59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11449050"/>
          <a:ext cx="679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8</xdr:col>
      <xdr:colOff>638175</xdr:colOff>
      <xdr:row>60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" y="11868150"/>
          <a:ext cx="67913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48</xdr:row>
      <xdr:rowOff>19050</xdr:rowOff>
    </xdr:from>
    <xdr:to>
      <xdr:col>4</xdr:col>
      <xdr:colOff>895350</xdr:colOff>
      <xdr:row>54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1725" y="9439275"/>
          <a:ext cx="1800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48</xdr:row>
      <xdr:rowOff>104775</xdr:rowOff>
    </xdr:from>
    <xdr:to>
      <xdr:col>4</xdr:col>
      <xdr:colOff>742950</xdr:colOff>
      <xdr:row>49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0450" y="9525000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RCHIV\%Archiv_firma_all\%Zakazky_2003\23012_ONE&#352;_PP\Rozpocty\Podkl-cn\22048_RD-Rozdrojovice\RD-Rozdrojovice_%20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dkl\11%20087%20zt-rozpo&#269;et%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odkl\11%20087%20zt-rozpo&#269;et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odkl\11%20087%20zt-rozpo&#269;et%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dkl\11087%20Rozpo&#269;et%20vyt&#225;p&#283;n&#237;%20V&#283;znice%20Sv&#283;tl&#225;%20obj.%20C%20-%205.%20N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dkl\11087%20Rozp.%20vyt&#225;p&#283;n&#237;%20v&#283;znice%20Sv&#283;tl&#225;%20%20%20obj.%20B%20-%203.%20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Objekt rodinného domu</v>
          </cell>
        </row>
        <row r="6">
          <cell r="A6" t="str">
            <v>22048</v>
          </cell>
          <cell r="C6" t="str">
            <v>Vystavba rodinneho domu Rozdrojovice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stavební úpravy objektu "C"</v>
          </cell>
        </row>
        <row r="7">
          <cell r="A7" t="str">
            <v>11 087</v>
          </cell>
          <cell r="C7" t="str">
            <v>Stav.úpravy objektů věznice Světlá n.Sáz.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02</v>
          </cell>
          <cell r="C5" t="str">
            <v>Stavební úpravy objektu "B3/3"</v>
          </cell>
        </row>
        <row r="7">
          <cell r="A7" t="str">
            <v>11 087</v>
          </cell>
          <cell r="C7" t="str">
            <v>Stav.úpravy objektů věznice Světlá n.Sáz.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03</v>
          </cell>
          <cell r="C5" t="str">
            <v>Zřízení nového výdeje jídla ajídelny v objektu "B"</v>
          </cell>
        </row>
        <row r="7">
          <cell r="A7" t="str">
            <v>11 087</v>
          </cell>
          <cell r="C7" t="str">
            <v>Stav.úpravy objektů věznice Světlá n.Sáz.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02.2</v>
          </cell>
          <cell r="C5" t="str">
            <v>Obj. C - 5. NP</v>
          </cell>
        </row>
        <row r="7">
          <cell r="A7" t="str">
            <v>11087</v>
          </cell>
          <cell r="C7" t="str">
            <v>Stav. úpravy objektů Světlá N.Sázavou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02.1</v>
          </cell>
          <cell r="C5" t="str">
            <v>Obj. B  - 3. NP</v>
          </cell>
        </row>
        <row r="7">
          <cell r="A7" t="str">
            <v>11087</v>
          </cell>
          <cell r="C7" t="str">
            <v>Stav. úpravy objektů Světlá N.Sázavou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4"/>
  <sheetViews>
    <sheetView zoomScale="85" zoomScaleNormal="85" workbookViewId="0" topLeftCell="B7">
      <selection activeCell="H14" sqref="H14:I14"/>
    </sheetView>
  </sheetViews>
  <sheetFormatPr defaultColWidth="9.00390625" defaultRowHeight="12.75"/>
  <cols>
    <col min="1" max="1" width="1.875" style="0" customWidth="1"/>
    <col min="2" max="2" width="1.625" style="0" customWidth="1"/>
    <col min="3" max="3" width="8.125" style="0" customWidth="1"/>
    <col min="4" max="4" width="7.25390625" style="0" customWidth="1"/>
    <col min="5" max="5" width="11.375" style="0" customWidth="1"/>
    <col min="6" max="6" width="20.375" style="0" customWidth="1"/>
    <col min="7" max="7" width="11.75390625" style="0" customWidth="1"/>
    <col min="8" max="8" width="8.875" style="0" customWidth="1"/>
    <col min="9" max="9" width="7.75390625" style="0" customWidth="1"/>
    <col min="10" max="10" width="6.75390625" style="0" customWidth="1"/>
    <col min="11" max="11" width="10.125" style="0" customWidth="1"/>
    <col min="12" max="12" width="11.875" style="0" customWidth="1"/>
    <col min="13" max="13" width="3.00390625" style="0" customWidth="1"/>
    <col min="14" max="14" width="2.00390625" style="0" customWidth="1"/>
    <col min="16" max="16" width="9.25390625" style="0" bestFit="1" customWidth="1"/>
  </cols>
  <sheetData>
    <row r="1" spans="2:14" ht="9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0.5" customHeight="1">
      <c r="A2" s="1"/>
      <c r="B2" s="1"/>
      <c r="C2" s="602" t="s">
        <v>809</v>
      </c>
      <c r="D2" s="602"/>
      <c r="E2" s="602"/>
      <c r="F2" s="602"/>
      <c r="G2" s="602"/>
      <c r="H2" s="602"/>
      <c r="I2" s="602"/>
      <c r="J2" s="602"/>
      <c r="K2" s="602"/>
      <c r="L2" s="602"/>
      <c r="M2" s="1"/>
      <c r="N2" s="1"/>
    </row>
    <row r="3" spans="1:14" ht="45" customHeight="1">
      <c r="A3" s="1"/>
      <c r="B3" s="1"/>
      <c r="C3" s="603" t="s">
        <v>810</v>
      </c>
      <c r="D3" s="603"/>
      <c r="E3" s="603"/>
      <c r="F3" s="603"/>
      <c r="G3" s="603"/>
      <c r="H3" s="603"/>
      <c r="I3" s="603"/>
      <c r="J3" s="603"/>
      <c r="K3" s="603"/>
      <c r="L3" s="603"/>
      <c r="M3" s="1"/>
      <c r="N3" s="1"/>
    </row>
    <row r="4" spans="1:14" ht="21.75" customHeight="1">
      <c r="A4" s="1"/>
      <c r="B4" s="1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1"/>
      <c r="N4" s="1"/>
    </row>
    <row r="5" spans="1:14" ht="10.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</row>
    <row r="6" spans="1:14" ht="9.75" customHeight="1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4"/>
      <c r="N6" s="6"/>
    </row>
    <row r="7" spans="1:14" ht="24.75" customHeight="1" thickBot="1">
      <c r="A7" s="7"/>
      <c r="B7" s="58"/>
      <c r="C7" s="604" t="s">
        <v>818</v>
      </c>
      <c r="D7" s="604"/>
      <c r="E7" s="604"/>
      <c r="F7" s="604"/>
      <c r="G7" s="58"/>
      <c r="H7" s="58"/>
      <c r="I7" s="58"/>
      <c r="J7" s="58"/>
      <c r="K7" s="605">
        <f>SUM(H8:I9)</f>
        <v>0</v>
      </c>
      <c r="L7" s="605"/>
      <c r="M7" s="58"/>
      <c r="N7" s="8"/>
    </row>
    <row r="8" spans="1:14" ht="19.5" customHeight="1">
      <c r="A8" s="7"/>
      <c r="B8" s="1"/>
      <c r="C8" s="59" t="s">
        <v>830</v>
      </c>
      <c r="D8" s="66" t="s">
        <v>815</v>
      </c>
      <c r="E8" s="66"/>
      <c r="F8" s="66"/>
      <c r="G8" s="12"/>
      <c r="H8" s="587">
        <v>0</v>
      </c>
      <c r="I8" s="587"/>
      <c r="J8" s="56"/>
      <c r="M8" s="1"/>
      <c r="N8" s="8"/>
    </row>
    <row r="9" spans="1:14" ht="19.5" customHeight="1">
      <c r="A9" s="7"/>
      <c r="B9" s="1"/>
      <c r="C9" s="59" t="s">
        <v>831</v>
      </c>
      <c r="D9" s="66" t="s">
        <v>816</v>
      </c>
      <c r="E9" s="60"/>
      <c r="F9" s="60"/>
      <c r="G9" s="56"/>
      <c r="H9" s="587">
        <v>0</v>
      </c>
      <c r="I9" s="587"/>
      <c r="J9" s="56"/>
      <c r="K9" s="18"/>
      <c r="L9" s="18"/>
      <c r="M9" s="1"/>
      <c r="N9" s="8"/>
    </row>
    <row r="10" spans="1:14" ht="10.5" customHeight="1">
      <c r="A10" s="7"/>
      <c r="B10" s="1"/>
      <c r="C10" s="11"/>
      <c r="D10" s="12"/>
      <c r="E10" s="12"/>
      <c r="F10" s="12"/>
      <c r="G10" s="1"/>
      <c r="H10" s="57"/>
      <c r="I10" s="57"/>
      <c r="J10" s="16"/>
      <c r="K10" s="18"/>
      <c r="L10" s="18"/>
      <c r="M10" s="1"/>
      <c r="N10" s="8"/>
    </row>
    <row r="11" spans="1:14" ht="24.75" customHeight="1" thickBot="1">
      <c r="A11" s="7"/>
      <c r="B11" s="58"/>
      <c r="C11" s="604" t="s">
        <v>820</v>
      </c>
      <c r="D11" s="604"/>
      <c r="E11" s="604"/>
      <c r="F11" s="604"/>
      <c r="G11" s="58"/>
      <c r="H11" s="58"/>
      <c r="I11" s="58"/>
      <c r="J11" s="58"/>
      <c r="K11" s="605">
        <f>SUM(I24,I18,I12)</f>
        <v>0</v>
      </c>
      <c r="L11" s="605"/>
      <c r="M11" s="58"/>
      <c r="N11" s="17"/>
    </row>
    <row r="12" spans="1:14" s="14" customFormat="1" ht="24.75" customHeight="1">
      <c r="A12" s="9"/>
      <c r="B12" s="10"/>
      <c r="C12" s="59" t="s">
        <v>821</v>
      </c>
      <c r="D12" s="588" t="s">
        <v>811</v>
      </c>
      <c r="E12" s="588"/>
      <c r="F12" s="588"/>
      <c r="G12" s="588"/>
      <c r="H12" s="60"/>
      <c r="I12" s="606">
        <f>SUM(H13:I17)</f>
        <v>0</v>
      </c>
      <c r="J12" s="606"/>
      <c r="K12" s="606"/>
      <c r="M12" s="10"/>
      <c r="N12" s="13"/>
    </row>
    <row r="13" spans="1:14" s="18" customFormat="1" ht="18" customHeight="1">
      <c r="A13" s="15"/>
      <c r="B13" s="16"/>
      <c r="C13" s="11"/>
      <c r="D13" s="586" t="s">
        <v>817</v>
      </c>
      <c r="E13" s="586"/>
      <c r="F13" s="586"/>
      <c r="G13" s="56"/>
      <c r="H13" s="587">
        <f>SUM('0 1stav'!G169)</f>
        <v>0</v>
      </c>
      <c r="I13" s="587"/>
      <c r="J13" s="56"/>
      <c r="M13" s="16"/>
      <c r="N13" s="17"/>
    </row>
    <row r="14" spans="1:14" s="18" customFormat="1" ht="18" customHeight="1">
      <c r="A14" s="15"/>
      <c r="B14" s="16"/>
      <c r="C14" s="11"/>
      <c r="D14" s="586" t="s">
        <v>832</v>
      </c>
      <c r="E14" s="586"/>
      <c r="F14" s="586"/>
      <c r="G14" s="56"/>
      <c r="H14" s="587">
        <f>SUM('01 el'!F81)</f>
        <v>0</v>
      </c>
      <c r="I14" s="587"/>
      <c r="J14" s="56"/>
      <c r="M14" s="16"/>
      <c r="N14" s="17"/>
    </row>
    <row r="15" spans="1:14" s="18" customFormat="1" ht="18" customHeight="1">
      <c r="A15" s="15"/>
      <c r="B15" s="16"/>
      <c r="C15" s="11"/>
      <c r="D15" s="586" t="s">
        <v>834</v>
      </c>
      <c r="E15" s="586"/>
      <c r="F15" s="586"/>
      <c r="G15" s="56"/>
      <c r="H15" s="587">
        <f>SUM('01 zti'!G71)</f>
        <v>0</v>
      </c>
      <c r="I15" s="587"/>
      <c r="J15" s="56"/>
      <c r="M15" s="16"/>
      <c r="N15" s="17"/>
    </row>
    <row r="16" spans="1:14" s="18" customFormat="1" ht="18" customHeight="1">
      <c r="A16" s="15"/>
      <c r="B16" s="16"/>
      <c r="C16" s="11"/>
      <c r="D16" s="586" t="s">
        <v>833</v>
      </c>
      <c r="E16" s="586"/>
      <c r="F16" s="586"/>
      <c r="G16" s="56"/>
      <c r="H16" s="587">
        <f>SUM('01 ut'!G61)</f>
        <v>0</v>
      </c>
      <c r="I16" s="587"/>
      <c r="J16" s="56"/>
      <c r="M16" s="16"/>
      <c r="N16" s="17"/>
    </row>
    <row r="17" spans="1:14" s="18" customFormat="1" ht="18" customHeight="1">
      <c r="A17" s="15"/>
      <c r="B17" s="16"/>
      <c r="C17" s="11"/>
      <c r="D17" s="586" t="s">
        <v>808</v>
      </c>
      <c r="E17" s="586"/>
      <c r="F17" s="586"/>
      <c r="G17" s="56"/>
      <c r="H17" s="593">
        <f>SUM('01 vzt'!F28)</f>
        <v>0</v>
      </c>
      <c r="I17" s="593"/>
      <c r="J17" s="56"/>
      <c r="M17" s="16"/>
      <c r="N17" s="17"/>
    </row>
    <row r="18" spans="1:14" s="18" customFormat="1" ht="24.75" customHeight="1">
      <c r="A18" s="15"/>
      <c r="B18" s="16"/>
      <c r="C18" s="59" t="s">
        <v>835</v>
      </c>
      <c r="D18" s="588" t="s">
        <v>812</v>
      </c>
      <c r="E18" s="588"/>
      <c r="F18" s="588"/>
      <c r="G18" s="588"/>
      <c r="H18" s="60"/>
      <c r="I18" s="592">
        <f>SUM(H19:I23)</f>
        <v>0</v>
      </c>
      <c r="J18" s="592"/>
      <c r="K18" s="592"/>
      <c r="M18" s="16"/>
      <c r="N18" s="17"/>
    </row>
    <row r="19" spans="1:14" s="18" customFormat="1" ht="18" customHeight="1">
      <c r="A19" s="15"/>
      <c r="B19" s="16"/>
      <c r="C19" s="11"/>
      <c r="D19" s="586" t="s">
        <v>817</v>
      </c>
      <c r="E19" s="586"/>
      <c r="F19" s="586"/>
      <c r="G19" s="56"/>
      <c r="H19" s="587">
        <f>SUM('02 stav'!G131)</f>
        <v>0</v>
      </c>
      <c r="I19" s="587"/>
      <c r="J19" s="56"/>
      <c r="M19" s="16"/>
      <c r="N19" s="17"/>
    </row>
    <row r="20" spans="1:14" s="18" customFormat="1" ht="18" customHeight="1">
      <c r="A20" s="15"/>
      <c r="B20" s="16"/>
      <c r="C20" s="11"/>
      <c r="D20" s="586" t="s">
        <v>832</v>
      </c>
      <c r="E20" s="586"/>
      <c r="F20" s="586"/>
      <c r="G20" s="56"/>
      <c r="H20" s="587">
        <f>SUM('02 el'!F77)</f>
        <v>0</v>
      </c>
      <c r="I20" s="587"/>
      <c r="J20" s="56"/>
      <c r="M20" s="16"/>
      <c r="N20" s="17"/>
    </row>
    <row r="21" spans="1:14" s="18" customFormat="1" ht="18" customHeight="1">
      <c r="A21" s="15"/>
      <c r="B21" s="16"/>
      <c r="C21" s="11"/>
      <c r="D21" s="586" t="s">
        <v>834</v>
      </c>
      <c r="E21" s="586"/>
      <c r="F21" s="586"/>
      <c r="G21" s="56"/>
      <c r="H21" s="587">
        <f>SUM('02 zti'!G64)</f>
        <v>0</v>
      </c>
      <c r="I21" s="587"/>
      <c r="J21" s="56"/>
      <c r="M21" s="16"/>
      <c r="N21" s="17"/>
    </row>
    <row r="22" spans="1:14" s="18" customFormat="1" ht="18" customHeight="1">
      <c r="A22" s="15"/>
      <c r="B22" s="16"/>
      <c r="C22" s="11"/>
      <c r="D22" s="586" t="s">
        <v>833</v>
      </c>
      <c r="E22" s="586"/>
      <c r="F22" s="586"/>
      <c r="G22" s="56"/>
      <c r="H22" s="587">
        <f>SUM('02 ut'!G61)</f>
        <v>0</v>
      </c>
      <c r="I22" s="587"/>
      <c r="J22" s="56"/>
      <c r="M22" s="16"/>
      <c r="N22" s="17"/>
    </row>
    <row r="23" spans="1:14" s="18" customFormat="1" ht="18" customHeight="1">
      <c r="A23" s="15"/>
      <c r="B23" s="16"/>
      <c r="C23" s="11"/>
      <c r="D23" s="586" t="s">
        <v>808</v>
      </c>
      <c r="E23" s="586"/>
      <c r="F23" s="586"/>
      <c r="G23" s="56"/>
      <c r="H23" s="587">
        <f>SUM('02 vzt'!F28)</f>
        <v>0</v>
      </c>
      <c r="I23" s="587"/>
      <c r="J23" s="56"/>
      <c r="M23" s="16"/>
      <c r="N23" s="17"/>
    </row>
    <row r="24" spans="1:14" s="18" customFormat="1" ht="24.75" customHeight="1">
      <c r="A24" s="15"/>
      <c r="B24" s="16"/>
      <c r="C24" s="59" t="s">
        <v>813</v>
      </c>
      <c r="D24" s="588" t="s">
        <v>814</v>
      </c>
      <c r="E24" s="588"/>
      <c r="F24" s="588"/>
      <c r="G24" s="588"/>
      <c r="H24" s="60"/>
      <c r="I24" s="592">
        <f>SUM(H25:I28)</f>
        <v>0</v>
      </c>
      <c r="J24" s="592"/>
      <c r="K24" s="592"/>
      <c r="M24" s="16"/>
      <c r="N24" s="17"/>
    </row>
    <row r="25" spans="1:14" s="18" customFormat="1" ht="18" customHeight="1">
      <c r="A25" s="15"/>
      <c r="B25" s="16"/>
      <c r="C25" s="11"/>
      <c r="D25" s="586" t="s">
        <v>817</v>
      </c>
      <c r="E25" s="586"/>
      <c r="F25" s="586"/>
      <c r="G25" s="56"/>
      <c r="H25" s="587">
        <f>SUM('03 stav'!G81)</f>
        <v>0</v>
      </c>
      <c r="I25" s="587"/>
      <c r="J25" s="56"/>
      <c r="M25" s="16"/>
      <c r="N25" s="17"/>
    </row>
    <row r="26" spans="1:14" s="18" customFormat="1" ht="18" customHeight="1">
      <c r="A26" s="15"/>
      <c r="B26" s="16"/>
      <c r="C26" s="11"/>
      <c r="D26" s="586" t="s">
        <v>832</v>
      </c>
      <c r="E26" s="586"/>
      <c r="F26" s="586"/>
      <c r="G26" s="56"/>
      <c r="H26" s="587">
        <f>SUM('03 el'!F52)</f>
        <v>0</v>
      </c>
      <c r="I26" s="587"/>
      <c r="J26" s="56"/>
      <c r="M26" s="16"/>
      <c r="N26" s="17"/>
    </row>
    <row r="27" spans="1:14" s="18" customFormat="1" ht="18" customHeight="1">
      <c r="A27" s="15"/>
      <c r="B27" s="16"/>
      <c r="C27" s="11"/>
      <c r="D27" s="586" t="s">
        <v>834</v>
      </c>
      <c r="E27" s="586"/>
      <c r="F27" s="586"/>
      <c r="G27" s="56"/>
      <c r="H27" s="587">
        <f>SUM('03 zti'!G35)</f>
        <v>0</v>
      </c>
      <c r="I27" s="587"/>
      <c r="J27" s="56"/>
      <c r="M27" s="16"/>
      <c r="N27" s="17"/>
    </row>
    <row r="28" spans="1:14" s="18" customFormat="1" ht="18" customHeight="1">
      <c r="A28" s="15"/>
      <c r="B28" s="32"/>
      <c r="C28" s="19"/>
      <c r="D28" s="595" t="s">
        <v>808</v>
      </c>
      <c r="E28" s="595"/>
      <c r="F28" s="595"/>
      <c r="G28" s="62"/>
      <c r="H28" s="594">
        <f>SUM('03 vzt'!F29)</f>
        <v>0</v>
      </c>
      <c r="I28" s="594"/>
      <c r="J28" s="62"/>
      <c r="K28" s="65"/>
      <c r="L28" s="65"/>
      <c r="M28" s="32"/>
      <c r="N28" s="17"/>
    </row>
    <row r="29" spans="1:14" ht="5.25" customHeight="1">
      <c r="A29" s="7"/>
      <c r="B29" s="1"/>
      <c r="C29" s="21"/>
      <c r="D29" s="22"/>
      <c r="E29" s="22"/>
      <c r="F29" s="22"/>
      <c r="G29" s="22"/>
      <c r="H29" s="22"/>
      <c r="I29" s="22"/>
      <c r="J29" s="1"/>
      <c r="K29" s="23"/>
      <c r="L29" s="23"/>
      <c r="M29" s="1"/>
      <c r="N29" s="8"/>
    </row>
    <row r="30" spans="1:14" ht="15.75">
      <c r="A30" s="7"/>
      <c r="B30" s="1"/>
      <c r="C30" s="21" t="s">
        <v>822</v>
      </c>
      <c r="D30" s="22"/>
      <c r="E30" s="22"/>
      <c r="F30" s="22"/>
      <c r="G30" s="22"/>
      <c r="H30" s="22"/>
      <c r="I30" s="22"/>
      <c r="J30" s="1"/>
      <c r="K30" s="590">
        <f>SUM(K7,K11)</f>
        <v>0</v>
      </c>
      <c r="L30" s="591"/>
      <c r="M30" s="1"/>
      <c r="N30" s="8"/>
    </row>
    <row r="31" spans="1:14" ht="6.75" customHeight="1">
      <c r="A31" s="7"/>
      <c r="B31" s="1"/>
      <c r="C31" s="21"/>
      <c r="D31" s="22"/>
      <c r="E31" s="22"/>
      <c r="F31" s="22"/>
      <c r="G31" s="22"/>
      <c r="H31" s="22"/>
      <c r="I31" s="22"/>
      <c r="J31" s="1"/>
      <c r="K31" s="23"/>
      <c r="L31" s="23"/>
      <c r="M31" s="1"/>
      <c r="N31" s="8"/>
    </row>
    <row r="32" spans="1:14" ht="15" customHeight="1">
      <c r="A32" s="7"/>
      <c r="B32" s="1"/>
      <c r="C32" s="1"/>
      <c r="D32" s="1" t="s">
        <v>823</v>
      </c>
      <c r="E32" s="1" t="s">
        <v>819</v>
      </c>
      <c r="F32" s="1"/>
      <c r="G32" s="24"/>
      <c r="H32" s="1" t="s">
        <v>922</v>
      </c>
      <c r="I32" s="1"/>
      <c r="J32" s="1"/>
      <c r="K32" s="589">
        <f>+G32*K30</f>
        <v>0</v>
      </c>
      <c r="L32" s="589"/>
      <c r="M32" s="1"/>
      <c r="N32" s="8"/>
    </row>
    <row r="33" spans="1:14" ht="15" customHeight="1">
      <c r="A33" s="7"/>
      <c r="B33" s="1"/>
      <c r="C33" s="1"/>
      <c r="D33" s="596" t="s">
        <v>807</v>
      </c>
      <c r="E33" s="596"/>
      <c r="F33" s="596"/>
      <c r="G33" s="24"/>
      <c r="H33" s="1" t="s">
        <v>922</v>
      </c>
      <c r="I33" s="1"/>
      <c r="J33" s="1"/>
      <c r="K33" s="589">
        <f>+G33*K30</f>
        <v>0</v>
      </c>
      <c r="L33" s="589"/>
      <c r="M33" s="1"/>
      <c r="N33" s="8"/>
    </row>
    <row r="34" spans="1:14" ht="15" customHeight="1">
      <c r="A34" s="7"/>
      <c r="B34" s="1"/>
      <c r="C34" s="1"/>
      <c r="D34" s="1" t="s">
        <v>806</v>
      </c>
      <c r="E34" s="1"/>
      <c r="F34" s="1"/>
      <c r="G34" s="24"/>
      <c r="H34" s="1" t="s">
        <v>922</v>
      </c>
      <c r="I34" s="1"/>
      <c r="J34" s="1"/>
      <c r="K34" s="589">
        <f>+G34*K30</f>
        <v>0</v>
      </c>
      <c r="L34" s="589"/>
      <c r="M34" s="1"/>
      <c r="N34" s="8"/>
    </row>
    <row r="35" spans="1:14" ht="6.75" customHeight="1">
      <c r="A35" s="7"/>
      <c r="B35" s="1"/>
      <c r="C35" s="1"/>
      <c r="D35" s="1"/>
      <c r="E35" s="1"/>
      <c r="F35" s="21"/>
      <c r="G35" s="1"/>
      <c r="H35" s="1"/>
      <c r="I35" s="1"/>
      <c r="J35" s="1"/>
      <c r="K35" s="1"/>
      <c r="L35" s="1"/>
      <c r="M35" s="1"/>
      <c r="N35" s="8"/>
    </row>
    <row r="36" spans="1:14" ht="15.75">
      <c r="A36" s="7"/>
      <c r="B36" s="1"/>
      <c r="C36" s="21" t="s">
        <v>824</v>
      </c>
      <c r="D36" s="22"/>
      <c r="E36" s="22"/>
      <c r="F36" s="22"/>
      <c r="G36" s="22"/>
      <c r="H36" s="22"/>
      <c r="I36" s="22"/>
      <c r="J36" s="1"/>
      <c r="K36" s="590">
        <f>SUM(K32:L34)</f>
        <v>0</v>
      </c>
      <c r="L36" s="591"/>
      <c r="M36" s="1"/>
      <c r="N36" s="8"/>
    </row>
    <row r="37" spans="1:14" ht="9.75" customHeight="1">
      <c r="A37" s="7"/>
      <c r="B37" s="1"/>
      <c r="C37" s="21"/>
      <c r="D37" s="22"/>
      <c r="E37" s="22"/>
      <c r="F37" s="22"/>
      <c r="G37" s="22"/>
      <c r="H37" s="22"/>
      <c r="I37" s="22"/>
      <c r="J37" s="1"/>
      <c r="K37" s="23"/>
      <c r="L37" s="23"/>
      <c r="M37" s="1"/>
      <c r="N37" s="8"/>
    </row>
    <row r="38" spans="1:14" ht="18" customHeight="1">
      <c r="A38" s="7"/>
      <c r="B38" s="25"/>
      <c r="C38" s="26" t="s">
        <v>825</v>
      </c>
      <c r="D38" s="27"/>
      <c r="E38" s="27"/>
      <c r="F38" s="27"/>
      <c r="G38" s="27"/>
      <c r="H38" s="27"/>
      <c r="I38" s="27"/>
      <c r="J38" s="28"/>
      <c r="K38" s="601">
        <f>+K30+K36</f>
        <v>0</v>
      </c>
      <c r="L38" s="601"/>
      <c r="M38" s="29"/>
      <c r="N38" s="8"/>
    </row>
    <row r="39" spans="1:14" s="18" customFormat="1" ht="7.5" customHeight="1">
      <c r="A39" s="30"/>
      <c r="B39" s="19"/>
      <c r="C39" s="31"/>
      <c r="D39" s="20"/>
      <c r="E39" s="20"/>
      <c r="F39" s="20"/>
      <c r="G39" s="20"/>
      <c r="H39" s="20"/>
      <c r="I39" s="20"/>
      <c r="J39" s="32"/>
      <c r="K39" s="33"/>
      <c r="L39" s="33"/>
      <c r="M39" s="32"/>
      <c r="N39" s="34"/>
    </row>
    <row r="40" spans="1:14" s="18" customFormat="1" ht="15" customHeight="1" thickBot="1">
      <c r="A40" s="16"/>
      <c r="B40" s="11"/>
      <c r="C40" s="35"/>
      <c r="D40" s="12"/>
      <c r="E40" s="12"/>
      <c r="F40" s="12"/>
      <c r="G40" s="12"/>
      <c r="H40" s="12"/>
      <c r="I40" s="12"/>
      <c r="J40" s="16"/>
      <c r="K40" s="36"/>
      <c r="L40" s="36"/>
      <c r="M40" s="16"/>
      <c r="N40" s="16"/>
    </row>
    <row r="41" spans="1:14" s="18" customFormat="1" ht="7.5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</row>
    <row r="42" spans="1:14" s="18" customFormat="1" ht="28.5" customHeight="1">
      <c r="A42" s="40"/>
      <c r="B42" s="41"/>
      <c r="C42" s="63" t="s">
        <v>836</v>
      </c>
      <c r="D42" s="43"/>
      <c r="E42" s="43"/>
      <c r="F42" s="43"/>
      <c r="G42" s="64"/>
      <c r="H42" s="43"/>
      <c r="I42" s="43"/>
      <c r="J42" s="600">
        <v>0</v>
      </c>
      <c r="K42" s="600"/>
      <c r="L42" s="600"/>
      <c r="M42" s="29"/>
      <c r="N42" s="44"/>
    </row>
    <row r="43" spans="1:14" s="18" customFormat="1" ht="7.5" customHeight="1" thickBot="1">
      <c r="A43" s="45"/>
      <c r="B43" s="46"/>
      <c r="C43" s="46" t="s">
        <v>819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</row>
    <row r="44" spans="1:14" s="18" customFormat="1" ht="19.5" customHeight="1" thickBot="1">
      <c r="A44" s="16"/>
      <c r="B44" s="11"/>
      <c r="C44" s="35"/>
      <c r="D44" s="12"/>
      <c r="E44" s="12"/>
      <c r="F44" s="12"/>
      <c r="G44" s="12"/>
      <c r="H44" s="12"/>
      <c r="I44" s="12"/>
      <c r="J44" s="16"/>
      <c r="K44" s="36"/>
      <c r="L44" s="36"/>
      <c r="M44" s="16"/>
      <c r="N44" s="16"/>
    </row>
    <row r="45" spans="1:14" ht="6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</row>
    <row r="46" spans="1:14" ht="20.25">
      <c r="A46" s="40"/>
      <c r="B46" s="41"/>
      <c r="C46" s="42" t="s">
        <v>826</v>
      </c>
      <c r="D46" s="43"/>
      <c r="E46" s="43"/>
      <c r="F46" s="43"/>
      <c r="G46" s="43"/>
      <c r="H46" s="43"/>
      <c r="I46" s="43"/>
      <c r="J46" s="600">
        <f>SUM(K38,J42)</f>
        <v>0</v>
      </c>
      <c r="K46" s="600"/>
      <c r="L46" s="600"/>
      <c r="M46" s="29"/>
      <c r="N46" s="44"/>
    </row>
    <row r="47" spans="1:14" s="49" customFormat="1" ht="8.25" customHeight="1">
      <c r="A47" s="40"/>
      <c r="B47" s="1"/>
      <c r="C47" s="1" t="s">
        <v>819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44"/>
    </row>
    <row r="48" spans="1:14" s="49" customFormat="1" ht="15.75" customHeight="1">
      <c r="A48" s="40"/>
      <c r="B48" s="1"/>
      <c r="C48" s="21" t="s">
        <v>827</v>
      </c>
      <c r="D48" s="50">
        <v>0.2</v>
      </c>
      <c r="E48" s="48"/>
      <c r="F48" s="51" t="s">
        <v>828</v>
      </c>
      <c r="G48" s="598">
        <f>+J46-G49</f>
        <v>0</v>
      </c>
      <c r="H48" s="598"/>
      <c r="I48" s="1"/>
      <c r="J48" s="1"/>
      <c r="K48" s="589">
        <f>+D48*G48</f>
        <v>0</v>
      </c>
      <c r="L48" s="589"/>
      <c r="M48" s="1"/>
      <c r="N48" s="44"/>
    </row>
    <row r="49" spans="1:14" s="49" customFormat="1" ht="15.75" customHeight="1">
      <c r="A49" s="40"/>
      <c r="B49" s="1"/>
      <c r="C49" s="21" t="s">
        <v>827</v>
      </c>
      <c r="D49" s="50">
        <v>0.1</v>
      </c>
      <c r="E49" s="1"/>
      <c r="F49" s="51" t="s">
        <v>828</v>
      </c>
      <c r="G49" s="598">
        <v>0</v>
      </c>
      <c r="H49" s="598"/>
      <c r="I49" s="1"/>
      <c r="J49" s="1"/>
      <c r="K49" s="599">
        <f>+D49*G49</f>
        <v>0</v>
      </c>
      <c r="L49" s="599"/>
      <c r="M49" s="1"/>
      <c r="N49" s="44"/>
    </row>
    <row r="50" spans="1:14" s="49" customFormat="1" ht="7.5" customHeight="1" thickBot="1">
      <c r="A50" s="4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4"/>
    </row>
    <row r="51" spans="1:14" s="49" customFormat="1" ht="23.25" customHeight="1" thickBot="1">
      <c r="A51" s="40"/>
      <c r="B51" s="52"/>
      <c r="C51" s="53" t="s">
        <v>829</v>
      </c>
      <c r="D51" s="54"/>
      <c r="E51" s="54"/>
      <c r="F51" s="54"/>
      <c r="G51" s="54"/>
      <c r="H51" s="54"/>
      <c r="I51" s="54"/>
      <c r="J51" s="597">
        <f>SUM(J46:L49)</f>
        <v>0</v>
      </c>
      <c r="K51" s="597"/>
      <c r="L51" s="597"/>
      <c r="M51" s="55"/>
      <c r="N51" s="44"/>
    </row>
    <row r="52" spans="1:14" s="49" customFormat="1" ht="6.75" customHeight="1" thickBot="1">
      <c r="A52" s="45"/>
      <c r="B52" s="46"/>
      <c r="C52" s="46"/>
      <c r="D52" s="46" t="s">
        <v>819</v>
      </c>
      <c r="E52" s="46"/>
      <c r="F52" s="46"/>
      <c r="G52" s="46"/>
      <c r="H52" s="46"/>
      <c r="I52" s="46"/>
      <c r="J52" s="46"/>
      <c r="K52" s="46"/>
      <c r="L52" s="46"/>
      <c r="M52" s="46"/>
      <c r="N52" s="47"/>
    </row>
    <row r="53" ht="6" customHeight="1"/>
    <row r="54" spans="1:14" ht="113.25" customHeight="1">
      <c r="A54" s="1"/>
      <c r="B54" s="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1"/>
      <c r="N54" s="1"/>
    </row>
  </sheetData>
  <mergeCells count="57">
    <mergeCell ref="H8:I8"/>
    <mergeCell ref="H13:I13"/>
    <mergeCell ref="H15:I15"/>
    <mergeCell ref="D13:F13"/>
    <mergeCell ref="H9:I9"/>
    <mergeCell ref="I12:K12"/>
    <mergeCell ref="K11:L11"/>
    <mergeCell ref="C11:F11"/>
    <mergeCell ref="D14:F14"/>
    <mergeCell ref="H14:I14"/>
    <mergeCell ref="C2:L2"/>
    <mergeCell ref="C3:L3"/>
    <mergeCell ref="C7:F7"/>
    <mergeCell ref="K7:L7"/>
    <mergeCell ref="C4:L4"/>
    <mergeCell ref="K33:L33"/>
    <mergeCell ref="J51:L51"/>
    <mergeCell ref="G48:H48"/>
    <mergeCell ref="K48:L48"/>
    <mergeCell ref="G49:H49"/>
    <mergeCell ref="K49:L49"/>
    <mergeCell ref="J42:L42"/>
    <mergeCell ref="J46:L46"/>
    <mergeCell ref="K36:L36"/>
    <mergeCell ref="K38:L38"/>
    <mergeCell ref="K34:L34"/>
    <mergeCell ref="D18:G18"/>
    <mergeCell ref="H28:I28"/>
    <mergeCell ref="D19:F19"/>
    <mergeCell ref="H19:I19"/>
    <mergeCell ref="D28:F28"/>
    <mergeCell ref="D22:F22"/>
    <mergeCell ref="H22:I22"/>
    <mergeCell ref="D33:F33"/>
    <mergeCell ref="I18:K18"/>
    <mergeCell ref="D12:G12"/>
    <mergeCell ref="H17:I17"/>
    <mergeCell ref="D15:F15"/>
    <mergeCell ref="D16:F16"/>
    <mergeCell ref="H16:I16"/>
    <mergeCell ref="D17:F17"/>
    <mergeCell ref="K32:L32"/>
    <mergeCell ref="K30:L30"/>
    <mergeCell ref="H23:I23"/>
    <mergeCell ref="I24:K24"/>
    <mergeCell ref="H25:I25"/>
    <mergeCell ref="H26:I26"/>
    <mergeCell ref="H27:I27"/>
    <mergeCell ref="D26:F26"/>
    <mergeCell ref="D27:F27"/>
    <mergeCell ref="D21:F21"/>
    <mergeCell ref="D20:F20"/>
    <mergeCell ref="H20:I20"/>
    <mergeCell ref="D25:F25"/>
    <mergeCell ref="H21:I21"/>
    <mergeCell ref="D23:F23"/>
    <mergeCell ref="D24:G24"/>
  </mergeCells>
  <printOptions horizontalCentered="1"/>
  <pageMargins left="0.34" right="0.2755905511811024" top="0.34" bottom="0.31" header="0.22" footer="0.19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H83"/>
  <sheetViews>
    <sheetView tabSelected="1" workbookViewId="0" topLeftCell="A1">
      <pane xSplit="5" ySplit="7" topLeftCell="F8" activePane="bottomRight" state="frozen"/>
      <selection pane="topLeft" activeCell="H18" sqref="H18:K19"/>
      <selection pane="topRight" activeCell="H18" sqref="H18:K19"/>
      <selection pane="bottomLeft" activeCell="H18" sqref="H18:K19"/>
      <selection pane="bottomRight" activeCell="C46" sqref="C46"/>
    </sheetView>
  </sheetViews>
  <sheetFormatPr defaultColWidth="9.00390625" defaultRowHeight="12.75" outlineLevelRow="3"/>
  <cols>
    <col min="1" max="1" width="33.375" style="70" hidden="1" customWidth="1"/>
    <col min="2" max="2" width="41.375" style="70" customWidth="1"/>
    <col min="3" max="3" width="5.00390625" style="92" customWidth="1"/>
    <col min="4" max="4" width="7.625" style="93" customWidth="1"/>
    <col min="5" max="5" width="11.00390625" style="68" customWidth="1"/>
    <col min="6" max="6" width="11.125" style="69" customWidth="1"/>
    <col min="7" max="7" width="0" style="68" hidden="1" customWidth="1"/>
    <col min="8" max="8" width="11.00390625" style="68" customWidth="1"/>
    <col min="9" max="16384" width="9.125" style="72" customWidth="1"/>
  </cols>
  <sheetData>
    <row r="1" spans="1:8" ht="13.5" thickBot="1">
      <c r="A1" s="67" t="s">
        <v>837</v>
      </c>
      <c r="B1" s="489" t="s">
        <v>838</v>
      </c>
      <c r="C1" s="490"/>
      <c r="D1" s="491"/>
      <c r="G1" s="70"/>
      <c r="H1" s="71">
        <v>40812</v>
      </c>
    </row>
    <row r="2" spans="1:8" ht="12.75">
      <c r="A2" s="73" t="s">
        <v>839</v>
      </c>
      <c r="B2" s="492" t="s">
        <v>840</v>
      </c>
      <c r="C2" s="490"/>
      <c r="D2" s="491"/>
      <c r="H2" s="68">
        <v>0</v>
      </c>
    </row>
    <row r="3" spans="1:8" s="78" customFormat="1" ht="15.75">
      <c r="A3" s="75" t="s">
        <v>841</v>
      </c>
      <c r="B3" s="493" t="s">
        <v>841</v>
      </c>
      <c r="C3" s="494"/>
      <c r="D3" s="495"/>
      <c r="E3" s="76"/>
      <c r="F3" s="77"/>
      <c r="G3" s="76"/>
      <c r="H3" s="76"/>
    </row>
    <row r="4" spans="1:8" s="81" customFormat="1" ht="15.75" customHeight="1">
      <c r="A4" s="74"/>
      <c r="B4" s="496" t="s">
        <v>842</v>
      </c>
      <c r="C4" s="490"/>
      <c r="D4" s="491"/>
      <c r="E4" s="73"/>
      <c r="F4" s="80"/>
      <c r="G4" s="79" t="s">
        <v>843</v>
      </c>
      <c r="H4" s="79" t="s">
        <v>827</v>
      </c>
    </row>
    <row r="5" spans="1:8" s="87" customFormat="1" ht="12.75">
      <c r="A5" s="82" t="s">
        <v>844</v>
      </c>
      <c r="B5" s="82" t="s">
        <v>845</v>
      </c>
      <c r="C5" s="82" t="s">
        <v>846</v>
      </c>
      <c r="D5" s="83" t="s">
        <v>847</v>
      </c>
      <c r="E5" s="84" t="s">
        <v>848</v>
      </c>
      <c r="F5" s="85" t="s">
        <v>849</v>
      </c>
      <c r="G5" s="86">
        <v>0</v>
      </c>
      <c r="H5" s="86">
        <v>0.2</v>
      </c>
    </row>
    <row r="6" spans="1:8" ht="12.75" customHeight="1" hidden="1">
      <c r="A6" s="88"/>
      <c r="B6" s="492"/>
      <c r="C6" s="490"/>
      <c r="D6" s="491"/>
      <c r="E6" s="89">
        <v>0</v>
      </c>
      <c r="F6" s="90">
        <v>0</v>
      </c>
      <c r="G6" s="91">
        <v>0</v>
      </c>
      <c r="H6" s="91">
        <v>0</v>
      </c>
    </row>
    <row r="7" spans="2:4" ht="12.75" customHeight="1" hidden="1">
      <c r="B7" s="497"/>
      <c r="C7" s="498"/>
      <c r="D7" s="499"/>
    </row>
    <row r="8" spans="1:8" ht="26.25" customHeight="1">
      <c r="A8" s="94"/>
      <c r="B8" s="500" t="s">
        <v>850</v>
      </c>
      <c r="C8" s="501" t="s">
        <v>851</v>
      </c>
      <c r="D8" s="501">
        <v>1</v>
      </c>
      <c r="E8" s="89"/>
      <c r="F8" s="90"/>
      <c r="G8" s="89"/>
      <c r="H8" s="89"/>
    </row>
    <row r="9" spans="1:8" ht="26.25" customHeight="1">
      <c r="A9" s="94"/>
      <c r="B9" s="500" t="s">
        <v>852</v>
      </c>
      <c r="C9" s="501" t="s">
        <v>851</v>
      </c>
      <c r="D9" s="501">
        <v>1</v>
      </c>
      <c r="E9" s="89"/>
      <c r="F9" s="90"/>
      <c r="G9" s="89"/>
      <c r="H9" s="89"/>
    </row>
    <row r="10" spans="1:8" ht="12.75" customHeight="1">
      <c r="A10" s="94"/>
      <c r="B10" s="501" t="s">
        <v>853</v>
      </c>
      <c r="C10" s="501" t="s">
        <v>851</v>
      </c>
      <c r="D10" s="501">
        <v>1</v>
      </c>
      <c r="E10" s="89"/>
      <c r="F10" s="90"/>
      <c r="G10" s="89"/>
      <c r="H10" s="89"/>
    </row>
    <row r="11" spans="1:8" ht="12.75" customHeight="1">
      <c r="A11" s="94"/>
      <c r="B11" s="501" t="s">
        <v>854</v>
      </c>
      <c r="C11" s="501" t="s">
        <v>851</v>
      </c>
      <c r="D11" s="501">
        <v>1</v>
      </c>
      <c r="E11" s="89"/>
      <c r="F11" s="90"/>
      <c r="G11" s="89"/>
      <c r="H11" s="89"/>
    </row>
    <row r="12" spans="1:8" ht="12.75" customHeight="1">
      <c r="A12" s="94"/>
      <c r="B12" s="501" t="s">
        <v>855</v>
      </c>
      <c r="C12" s="501" t="s">
        <v>851</v>
      </c>
      <c r="D12" s="501">
        <v>2</v>
      </c>
      <c r="E12" s="89"/>
      <c r="F12" s="90"/>
      <c r="G12" s="89"/>
      <c r="H12" s="89"/>
    </row>
    <row r="13" spans="1:8" ht="25.5" customHeight="1">
      <c r="A13" s="94"/>
      <c r="B13" s="500" t="s">
        <v>856</v>
      </c>
      <c r="C13" s="501" t="s">
        <v>857</v>
      </c>
      <c r="D13" s="501">
        <v>13</v>
      </c>
      <c r="E13" s="89"/>
      <c r="F13" s="90"/>
      <c r="G13" s="89"/>
      <c r="H13" s="89"/>
    </row>
    <row r="14" spans="1:8" ht="25.5" customHeight="1">
      <c r="A14" s="94"/>
      <c r="B14" s="500" t="s">
        <v>858</v>
      </c>
      <c r="C14" s="501" t="s">
        <v>857</v>
      </c>
      <c r="D14" s="501">
        <v>49</v>
      </c>
      <c r="E14" s="89"/>
      <c r="F14" s="90"/>
      <c r="G14" s="89"/>
      <c r="H14" s="89"/>
    </row>
    <row r="15" spans="1:8" ht="12.75" customHeight="1">
      <c r="A15" s="94"/>
      <c r="B15" s="500" t="s">
        <v>859</v>
      </c>
      <c r="C15" s="501" t="s">
        <v>857</v>
      </c>
      <c r="D15" s="501">
        <v>15</v>
      </c>
      <c r="E15" s="89"/>
      <c r="F15" s="90"/>
      <c r="G15" s="89"/>
      <c r="H15" s="89"/>
    </row>
    <row r="16" spans="1:8" ht="27" customHeight="1">
      <c r="A16" s="94"/>
      <c r="B16" s="500" t="s">
        <v>860</v>
      </c>
      <c r="C16" s="501" t="s">
        <v>857</v>
      </c>
      <c r="D16" s="501">
        <v>26</v>
      </c>
      <c r="E16" s="89"/>
      <c r="F16" s="90"/>
      <c r="G16" s="89"/>
      <c r="H16" s="89"/>
    </row>
    <row r="17" spans="1:8" ht="12.75" customHeight="1">
      <c r="A17" s="94"/>
      <c r="B17" s="501" t="s">
        <v>861</v>
      </c>
      <c r="C17" s="501" t="s">
        <v>857</v>
      </c>
      <c r="D17" s="501">
        <v>1</v>
      </c>
      <c r="E17" s="89"/>
      <c r="F17" s="90"/>
      <c r="G17" s="89"/>
      <c r="H17" s="89"/>
    </row>
    <row r="18" spans="1:8" ht="12.75" customHeight="1">
      <c r="A18" s="94"/>
      <c r="B18" s="501" t="s">
        <v>862</v>
      </c>
      <c r="C18" s="501" t="s">
        <v>857</v>
      </c>
      <c r="D18" s="501">
        <v>1</v>
      </c>
      <c r="E18" s="89"/>
      <c r="F18" s="90"/>
      <c r="G18" s="89"/>
      <c r="H18" s="89"/>
    </row>
    <row r="19" spans="1:8" ht="12.75" customHeight="1">
      <c r="A19" s="88"/>
      <c r="B19" s="492" t="s">
        <v>863</v>
      </c>
      <c r="C19" s="502" t="s">
        <v>857</v>
      </c>
      <c r="D19" s="491">
        <v>150</v>
      </c>
      <c r="E19" s="89"/>
      <c r="F19" s="90"/>
      <c r="G19" s="89"/>
      <c r="H19" s="89"/>
    </row>
    <row r="20" spans="1:8" ht="12.75" customHeight="1">
      <c r="A20" s="94"/>
      <c r="B20" s="492" t="s">
        <v>864</v>
      </c>
      <c r="C20" s="501" t="s">
        <v>857</v>
      </c>
      <c r="D20" s="501">
        <v>104</v>
      </c>
      <c r="E20" s="89"/>
      <c r="F20" s="90"/>
      <c r="G20" s="89"/>
      <c r="H20" s="89"/>
    </row>
    <row r="21" spans="1:8" ht="12.75" customHeight="1">
      <c r="A21" s="88"/>
      <c r="B21" s="492" t="s">
        <v>865</v>
      </c>
      <c r="C21" s="502" t="s">
        <v>857</v>
      </c>
      <c r="D21" s="491">
        <v>23</v>
      </c>
      <c r="E21" s="89"/>
      <c r="F21" s="90"/>
      <c r="G21" s="89"/>
      <c r="H21" s="89"/>
    </row>
    <row r="22" spans="1:8" s="96" customFormat="1" ht="12.75" outlineLevel="3">
      <c r="A22" s="95" t="s">
        <v>866</v>
      </c>
      <c r="B22" s="503" t="s">
        <v>867</v>
      </c>
      <c r="C22" s="504" t="s">
        <v>857</v>
      </c>
      <c r="D22" s="505">
        <v>12</v>
      </c>
      <c r="E22" s="97"/>
      <c r="F22" s="97"/>
      <c r="G22" s="97"/>
      <c r="H22" s="97"/>
    </row>
    <row r="23" spans="1:8" s="96" customFormat="1" ht="12.75" outlineLevel="3">
      <c r="A23" s="95" t="s">
        <v>866</v>
      </c>
      <c r="B23" s="503" t="s">
        <v>868</v>
      </c>
      <c r="C23" s="504" t="s">
        <v>857</v>
      </c>
      <c r="D23" s="505">
        <v>22</v>
      </c>
      <c r="E23" s="97"/>
      <c r="F23" s="97"/>
      <c r="G23" s="97"/>
      <c r="H23" s="97"/>
    </row>
    <row r="24" spans="1:8" s="96" customFormat="1" ht="12.75" outlineLevel="3">
      <c r="A24" s="96" t="s">
        <v>869</v>
      </c>
      <c r="B24" s="503" t="s">
        <v>870</v>
      </c>
      <c r="C24" s="504" t="s">
        <v>857</v>
      </c>
      <c r="D24" s="505">
        <v>14</v>
      </c>
      <c r="E24" s="97"/>
      <c r="F24" s="97"/>
      <c r="G24" s="97"/>
      <c r="H24" s="97"/>
    </row>
    <row r="25" spans="1:8" s="96" customFormat="1" ht="12.75" outlineLevel="3">
      <c r="A25" s="96" t="s">
        <v>869</v>
      </c>
      <c r="B25" s="503" t="s">
        <v>871</v>
      </c>
      <c r="C25" s="504" t="s">
        <v>857</v>
      </c>
      <c r="D25" s="505">
        <v>3</v>
      </c>
      <c r="E25" s="97"/>
      <c r="F25" s="97"/>
      <c r="G25" s="97"/>
      <c r="H25" s="97"/>
    </row>
    <row r="26" spans="1:8" s="96" customFormat="1" ht="12.75" outlineLevel="3">
      <c r="A26" s="96" t="s">
        <v>869</v>
      </c>
      <c r="B26" s="506" t="s">
        <v>872</v>
      </c>
      <c r="C26" s="504" t="s">
        <v>857</v>
      </c>
      <c r="D26" s="505">
        <v>2</v>
      </c>
      <c r="E26" s="97"/>
      <c r="F26" s="97"/>
      <c r="G26" s="97"/>
      <c r="H26" s="97"/>
    </row>
    <row r="27" spans="1:8" s="96" customFormat="1" ht="12.75" outlineLevel="3">
      <c r="A27" s="96" t="s">
        <v>869</v>
      </c>
      <c r="B27" s="503" t="s">
        <v>873</v>
      </c>
      <c r="C27" s="504" t="s">
        <v>857</v>
      </c>
      <c r="D27" s="505">
        <v>5</v>
      </c>
      <c r="E27" s="97"/>
      <c r="F27" s="97"/>
      <c r="G27" s="97"/>
      <c r="H27" s="97"/>
    </row>
    <row r="28" spans="1:8" s="96" customFormat="1" ht="12.75" outlineLevel="3">
      <c r="A28" s="96" t="s">
        <v>874</v>
      </c>
      <c r="B28" s="503" t="s">
        <v>875</v>
      </c>
      <c r="C28" s="504" t="s">
        <v>857</v>
      </c>
      <c r="D28" s="505">
        <v>3</v>
      </c>
      <c r="E28" s="97"/>
      <c r="F28" s="97"/>
      <c r="G28" s="97"/>
      <c r="H28" s="97"/>
    </row>
    <row r="29" spans="1:8" s="96" customFormat="1" ht="12.75" outlineLevel="3">
      <c r="A29" s="96" t="s">
        <v>876</v>
      </c>
      <c r="B29" s="503" t="s">
        <v>877</v>
      </c>
      <c r="C29" s="504" t="s">
        <v>857</v>
      </c>
      <c r="D29" s="505">
        <v>8</v>
      </c>
      <c r="E29" s="97"/>
      <c r="F29" s="97"/>
      <c r="G29" s="97"/>
      <c r="H29" s="97"/>
    </row>
    <row r="30" spans="1:8" s="96" customFormat="1" ht="12.75" outlineLevel="3">
      <c r="A30" s="96" t="s">
        <v>876</v>
      </c>
      <c r="B30" s="503" t="s">
        <v>878</v>
      </c>
      <c r="C30" s="504" t="s">
        <v>857</v>
      </c>
      <c r="D30" s="505">
        <v>20</v>
      </c>
      <c r="E30" s="97"/>
      <c r="F30" s="97"/>
      <c r="G30" s="97"/>
      <c r="H30" s="97"/>
    </row>
    <row r="31" spans="1:8" s="96" customFormat="1" ht="12.75" outlineLevel="3">
      <c r="A31" s="99" t="s">
        <v>879</v>
      </c>
      <c r="B31" s="503" t="s">
        <v>880</v>
      </c>
      <c r="C31" s="504" t="s">
        <v>857</v>
      </c>
      <c r="D31" s="505">
        <v>23</v>
      </c>
      <c r="E31" s="97"/>
      <c r="F31" s="97"/>
      <c r="G31" s="97"/>
      <c r="H31" s="97"/>
    </row>
    <row r="32" spans="1:8" s="96" customFormat="1" ht="12.75" outlineLevel="3">
      <c r="A32" s="96" t="s">
        <v>881</v>
      </c>
      <c r="B32" s="503" t="s">
        <v>882</v>
      </c>
      <c r="C32" s="504" t="s">
        <v>857</v>
      </c>
      <c r="D32" s="505">
        <v>1</v>
      </c>
      <c r="E32" s="97"/>
      <c r="F32" s="97"/>
      <c r="G32" s="97"/>
      <c r="H32" s="97"/>
    </row>
    <row r="33" spans="1:8" s="96" customFormat="1" ht="12.75" customHeight="1" outlineLevel="1">
      <c r="A33" s="100" t="s">
        <v>883</v>
      </c>
      <c r="B33" s="507" t="s">
        <v>884</v>
      </c>
      <c r="C33" s="504" t="s">
        <v>857</v>
      </c>
      <c r="D33" s="508">
        <v>120</v>
      </c>
      <c r="E33" s="97"/>
      <c r="F33" s="97"/>
      <c r="G33" s="97"/>
      <c r="H33" s="97"/>
    </row>
    <row r="34" spans="1:8" ht="12.75" customHeight="1">
      <c r="A34" s="94"/>
      <c r="B34" s="501" t="s">
        <v>885</v>
      </c>
      <c r="C34" s="501" t="s">
        <v>857</v>
      </c>
      <c r="D34" s="501">
        <v>100</v>
      </c>
      <c r="E34" s="89"/>
      <c r="F34" s="90"/>
      <c r="G34" s="89"/>
      <c r="H34" s="89"/>
    </row>
    <row r="35" spans="1:8" s="96" customFormat="1" ht="12.75" outlineLevel="2">
      <c r="A35" s="101" t="s">
        <v>886</v>
      </c>
      <c r="B35" s="505" t="s">
        <v>887</v>
      </c>
      <c r="C35" s="504" t="s">
        <v>888</v>
      </c>
      <c r="D35" s="509">
        <v>240</v>
      </c>
      <c r="E35" s="97"/>
      <c r="F35" s="97"/>
      <c r="G35" s="97"/>
      <c r="H35" s="97"/>
    </row>
    <row r="36" spans="1:8" s="96" customFormat="1" ht="12.75" outlineLevel="2">
      <c r="A36" s="101" t="s">
        <v>889</v>
      </c>
      <c r="B36" s="505" t="s">
        <v>890</v>
      </c>
      <c r="C36" s="504" t="s">
        <v>888</v>
      </c>
      <c r="D36" s="509">
        <v>120</v>
      </c>
      <c r="E36" s="97"/>
      <c r="F36" s="97"/>
      <c r="G36" s="97"/>
      <c r="H36" s="97"/>
    </row>
    <row r="37" spans="1:8" s="96" customFormat="1" ht="12.75" outlineLevel="2">
      <c r="A37" s="95" t="s">
        <v>891</v>
      </c>
      <c r="B37" s="505" t="s">
        <v>892</v>
      </c>
      <c r="C37" s="504" t="s">
        <v>857</v>
      </c>
      <c r="D37" s="509">
        <v>400</v>
      </c>
      <c r="E37" s="97"/>
      <c r="F37" s="97"/>
      <c r="G37" s="97"/>
      <c r="H37" s="97"/>
    </row>
    <row r="38" spans="1:8" s="96" customFormat="1" ht="12" customHeight="1" outlineLevel="2">
      <c r="A38" s="95"/>
      <c r="B38" s="505" t="s">
        <v>893</v>
      </c>
      <c r="C38" s="504" t="s">
        <v>857</v>
      </c>
      <c r="D38" s="509">
        <v>400</v>
      </c>
      <c r="E38" s="97"/>
      <c r="F38" s="97"/>
      <c r="G38" s="97"/>
      <c r="H38" s="97"/>
    </row>
    <row r="39" spans="1:8" s="96" customFormat="1" ht="12.75" outlineLevel="2">
      <c r="A39" s="96" t="s">
        <v>894</v>
      </c>
      <c r="B39" s="510" t="s">
        <v>895</v>
      </c>
      <c r="C39" s="511" t="s">
        <v>888</v>
      </c>
      <c r="D39" s="505">
        <v>40</v>
      </c>
      <c r="E39" s="97"/>
      <c r="F39" s="97"/>
      <c r="G39" s="97"/>
      <c r="H39" s="97"/>
    </row>
    <row r="40" spans="1:8" s="96" customFormat="1" ht="12.75" outlineLevel="2">
      <c r="A40" s="96" t="s">
        <v>896</v>
      </c>
      <c r="B40" s="510" t="s">
        <v>897</v>
      </c>
      <c r="C40" s="511" t="s">
        <v>888</v>
      </c>
      <c r="D40" s="505">
        <v>25</v>
      </c>
      <c r="E40" s="97"/>
      <c r="F40" s="97"/>
      <c r="G40" s="97"/>
      <c r="H40" s="97"/>
    </row>
    <row r="41" spans="1:8" ht="12.75" customHeight="1">
      <c r="A41" s="88"/>
      <c r="B41" s="492" t="s">
        <v>898</v>
      </c>
      <c r="C41" s="502" t="s">
        <v>888</v>
      </c>
      <c r="D41" s="491">
        <v>200</v>
      </c>
      <c r="E41" s="89"/>
      <c r="F41" s="90"/>
      <c r="G41" s="89"/>
      <c r="H41" s="89"/>
    </row>
    <row r="42" spans="1:8" ht="12.75" customHeight="1">
      <c r="A42" s="88"/>
      <c r="B42" s="492" t="s">
        <v>899</v>
      </c>
      <c r="C42" s="502" t="s">
        <v>888</v>
      </c>
      <c r="D42" s="491">
        <v>250</v>
      </c>
      <c r="E42" s="89"/>
      <c r="F42" s="90"/>
      <c r="G42" s="89"/>
      <c r="H42" s="89"/>
    </row>
    <row r="43" spans="1:8" ht="12.75" customHeight="1">
      <c r="A43" s="88"/>
      <c r="B43" s="492" t="s">
        <v>900</v>
      </c>
      <c r="C43" s="502" t="s">
        <v>888</v>
      </c>
      <c r="D43" s="491">
        <v>2600</v>
      </c>
      <c r="E43" s="89"/>
      <c r="F43" s="90"/>
      <c r="G43" s="89"/>
      <c r="H43" s="89"/>
    </row>
    <row r="44" spans="1:8" ht="12.75" customHeight="1">
      <c r="A44" s="88"/>
      <c r="B44" s="492" t="s">
        <v>901</v>
      </c>
      <c r="C44" s="502" t="s">
        <v>888</v>
      </c>
      <c r="D44" s="491">
        <v>1850</v>
      </c>
      <c r="E44" s="89"/>
      <c r="F44" s="90"/>
      <c r="G44" s="89"/>
      <c r="H44" s="89"/>
    </row>
    <row r="45" spans="1:8" ht="12.75" customHeight="1">
      <c r="A45" s="94"/>
      <c r="B45" s="512" t="s">
        <v>902</v>
      </c>
      <c r="C45" s="502" t="s">
        <v>888</v>
      </c>
      <c r="D45" s="501">
        <v>200</v>
      </c>
      <c r="E45" s="89"/>
      <c r="F45" s="90"/>
      <c r="G45" s="89"/>
      <c r="H45" s="89"/>
    </row>
    <row r="46" spans="1:8" ht="12.75" customHeight="1">
      <c r="A46" s="94"/>
      <c r="B46" s="512" t="s">
        <v>903</v>
      </c>
      <c r="C46" s="502" t="s">
        <v>888</v>
      </c>
      <c r="D46" s="501">
        <v>50</v>
      </c>
      <c r="E46" s="89"/>
      <c r="F46" s="90"/>
      <c r="G46" s="89"/>
      <c r="H46" s="89"/>
    </row>
    <row r="47" spans="1:8" ht="12.75" customHeight="1">
      <c r="A47" s="88"/>
      <c r="B47" s="492" t="s">
        <v>904</v>
      </c>
      <c r="C47" s="502" t="s">
        <v>888</v>
      </c>
      <c r="D47" s="491">
        <v>100</v>
      </c>
      <c r="E47" s="89"/>
      <c r="F47" s="90"/>
      <c r="G47" s="89"/>
      <c r="H47" s="89"/>
    </row>
    <row r="48" spans="1:8" ht="12.75" customHeight="1">
      <c r="A48" s="88"/>
      <c r="B48" s="492" t="s">
        <v>905</v>
      </c>
      <c r="C48" s="502" t="s">
        <v>888</v>
      </c>
      <c r="D48" s="491">
        <v>100</v>
      </c>
      <c r="E48" s="89"/>
      <c r="F48" s="90"/>
      <c r="G48" s="89"/>
      <c r="H48" s="89"/>
    </row>
    <row r="49" spans="1:8" ht="12.75" customHeight="1">
      <c r="A49" s="88"/>
      <c r="B49" s="513"/>
      <c r="C49" s="513"/>
      <c r="D49" s="513"/>
      <c r="E49" s="89"/>
      <c r="F49" s="90"/>
      <c r="G49" s="89"/>
      <c r="H49" s="89"/>
    </row>
    <row r="50" spans="1:8" ht="12.75" customHeight="1">
      <c r="A50" s="94"/>
      <c r="B50" s="514" t="s">
        <v>906</v>
      </c>
      <c r="C50" s="501"/>
      <c r="D50" s="501"/>
      <c r="E50" s="89"/>
      <c r="F50" s="90"/>
      <c r="G50" s="89"/>
      <c r="H50" s="89"/>
    </row>
    <row r="51" spans="1:8" ht="12.75" customHeight="1">
      <c r="A51" s="94"/>
      <c r="B51" s="501" t="s">
        <v>907</v>
      </c>
      <c r="C51" s="501" t="s">
        <v>857</v>
      </c>
      <c r="D51" s="501">
        <v>1</v>
      </c>
      <c r="E51" s="89"/>
      <c r="F51" s="90"/>
      <c r="G51" s="89"/>
      <c r="H51" s="89"/>
    </row>
    <row r="52" spans="1:8" ht="12.75" customHeight="1">
      <c r="A52" s="94"/>
      <c r="B52" s="501" t="s">
        <v>908</v>
      </c>
      <c r="C52" s="501" t="s">
        <v>857</v>
      </c>
      <c r="D52" s="501">
        <v>1</v>
      </c>
      <c r="E52" s="89"/>
      <c r="F52" s="90"/>
      <c r="G52" s="89"/>
      <c r="H52" s="89"/>
    </row>
    <row r="53" spans="1:8" ht="12.75" customHeight="1">
      <c r="A53" s="94"/>
      <c r="B53" s="501" t="s">
        <v>909</v>
      </c>
      <c r="C53" s="501" t="s">
        <v>857</v>
      </c>
      <c r="D53" s="501">
        <v>1</v>
      </c>
      <c r="E53" s="89"/>
      <c r="F53" s="90"/>
      <c r="G53" s="89"/>
      <c r="H53" s="89"/>
    </row>
    <row r="54" spans="1:8" ht="12.75" customHeight="1">
      <c r="A54" s="94"/>
      <c r="B54" s="501" t="s">
        <v>910</v>
      </c>
      <c r="C54" s="501" t="s">
        <v>857</v>
      </c>
      <c r="D54" s="501">
        <v>1</v>
      </c>
      <c r="E54" s="89"/>
      <c r="F54" s="90"/>
      <c r="G54" s="89"/>
      <c r="H54" s="89"/>
    </row>
    <row r="55" spans="1:8" ht="12.75">
      <c r="A55" s="88"/>
      <c r="B55" s="515" t="s">
        <v>911</v>
      </c>
      <c r="C55" s="513" t="s">
        <v>857</v>
      </c>
      <c r="D55" s="513">
        <v>3</v>
      </c>
      <c r="E55" s="89"/>
      <c r="F55" s="90"/>
      <c r="G55" s="89"/>
      <c r="H55" s="89"/>
    </row>
    <row r="56" spans="1:8" ht="12.75">
      <c r="A56" s="88"/>
      <c r="B56" s="515" t="s">
        <v>912</v>
      </c>
      <c r="C56" s="513" t="s">
        <v>857</v>
      </c>
      <c r="D56" s="513">
        <v>3</v>
      </c>
      <c r="E56" s="89"/>
      <c r="F56" s="90"/>
      <c r="G56" s="89"/>
      <c r="H56" s="89"/>
    </row>
    <row r="57" spans="1:8" ht="12.75" customHeight="1">
      <c r="A57" s="94"/>
      <c r="B57" s="501" t="s">
        <v>913</v>
      </c>
      <c r="C57" s="501" t="s">
        <v>888</v>
      </c>
      <c r="D57" s="501">
        <v>50</v>
      </c>
      <c r="E57" s="89"/>
      <c r="F57" s="90"/>
      <c r="G57" s="89"/>
      <c r="H57" s="89"/>
    </row>
    <row r="58" spans="1:8" ht="12.75" customHeight="1">
      <c r="A58" s="94"/>
      <c r="B58" s="501" t="s">
        <v>914</v>
      </c>
      <c r="C58" s="501" t="s">
        <v>888</v>
      </c>
      <c r="D58" s="501">
        <v>25</v>
      </c>
      <c r="E58" s="89"/>
      <c r="F58" s="90"/>
      <c r="G58" s="89"/>
      <c r="H58" s="89"/>
    </row>
    <row r="59" spans="1:8" ht="12.75">
      <c r="A59" s="88"/>
      <c r="B59" s="515" t="s">
        <v>915</v>
      </c>
      <c r="C59" s="513" t="s">
        <v>888</v>
      </c>
      <c r="D59" s="513">
        <v>15</v>
      </c>
      <c r="E59" s="89"/>
      <c r="F59" s="90"/>
      <c r="G59" s="89"/>
      <c r="H59" s="89"/>
    </row>
    <row r="60" spans="1:8" ht="12.75" customHeight="1">
      <c r="A60" s="94"/>
      <c r="B60" s="501" t="s">
        <v>916</v>
      </c>
      <c r="C60" s="501" t="s">
        <v>857</v>
      </c>
      <c r="D60" s="501">
        <v>1</v>
      </c>
      <c r="E60" s="89"/>
      <c r="F60" s="90"/>
      <c r="G60" s="89"/>
      <c r="H60" s="89"/>
    </row>
    <row r="61" spans="1:8" s="96" customFormat="1" ht="12.75" outlineLevel="2">
      <c r="A61" s="96" t="s">
        <v>896</v>
      </c>
      <c r="B61" s="510" t="s">
        <v>897</v>
      </c>
      <c r="C61" s="504" t="s">
        <v>888</v>
      </c>
      <c r="D61" s="505">
        <v>25</v>
      </c>
      <c r="E61" s="97"/>
      <c r="F61" s="97"/>
      <c r="G61" s="97"/>
      <c r="H61" s="97"/>
    </row>
    <row r="62" spans="1:8" ht="12.75" customHeight="1">
      <c r="A62" s="94"/>
      <c r="B62" s="501" t="s">
        <v>917</v>
      </c>
      <c r="C62" s="501" t="s">
        <v>851</v>
      </c>
      <c r="D62" s="501">
        <v>2</v>
      </c>
      <c r="E62" s="89"/>
      <c r="F62" s="90"/>
      <c r="G62" s="89"/>
      <c r="H62" s="89"/>
    </row>
    <row r="63" spans="1:8" ht="27.75" customHeight="1">
      <c r="A63" s="94"/>
      <c r="B63" s="500" t="s">
        <v>918</v>
      </c>
      <c r="C63" s="501" t="s">
        <v>851</v>
      </c>
      <c r="D63" s="501">
        <v>1</v>
      </c>
      <c r="E63" s="89"/>
      <c r="F63" s="90"/>
      <c r="G63" s="89"/>
      <c r="H63" s="89"/>
    </row>
    <row r="64" spans="1:8" ht="12.75">
      <c r="A64" s="88"/>
      <c r="B64" s="515"/>
      <c r="C64" s="513"/>
      <c r="D64" s="513"/>
      <c r="E64" s="89"/>
      <c r="F64" s="90"/>
      <c r="G64" s="89"/>
      <c r="H64" s="89"/>
    </row>
    <row r="65" spans="1:8" ht="12.75" customHeight="1">
      <c r="A65" s="88"/>
      <c r="B65" s="516" t="s">
        <v>919</v>
      </c>
      <c r="C65" s="490"/>
      <c r="D65" s="491"/>
      <c r="E65" s="89"/>
      <c r="F65" s="90"/>
      <c r="G65" s="89"/>
      <c r="H65" s="89"/>
    </row>
    <row r="66" spans="1:8" ht="12.75" customHeight="1">
      <c r="A66" s="88"/>
      <c r="B66" s="492" t="s">
        <v>920</v>
      </c>
      <c r="C66" s="502" t="s">
        <v>851</v>
      </c>
      <c r="D66" s="491">
        <v>1</v>
      </c>
      <c r="E66" s="89"/>
      <c r="F66" s="90"/>
      <c r="G66" s="89"/>
      <c r="H66" s="89"/>
    </row>
    <row r="67" spans="1:8" ht="12.75" customHeight="1">
      <c r="A67" s="88"/>
      <c r="B67" s="492" t="s">
        <v>921</v>
      </c>
      <c r="C67" s="502" t="s">
        <v>851</v>
      </c>
      <c r="D67" s="491">
        <v>1</v>
      </c>
      <c r="E67" s="89"/>
      <c r="F67" s="90"/>
      <c r="G67" s="89"/>
      <c r="H67" s="89"/>
    </row>
    <row r="68" spans="1:8" ht="12.75" customHeight="1">
      <c r="A68" s="88"/>
      <c r="B68" s="492" t="s">
        <v>923</v>
      </c>
      <c r="C68" s="502" t="s">
        <v>851</v>
      </c>
      <c r="D68" s="491">
        <v>1</v>
      </c>
      <c r="E68" s="89"/>
      <c r="F68" s="90"/>
      <c r="G68" s="89"/>
      <c r="H68" s="89"/>
    </row>
    <row r="69" spans="1:8" ht="12.75" customHeight="1">
      <c r="A69" s="88"/>
      <c r="B69" s="492" t="s">
        <v>924</v>
      </c>
      <c r="C69" s="502" t="s">
        <v>851</v>
      </c>
      <c r="D69" s="491">
        <v>1</v>
      </c>
      <c r="E69" s="89"/>
      <c r="F69" s="90"/>
      <c r="G69" s="89"/>
      <c r="H69" s="89"/>
    </row>
    <row r="70" spans="1:8" ht="12.75" customHeight="1">
      <c r="A70" s="88"/>
      <c r="B70" s="517" t="s">
        <v>925</v>
      </c>
      <c r="C70" s="518" t="s">
        <v>851</v>
      </c>
      <c r="D70" s="517">
        <v>1</v>
      </c>
      <c r="E70" s="89"/>
      <c r="F70" s="90"/>
      <c r="G70" s="89"/>
      <c r="H70" s="89"/>
    </row>
    <row r="71" spans="1:8" ht="12.75" customHeight="1">
      <c r="A71" s="88"/>
      <c r="B71" s="513"/>
      <c r="C71" s="519"/>
      <c r="D71" s="519"/>
      <c r="E71" s="89"/>
      <c r="F71" s="90"/>
      <c r="G71" s="89"/>
      <c r="H71" s="89"/>
    </row>
    <row r="72" spans="1:8" ht="12.75" customHeight="1">
      <c r="A72" s="88"/>
      <c r="B72" s="520"/>
      <c r="C72" s="520"/>
      <c r="D72" s="520"/>
      <c r="E72" s="89"/>
      <c r="F72" s="90"/>
      <c r="G72" s="89"/>
      <c r="H72" s="89"/>
    </row>
    <row r="73" spans="2:4" ht="4.5" customHeight="1">
      <c r="B73" s="497"/>
      <c r="C73" s="498"/>
      <c r="D73" s="499"/>
    </row>
    <row r="74" spans="1:8" s="103" customFormat="1" ht="12.75">
      <c r="A74" s="73" t="s">
        <v>926</v>
      </c>
      <c r="B74" s="521" t="s">
        <v>927</v>
      </c>
      <c r="C74" s="498"/>
      <c r="D74" s="499"/>
      <c r="E74" s="68"/>
      <c r="F74" s="69"/>
      <c r="G74" s="68"/>
      <c r="H74" s="68"/>
    </row>
    <row r="75" spans="1:8" ht="12.75">
      <c r="A75" s="70" t="s">
        <v>928</v>
      </c>
      <c r="B75" s="522" t="s">
        <v>929</v>
      </c>
      <c r="C75" s="498" t="s">
        <v>851</v>
      </c>
      <c r="D75" s="499">
        <v>0</v>
      </c>
      <c r="E75" s="104"/>
      <c r="F75" s="105"/>
      <c r="G75" s="89"/>
      <c r="H75" s="89"/>
    </row>
    <row r="76" spans="2:4" ht="4.5" customHeight="1">
      <c r="B76" s="522"/>
      <c r="C76" s="498"/>
      <c r="D76" s="499"/>
    </row>
    <row r="77" spans="1:4" ht="12.75">
      <c r="A77" s="106" t="s">
        <v>930</v>
      </c>
      <c r="B77" s="522" t="s">
        <v>931</v>
      </c>
      <c r="C77" s="498"/>
      <c r="D77" s="499"/>
    </row>
    <row r="78" spans="1:8" ht="12.75" customHeight="1">
      <c r="A78" s="107" t="s">
        <v>932</v>
      </c>
      <c r="B78" s="492" t="s">
        <v>933</v>
      </c>
      <c r="C78" s="490" t="s">
        <v>851</v>
      </c>
      <c r="D78" s="491">
        <v>1</v>
      </c>
      <c r="E78" s="89"/>
      <c r="F78" s="90"/>
      <c r="G78" s="89"/>
      <c r="H78" s="89"/>
    </row>
    <row r="79" spans="1:8" ht="12.75" customHeight="1">
      <c r="A79" s="88" t="s">
        <v>934</v>
      </c>
      <c r="B79" s="492" t="s">
        <v>935</v>
      </c>
      <c r="C79" s="490" t="s">
        <v>851</v>
      </c>
      <c r="D79" s="491">
        <v>1</v>
      </c>
      <c r="E79" s="89"/>
      <c r="F79" s="90"/>
      <c r="G79" s="89"/>
      <c r="H79" s="89"/>
    </row>
    <row r="80" spans="2:4" ht="3.75" customHeight="1">
      <c r="B80" s="497"/>
      <c r="C80" s="498"/>
      <c r="D80" s="499"/>
    </row>
    <row r="81" spans="1:8" s="109" customFormat="1" ht="12.75">
      <c r="A81" s="106" t="s">
        <v>936</v>
      </c>
      <c r="B81" s="523" t="s">
        <v>937</v>
      </c>
      <c r="C81" s="524"/>
      <c r="D81" s="525"/>
      <c r="E81" s="108"/>
      <c r="F81" s="633">
        <f>SUM(F6:F80)</f>
        <v>0</v>
      </c>
      <c r="G81" s="108"/>
      <c r="H81" s="108"/>
    </row>
    <row r="82" spans="1:4" ht="12.75">
      <c r="A82" s="70" t="s">
        <v>938</v>
      </c>
      <c r="B82" s="497" t="s">
        <v>939</v>
      </c>
      <c r="C82" s="498"/>
      <c r="D82" s="499"/>
    </row>
    <row r="83" spans="1:4" ht="12.75">
      <c r="A83" s="70" t="s">
        <v>940</v>
      </c>
      <c r="B83" s="497" t="s">
        <v>941</v>
      </c>
      <c r="C83" s="498"/>
      <c r="D83" s="499"/>
    </row>
  </sheetData>
  <sheetProtection password="DA49" sheet="1" objects="1"/>
  <conditionalFormatting sqref="G85">
    <cfRule type="expression" priority="1" dxfId="0" stopIfTrue="1">
      <formula>$G$6</formula>
    </cfRule>
    <cfRule type="cellIs" priority="2" dxfId="0" operator="equal" stopIfTrue="1">
      <formula>#REF!</formula>
    </cfRule>
  </conditionalFormatting>
  <conditionalFormatting sqref="F74">
    <cfRule type="cellIs" priority="3" dxfId="1" operator="notEqual" stopIfTrue="1">
      <formula>#REF!+#REF!+#REF!*#REF!+#REF!*#REF!+#REF!</formula>
    </cfRule>
  </conditionalFormatting>
  <printOptions/>
  <pageMargins left="0.984251968503937" right="0.3937007874015748" top="0.7874015748031497" bottom="0.7874015748031497" header="0.31496062992125984" footer="0.31496062992125984"/>
  <pageSetup blackAndWhite="1" fitToHeight="5" fitToWidth="1" horizontalDpi="180" verticalDpi="180" orientation="portrait" paperSize="9" r:id="rId1"/>
  <headerFooter alignWithMargins="0">
    <oddHeader>&amp;C&amp;A-&amp;P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6"/>
  <dimension ref="A1:CZ132"/>
  <sheetViews>
    <sheetView showGridLines="0" showZeros="0" workbookViewId="0" topLeftCell="A1">
      <selection activeCell="E21" sqref="E21"/>
    </sheetView>
  </sheetViews>
  <sheetFormatPr defaultColWidth="9.00390625" defaultRowHeight="12.75"/>
  <cols>
    <col min="1" max="1" width="4.375" style="110" customWidth="1"/>
    <col min="2" max="2" width="11.625" style="110" customWidth="1"/>
    <col min="3" max="3" width="40.375" style="110" customWidth="1"/>
    <col min="4" max="4" width="5.625" style="110" customWidth="1"/>
    <col min="5" max="5" width="8.625" style="151" customWidth="1"/>
    <col min="6" max="6" width="9.875" style="110" customWidth="1"/>
    <col min="7" max="7" width="13.875" style="110" customWidth="1"/>
    <col min="8" max="11" width="9.125" style="110" customWidth="1"/>
    <col min="12" max="12" width="75.375" style="110" customWidth="1"/>
    <col min="13" max="13" width="45.25390625" style="110" customWidth="1"/>
    <col min="14" max="16384" width="9.125" style="110" customWidth="1"/>
  </cols>
  <sheetData>
    <row r="1" spans="1:7" ht="15.75">
      <c r="A1" s="622" t="s">
        <v>972</v>
      </c>
      <c r="B1" s="622"/>
      <c r="C1" s="622"/>
      <c r="D1" s="622"/>
      <c r="E1" s="622"/>
      <c r="F1" s="622"/>
      <c r="G1" s="622"/>
    </row>
    <row r="2" spans="1:7" ht="14.25" customHeight="1" thickBot="1">
      <c r="A2" s="111"/>
      <c r="B2" s="112"/>
      <c r="C2" s="113"/>
      <c r="D2" s="113"/>
      <c r="E2" s="114"/>
      <c r="F2" s="113"/>
      <c r="G2" s="113"/>
    </row>
    <row r="3" spans="1:7" ht="13.5" thickTop="1">
      <c r="A3" s="623" t="s">
        <v>973</v>
      </c>
      <c r="B3" s="624"/>
      <c r="C3" s="115" t="s">
        <v>788</v>
      </c>
      <c r="D3" s="116"/>
      <c r="E3" s="117" t="s">
        <v>974</v>
      </c>
      <c r="F3" s="118">
        <v>1</v>
      </c>
      <c r="G3" s="119"/>
    </row>
    <row r="4" spans="1:7" ht="13.5" thickBot="1">
      <c r="A4" s="625" t="s">
        <v>975</v>
      </c>
      <c r="B4" s="626"/>
      <c r="C4" s="120" t="s">
        <v>787</v>
      </c>
      <c r="D4" s="121"/>
      <c r="E4" s="627" t="s">
        <v>786</v>
      </c>
      <c r="F4" s="628"/>
      <c r="G4" s="629"/>
    </row>
    <row r="5" spans="1:7" ht="13.5" thickTop="1">
      <c r="A5" s="122"/>
      <c r="B5" s="111"/>
      <c r="C5" s="111"/>
      <c r="D5" s="111"/>
      <c r="E5" s="123"/>
      <c r="F5" s="111"/>
      <c r="G5" s="124"/>
    </row>
    <row r="6" spans="1:7" ht="12.75">
      <c r="A6" s="125" t="s">
        <v>976</v>
      </c>
      <c r="B6" s="126" t="s">
        <v>977</v>
      </c>
      <c r="C6" s="126" t="s">
        <v>978</v>
      </c>
      <c r="D6" s="126" t="s">
        <v>979</v>
      </c>
      <c r="E6" s="127" t="s">
        <v>980</v>
      </c>
      <c r="F6" s="126" t="s">
        <v>981</v>
      </c>
      <c r="G6" s="128" t="s">
        <v>982</v>
      </c>
    </row>
    <row r="7" spans="1:15" ht="12.75">
      <c r="A7" s="129" t="s">
        <v>983</v>
      </c>
      <c r="B7" s="130" t="s">
        <v>23</v>
      </c>
      <c r="C7" s="131" t="s">
        <v>24</v>
      </c>
      <c r="D7" s="132"/>
      <c r="E7" s="133"/>
      <c r="F7" s="133"/>
      <c r="G7" s="134"/>
      <c r="H7" s="135"/>
      <c r="I7" s="135"/>
      <c r="O7" s="136">
        <v>1</v>
      </c>
    </row>
    <row r="8" spans="1:104" ht="12.75">
      <c r="A8" s="137">
        <v>1</v>
      </c>
      <c r="B8" s="138" t="s">
        <v>25</v>
      </c>
      <c r="C8" s="139" t="s">
        <v>26</v>
      </c>
      <c r="D8" s="140" t="s">
        <v>888</v>
      </c>
      <c r="E8" s="141">
        <v>460</v>
      </c>
      <c r="F8" s="477"/>
      <c r="G8" s="478">
        <f aca="true" t="shared" si="0" ref="G8:G15">E8*F8</f>
        <v>0</v>
      </c>
      <c r="O8" s="136">
        <v>2</v>
      </c>
      <c r="AA8" s="110">
        <v>1</v>
      </c>
      <c r="AB8" s="110">
        <v>7</v>
      </c>
      <c r="AC8" s="110">
        <v>7</v>
      </c>
      <c r="AZ8" s="110">
        <v>2</v>
      </c>
      <c r="BA8" s="110">
        <f aca="true" t="shared" si="1" ref="BA8:BA15">IF(AZ8=1,G8,0)</f>
        <v>0</v>
      </c>
      <c r="BB8" s="110">
        <f aca="true" t="shared" si="2" ref="BB8:BB15">IF(AZ8=2,G8,0)</f>
        <v>0</v>
      </c>
      <c r="BC8" s="110">
        <f aca="true" t="shared" si="3" ref="BC8:BC15">IF(AZ8=3,G8,0)</f>
        <v>0</v>
      </c>
      <c r="BD8" s="110">
        <f aca="true" t="shared" si="4" ref="BD8:BD15">IF(AZ8=4,G8,0)</f>
        <v>0</v>
      </c>
      <c r="BE8" s="110">
        <f aca="true" t="shared" si="5" ref="BE8:BE15">IF(AZ8=5,G8,0)</f>
        <v>0</v>
      </c>
      <c r="CA8" s="142">
        <v>1</v>
      </c>
      <c r="CB8" s="142">
        <v>7</v>
      </c>
      <c r="CZ8" s="110">
        <v>0.00197</v>
      </c>
    </row>
    <row r="9" spans="1:104" ht="12.75">
      <c r="A9" s="137">
        <v>2</v>
      </c>
      <c r="B9" s="138" t="s">
        <v>27</v>
      </c>
      <c r="C9" s="139" t="s">
        <v>28</v>
      </c>
      <c r="D9" s="140" t="s">
        <v>888</v>
      </c>
      <c r="E9" s="141">
        <v>180</v>
      </c>
      <c r="F9" s="477"/>
      <c r="G9" s="478">
        <f t="shared" si="0"/>
        <v>0</v>
      </c>
      <c r="O9" s="136">
        <v>2</v>
      </c>
      <c r="AA9" s="110">
        <v>1</v>
      </c>
      <c r="AB9" s="110">
        <v>7</v>
      </c>
      <c r="AC9" s="110">
        <v>7</v>
      </c>
      <c r="AZ9" s="110">
        <v>2</v>
      </c>
      <c r="BA9" s="110">
        <f t="shared" si="1"/>
        <v>0</v>
      </c>
      <c r="BB9" s="110">
        <f t="shared" si="2"/>
        <v>0</v>
      </c>
      <c r="BC9" s="110">
        <f t="shared" si="3"/>
        <v>0</v>
      </c>
      <c r="BD9" s="110">
        <f t="shared" si="4"/>
        <v>0</v>
      </c>
      <c r="BE9" s="110">
        <f t="shared" si="5"/>
        <v>0</v>
      </c>
      <c r="CA9" s="142">
        <v>1</v>
      </c>
      <c r="CB9" s="142">
        <v>7</v>
      </c>
      <c r="CZ9" s="110">
        <v>0.00197</v>
      </c>
    </row>
    <row r="10" spans="1:104" ht="12.75">
      <c r="A10" s="137">
        <v>3</v>
      </c>
      <c r="B10" s="138" t="s">
        <v>29</v>
      </c>
      <c r="C10" s="139" t="s">
        <v>30</v>
      </c>
      <c r="D10" s="140" t="s">
        <v>888</v>
      </c>
      <c r="E10" s="141">
        <v>110</v>
      </c>
      <c r="F10" s="477"/>
      <c r="G10" s="478">
        <f t="shared" si="0"/>
        <v>0</v>
      </c>
      <c r="O10" s="136">
        <v>2</v>
      </c>
      <c r="AA10" s="110">
        <v>1</v>
      </c>
      <c r="AB10" s="110">
        <v>7</v>
      </c>
      <c r="AC10" s="110">
        <v>7</v>
      </c>
      <c r="AZ10" s="110">
        <v>2</v>
      </c>
      <c r="BA10" s="110">
        <f t="shared" si="1"/>
        <v>0</v>
      </c>
      <c r="BB10" s="110">
        <f t="shared" si="2"/>
        <v>0</v>
      </c>
      <c r="BC10" s="110">
        <f t="shared" si="3"/>
        <v>0</v>
      </c>
      <c r="BD10" s="110">
        <f t="shared" si="4"/>
        <v>0</v>
      </c>
      <c r="BE10" s="110">
        <f t="shared" si="5"/>
        <v>0</v>
      </c>
      <c r="CA10" s="142">
        <v>1</v>
      </c>
      <c r="CB10" s="142">
        <v>7</v>
      </c>
      <c r="CZ10" s="110">
        <v>0.00197</v>
      </c>
    </row>
    <row r="11" spans="1:104" ht="12.75">
      <c r="A11" s="137">
        <v>4</v>
      </c>
      <c r="B11" s="138" t="s">
        <v>31</v>
      </c>
      <c r="C11" s="139" t="s">
        <v>32</v>
      </c>
      <c r="D11" s="140" t="s">
        <v>888</v>
      </c>
      <c r="E11" s="141">
        <v>90</v>
      </c>
      <c r="F11" s="477"/>
      <c r="G11" s="478">
        <f t="shared" si="0"/>
        <v>0</v>
      </c>
      <c r="O11" s="136">
        <v>2</v>
      </c>
      <c r="AA11" s="110">
        <v>1</v>
      </c>
      <c r="AB11" s="110">
        <v>7</v>
      </c>
      <c r="AC11" s="110">
        <v>7</v>
      </c>
      <c r="AZ11" s="110">
        <v>2</v>
      </c>
      <c r="BA11" s="110">
        <f t="shared" si="1"/>
        <v>0</v>
      </c>
      <c r="BB11" s="110">
        <f t="shared" si="2"/>
        <v>0</v>
      </c>
      <c r="BC11" s="110">
        <f t="shared" si="3"/>
        <v>0</v>
      </c>
      <c r="BD11" s="110">
        <f t="shared" si="4"/>
        <v>0</v>
      </c>
      <c r="BE11" s="110">
        <f t="shared" si="5"/>
        <v>0</v>
      </c>
      <c r="CA11" s="142">
        <v>1</v>
      </c>
      <c r="CB11" s="142">
        <v>7</v>
      </c>
      <c r="CZ11" s="110">
        <v>0.00197</v>
      </c>
    </row>
    <row r="12" spans="1:104" ht="12.75">
      <c r="A12" s="137">
        <v>5</v>
      </c>
      <c r="B12" s="138" t="s">
        <v>33</v>
      </c>
      <c r="C12" s="139" t="s">
        <v>34</v>
      </c>
      <c r="D12" s="140" t="s">
        <v>888</v>
      </c>
      <c r="E12" s="141">
        <v>80</v>
      </c>
      <c r="F12" s="477"/>
      <c r="G12" s="478">
        <f t="shared" si="0"/>
        <v>0</v>
      </c>
      <c r="O12" s="136">
        <v>2</v>
      </c>
      <c r="AA12" s="110">
        <v>1</v>
      </c>
      <c r="AB12" s="110">
        <v>7</v>
      </c>
      <c r="AC12" s="110">
        <v>7</v>
      </c>
      <c r="AZ12" s="110">
        <v>2</v>
      </c>
      <c r="BA12" s="110">
        <f t="shared" si="1"/>
        <v>0</v>
      </c>
      <c r="BB12" s="110">
        <f t="shared" si="2"/>
        <v>0</v>
      </c>
      <c r="BC12" s="110">
        <f t="shared" si="3"/>
        <v>0</v>
      </c>
      <c r="BD12" s="110">
        <f t="shared" si="4"/>
        <v>0</v>
      </c>
      <c r="BE12" s="110">
        <f t="shared" si="5"/>
        <v>0</v>
      </c>
      <c r="CA12" s="142">
        <v>1</v>
      </c>
      <c r="CB12" s="142">
        <v>7</v>
      </c>
      <c r="CZ12" s="110">
        <v>0.00197</v>
      </c>
    </row>
    <row r="13" spans="1:104" ht="12.75">
      <c r="A13" s="137">
        <v>6</v>
      </c>
      <c r="B13" s="138" t="s">
        <v>35</v>
      </c>
      <c r="C13" s="139" t="s">
        <v>36</v>
      </c>
      <c r="D13" s="140" t="s">
        <v>888</v>
      </c>
      <c r="E13" s="141">
        <v>20</v>
      </c>
      <c r="F13" s="477"/>
      <c r="G13" s="478">
        <f t="shared" si="0"/>
        <v>0</v>
      </c>
      <c r="O13" s="136">
        <v>2</v>
      </c>
      <c r="AA13" s="110">
        <v>1</v>
      </c>
      <c r="AB13" s="110">
        <v>7</v>
      </c>
      <c r="AC13" s="110">
        <v>7</v>
      </c>
      <c r="AZ13" s="110">
        <v>2</v>
      </c>
      <c r="BA13" s="110">
        <f t="shared" si="1"/>
        <v>0</v>
      </c>
      <c r="BB13" s="110">
        <f t="shared" si="2"/>
        <v>0</v>
      </c>
      <c r="BC13" s="110">
        <f t="shared" si="3"/>
        <v>0</v>
      </c>
      <c r="BD13" s="110">
        <f t="shared" si="4"/>
        <v>0</v>
      </c>
      <c r="BE13" s="110">
        <f t="shared" si="5"/>
        <v>0</v>
      </c>
      <c r="CA13" s="142">
        <v>1</v>
      </c>
      <c r="CB13" s="142">
        <v>7</v>
      </c>
      <c r="CZ13" s="110">
        <v>0.00197</v>
      </c>
    </row>
    <row r="14" spans="1:104" ht="12.75">
      <c r="A14" s="137">
        <v>7</v>
      </c>
      <c r="B14" s="138" t="s">
        <v>37</v>
      </c>
      <c r="C14" s="139" t="s">
        <v>38</v>
      </c>
      <c r="D14" s="140" t="s">
        <v>888</v>
      </c>
      <c r="E14" s="141">
        <v>20</v>
      </c>
      <c r="F14" s="477"/>
      <c r="G14" s="478">
        <f t="shared" si="0"/>
        <v>0</v>
      </c>
      <c r="O14" s="136">
        <v>2</v>
      </c>
      <c r="AA14" s="110">
        <v>1</v>
      </c>
      <c r="AB14" s="110">
        <v>7</v>
      </c>
      <c r="AC14" s="110">
        <v>7</v>
      </c>
      <c r="AZ14" s="110">
        <v>2</v>
      </c>
      <c r="BA14" s="110">
        <f t="shared" si="1"/>
        <v>0</v>
      </c>
      <c r="BB14" s="110">
        <f t="shared" si="2"/>
        <v>0</v>
      </c>
      <c r="BC14" s="110">
        <f t="shared" si="3"/>
        <v>0</v>
      </c>
      <c r="BD14" s="110">
        <f t="shared" si="4"/>
        <v>0</v>
      </c>
      <c r="BE14" s="110">
        <f t="shared" si="5"/>
        <v>0</v>
      </c>
      <c r="CA14" s="142">
        <v>1</v>
      </c>
      <c r="CB14" s="142">
        <v>7</v>
      </c>
      <c r="CZ14" s="110">
        <v>0.00197</v>
      </c>
    </row>
    <row r="15" spans="1:104" ht="12.75">
      <c r="A15" s="137">
        <v>8</v>
      </c>
      <c r="B15" s="138" t="s">
        <v>39</v>
      </c>
      <c r="C15" s="139" t="s">
        <v>40</v>
      </c>
      <c r="D15" s="140" t="s">
        <v>888</v>
      </c>
      <c r="E15" s="141">
        <v>20</v>
      </c>
      <c r="F15" s="477"/>
      <c r="G15" s="478">
        <f t="shared" si="0"/>
        <v>0</v>
      </c>
      <c r="O15" s="136">
        <v>2</v>
      </c>
      <c r="AA15" s="110">
        <v>1</v>
      </c>
      <c r="AB15" s="110">
        <v>7</v>
      </c>
      <c r="AC15" s="110">
        <v>7</v>
      </c>
      <c r="AZ15" s="110">
        <v>2</v>
      </c>
      <c r="BA15" s="110">
        <f t="shared" si="1"/>
        <v>0</v>
      </c>
      <c r="BB15" s="110">
        <f t="shared" si="2"/>
        <v>0</v>
      </c>
      <c r="BC15" s="110">
        <f t="shared" si="3"/>
        <v>0</v>
      </c>
      <c r="BD15" s="110">
        <f t="shared" si="4"/>
        <v>0</v>
      </c>
      <c r="BE15" s="110">
        <f t="shared" si="5"/>
        <v>0</v>
      </c>
      <c r="CA15" s="142">
        <v>1</v>
      </c>
      <c r="CB15" s="142">
        <v>7</v>
      </c>
      <c r="CZ15" s="110">
        <v>0.00197</v>
      </c>
    </row>
    <row r="16" spans="1:57" ht="12.75">
      <c r="A16" s="143"/>
      <c r="B16" s="144" t="s">
        <v>997</v>
      </c>
      <c r="C16" s="145" t="str">
        <f>CONCATENATE(B7," ",C7)</f>
        <v>713 Izolace tepelné</v>
      </c>
      <c r="D16" s="146"/>
      <c r="E16" s="147"/>
      <c r="F16" s="479"/>
      <c r="G16" s="480">
        <f>SUM(G7:G15)</f>
        <v>0</v>
      </c>
      <c r="O16" s="136">
        <v>4</v>
      </c>
      <c r="BA16" s="148">
        <f>SUM(BA7:BA15)</f>
        <v>0</v>
      </c>
      <c r="BB16" s="148">
        <f>SUM(BB7:BB15)</f>
        <v>0</v>
      </c>
      <c r="BC16" s="148">
        <f>SUM(BC7:BC15)</f>
        <v>0</v>
      </c>
      <c r="BD16" s="148">
        <f>SUM(BD7:BD15)</f>
        <v>0</v>
      </c>
      <c r="BE16" s="148">
        <f>SUM(BE7:BE15)</f>
        <v>0</v>
      </c>
    </row>
    <row r="17" spans="1:15" ht="12.75">
      <c r="A17" s="129" t="s">
        <v>983</v>
      </c>
      <c r="B17" s="130" t="s">
        <v>41</v>
      </c>
      <c r="C17" s="131" t="s">
        <v>42</v>
      </c>
      <c r="D17" s="132"/>
      <c r="E17" s="133"/>
      <c r="F17" s="481"/>
      <c r="G17" s="482"/>
      <c r="H17" s="135"/>
      <c r="I17" s="135"/>
      <c r="O17" s="136">
        <v>1</v>
      </c>
    </row>
    <row r="18" spans="1:104" ht="22.5">
      <c r="A18" s="137">
        <v>9</v>
      </c>
      <c r="B18" s="138" t="s">
        <v>43</v>
      </c>
      <c r="C18" s="139" t="s">
        <v>44</v>
      </c>
      <c r="D18" s="140" t="s">
        <v>1068</v>
      </c>
      <c r="E18" s="141">
        <v>1</v>
      </c>
      <c r="F18" s="477"/>
      <c r="G18" s="478">
        <f>E18*F18</f>
        <v>0</v>
      </c>
      <c r="O18" s="136">
        <v>2</v>
      </c>
      <c r="AA18" s="110">
        <v>1</v>
      </c>
      <c r="AB18" s="110">
        <v>7</v>
      </c>
      <c r="AC18" s="110">
        <v>7</v>
      </c>
      <c r="AZ18" s="110">
        <v>2</v>
      </c>
      <c r="BA18" s="110">
        <f>IF(AZ18=1,G18,0)</f>
        <v>0</v>
      </c>
      <c r="BB18" s="110">
        <f>IF(AZ18=2,G18,0)</f>
        <v>0</v>
      </c>
      <c r="BC18" s="110">
        <f>IF(AZ18=3,G18,0)</f>
        <v>0</v>
      </c>
      <c r="BD18" s="110">
        <f>IF(AZ18=4,G18,0)</f>
        <v>0</v>
      </c>
      <c r="BE18" s="110">
        <f>IF(AZ18=5,G18,0)</f>
        <v>0</v>
      </c>
      <c r="CA18" s="142">
        <v>1</v>
      </c>
      <c r="CB18" s="142">
        <v>7</v>
      </c>
      <c r="CZ18" s="110">
        <v>0.01059</v>
      </c>
    </row>
    <row r="19" spans="1:104" ht="12.75">
      <c r="A19" s="137">
        <v>10</v>
      </c>
      <c r="B19" s="138" t="s">
        <v>45</v>
      </c>
      <c r="C19" s="139" t="s">
        <v>46</v>
      </c>
      <c r="D19" s="140" t="s">
        <v>1068</v>
      </c>
      <c r="E19" s="141">
        <v>1</v>
      </c>
      <c r="F19" s="477"/>
      <c r="G19" s="478">
        <f>E19*F19</f>
        <v>0</v>
      </c>
      <c r="O19" s="136">
        <v>2</v>
      </c>
      <c r="AA19" s="110">
        <v>1</v>
      </c>
      <c r="AB19" s="110">
        <v>7</v>
      </c>
      <c r="AC19" s="110">
        <v>7</v>
      </c>
      <c r="AZ19" s="110">
        <v>2</v>
      </c>
      <c r="BA19" s="110">
        <f>IF(AZ19=1,G19,0)</f>
        <v>0</v>
      </c>
      <c r="BB19" s="110">
        <f>IF(AZ19=2,G19,0)</f>
        <v>0</v>
      </c>
      <c r="BC19" s="110">
        <f>IF(AZ19=3,G19,0)</f>
        <v>0</v>
      </c>
      <c r="BD19" s="110">
        <f>IF(AZ19=4,G19,0)</f>
        <v>0</v>
      </c>
      <c r="BE19" s="110">
        <f>IF(AZ19=5,G19,0)</f>
        <v>0</v>
      </c>
      <c r="CA19" s="142">
        <v>1</v>
      </c>
      <c r="CB19" s="142">
        <v>7</v>
      </c>
      <c r="CZ19" s="110">
        <v>0.00059</v>
      </c>
    </row>
    <row r="20" spans="1:104" ht="12.75">
      <c r="A20" s="137">
        <v>11</v>
      </c>
      <c r="B20" s="138" t="s">
        <v>47</v>
      </c>
      <c r="C20" s="139" t="s">
        <v>48</v>
      </c>
      <c r="D20" s="140" t="s">
        <v>991</v>
      </c>
      <c r="E20" s="141">
        <v>0.01118</v>
      </c>
      <c r="F20" s="477"/>
      <c r="G20" s="478">
        <f>E20*F20</f>
        <v>0</v>
      </c>
      <c r="O20" s="136">
        <v>2</v>
      </c>
      <c r="AA20" s="110">
        <v>7</v>
      </c>
      <c r="AB20" s="110">
        <v>1001</v>
      </c>
      <c r="AC20" s="110">
        <v>5</v>
      </c>
      <c r="AZ20" s="110">
        <v>2</v>
      </c>
      <c r="BA20" s="110">
        <f>IF(AZ20=1,G20,0)</f>
        <v>0</v>
      </c>
      <c r="BB20" s="110">
        <f>IF(AZ20=2,G20,0)</f>
        <v>0</v>
      </c>
      <c r="BC20" s="110">
        <f>IF(AZ20=3,G20,0)</f>
        <v>0</v>
      </c>
      <c r="BD20" s="110">
        <f>IF(AZ20=4,G20,0)</f>
        <v>0</v>
      </c>
      <c r="BE20" s="110">
        <f>IF(AZ20=5,G20,0)</f>
        <v>0</v>
      </c>
      <c r="CA20" s="142">
        <v>7</v>
      </c>
      <c r="CB20" s="142">
        <v>1001</v>
      </c>
      <c r="CZ20" s="110">
        <v>0</v>
      </c>
    </row>
    <row r="21" spans="1:57" ht="12.75">
      <c r="A21" s="143"/>
      <c r="B21" s="144" t="s">
        <v>997</v>
      </c>
      <c r="C21" s="145" t="str">
        <f>CONCATENATE(B17," ",C17)</f>
        <v>732 Strojovny</v>
      </c>
      <c r="D21" s="146"/>
      <c r="E21" s="147"/>
      <c r="F21" s="479"/>
      <c r="G21" s="480">
        <f>SUM(G17:G20)</f>
        <v>0</v>
      </c>
      <c r="O21" s="136">
        <v>4</v>
      </c>
      <c r="BA21" s="148">
        <f>SUM(BA17:BA20)</f>
        <v>0</v>
      </c>
      <c r="BB21" s="148">
        <f>SUM(BB17:BB20)</f>
        <v>0</v>
      </c>
      <c r="BC21" s="148">
        <f>SUM(BC17:BC20)</f>
        <v>0</v>
      </c>
      <c r="BD21" s="148">
        <f>SUM(BD17:BD20)</f>
        <v>0</v>
      </c>
      <c r="BE21" s="148">
        <f>SUM(BE17:BE20)</f>
        <v>0</v>
      </c>
    </row>
    <row r="22" spans="1:15" ht="12.75">
      <c r="A22" s="129" t="s">
        <v>983</v>
      </c>
      <c r="B22" s="130" t="s">
        <v>49</v>
      </c>
      <c r="C22" s="131" t="s">
        <v>50</v>
      </c>
      <c r="D22" s="132"/>
      <c r="E22" s="133"/>
      <c r="F22" s="481"/>
      <c r="G22" s="482"/>
      <c r="H22" s="135"/>
      <c r="I22" s="135"/>
      <c r="O22" s="136">
        <v>1</v>
      </c>
    </row>
    <row r="23" spans="1:104" ht="12.75">
      <c r="A23" s="137">
        <v>12</v>
      </c>
      <c r="B23" s="138" t="s">
        <v>51</v>
      </c>
      <c r="C23" s="139" t="s">
        <v>52</v>
      </c>
      <c r="D23" s="140" t="s">
        <v>888</v>
      </c>
      <c r="E23" s="141">
        <v>20</v>
      </c>
      <c r="F23" s="477"/>
      <c r="G23" s="478">
        <f aca="true" t="shared" si="6" ref="G23:G31">E23*F23</f>
        <v>0</v>
      </c>
      <c r="O23" s="136">
        <v>2</v>
      </c>
      <c r="AA23" s="110">
        <v>1</v>
      </c>
      <c r="AB23" s="110">
        <v>7</v>
      </c>
      <c r="AC23" s="110">
        <v>7</v>
      </c>
      <c r="AZ23" s="110">
        <v>2</v>
      </c>
      <c r="BA23" s="110">
        <f aca="true" t="shared" si="7" ref="BA23:BA31">IF(AZ23=1,G23,0)</f>
        <v>0</v>
      </c>
      <c r="BB23" s="110">
        <f aca="true" t="shared" si="8" ref="BB23:BB31">IF(AZ23=2,G23,0)</f>
        <v>0</v>
      </c>
      <c r="BC23" s="110">
        <f aca="true" t="shared" si="9" ref="BC23:BC31">IF(AZ23=3,G23,0)</f>
        <v>0</v>
      </c>
      <c r="BD23" s="110">
        <f aca="true" t="shared" si="10" ref="BD23:BD31">IF(AZ23=4,G23,0)</f>
        <v>0</v>
      </c>
      <c r="BE23" s="110">
        <f aca="true" t="shared" si="11" ref="BE23:BE31">IF(AZ23=5,G23,0)</f>
        <v>0</v>
      </c>
      <c r="CA23" s="142">
        <v>1</v>
      </c>
      <c r="CB23" s="142">
        <v>7</v>
      </c>
      <c r="CZ23" s="110">
        <v>0.00873</v>
      </c>
    </row>
    <row r="24" spans="1:104" ht="12.75">
      <c r="A24" s="137">
        <v>13</v>
      </c>
      <c r="B24" s="138" t="s">
        <v>53</v>
      </c>
      <c r="C24" s="139" t="s">
        <v>54</v>
      </c>
      <c r="D24" s="140" t="s">
        <v>988</v>
      </c>
      <c r="E24" s="141">
        <v>2</v>
      </c>
      <c r="F24" s="477"/>
      <c r="G24" s="478">
        <f t="shared" si="6"/>
        <v>0</v>
      </c>
      <c r="O24" s="136">
        <v>2</v>
      </c>
      <c r="AA24" s="110">
        <v>1</v>
      </c>
      <c r="AB24" s="110">
        <v>7</v>
      </c>
      <c r="AC24" s="110">
        <v>7</v>
      </c>
      <c r="AZ24" s="110">
        <v>2</v>
      </c>
      <c r="BA24" s="110">
        <f t="shared" si="7"/>
        <v>0</v>
      </c>
      <c r="BB24" s="110">
        <f t="shared" si="8"/>
        <v>0</v>
      </c>
      <c r="BC24" s="110">
        <f t="shared" si="9"/>
        <v>0</v>
      </c>
      <c r="BD24" s="110">
        <f t="shared" si="10"/>
        <v>0</v>
      </c>
      <c r="BE24" s="110">
        <f t="shared" si="11"/>
        <v>0</v>
      </c>
      <c r="CA24" s="142">
        <v>1</v>
      </c>
      <c r="CB24" s="142">
        <v>7</v>
      </c>
      <c r="CZ24" s="110">
        <v>0</v>
      </c>
    </row>
    <row r="25" spans="1:104" ht="12.75">
      <c r="A25" s="137">
        <v>14</v>
      </c>
      <c r="B25" s="138" t="s">
        <v>55</v>
      </c>
      <c r="C25" s="139" t="s">
        <v>56</v>
      </c>
      <c r="D25" s="140" t="s">
        <v>888</v>
      </c>
      <c r="E25" s="141">
        <v>180</v>
      </c>
      <c r="F25" s="477"/>
      <c r="G25" s="478">
        <f t="shared" si="6"/>
        <v>0</v>
      </c>
      <c r="O25" s="136">
        <v>2</v>
      </c>
      <c r="AA25" s="110">
        <v>1</v>
      </c>
      <c r="AB25" s="110">
        <v>7</v>
      </c>
      <c r="AC25" s="110">
        <v>7</v>
      </c>
      <c r="AZ25" s="110">
        <v>2</v>
      </c>
      <c r="BA25" s="110">
        <f t="shared" si="7"/>
        <v>0</v>
      </c>
      <c r="BB25" s="110">
        <f t="shared" si="8"/>
        <v>0</v>
      </c>
      <c r="BC25" s="110">
        <f t="shared" si="9"/>
        <v>0</v>
      </c>
      <c r="BD25" s="110">
        <f t="shared" si="10"/>
        <v>0</v>
      </c>
      <c r="BE25" s="110">
        <f t="shared" si="11"/>
        <v>0</v>
      </c>
      <c r="CA25" s="142">
        <v>1</v>
      </c>
      <c r="CB25" s="142">
        <v>7</v>
      </c>
      <c r="CZ25" s="110">
        <v>0.00634</v>
      </c>
    </row>
    <row r="26" spans="1:104" ht="12.75">
      <c r="A26" s="137">
        <v>15</v>
      </c>
      <c r="B26" s="138" t="s">
        <v>57</v>
      </c>
      <c r="C26" s="139" t="s">
        <v>58</v>
      </c>
      <c r="D26" s="140" t="s">
        <v>888</v>
      </c>
      <c r="E26" s="141">
        <v>110</v>
      </c>
      <c r="F26" s="477"/>
      <c r="G26" s="478">
        <f t="shared" si="6"/>
        <v>0</v>
      </c>
      <c r="O26" s="136">
        <v>2</v>
      </c>
      <c r="AA26" s="110">
        <v>1</v>
      </c>
      <c r="AB26" s="110">
        <v>7</v>
      </c>
      <c r="AC26" s="110">
        <v>7</v>
      </c>
      <c r="AZ26" s="110">
        <v>2</v>
      </c>
      <c r="BA26" s="110">
        <f t="shared" si="7"/>
        <v>0</v>
      </c>
      <c r="BB26" s="110">
        <f t="shared" si="8"/>
        <v>0</v>
      </c>
      <c r="BC26" s="110">
        <f t="shared" si="9"/>
        <v>0</v>
      </c>
      <c r="BD26" s="110">
        <f t="shared" si="10"/>
        <v>0</v>
      </c>
      <c r="BE26" s="110">
        <f t="shared" si="11"/>
        <v>0</v>
      </c>
      <c r="CA26" s="142">
        <v>1</v>
      </c>
      <c r="CB26" s="142">
        <v>7</v>
      </c>
      <c r="CZ26" s="110">
        <v>0.00649</v>
      </c>
    </row>
    <row r="27" spans="1:104" ht="12.75">
      <c r="A27" s="137">
        <v>16</v>
      </c>
      <c r="B27" s="138" t="s">
        <v>59</v>
      </c>
      <c r="C27" s="139" t="s">
        <v>60</v>
      </c>
      <c r="D27" s="140" t="s">
        <v>888</v>
      </c>
      <c r="E27" s="141">
        <v>90</v>
      </c>
      <c r="F27" s="477"/>
      <c r="G27" s="478">
        <f t="shared" si="6"/>
        <v>0</v>
      </c>
      <c r="O27" s="136">
        <v>2</v>
      </c>
      <c r="AA27" s="110">
        <v>1</v>
      </c>
      <c r="AB27" s="110">
        <v>7</v>
      </c>
      <c r="AC27" s="110">
        <v>7</v>
      </c>
      <c r="AZ27" s="110">
        <v>2</v>
      </c>
      <c r="BA27" s="110">
        <f t="shared" si="7"/>
        <v>0</v>
      </c>
      <c r="BB27" s="110">
        <f t="shared" si="8"/>
        <v>0</v>
      </c>
      <c r="BC27" s="110">
        <f t="shared" si="9"/>
        <v>0</v>
      </c>
      <c r="BD27" s="110">
        <f t="shared" si="10"/>
        <v>0</v>
      </c>
      <c r="BE27" s="110">
        <f t="shared" si="11"/>
        <v>0</v>
      </c>
      <c r="CA27" s="142">
        <v>1</v>
      </c>
      <c r="CB27" s="142">
        <v>7</v>
      </c>
      <c r="CZ27" s="110">
        <v>0.00662</v>
      </c>
    </row>
    <row r="28" spans="1:104" ht="12.75">
      <c r="A28" s="137">
        <v>17</v>
      </c>
      <c r="B28" s="138" t="s">
        <v>61</v>
      </c>
      <c r="C28" s="139" t="s">
        <v>62</v>
      </c>
      <c r="D28" s="140" t="s">
        <v>888</v>
      </c>
      <c r="E28" s="141">
        <v>80</v>
      </c>
      <c r="F28" s="477"/>
      <c r="G28" s="478">
        <f t="shared" si="6"/>
        <v>0</v>
      </c>
      <c r="O28" s="136">
        <v>2</v>
      </c>
      <c r="AA28" s="110">
        <v>1</v>
      </c>
      <c r="AB28" s="110">
        <v>7</v>
      </c>
      <c r="AC28" s="110">
        <v>7</v>
      </c>
      <c r="AZ28" s="110">
        <v>2</v>
      </c>
      <c r="BA28" s="110">
        <f t="shared" si="7"/>
        <v>0</v>
      </c>
      <c r="BB28" s="110">
        <f t="shared" si="8"/>
        <v>0</v>
      </c>
      <c r="BC28" s="110">
        <f t="shared" si="9"/>
        <v>0</v>
      </c>
      <c r="BD28" s="110">
        <f t="shared" si="10"/>
        <v>0</v>
      </c>
      <c r="BE28" s="110">
        <f t="shared" si="11"/>
        <v>0</v>
      </c>
      <c r="CA28" s="142">
        <v>1</v>
      </c>
      <c r="CB28" s="142">
        <v>7</v>
      </c>
      <c r="CZ28" s="110">
        <v>0.00621</v>
      </c>
    </row>
    <row r="29" spans="1:104" ht="12.75">
      <c r="A29" s="137">
        <v>18</v>
      </c>
      <c r="B29" s="138" t="s">
        <v>63</v>
      </c>
      <c r="C29" s="139" t="s">
        <v>64</v>
      </c>
      <c r="D29" s="140" t="s">
        <v>888</v>
      </c>
      <c r="E29" s="141">
        <v>86</v>
      </c>
      <c r="F29" s="477"/>
      <c r="G29" s="478">
        <f t="shared" si="6"/>
        <v>0</v>
      </c>
      <c r="O29" s="136">
        <v>2</v>
      </c>
      <c r="AA29" s="110">
        <v>1</v>
      </c>
      <c r="AB29" s="110">
        <v>7</v>
      </c>
      <c r="AC29" s="110">
        <v>7</v>
      </c>
      <c r="AZ29" s="110">
        <v>2</v>
      </c>
      <c r="BA29" s="110">
        <f t="shared" si="7"/>
        <v>0</v>
      </c>
      <c r="BB29" s="110">
        <f t="shared" si="8"/>
        <v>0</v>
      </c>
      <c r="BC29" s="110">
        <f t="shared" si="9"/>
        <v>0</v>
      </c>
      <c r="BD29" s="110">
        <f t="shared" si="10"/>
        <v>0</v>
      </c>
      <c r="BE29" s="110">
        <f t="shared" si="11"/>
        <v>0</v>
      </c>
      <c r="CA29" s="142">
        <v>1</v>
      </c>
      <c r="CB29" s="142">
        <v>7</v>
      </c>
      <c r="CZ29" s="110">
        <v>0.00826</v>
      </c>
    </row>
    <row r="30" spans="1:104" ht="12.75">
      <c r="A30" s="137">
        <v>19</v>
      </c>
      <c r="B30" s="138" t="s">
        <v>65</v>
      </c>
      <c r="C30" s="139" t="s">
        <v>66</v>
      </c>
      <c r="D30" s="140" t="s">
        <v>888</v>
      </c>
      <c r="E30" s="141">
        <v>6</v>
      </c>
      <c r="F30" s="477"/>
      <c r="G30" s="478">
        <f t="shared" si="6"/>
        <v>0</v>
      </c>
      <c r="O30" s="136">
        <v>2</v>
      </c>
      <c r="AA30" s="110">
        <v>1</v>
      </c>
      <c r="AB30" s="110">
        <v>7</v>
      </c>
      <c r="AC30" s="110">
        <v>7</v>
      </c>
      <c r="AZ30" s="110">
        <v>2</v>
      </c>
      <c r="BA30" s="110">
        <f t="shared" si="7"/>
        <v>0</v>
      </c>
      <c r="BB30" s="110">
        <f t="shared" si="8"/>
        <v>0</v>
      </c>
      <c r="BC30" s="110">
        <f t="shared" si="9"/>
        <v>0</v>
      </c>
      <c r="BD30" s="110">
        <f t="shared" si="10"/>
        <v>0</v>
      </c>
      <c r="BE30" s="110">
        <f t="shared" si="11"/>
        <v>0</v>
      </c>
      <c r="CA30" s="142">
        <v>1</v>
      </c>
      <c r="CB30" s="142">
        <v>7</v>
      </c>
      <c r="CZ30" s="110">
        <v>0.00826</v>
      </c>
    </row>
    <row r="31" spans="1:104" ht="12.75">
      <c r="A31" s="137">
        <v>20</v>
      </c>
      <c r="B31" s="138" t="s">
        <v>67</v>
      </c>
      <c r="C31" s="139" t="s">
        <v>68</v>
      </c>
      <c r="D31" s="140" t="s">
        <v>991</v>
      </c>
      <c r="E31" s="141">
        <v>3.88222</v>
      </c>
      <c r="F31" s="477"/>
      <c r="G31" s="478">
        <f t="shared" si="6"/>
        <v>0</v>
      </c>
      <c r="O31" s="136">
        <v>2</v>
      </c>
      <c r="AA31" s="110">
        <v>7</v>
      </c>
      <c r="AB31" s="110">
        <v>1001</v>
      </c>
      <c r="AC31" s="110">
        <v>5</v>
      </c>
      <c r="AZ31" s="110">
        <v>2</v>
      </c>
      <c r="BA31" s="110">
        <f t="shared" si="7"/>
        <v>0</v>
      </c>
      <c r="BB31" s="110">
        <f t="shared" si="8"/>
        <v>0</v>
      </c>
      <c r="BC31" s="110">
        <f t="shared" si="9"/>
        <v>0</v>
      </c>
      <c r="BD31" s="110">
        <f t="shared" si="10"/>
        <v>0</v>
      </c>
      <c r="BE31" s="110">
        <f t="shared" si="11"/>
        <v>0</v>
      </c>
      <c r="CA31" s="142">
        <v>7</v>
      </c>
      <c r="CB31" s="142">
        <v>1001</v>
      </c>
      <c r="CZ31" s="110">
        <v>0</v>
      </c>
    </row>
    <row r="32" spans="1:57" ht="12.75">
      <c r="A32" s="143"/>
      <c r="B32" s="144" t="s">
        <v>997</v>
      </c>
      <c r="C32" s="145" t="str">
        <f>CONCATENATE(B22," ",C22)</f>
        <v>733 Rozvod potrubí</v>
      </c>
      <c r="D32" s="146"/>
      <c r="E32" s="147"/>
      <c r="F32" s="479"/>
      <c r="G32" s="480">
        <f>SUM(G22:G31)</f>
        <v>0</v>
      </c>
      <c r="O32" s="136">
        <v>4</v>
      </c>
      <c r="BA32" s="148">
        <f>SUM(BA22:BA31)</f>
        <v>0</v>
      </c>
      <c r="BB32" s="148">
        <f>SUM(BB22:BB31)</f>
        <v>0</v>
      </c>
      <c r="BC32" s="148">
        <f>SUM(BC22:BC31)</f>
        <v>0</v>
      </c>
      <c r="BD32" s="148">
        <f>SUM(BD22:BD31)</f>
        <v>0</v>
      </c>
      <c r="BE32" s="148">
        <f>SUM(BE22:BE31)</f>
        <v>0</v>
      </c>
    </row>
    <row r="33" spans="1:15" ht="12.75">
      <c r="A33" s="129" t="s">
        <v>983</v>
      </c>
      <c r="B33" s="130" t="s">
        <v>69</v>
      </c>
      <c r="C33" s="131" t="s">
        <v>70</v>
      </c>
      <c r="D33" s="132"/>
      <c r="E33" s="133"/>
      <c r="F33" s="481"/>
      <c r="G33" s="482"/>
      <c r="H33" s="135"/>
      <c r="I33" s="135"/>
      <c r="O33" s="136">
        <v>1</v>
      </c>
    </row>
    <row r="34" spans="1:104" ht="22.5">
      <c r="A34" s="137">
        <v>21</v>
      </c>
      <c r="B34" s="138" t="s">
        <v>71</v>
      </c>
      <c r="C34" s="139" t="s">
        <v>72</v>
      </c>
      <c r="D34" s="140" t="s">
        <v>988</v>
      </c>
      <c r="E34" s="141">
        <v>2</v>
      </c>
      <c r="F34" s="477"/>
      <c r="G34" s="478">
        <f aca="true" t="shared" si="12" ref="G34:G45">E34*F34</f>
        <v>0</v>
      </c>
      <c r="O34" s="136">
        <v>2</v>
      </c>
      <c r="AA34" s="110">
        <v>1</v>
      </c>
      <c r="AB34" s="110">
        <v>7</v>
      </c>
      <c r="AC34" s="110">
        <v>7</v>
      </c>
      <c r="AZ34" s="110">
        <v>2</v>
      </c>
      <c r="BA34" s="110">
        <f aca="true" t="shared" si="13" ref="BA34:BA45">IF(AZ34=1,G34,0)</f>
        <v>0</v>
      </c>
      <c r="BB34" s="110">
        <f aca="true" t="shared" si="14" ref="BB34:BB45">IF(AZ34=2,G34,0)</f>
        <v>0</v>
      </c>
      <c r="BC34" s="110">
        <f aca="true" t="shared" si="15" ref="BC34:BC45">IF(AZ34=3,G34,0)</f>
        <v>0</v>
      </c>
      <c r="BD34" s="110">
        <f aca="true" t="shared" si="16" ref="BD34:BD45">IF(AZ34=4,G34,0)</f>
        <v>0</v>
      </c>
      <c r="BE34" s="110">
        <f aca="true" t="shared" si="17" ref="BE34:BE45">IF(AZ34=5,G34,0)</f>
        <v>0</v>
      </c>
      <c r="CA34" s="142">
        <v>1</v>
      </c>
      <c r="CB34" s="142">
        <v>7</v>
      </c>
      <c r="CZ34" s="110">
        <v>8E-05</v>
      </c>
    </row>
    <row r="35" spans="1:104" ht="22.5">
      <c r="A35" s="137">
        <v>22</v>
      </c>
      <c r="B35" s="138" t="s">
        <v>73</v>
      </c>
      <c r="C35" s="139" t="s">
        <v>74</v>
      </c>
      <c r="D35" s="140" t="s">
        <v>988</v>
      </c>
      <c r="E35" s="141">
        <v>8</v>
      </c>
      <c r="F35" s="477"/>
      <c r="G35" s="478">
        <f t="shared" si="12"/>
        <v>0</v>
      </c>
      <c r="O35" s="136">
        <v>2</v>
      </c>
      <c r="AA35" s="110">
        <v>1</v>
      </c>
      <c r="AB35" s="110">
        <v>7</v>
      </c>
      <c r="AC35" s="110">
        <v>7</v>
      </c>
      <c r="AZ35" s="110">
        <v>2</v>
      </c>
      <c r="BA35" s="110">
        <f t="shared" si="13"/>
        <v>0</v>
      </c>
      <c r="BB35" s="110">
        <f t="shared" si="14"/>
        <v>0</v>
      </c>
      <c r="BC35" s="110">
        <f t="shared" si="15"/>
        <v>0</v>
      </c>
      <c r="BD35" s="110">
        <f t="shared" si="16"/>
        <v>0</v>
      </c>
      <c r="BE35" s="110">
        <f t="shared" si="17"/>
        <v>0</v>
      </c>
      <c r="CA35" s="142">
        <v>1</v>
      </c>
      <c r="CB35" s="142">
        <v>7</v>
      </c>
      <c r="CZ35" s="110">
        <v>0</v>
      </c>
    </row>
    <row r="36" spans="1:104" ht="22.5">
      <c r="A36" s="137">
        <v>23</v>
      </c>
      <c r="B36" s="138" t="s">
        <v>75</v>
      </c>
      <c r="C36" s="139" t="s">
        <v>76</v>
      </c>
      <c r="D36" s="140" t="s">
        <v>988</v>
      </c>
      <c r="E36" s="141">
        <v>1</v>
      </c>
      <c r="F36" s="477"/>
      <c r="G36" s="478">
        <f t="shared" si="12"/>
        <v>0</v>
      </c>
      <c r="O36" s="136">
        <v>2</v>
      </c>
      <c r="AA36" s="110">
        <v>1</v>
      </c>
      <c r="AB36" s="110">
        <v>7</v>
      </c>
      <c r="AC36" s="110">
        <v>7</v>
      </c>
      <c r="AZ36" s="110">
        <v>2</v>
      </c>
      <c r="BA36" s="110">
        <f t="shared" si="13"/>
        <v>0</v>
      </c>
      <c r="BB36" s="110">
        <f t="shared" si="14"/>
        <v>0</v>
      </c>
      <c r="BC36" s="110">
        <f t="shared" si="15"/>
        <v>0</v>
      </c>
      <c r="BD36" s="110">
        <f t="shared" si="16"/>
        <v>0</v>
      </c>
      <c r="BE36" s="110">
        <f t="shared" si="17"/>
        <v>0</v>
      </c>
      <c r="CA36" s="142">
        <v>1</v>
      </c>
      <c r="CB36" s="142">
        <v>7</v>
      </c>
      <c r="CZ36" s="110">
        <v>0.0008</v>
      </c>
    </row>
    <row r="37" spans="1:104" ht="22.5">
      <c r="A37" s="137">
        <v>24</v>
      </c>
      <c r="B37" s="138" t="s">
        <v>77</v>
      </c>
      <c r="C37" s="139" t="s">
        <v>78</v>
      </c>
      <c r="D37" s="140" t="s">
        <v>988</v>
      </c>
      <c r="E37" s="141">
        <v>4</v>
      </c>
      <c r="F37" s="477"/>
      <c r="G37" s="478">
        <f t="shared" si="12"/>
        <v>0</v>
      </c>
      <c r="O37" s="136">
        <v>2</v>
      </c>
      <c r="AA37" s="110">
        <v>1</v>
      </c>
      <c r="AB37" s="110">
        <v>7</v>
      </c>
      <c r="AC37" s="110">
        <v>7</v>
      </c>
      <c r="AZ37" s="110">
        <v>2</v>
      </c>
      <c r="BA37" s="110">
        <f t="shared" si="13"/>
        <v>0</v>
      </c>
      <c r="BB37" s="110">
        <f t="shared" si="14"/>
        <v>0</v>
      </c>
      <c r="BC37" s="110">
        <f t="shared" si="15"/>
        <v>0</v>
      </c>
      <c r="BD37" s="110">
        <f t="shared" si="16"/>
        <v>0</v>
      </c>
      <c r="BE37" s="110">
        <f t="shared" si="17"/>
        <v>0</v>
      </c>
      <c r="CA37" s="142">
        <v>1</v>
      </c>
      <c r="CB37" s="142">
        <v>7</v>
      </c>
      <c r="CZ37" s="110">
        <v>0.003</v>
      </c>
    </row>
    <row r="38" spans="1:104" ht="22.5">
      <c r="A38" s="137">
        <v>25</v>
      </c>
      <c r="B38" s="138" t="s">
        <v>79</v>
      </c>
      <c r="C38" s="139" t="s">
        <v>80</v>
      </c>
      <c r="D38" s="140" t="s">
        <v>988</v>
      </c>
      <c r="E38" s="141">
        <v>1</v>
      </c>
      <c r="F38" s="477"/>
      <c r="G38" s="478">
        <f t="shared" si="12"/>
        <v>0</v>
      </c>
      <c r="O38" s="136">
        <v>2</v>
      </c>
      <c r="AA38" s="110">
        <v>1</v>
      </c>
      <c r="AB38" s="110">
        <v>7</v>
      </c>
      <c r="AC38" s="110">
        <v>7</v>
      </c>
      <c r="AZ38" s="110">
        <v>2</v>
      </c>
      <c r="BA38" s="110">
        <f t="shared" si="13"/>
        <v>0</v>
      </c>
      <c r="BB38" s="110">
        <f t="shared" si="14"/>
        <v>0</v>
      </c>
      <c r="BC38" s="110">
        <f t="shared" si="15"/>
        <v>0</v>
      </c>
      <c r="BD38" s="110">
        <f t="shared" si="16"/>
        <v>0</v>
      </c>
      <c r="BE38" s="110">
        <f t="shared" si="17"/>
        <v>0</v>
      </c>
      <c r="CA38" s="142">
        <v>1</v>
      </c>
      <c r="CB38" s="142">
        <v>7</v>
      </c>
      <c r="CZ38" s="110">
        <v>0.001</v>
      </c>
    </row>
    <row r="39" spans="1:104" ht="12.75">
      <c r="A39" s="137">
        <v>26</v>
      </c>
      <c r="B39" s="138" t="s">
        <v>81</v>
      </c>
      <c r="C39" s="139" t="s">
        <v>82</v>
      </c>
      <c r="D39" s="140" t="s">
        <v>988</v>
      </c>
      <c r="E39" s="141">
        <v>43</v>
      </c>
      <c r="F39" s="477"/>
      <c r="G39" s="478">
        <f t="shared" si="12"/>
        <v>0</v>
      </c>
      <c r="O39" s="136">
        <v>2</v>
      </c>
      <c r="AA39" s="110">
        <v>1</v>
      </c>
      <c r="AB39" s="110">
        <v>7</v>
      </c>
      <c r="AC39" s="110">
        <v>7</v>
      </c>
      <c r="AZ39" s="110">
        <v>2</v>
      </c>
      <c r="BA39" s="110">
        <f t="shared" si="13"/>
        <v>0</v>
      </c>
      <c r="BB39" s="110">
        <f t="shared" si="14"/>
        <v>0</v>
      </c>
      <c r="BC39" s="110">
        <f t="shared" si="15"/>
        <v>0</v>
      </c>
      <c r="BD39" s="110">
        <f t="shared" si="16"/>
        <v>0</v>
      </c>
      <c r="BE39" s="110">
        <f t="shared" si="17"/>
        <v>0</v>
      </c>
      <c r="CA39" s="142">
        <v>1</v>
      </c>
      <c r="CB39" s="142">
        <v>7</v>
      </c>
      <c r="CZ39" s="110">
        <v>0.00013</v>
      </c>
    </row>
    <row r="40" spans="1:104" ht="12.75">
      <c r="A40" s="137">
        <v>27</v>
      </c>
      <c r="B40" s="138" t="s">
        <v>83</v>
      </c>
      <c r="C40" s="139" t="s">
        <v>84</v>
      </c>
      <c r="D40" s="140" t="s">
        <v>988</v>
      </c>
      <c r="E40" s="141">
        <v>1</v>
      </c>
      <c r="F40" s="477"/>
      <c r="G40" s="478">
        <f t="shared" si="12"/>
        <v>0</v>
      </c>
      <c r="O40" s="136">
        <v>2</v>
      </c>
      <c r="AA40" s="110">
        <v>1</v>
      </c>
      <c r="AB40" s="110">
        <v>7</v>
      </c>
      <c r="AC40" s="110">
        <v>7</v>
      </c>
      <c r="AZ40" s="110">
        <v>2</v>
      </c>
      <c r="BA40" s="110">
        <f t="shared" si="13"/>
        <v>0</v>
      </c>
      <c r="BB40" s="110">
        <f t="shared" si="14"/>
        <v>0</v>
      </c>
      <c r="BC40" s="110">
        <f t="shared" si="15"/>
        <v>0</v>
      </c>
      <c r="BD40" s="110">
        <f t="shared" si="16"/>
        <v>0</v>
      </c>
      <c r="BE40" s="110">
        <f t="shared" si="17"/>
        <v>0</v>
      </c>
      <c r="CA40" s="142">
        <v>1</v>
      </c>
      <c r="CB40" s="142">
        <v>7</v>
      </c>
      <c r="CZ40" s="110">
        <v>0.00069</v>
      </c>
    </row>
    <row r="41" spans="1:104" ht="12.75">
      <c r="A41" s="137">
        <v>28</v>
      </c>
      <c r="B41" s="138" t="s">
        <v>85</v>
      </c>
      <c r="C41" s="139" t="s">
        <v>86</v>
      </c>
      <c r="D41" s="140" t="s">
        <v>988</v>
      </c>
      <c r="E41" s="141">
        <v>43</v>
      </c>
      <c r="F41" s="477"/>
      <c r="G41" s="478">
        <f t="shared" si="12"/>
        <v>0</v>
      </c>
      <c r="O41" s="136">
        <v>2</v>
      </c>
      <c r="AA41" s="110">
        <v>1</v>
      </c>
      <c r="AB41" s="110">
        <v>7</v>
      </c>
      <c r="AC41" s="110">
        <v>7</v>
      </c>
      <c r="AZ41" s="110">
        <v>2</v>
      </c>
      <c r="BA41" s="110">
        <f t="shared" si="13"/>
        <v>0</v>
      </c>
      <c r="BB41" s="110">
        <f t="shared" si="14"/>
        <v>0</v>
      </c>
      <c r="BC41" s="110">
        <f t="shared" si="15"/>
        <v>0</v>
      </c>
      <c r="BD41" s="110">
        <f t="shared" si="16"/>
        <v>0</v>
      </c>
      <c r="BE41" s="110">
        <f t="shared" si="17"/>
        <v>0</v>
      </c>
      <c r="CA41" s="142">
        <v>1</v>
      </c>
      <c r="CB41" s="142">
        <v>7</v>
      </c>
      <c r="CZ41" s="110">
        <v>0.00059</v>
      </c>
    </row>
    <row r="42" spans="1:104" ht="12.75">
      <c r="A42" s="137">
        <v>29</v>
      </c>
      <c r="B42" s="138" t="s">
        <v>87</v>
      </c>
      <c r="C42" s="139" t="s">
        <v>88</v>
      </c>
      <c r="D42" s="140" t="s">
        <v>988</v>
      </c>
      <c r="E42" s="141">
        <v>43</v>
      </c>
      <c r="F42" s="477"/>
      <c r="G42" s="478">
        <f t="shared" si="12"/>
        <v>0</v>
      </c>
      <c r="O42" s="136">
        <v>2</v>
      </c>
      <c r="AA42" s="110">
        <v>1</v>
      </c>
      <c r="AB42" s="110">
        <v>7</v>
      </c>
      <c r="AC42" s="110">
        <v>7</v>
      </c>
      <c r="AZ42" s="110">
        <v>2</v>
      </c>
      <c r="BA42" s="110">
        <f t="shared" si="13"/>
        <v>0</v>
      </c>
      <c r="BB42" s="110">
        <f t="shared" si="14"/>
        <v>0</v>
      </c>
      <c r="BC42" s="110">
        <f t="shared" si="15"/>
        <v>0</v>
      </c>
      <c r="BD42" s="110">
        <f t="shared" si="16"/>
        <v>0</v>
      </c>
      <c r="BE42" s="110">
        <f t="shared" si="17"/>
        <v>0</v>
      </c>
      <c r="CA42" s="142">
        <v>1</v>
      </c>
      <c r="CB42" s="142">
        <v>7</v>
      </c>
      <c r="CZ42" s="110">
        <v>0.00059</v>
      </c>
    </row>
    <row r="43" spans="1:104" ht="12.75">
      <c r="A43" s="137">
        <v>30</v>
      </c>
      <c r="B43" s="138" t="s">
        <v>89</v>
      </c>
      <c r="C43" s="139" t="s">
        <v>90</v>
      </c>
      <c r="D43" s="140" t="s">
        <v>988</v>
      </c>
      <c r="E43" s="141">
        <v>43</v>
      </c>
      <c r="F43" s="477"/>
      <c r="G43" s="478">
        <f t="shared" si="12"/>
        <v>0</v>
      </c>
      <c r="O43" s="136">
        <v>2</v>
      </c>
      <c r="AA43" s="110">
        <v>1</v>
      </c>
      <c r="AB43" s="110">
        <v>7</v>
      </c>
      <c r="AC43" s="110">
        <v>7</v>
      </c>
      <c r="AZ43" s="110">
        <v>2</v>
      </c>
      <c r="BA43" s="110">
        <f t="shared" si="13"/>
        <v>0</v>
      </c>
      <c r="BB43" s="110">
        <f t="shared" si="14"/>
        <v>0</v>
      </c>
      <c r="BC43" s="110">
        <f t="shared" si="15"/>
        <v>0</v>
      </c>
      <c r="BD43" s="110">
        <f t="shared" si="16"/>
        <v>0</v>
      </c>
      <c r="BE43" s="110">
        <f t="shared" si="17"/>
        <v>0</v>
      </c>
      <c r="CA43" s="142">
        <v>1</v>
      </c>
      <c r="CB43" s="142">
        <v>7</v>
      </c>
      <c r="CZ43" s="110">
        <v>0.00059</v>
      </c>
    </row>
    <row r="44" spans="1:104" ht="12.75">
      <c r="A44" s="137">
        <v>31</v>
      </c>
      <c r="B44" s="138" t="s">
        <v>91</v>
      </c>
      <c r="C44" s="139" t="s">
        <v>92</v>
      </c>
      <c r="D44" s="140" t="s">
        <v>988</v>
      </c>
      <c r="E44" s="141">
        <v>4</v>
      </c>
      <c r="F44" s="477"/>
      <c r="G44" s="478">
        <f t="shared" si="12"/>
        <v>0</v>
      </c>
      <c r="O44" s="136">
        <v>2</v>
      </c>
      <c r="AA44" s="110">
        <v>1</v>
      </c>
      <c r="AB44" s="110">
        <v>7</v>
      </c>
      <c r="AC44" s="110">
        <v>7</v>
      </c>
      <c r="AZ44" s="110">
        <v>2</v>
      </c>
      <c r="BA44" s="110">
        <f t="shared" si="13"/>
        <v>0</v>
      </c>
      <c r="BB44" s="110">
        <f t="shared" si="14"/>
        <v>0</v>
      </c>
      <c r="BC44" s="110">
        <f t="shared" si="15"/>
        <v>0</v>
      </c>
      <c r="BD44" s="110">
        <f t="shared" si="16"/>
        <v>0</v>
      </c>
      <c r="BE44" s="110">
        <f t="shared" si="17"/>
        <v>0</v>
      </c>
      <c r="CA44" s="142">
        <v>1</v>
      </c>
      <c r="CB44" s="142">
        <v>7</v>
      </c>
      <c r="CZ44" s="110">
        <v>0.0006</v>
      </c>
    </row>
    <row r="45" spans="1:104" ht="12.75">
      <c r="A45" s="137">
        <v>32</v>
      </c>
      <c r="B45" s="138" t="s">
        <v>93</v>
      </c>
      <c r="C45" s="139" t="s">
        <v>94</v>
      </c>
      <c r="D45" s="140" t="s">
        <v>991</v>
      </c>
      <c r="E45" s="141">
        <v>0.09875</v>
      </c>
      <c r="F45" s="477"/>
      <c r="G45" s="478">
        <f t="shared" si="12"/>
        <v>0</v>
      </c>
      <c r="O45" s="136">
        <v>2</v>
      </c>
      <c r="AA45" s="110">
        <v>7</v>
      </c>
      <c r="AB45" s="110">
        <v>1001</v>
      </c>
      <c r="AC45" s="110">
        <v>5</v>
      </c>
      <c r="AZ45" s="110">
        <v>2</v>
      </c>
      <c r="BA45" s="110">
        <f t="shared" si="13"/>
        <v>0</v>
      </c>
      <c r="BB45" s="110">
        <f t="shared" si="14"/>
        <v>0</v>
      </c>
      <c r="BC45" s="110">
        <f t="shared" si="15"/>
        <v>0</v>
      </c>
      <c r="BD45" s="110">
        <f t="shared" si="16"/>
        <v>0</v>
      </c>
      <c r="BE45" s="110">
        <f t="shared" si="17"/>
        <v>0</v>
      </c>
      <c r="CA45" s="142">
        <v>7</v>
      </c>
      <c r="CB45" s="142">
        <v>1001</v>
      </c>
      <c r="CZ45" s="110">
        <v>0</v>
      </c>
    </row>
    <row r="46" spans="1:57" ht="12.75">
      <c r="A46" s="143"/>
      <c r="B46" s="144" t="s">
        <v>997</v>
      </c>
      <c r="C46" s="145" t="str">
        <f>CONCATENATE(B33," ",C33)</f>
        <v>734 Armatury</v>
      </c>
      <c r="D46" s="146"/>
      <c r="E46" s="147"/>
      <c r="F46" s="479"/>
      <c r="G46" s="480">
        <f>SUM(G33:G45)</f>
        <v>0</v>
      </c>
      <c r="O46" s="136">
        <v>4</v>
      </c>
      <c r="BA46" s="148">
        <f>SUM(BA33:BA45)</f>
        <v>0</v>
      </c>
      <c r="BB46" s="148">
        <f>SUM(BB33:BB45)</f>
        <v>0</v>
      </c>
      <c r="BC46" s="148">
        <f>SUM(BC33:BC45)</f>
        <v>0</v>
      </c>
      <c r="BD46" s="148">
        <f>SUM(BD33:BD45)</f>
        <v>0</v>
      </c>
      <c r="BE46" s="148">
        <f>SUM(BE33:BE45)</f>
        <v>0</v>
      </c>
    </row>
    <row r="47" spans="1:15" ht="12.75">
      <c r="A47" s="129" t="s">
        <v>983</v>
      </c>
      <c r="B47" s="130" t="s">
        <v>95</v>
      </c>
      <c r="C47" s="131" t="s">
        <v>96</v>
      </c>
      <c r="D47" s="132"/>
      <c r="E47" s="133"/>
      <c r="F47" s="481"/>
      <c r="G47" s="482"/>
      <c r="H47" s="135"/>
      <c r="I47" s="135"/>
      <c r="O47" s="136">
        <v>1</v>
      </c>
    </row>
    <row r="48" spans="1:104" ht="22.5">
      <c r="A48" s="137">
        <v>33</v>
      </c>
      <c r="B48" s="138" t="s">
        <v>97</v>
      </c>
      <c r="C48" s="139" t="s">
        <v>98</v>
      </c>
      <c r="D48" s="140" t="s">
        <v>996</v>
      </c>
      <c r="E48" s="141">
        <v>174.37</v>
      </c>
      <c r="F48" s="477"/>
      <c r="G48" s="478">
        <f aca="true" t="shared" si="18" ref="G48:G54">E48*F48</f>
        <v>0</v>
      </c>
      <c r="O48" s="136">
        <v>2</v>
      </c>
      <c r="AA48" s="110">
        <v>1</v>
      </c>
      <c r="AB48" s="110">
        <v>7</v>
      </c>
      <c r="AC48" s="110">
        <v>7</v>
      </c>
      <c r="AZ48" s="110">
        <v>2</v>
      </c>
      <c r="BA48" s="110">
        <f aca="true" t="shared" si="19" ref="BA48:BA54">IF(AZ48=1,G48,0)</f>
        <v>0</v>
      </c>
      <c r="BB48" s="110">
        <f aca="true" t="shared" si="20" ref="BB48:BB54">IF(AZ48=2,G48,0)</f>
        <v>0</v>
      </c>
      <c r="BC48" s="110">
        <f aca="true" t="shared" si="21" ref="BC48:BC54">IF(AZ48=3,G48,0)</f>
        <v>0</v>
      </c>
      <c r="BD48" s="110">
        <f aca="true" t="shared" si="22" ref="BD48:BD54">IF(AZ48=4,G48,0)</f>
        <v>0</v>
      </c>
      <c r="BE48" s="110">
        <f aca="true" t="shared" si="23" ref="BE48:BE54">IF(AZ48=5,G48,0)</f>
        <v>0</v>
      </c>
      <c r="CA48" s="142">
        <v>1</v>
      </c>
      <c r="CB48" s="142">
        <v>7</v>
      </c>
      <c r="CZ48" s="110">
        <v>0.03818</v>
      </c>
    </row>
    <row r="49" spans="1:104" ht="22.5">
      <c r="A49" s="137">
        <v>34</v>
      </c>
      <c r="B49" s="138" t="s">
        <v>99</v>
      </c>
      <c r="C49" s="139" t="s">
        <v>100</v>
      </c>
      <c r="D49" s="140" t="s">
        <v>996</v>
      </c>
      <c r="E49" s="141">
        <v>27.84</v>
      </c>
      <c r="F49" s="477"/>
      <c r="G49" s="478">
        <f t="shared" si="18"/>
        <v>0</v>
      </c>
      <c r="O49" s="136">
        <v>2</v>
      </c>
      <c r="AA49" s="110">
        <v>1</v>
      </c>
      <c r="AB49" s="110">
        <v>7</v>
      </c>
      <c r="AC49" s="110">
        <v>7</v>
      </c>
      <c r="AZ49" s="110">
        <v>2</v>
      </c>
      <c r="BA49" s="110">
        <f t="shared" si="19"/>
        <v>0</v>
      </c>
      <c r="BB49" s="110">
        <f t="shared" si="20"/>
        <v>0</v>
      </c>
      <c r="BC49" s="110">
        <f t="shared" si="21"/>
        <v>0</v>
      </c>
      <c r="BD49" s="110">
        <f t="shared" si="22"/>
        <v>0</v>
      </c>
      <c r="BE49" s="110">
        <f t="shared" si="23"/>
        <v>0</v>
      </c>
      <c r="CA49" s="142">
        <v>1</v>
      </c>
      <c r="CB49" s="142">
        <v>7</v>
      </c>
      <c r="CZ49" s="110">
        <v>0.0377</v>
      </c>
    </row>
    <row r="50" spans="1:104" ht="12.75">
      <c r="A50" s="137">
        <v>35</v>
      </c>
      <c r="B50" s="138" t="s">
        <v>101</v>
      </c>
      <c r="C50" s="139" t="s">
        <v>102</v>
      </c>
      <c r="D50" s="140" t="s">
        <v>857</v>
      </c>
      <c r="E50" s="141">
        <v>86</v>
      </c>
      <c r="F50" s="477"/>
      <c r="G50" s="478">
        <f t="shared" si="18"/>
        <v>0</v>
      </c>
      <c r="O50" s="136">
        <v>2</v>
      </c>
      <c r="AA50" s="110">
        <v>1</v>
      </c>
      <c r="AB50" s="110">
        <v>7</v>
      </c>
      <c r="AC50" s="110">
        <v>7</v>
      </c>
      <c r="AZ50" s="110">
        <v>2</v>
      </c>
      <c r="BA50" s="110">
        <f t="shared" si="19"/>
        <v>0</v>
      </c>
      <c r="BB50" s="110">
        <f t="shared" si="20"/>
        <v>0</v>
      </c>
      <c r="BC50" s="110">
        <f t="shared" si="21"/>
        <v>0</v>
      </c>
      <c r="BD50" s="110">
        <f t="shared" si="22"/>
        <v>0</v>
      </c>
      <c r="BE50" s="110">
        <f t="shared" si="23"/>
        <v>0</v>
      </c>
      <c r="CA50" s="142">
        <v>1</v>
      </c>
      <c r="CB50" s="142">
        <v>7</v>
      </c>
      <c r="CZ50" s="110">
        <v>0.03741</v>
      </c>
    </row>
    <row r="51" spans="1:104" ht="12.75">
      <c r="A51" s="137">
        <v>36</v>
      </c>
      <c r="B51" s="138" t="s">
        <v>103</v>
      </c>
      <c r="C51" s="139" t="s">
        <v>104</v>
      </c>
      <c r="D51" s="140" t="s">
        <v>996</v>
      </c>
      <c r="E51" s="141">
        <v>202.21</v>
      </c>
      <c r="F51" s="477"/>
      <c r="G51" s="478">
        <f t="shared" si="18"/>
        <v>0</v>
      </c>
      <c r="O51" s="136">
        <v>2</v>
      </c>
      <c r="AA51" s="110">
        <v>1</v>
      </c>
      <c r="AB51" s="110">
        <v>7</v>
      </c>
      <c r="AC51" s="110">
        <v>7</v>
      </c>
      <c r="AZ51" s="110">
        <v>2</v>
      </c>
      <c r="BA51" s="110">
        <f t="shared" si="19"/>
        <v>0</v>
      </c>
      <c r="BB51" s="110">
        <f t="shared" si="20"/>
        <v>0</v>
      </c>
      <c r="BC51" s="110">
        <f t="shared" si="21"/>
        <v>0</v>
      </c>
      <c r="BD51" s="110">
        <f t="shared" si="22"/>
        <v>0</v>
      </c>
      <c r="BE51" s="110">
        <f t="shared" si="23"/>
        <v>0</v>
      </c>
      <c r="CA51" s="142">
        <v>1</v>
      </c>
      <c r="CB51" s="142">
        <v>7</v>
      </c>
      <c r="CZ51" s="110">
        <v>0</v>
      </c>
    </row>
    <row r="52" spans="1:104" ht="12.75">
      <c r="A52" s="137">
        <v>37</v>
      </c>
      <c r="B52" s="138" t="s">
        <v>105</v>
      </c>
      <c r="C52" s="139" t="s">
        <v>106</v>
      </c>
      <c r="D52" s="140" t="s">
        <v>996</v>
      </c>
      <c r="E52" s="141">
        <v>202.21</v>
      </c>
      <c r="F52" s="477"/>
      <c r="G52" s="478">
        <f t="shared" si="18"/>
        <v>0</v>
      </c>
      <c r="O52" s="136">
        <v>2</v>
      </c>
      <c r="AA52" s="110">
        <v>1</v>
      </c>
      <c r="AB52" s="110">
        <v>7</v>
      </c>
      <c r="AC52" s="110">
        <v>7</v>
      </c>
      <c r="AZ52" s="110">
        <v>2</v>
      </c>
      <c r="BA52" s="110">
        <f t="shared" si="19"/>
        <v>0</v>
      </c>
      <c r="BB52" s="110">
        <f t="shared" si="20"/>
        <v>0</v>
      </c>
      <c r="BC52" s="110">
        <f t="shared" si="21"/>
        <v>0</v>
      </c>
      <c r="BD52" s="110">
        <f t="shared" si="22"/>
        <v>0</v>
      </c>
      <c r="BE52" s="110">
        <f t="shared" si="23"/>
        <v>0</v>
      </c>
      <c r="CA52" s="142">
        <v>1</v>
      </c>
      <c r="CB52" s="142">
        <v>7</v>
      </c>
      <c r="CZ52" s="110">
        <v>0</v>
      </c>
    </row>
    <row r="53" spans="1:104" ht="12.75">
      <c r="A53" s="137">
        <v>38</v>
      </c>
      <c r="B53" s="138" t="s">
        <v>107</v>
      </c>
      <c r="C53" s="139" t="s">
        <v>108</v>
      </c>
      <c r="D53" s="140" t="s">
        <v>996</v>
      </c>
      <c r="E53" s="141">
        <v>202.21</v>
      </c>
      <c r="F53" s="477"/>
      <c r="G53" s="478">
        <f t="shared" si="18"/>
        <v>0</v>
      </c>
      <c r="O53" s="136">
        <v>2</v>
      </c>
      <c r="AA53" s="110">
        <v>1</v>
      </c>
      <c r="AB53" s="110">
        <v>7</v>
      </c>
      <c r="AC53" s="110">
        <v>7</v>
      </c>
      <c r="AZ53" s="110">
        <v>2</v>
      </c>
      <c r="BA53" s="110">
        <f t="shared" si="19"/>
        <v>0</v>
      </c>
      <c r="BB53" s="110">
        <f t="shared" si="20"/>
        <v>0</v>
      </c>
      <c r="BC53" s="110">
        <f t="shared" si="21"/>
        <v>0</v>
      </c>
      <c r="BD53" s="110">
        <f t="shared" si="22"/>
        <v>0</v>
      </c>
      <c r="BE53" s="110">
        <f t="shared" si="23"/>
        <v>0</v>
      </c>
      <c r="CA53" s="142">
        <v>1</v>
      </c>
      <c r="CB53" s="142">
        <v>7</v>
      </c>
      <c r="CZ53" s="110">
        <v>0.01632</v>
      </c>
    </row>
    <row r="54" spans="1:104" ht="12.75">
      <c r="A54" s="137">
        <v>39</v>
      </c>
      <c r="B54" s="138" t="s">
        <v>109</v>
      </c>
      <c r="C54" s="139" t="s">
        <v>110</v>
      </c>
      <c r="D54" s="140" t="s">
        <v>991</v>
      </c>
      <c r="E54" s="141">
        <v>14.2243418</v>
      </c>
      <c r="F54" s="477"/>
      <c r="G54" s="478">
        <f t="shared" si="18"/>
        <v>0</v>
      </c>
      <c r="O54" s="136">
        <v>2</v>
      </c>
      <c r="AA54" s="110">
        <v>7</v>
      </c>
      <c r="AB54" s="110">
        <v>1001</v>
      </c>
      <c r="AC54" s="110">
        <v>5</v>
      </c>
      <c r="AZ54" s="110">
        <v>2</v>
      </c>
      <c r="BA54" s="110">
        <f t="shared" si="19"/>
        <v>0</v>
      </c>
      <c r="BB54" s="110">
        <f t="shared" si="20"/>
        <v>0</v>
      </c>
      <c r="BC54" s="110">
        <f t="shared" si="21"/>
        <v>0</v>
      </c>
      <c r="BD54" s="110">
        <f t="shared" si="22"/>
        <v>0</v>
      </c>
      <c r="BE54" s="110">
        <f t="shared" si="23"/>
        <v>0</v>
      </c>
      <c r="CA54" s="142">
        <v>7</v>
      </c>
      <c r="CB54" s="142">
        <v>1001</v>
      </c>
      <c r="CZ54" s="110">
        <v>0</v>
      </c>
    </row>
    <row r="55" spans="1:57" ht="12.75">
      <c r="A55" s="143"/>
      <c r="B55" s="144" t="s">
        <v>997</v>
      </c>
      <c r="C55" s="145" t="str">
        <f>CONCATENATE(B47," ",C47)</f>
        <v>735 Otopná tělesa</v>
      </c>
      <c r="D55" s="146"/>
      <c r="E55" s="147"/>
      <c r="F55" s="479"/>
      <c r="G55" s="480">
        <f>SUM(G47:G54)</f>
        <v>0</v>
      </c>
      <c r="O55" s="136">
        <v>4</v>
      </c>
      <c r="BA55" s="148">
        <f>SUM(BA47:BA54)</f>
        <v>0</v>
      </c>
      <c r="BB55" s="148">
        <f>SUM(BB47:BB54)</f>
        <v>0</v>
      </c>
      <c r="BC55" s="148">
        <f>SUM(BC47:BC54)</f>
        <v>0</v>
      </c>
      <c r="BD55" s="148">
        <f>SUM(BD47:BD54)</f>
        <v>0</v>
      </c>
      <c r="BE55" s="148">
        <f>SUM(BE47:BE54)</f>
        <v>0</v>
      </c>
    </row>
    <row r="56" spans="1:15" ht="12.75">
      <c r="A56" s="129" t="s">
        <v>983</v>
      </c>
      <c r="B56" s="130" t="s">
        <v>111</v>
      </c>
      <c r="C56" s="131" t="s">
        <v>112</v>
      </c>
      <c r="D56" s="132"/>
      <c r="E56" s="133"/>
      <c r="F56" s="481"/>
      <c r="G56" s="482"/>
      <c r="H56" s="135"/>
      <c r="I56" s="135"/>
      <c r="O56" s="136">
        <v>1</v>
      </c>
    </row>
    <row r="57" spans="1:104" ht="12.75">
      <c r="A57" s="137">
        <v>40</v>
      </c>
      <c r="B57" s="138" t="s">
        <v>113</v>
      </c>
      <c r="C57" s="139" t="s">
        <v>114</v>
      </c>
      <c r="D57" s="140" t="s">
        <v>996</v>
      </c>
      <c r="E57" s="141">
        <v>202.21</v>
      </c>
      <c r="F57" s="477"/>
      <c r="G57" s="478">
        <f>E57*F57</f>
        <v>0</v>
      </c>
      <c r="O57" s="136">
        <v>2</v>
      </c>
      <c r="AA57" s="110">
        <v>1</v>
      </c>
      <c r="AB57" s="110">
        <v>7</v>
      </c>
      <c r="AC57" s="110">
        <v>7</v>
      </c>
      <c r="AZ57" s="110">
        <v>2</v>
      </c>
      <c r="BA57" s="110">
        <f>IF(AZ57=1,G57,0)</f>
        <v>0</v>
      </c>
      <c r="BB57" s="110">
        <f>IF(AZ57=2,G57,0)</f>
        <v>0</v>
      </c>
      <c r="BC57" s="110">
        <f>IF(AZ57=3,G57,0)</f>
        <v>0</v>
      </c>
      <c r="BD57" s="110">
        <f>IF(AZ57=4,G57,0)</f>
        <v>0</v>
      </c>
      <c r="BE57" s="110">
        <f>IF(AZ57=5,G57,0)</f>
        <v>0</v>
      </c>
      <c r="CA57" s="142">
        <v>1</v>
      </c>
      <c r="CB57" s="142">
        <v>7</v>
      </c>
      <c r="CZ57" s="110">
        <v>0.00084</v>
      </c>
    </row>
    <row r="58" spans="1:104" ht="12.75">
      <c r="A58" s="137">
        <v>41</v>
      </c>
      <c r="B58" s="138" t="s">
        <v>115</v>
      </c>
      <c r="C58" s="139" t="s">
        <v>116</v>
      </c>
      <c r="D58" s="140" t="s">
        <v>888</v>
      </c>
      <c r="E58" s="141">
        <v>20</v>
      </c>
      <c r="F58" s="477"/>
      <c r="G58" s="478">
        <f>E58*F58</f>
        <v>0</v>
      </c>
      <c r="O58" s="136">
        <v>2</v>
      </c>
      <c r="AA58" s="110">
        <v>1</v>
      </c>
      <c r="AB58" s="110">
        <v>7</v>
      </c>
      <c r="AC58" s="110">
        <v>7</v>
      </c>
      <c r="AZ58" s="110">
        <v>2</v>
      </c>
      <c r="BA58" s="110">
        <f>IF(AZ58=1,G58,0)</f>
        <v>0</v>
      </c>
      <c r="BB58" s="110">
        <f>IF(AZ58=2,G58,0)</f>
        <v>0</v>
      </c>
      <c r="BC58" s="110">
        <f>IF(AZ58=3,G58,0)</f>
        <v>0</v>
      </c>
      <c r="BD58" s="110">
        <f>IF(AZ58=4,G58,0)</f>
        <v>0</v>
      </c>
      <c r="BE58" s="110">
        <f>IF(AZ58=5,G58,0)</f>
        <v>0</v>
      </c>
      <c r="CA58" s="142">
        <v>1</v>
      </c>
      <c r="CB58" s="142">
        <v>7</v>
      </c>
      <c r="CZ58" s="110">
        <v>9E-05</v>
      </c>
    </row>
    <row r="59" spans="1:57" ht="12.75">
      <c r="A59" s="143"/>
      <c r="B59" s="144" t="s">
        <v>997</v>
      </c>
      <c r="C59" s="145" t="str">
        <f>CONCATENATE(B56," ",C56)</f>
        <v>783 Nátěry</v>
      </c>
      <c r="D59" s="146"/>
      <c r="E59" s="147"/>
      <c r="F59" s="479"/>
      <c r="G59" s="480">
        <f>SUM(G56:G58)</f>
        <v>0</v>
      </c>
      <c r="O59" s="136">
        <v>4</v>
      </c>
      <c r="BA59" s="148">
        <f>SUM(BA56:BA58)</f>
        <v>0</v>
      </c>
      <c r="BB59" s="148">
        <f>SUM(BB56:BB58)</f>
        <v>0</v>
      </c>
      <c r="BC59" s="148">
        <f>SUM(BC56:BC58)</f>
        <v>0</v>
      </c>
      <c r="BD59" s="148">
        <f>SUM(BD56:BD58)</f>
        <v>0</v>
      </c>
      <c r="BE59" s="148">
        <f>SUM(BE56:BE58)</f>
        <v>0</v>
      </c>
    </row>
    <row r="60" spans="1:7" ht="12.75">
      <c r="A60" s="157"/>
      <c r="B60" s="158"/>
      <c r="C60" s="158"/>
      <c r="D60" s="158"/>
      <c r="E60" s="158"/>
      <c r="F60" s="483"/>
      <c r="G60" s="484"/>
    </row>
    <row r="61" spans="1:7" ht="12.75">
      <c r="A61" s="159"/>
      <c r="B61" s="164" t="s">
        <v>849</v>
      </c>
      <c r="C61" s="160"/>
      <c r="D61" s="160"/>
      <c r="E61" s="160"/>
      <c r="F61" s="485"/>
      <c r="G61" s="486">
        <f>SUM(G59,G55,G46,G32,G21,G16)</f>
        <v>0</v>
      </c>
    </row>
    <row r="62" spans="1:7" ht="12.75">
      <c r="A62" s="161"/>
      <c r="B62" s="162"/>
      <c r="C62" s="162"/>
      <c r="D62" s="162"/>
      <c r="E62" s="162"/>
      <c r="F62" s="487"/>
      <c r="G62" s="488"/>
    </row>
    <row r="63" ht="12.75">
      <c r="E63" s="110"/>
    </row>
    <row r="64" ht="12.75">
      <c r="E64" s="110"/>
    </row>
    <row r="65" ht="12.75">
      <c r="E65" s="110"/>
    </row>
    <row r="66" ht="12.75">
      <c r="E66" s="110"/>
    </row>
    <row r="67" ht="12.75">
      <c r="E67" s="110"/>
    </row>
    <row r="68" ht="12.75">
      <c r="E68" s="110"/>
    </row>
    <row r="69" ht="12.75">
      <c r="E69" s="110"/>
    </row>
    <row r="70" ht="12.75">
      <c r="E70" s="110"/>
    </row>
    <row r="71" ht="12.75">
      <c r="E71" s="110"/>
    </row>
    <row r="72" ht="12.75">
      <c r="E72" s="110"/>
    </row>
    <row r="73" ht="12.75">
      <c r="E73" s="110"/>
    </row>
    <row r="74" ht="12.75">
      <c r="E74" s="110"/>
    </row>
    <row r="75" ht="12.75">
      <c r="E75" s="110"/>
    </row>
    <row r="76" ht="12.75">
      <c r="E76" s="110"/>
    </row>
    <row r="77" ht="12.75">
      <c r="E77" s="110"/>
    </row>
    <row r="78" ht="12.75">
      <c r="E78" s="110"/>
    </row>
    <row r="79" ht="12.75">
      <c r="E79" s="110"/>
    </row>
    <row r="80" ht="12.75">
      <c r="E80" s="110"/>
    </row>
    <row r="81" ht="12.75">
      <c r="E81" s="110"/>
    </row>
    <row r="82" ht="12.75">
      <c r="E82" s="110"/>
    </row>
    <row r="83" spans="1:7" ht="12.75">
      <c r="A83" s="149"/>
      <c r="B83" s="149"/>
      <c r="C83" s="149"/>
      <c r="D83" s="149"/>
      <c r="E83" s="149"/>
      <c r="F83" s="149"/>
      <c r="G83" s="149"/>
    </row>
    <row r="84" spans="1:7" ht="12.75">
      <c r="A84" s="149"/>
      <c r="B84" s="149"/>
      <c r="C84" s="149"/>
      <c r="D84" s="149"/>
      <c r="E84" s="149"/>
      <c r="F84" s="149"/>
      <c r="G84" s="149"/>
    </row>
    <row r="85" spans="1:7" ht="12.75">
      <c r="A85" s="149"/>
      <c r="B85" s="149"/>
      <c r="C85" s="149"/>
      <c r="D85" s="149"/>
      <c r="E85" s="149"/>
      <c r="F85" s="149"/>
      <c r="G85" s="149"/>
    </row>
    <row r="86" spans="1:7" ht="12.75">
      <c r="A86" s="149"/>
      <c r="B86" s="149"/>
      <c r="C86" s="149"/>
      <c r="D86" s="149"/>
      <c r="E86" s="149"/>
      <c r="F86" s="149"/>
      <c r="G86" s="149"/>
    </row>
    <row r="87" ht="12.75">
      <c r="E87" s="110"/>
    </row>
    <row r="88" ht="12.75">
      <c r="E88" s="110"/>
    </row>
    <row r="89" ht="12.75">
      <c r="E89" s="110"/>
    </row>
    <row r="90" ht="12.75">
      <c r="E90" s="110"/>
    </row>
    <row r="91" ht="12.75">
      <c r="E91" s="110"/>
    </row>
    <row r="92" ht="12.75">
      <c r="E92" s="110"/>
    </row>
    <row r="93" ht="12.75">
      <c r="E93" s="110"/>
    </row>
    <row r="94" ht="12.75">
      <c r="E94" s="110"/>
    </row>
    <row r="95" ht="12.75">
      <c r="E95" s="110"/>
    </row>
    <row r="96" ht="12.75">
      <c r="E96" s="110"/>
    </row>
    <row r="97" ht="12.75">
      <c r="E97" s="110"/>
    </row>
    <row r="98" ht="12.75">
      <c r="E98" s="110"/>
    </row>
    <row r="99" ht="12.75">
      <c r="E99" s="110"/>
    </row>
    <row r="100" ht="12.75">
      <c r="E100" s="110"/>
    </row>
    <row r="101" ht="12.75">
      <c r="E101" s="110"/>
    </row>
    <row r="102" ht="12.75">
      <c r="E102" s="110"/>
    </row>
    <row r="103" ht="12.75">
      <c r="E103" s="110"/>
    </row>
    <row r="104" ht="12.75">
      <c r="E104" s="110"/>
    </row>
    <row r="105" ht="12.75">
      <c r="E105" s="110"/>
    </row>
    <row r="106" ht="12.75">
      <c r="E106" s="110"/>
    </row>
    <row r="107" ht="12.75">
      <c r="E107" s="110"/>
    </row>
    <row r="108" ht="12.75">
      <c r="E108" s="110"/>
    </row>
    <row r="109" ht="12.75">
      <c r="E109" s="110"/>
    </row>
    <row r="110" ht="12.75">
      <c r="E110" s="110"/>
    </row>
    <row r="111" ht="12.75">
      <c r="E111" s="110"/>
    </row>
    <row r="112" ht="12.75">
      <c r="E112" s="110"/>
    </row>
    <row r="113" ht="12.75">
      <c r="E113" s="110"/>
    </row>
    <row r="114" ht="12.75">
      <c r="E114" s="110"/>
    </row>
    <row r="115" ht="12.75">
      <c r="E115" s="110"/>
    </row>
    <row r="116" ht="12.75">
      <c r="E116" s="110"/>
    </row>
    <row r="117" ht="12.75">
      <c r="E117" s="110"/>
    </row>
    <row r="118" spans="1:2" ht="12.75">
      <c r="A118" s="150"/>
      <c r="B118" s="150"/>
    </row>
    <row r="119" spans="1:7" ht="12.75">
      <c r="A119" s="149"/>
      <c r="B119" s="149"/>
      <c r="C119" s="152"/>
      <c r="D119" s="152"/>
      <c r="E119" s="153"/>
      <c r="F119" s="152"/>
      <c r="G119" s="154"/>
    </row>
    <row r="120" spans="1:7" ht="12.75">
      <c r="A120" s="155"/>
      <c r="B120" s="155"/>
      <c r="C120" s="149"/>
      <c r="D120" s="149"/>
      <c r="E120" s="156"/>
      <c r="F120" s="149"/>
      <c r="G120" s="149"/>
    </row>
    <row r="121" spans="1:7" ht="12.75">
      <c r="A121" s="149"/>
      <c r="B121" s="149"/>
      <c r="C121" s="149"/>
      <c r="D121" s="149"/>
      <c r="E121" s="156"/>
      <c r="F121" s="149"/>
      <c r="G121" s="149"/>
    </row>
    <row r="122" spans="1:7" ht="12.75">
      <c r="A122" s="149"/>
      <c r="B122" s="149"/>
      <c r="C122" s="149"/>
      <c r="D122" s="149"/>
      <c r="E122" s="156"/>
      <c r="F122" s="149"/>
      <c r="G122" s="149"/>
    </row>
    <row r="123" spans="1:7" ht="12.75">
      <c r="A123" s="149"/>
      <c r="B123" s="149"/>
      <c r="C123" s="149"/>
      <c r="D123" s="149"/>
      <c r="E123" s="156"/>
      <c r="F123" s="149"/>
      <c r="G123" s="149"/>
    </row>
    <row r="124" spans="1:7" ht="12.75">
      <c r="A124" s="149"/>
      <c r="B124" s="149"/>
      <c r="C124" s="149"/>
      <c r="D124" s="149"/>
      <c r="E124" s="156"/>
      <c r="F124" s="149"/>
      <c r="G124" s="149"/>
    </row>
    <row r="125" spans="1:7" ht="12.75">
      <c r="A125" s="149"/>
      <c r="B125" s="149"/>
      <c r="C125" s="149"/>
      <c r="D125" s="149"/>
      <c r="E125" s="156"/>
      <c r="F125" s="149"/>
      <c r="G125" s="149"/>
    </row>
    <row r="126" spans="1:7" ht="12.75">
      <c r="A126" s="149"/>
      <c r="B126" s="149"/>
      <c r="C126" s="149"/>
      <c r="D126" s="149"/>
      <c r="E126" s="156"/>
      <c r="F126" s="149"/>
      <c r="G126" s="149"/>
    </row>
    <row r="127" spans="1:7" ht="12.75">
      <c r="A127" s="149"/>
      <c r="B127" s="149"/>
      <c r="C127" s="149"/>
      <c r="D127" s="149"/>
      <c r="E127" s="156"/>
      <c r="F127" s="149"/>
      <c r="G127" s="149"/>
    </row>
    <row r="128" spans="1:7" ht="12.75">
      <c r="A128" s="149"/>
      <c r="B128" s="149"/>
      <c r="C128" s="149"/>
      <c r="D128" s="149"/>
      <c r="E128" s="156"/>
      <c r="F128" s="149"/>
      <c r="G128" s="149"/>
    </row>
    <row r="129" spans="1:7" ht="12.75">
      <c r="A129" s="149"/>
      <c r="B129" s="149"/>
      <c r="C129" s="149"/>
      <c r="D129" s="149"/>
      <c r="E129" s="156"/>
      <c r="F129" s="149"/>
      <c r="G129" s="149"/>
    </row>
    <row r="130" spans="1:7" ht="12.75">
      <c r="A130" s="149"/>
      <c r="B130" s="149"/>
      <c r="C130" s="149"/>
      <c r="D130" s="149"/>
      <c r="E130" s="156"/>
      <c r="F130" s="149"/>
      <c r="G130" s="149"/>
    </row>
    <row r="131" spans="1:7" ht="12.75">
      <c r="A131" s="149"/>
      <c r="B131" s="149"/>
      <c r="C131" s="149"/>
      <c r="D131" s="149"/>
      <c r="E131" s="156"/>
      <c r="F131" s="149"/>
      <c r="G131" s="149"/>
    </row>
    <row r="132" spans="1:7" ht="12.75">
      <c r="A132" s="149"/>
      <c r="B132" s="149"/>
      <c r="C132" s="149"/>
      <c r="D132" s="149"/>
      <c r="E132" s="156"/>
      <c r="F132" s="149"/>
      <c r="G132" s="149"/>
    </row>
  </sheetData>
  <sheetProtection password="DA49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1:CB202"/>
  <sheetViews>
    <sheetView showGridLines="0" showZeros="0" zoomScaleSheetLayoutView="100" workbookViewId="0" topLeftCell="A1">
      <selection activeCell="E15" sqref="E15"/>
    </sheetView>
  </sheetViews>
  <sheetFormatPr defaultColWidth="9.00390625" defaultRowHeight="12.75"/>
  <cols>
    <col min="1" max="1" width="4.375" style="111" customWidth="1"/>
    <col min="2" max="2" width="11.625" style="111" customWidth="1"/>
    <col min="3" max="3" width="40.375" style="111" customWidth="1"/>
    <col min="4" max="4" width="5.625" style="111" customWidth="1"/>
    <col min="5" max="5" width="8.625" style="123" customWidth="1"/>
    <col min="6" max="6" width="9.875" style="111" customWidth="1"/>
    <col min="7" max="7" width="13.875" style="111" customWidth="1"/>
    <col min="8" max="8" width="11.75390625" style="111" hidden="1" customWidth="1"/>
    <col min="9" max="9" width="11.625" style="111" hidden="1" customWidth="1"/>
    <col min="10" max="10" width="11.00390625" style="111" hidden="1" customWidth="1"/>
    <col min="11" max="11" width="10.375" style="111" hidden="1" customWidth="1"/>
    <col min="12" max="12" width="75.375" style="111" customWidth="1"/>
    <col min="13" max="13" width="45.25390625" style="111" customWidth="1"/>
    <col min="14" max="16384" width="9.125" style="111" customWidth="1"/>
  </cols>
  <sheetData>
    <row r="1" spans="1:7" ht="15.75">
      <c r="A1" s="622" t="s">
        <v>972</v>
      </c>
      <c r="B1" s="622"/>
      <c r="C1" s="622"/>
      <c r="D1" s="622"/>
      <c r="E1" s="622"/>
      <c r="F1" s="622"/>
      <c r="G1" s="622"/>
    </row>
    <row r="2" spans="2:7" ht="14.25" customHeight="1" thickBot="1">
      <c r="B2" s="112"/>
      <c r="C2" s="113"/>
      <c r="D2" s="113"/>
      <c r="E2" s="114"/>
      <c r="F2" s="113"/>
      <c r="G2" s="113"/>
    </row>
    <row r="3" spans="1:7" ht="13.5" thickTop="1">
      <c r="A3" s="623" t="s">
        <v>973</v>
      </c>
      <c r="B3" s="624"/>
      <c r="C3" s="115" t="s">
        <v>260</v>
      </c>
      <c r="D3" s="116"/>
      <c r="E3" s="117" t="s">
        <v>974</v>
      </c>
      <c r="F3" s="118">
        <v>21102702</v>
      </c>
      <c r="G3" s="119"/>
    </row>
    <row r="4" spans="1:7" ht="13.5" thickBot="1">
      <c r="A4" s="625" t="s">
        <v>975</v>
      </c>
      <c r="B4" s="626"/>
      <c r="C4" s="120" t="s">
        <v>564</v>
      </c>
      <c r="D4" s="121"/>
      <c r="E4" s="627" t="s">
        <v>784</v>
      </c>
      <c r="F4" s="628"/>
      <c r="G4" s="629"/>
    </row>
    <row r="5" spans="1:7" ht="13.5" thickTop="1">
      <c r="A5" s="122"/>
      <c r="G5" s="124"/>
    </row>
    <row r="6" spans="1:11" ht="27" customHeight="1">
      <c r="A6" s="125" t="s">
        <v>976</v>
      </c>
      <c r="B6" s="126" t="s">
        <v>977</v>
      </c>
      <c r="C6" s="126" t="s">
        <v>978</v>
      </c>
      <c r="D6" s="126" t="s">
        <v>979</v>
      </c>
      <c r="E6" s="127" t="s">
        <v>980</v>
      </c>
      <c r="F6" s="126" t="s">
        <v>981</v>
      </c>
      <c r="G6" s="128" t="s">
        <v>982</v>
      </c>
      <c r="H6" s="212" t="s">
        <v>262</v>
      </c>
      <c r="I6" s="212" t="s">
        <v>263</v>
      </c>
      <c r="J6" s="212" t="s">
        <v>264</v>
      </c>
      <c r="K6" s="212" t="s">
        <v>265</v>
      </c>
    </row>
    <row r="7" spans="1:15" ht="12.75">
      <c r="A7" s="129" t="s">
        <v>983</v>
      </c>
      <c r="B7" s="130" t="s">
        <v>275</v>
      </c>
      <c r="C7" s="131" t="s">
        <v>276</v>
      </c>
      <c r="D7" s="132"/>
      <c r="E7" s="133"/>
      <c r="F7" s="133"/>
      <c r="G7" s="134"/>
      <c r="H7" s="213"/>
      <c r="I7" s="214"/>
      <c r="J7" s="215"/>
      <c r="K7" s="216"/>
      <c r="O7" s="217">
        <v>1</v>
      </c>
    </row>
    <row r="8" spans="1:80" ht="12.75">
      <c r="A8" s="137">
        <v>1</v>
      </c>
      <c r="B8" s="138" t="s">
        <v>565</v>
      </c>
      <c r="C8" s="139" t="s">
        <v>566</v>
      </c>
      <c r="D8" s="140" t="s">
        <v>988</v>
      </c>
      <c r="E8" s="141">
        <v>2</v>
      </c>
      <c r="F8" s="477"/>
      <c r="G8" s="478">
        <f aca="true" t="shared" si="0" ref="G8:G19">E8*F8</f>
        <v>0</v>
      </c>
      <c r="H8" s="218">
        <v>0.01137</v>
      </c>
      <c r="I8" s="219">
        <f aca="true" t="shared" si="1" ref="I8:I19">E8*H8</f>
        <v>0.02274</v>
      </c>
      <c r="J8" s="218">
        <v>0</v>
      </c>
      <c r="K8" s="219">
        <f aca="true" t="shared" si="2" ref="K8:K19">E8*J8</f>
        <v>0</v>
      </c>
      <c r="O8" s="217">
        <v>2</v>
      </c>
      <c r="AA8" s="111">
        <v>1</v>
      </c>
      <c r="AB8" s="111">
        <v>1</v>
      </c>
      <c r="AC8" s="111">
        <v>1</v>
      </c>
      <c r="AZ8" s="111">
        <v>1</v>
      </c>
      <c r="BA8" s="111">
        <f aca="true" t="shared" si="3" ref="BA8:BA19">IF(AZ8=1,G8,0)</f>
        <v>0</v>
      </c>
      <c r="BB8" s="111">
        <f aca="true" t="shared" si="4" ref="BB8:BB19">IF(AZ8=2,G8,0)</f>
        <v>0</v>
      </c>
      <c r="BC8" s="111">
        <f aca="true" t="shared" si="5" ref="BC8:BC19">IF(AZ8=3,G8,0)</f>
        <v>0</v>
      </c>
      <c r="BD8" s="111">
        <f aca="true" t="shared" si="6" ref="BD8:BD19">IF(AZ8=4,G8,0)</f>
        <v>0</v>
      </c>
      <c r="BE8" s="111">
        <f aca="true" t="shared" si="7" ref="BE8:BE19">IF(AZ8=5,G8,0)</f>
        <v>0</v>
      </c>
      <c r="CA8" s="217">
        <v>1</v>
      </c>
      <c r="CB8" s="217">
        <v>1</v>
      </c>
    </row>
    <row r="9" spans="1:80" ht="12.75">
      <c r="A9" s="137">
        <v>2</v>
      </c>
      <c r="B9" s="138" t="s">
        <v>280</v>
      </c>
      <c r="C9" s="139" t="s">
        <v>281</v>
      </c>
      <c r="D9" s="140" t="s">
        <v>988</v>
      </c>
      <c r="E9" s="141">
        <v>13</v>
      </c>
      <c r="F9" s="477"/>
      <c r="G9" s="478">
        <f t="shared" si="0"/>
        <v>0</v>
      </c>
      <c r="H9" s="218">
        <v>0.00713</v>
      </c>
      <c r="I9" s="219">
        <f t="shared" si="1"/>
        <v>0.09269</v>
      </c>
      <c r="J9" s="218">
        <v>0</v>
      </c>
      <c r="K9" s="219">
        <f t="shared" si="2"/>
        <v>0</v>
      </c>
      <c r="O9" s="217">
        <v>2</v>
      </c>
      <c r="AA9" s="111">
        <v>1</v>
      </c>
      <c r="AB9" s="111">
        <v>1</v>
      </c>
      <c r="AC9" s="111">
        <v>1</v>
      </c>
      <c r="AZ9" s="111">
        <v>1</v>
      </c>
      <c r="BA9" s="111">
        <f t="shared" si="3"/>
        <v>0</v>
      </c>
      <c r="BB9" s="111">
        <f t="shared" si="4"/>
        <v>0</v>
      </c>
      <c r="BC9" s="111">
        <f t="shared" si="5"/>
        <v>0</v>
      </c>
      <c r="BD9" s="111">
        <f t="shared" si="6"/>
        <v>0</v>
      </c>
      <c r="BE9" s="111">
        <f t="shared" si="7"/>
        <v>0</v>
      </c>
      <c r="CA9" s="217">
        <v>1</v>
      </c>
      <c r="CB9" s="217">
        <v>1</v>
      </c>
    </row>
    <row r="10" spans="1:80" ht="22.5">
      <c r="A10" s="137">
        <v>3</v>
      </c>
      <c r="B10" s="138" t="s">
        <v>286</v>
      </c>
      <c r="C10" s="139" t="s">
        <v>287</v>
      </c>
      <c r="D10" s="140" t="s">
        <v>996</v>
      </c>
      <c r="E10" s="141">
        <v>125.2025</v>
      </c>
      <c r="F10" s="477"/>
      <c r="G10" s="478">
        <f t="shared" si="0"/>
        <v>0</v>
      </c>
      <c r="H10" s="218">
        <v>0.08229</v>
      </c>
      <c r="I10" s="219">
        <f t="shared" si="1"/>
        <v>10.302913725</v>
      </c>
      <c r="J10" s="218">
        <v>0</v>
      </c>
      <c r="K10" s="219">
        <f t="shared" si="2"/>
        <v>0</v>
      </c>
      <c r="O10" s="217">
        <v>2</v>
      </c>
      <c r="AA10" s="111">
        <v>1</v>
      </c>
      <c r="AB10" s="111">
        <v>1</v>
      </c>
      <c r="AC10" s="111">
        <v>1</v>
      </c>
      <c r="AZ10" s="111">
        <v>1</v>
      </c>
      <c r="BA10" s="111">
        <f t="shared" si="3"/>
        <v>0</v>
      </c>
      <c r="BB10" s="111">
        <f t="shared" si="4"/>
        <v>0</v>
      </c>
      <c r="BC10" s="111">
        <f t="shared" si="5"/>
        <v>0</v>
      </c>
      <c r="BD10" s="111">
        <f t="shared" si="6"/>
        <v>0</v>
      </c>
      <c r="BE10" s="111">
        <f t="shared" si="7"/>
        <v>0</v>
      </c>
      <c r="CA10" s="217">
        <v>1</v>
      </c>
      <c r="CB10" s="217">
        <v>1</v>
      </c>
    </row>
    <row r="11" spans="1:80" ht="22.5">
      <c r="A11" s="137">
        <v>4</v>
      </c>
      <c r="B11" s="138" t="s">
        <v>288</v>
      </c>
      <c r="C11" s="139" t="s">
        <v>289</v>
      </c>
      <c r="D11" s="140" t="s">
        <v>996</v>
      </c>
      <c r="E11" s="141">
        <v>311.405</v>
      </c>
      <c r="F11" s="477"/>
      <c r="G11" s="478">
        <f t="shared" si="0"/>
        <v>0</v>
      </c>
      <c r="H11" s="218">
        <v>0.12304</v>
      </c>
      <c r="I11" s="219">
        <f t="shared" si="1"/>
        <v>38.3152712</v>
      </c>
      <c r="J11" s="218">
        <v>0</v>
      </c>
      <c r="K11" s="219">
        <f t="shared" si="2"/>
        <v>0</v>
      </c>
      <c r="O11" s="217">
        <v>2</v>
      </c>
      <c r="AA11" s="111">
        <v>1</v>
      </c>
      <c r="AB11" s="111">
        <v>1</v>
      </c>
      <c r="AC11" s="111">
        <v>1</v>
      </c>
      <c r="AZ11" s="111">
        <v>1</v>
      </c>
      <c r="BA11" s="111">
        <f t="shared" si="3"/>
        <v>0</v>
      </c>
      <c r="BB11" s="111">
        <f t="shared" si="4"/>
        <v>0</v>
      </c>
      <c r="BC11" s="111">
        <f t="shared" si="5"/>
        <v>0</v>
      </c>
      <c r="BD11" s="111">
        <f t="shared" si="6"/>
        <v>0</v>
      </c>
      <c r="BE11" s="111">
        <f t="shared" si="7"/>
        <v>0</v>
      </c>
      <c r="CA11" s="217">
        <v>1</v>
      </c>
      <c r="CB11" s="217">
        <v>1</v>
      </c>
    </row>
    <row r="12" spans="1:80" ht="22.5">
      <c r="A12" s="137">
        <v>5</v>
      </c>
      <c r="B12" s="138" t="s">
        <v>290</v>
      </c>
      <c r="C12" s="139" t="s">
        <v>291</v>
      </c>
      <c r="D12" s="140" t="s">
        <v>996</v>
      </c>
      <c r="E12" s="141">
        <v>704.89</v>
      </c>
      <c r="F12" s="477"/>
      <c r="G12" s="478">
        <f t="shared" si="0"/>
        <v>0</v>
      </c>
      <c r="H12" s="218">
        <v>0.02093</v>
      </c>
      <c r="I12" s="219">
        <f t="shared" si="1"/>
        <v>14.7533477</v>
      </c>
      <c r="J12" s="218">
        <v>0</v>
      </c>
      <c r="K12" s="219">
        <f t="shared" si="2"/>
        <v>0</v>
      </c>
      <c r="O12" s="217">
        <v>2</v>
      </c>
      <c r="AA12" s="111">
        <v>1</v>
      </c>
      <c r="AB12" s="111">
        <v>1</v>
      </c>
      <c r="AC12" s="111">
        <v>1</v>
      </c>
      <c r="AZ12" s="111">
        <v>1</v>
      </c>
      <c r="BA12" s="111">
        <f t="shared" si="3"/>
        <v>0</v>
      </c>
      <c r="BB12" s="111">
        <f t="shared" si="4"/>
        <v>0</v>
      </c>
      <c r="BC12" s="111">
        <f t="shared" si="5"/>
        <v>0</v>
      </c>
      <c r="BD12" s="111">
        <f t="shared" si="6"/>
        <v>0</v>
      </c>
      <c r="BE12" s="111">
        <f t="shared" si="7"/>
        <v>0</v>
      </c>
      <c r="CA12" s="217">
        <v>1</v>
      </c>
      <c r="CB12" s="217">
        <v>1</v>
      </c>
    </row>
    <row r="13" spans="1:80" ht="22.5">
      <c r="A13" s="137">
        <v>6</v>
      </c>
      <c r="B13" s="138" t="s">
        <v>292</v>
      </c>
      <c r="C13" s="139" t="s">
        <v>293</v>
      </c>
      <c r="D13" s="140" t="s">
        <v>996</v>
      </c>
      <c r="E13" s="141">
        <v>29</v>
      </c>
      <c r="F13" s="477"/>
      <c r="G13" s="478">
        <f t="shared" si="0"/>
        <v>0</v>
      </c>
      <c r="H13" s="218">
        <v>0.025</v>
      </c>
      <c r="I13" s="219">
        <f t="shared" si="1"/>
        <v>0.7250000000000001</v>
      </c>
      <c r="J13" s="218">
        <v>-0.002</v>
      </c>
      <c r="K13" s="219">
        <f t="shared" si="2"/>
        <v>-0.058</v>
      </c>
      <c r="O13" s="217">
        <v>2</v>
      </c>
      <c r="AA13" s="111">
        <v>1</v>
      </c>
      <c r="AB13" s="111">
        <v>1</v>
      </c>
      <c r="AC13" s="111">
        <v>1</v>
      </c>
      <c r="AZ13" s="111">
        <v>1</v>
      </c>
      <c r="BA13" s="111">
        <f t="shared" si="3"/>
        <v>0</v>
      </c>
      <c r="BB13" s="111">
        <f t="shared" si="4"/>
        <v>0</v>
      </c>
      <c r="BC13" s="111">
        <f t="shared" si="5"/>
        <v>0</v>
      </c>
      <c r="BD13" s="111">
        <f t="shared" si="6"/>
        <v>0</v>
      </c>
      <c r="BE13" s="111">
        <f t="shared" si="7"/>
        <v>0</v>
      </c>
      <c r="CA13" s="217">
        <v>1</v>
      </c>
      <c r="CB13" s="217">
        <v>1</v>
      </c>
    </row>
    <row r="14" spans="1:80" ht="22.5">
      <c r="A14" s="137">
        <v>7</v>
      </c>
      <c r="B14" s="138" t="s">
        <v>294</v>
      </c>
      <c r="C14" s="139" t="s">
        <v>295</v>
      </c>
      <c r="D14" s="140" t="s">
        <v>996</v>
      </c>
      <c r="E14" s="141">
        <v>339.885</v>
      </c>
      <c r="F14" s="477"/>
      <c r="G14" s="478">
        <f t="shared" si="0"/>
        <v>0</v>
      </c>
      <c r="H14" s="218">
        <v>0.0242</v>
      </c>
      <c r="I14" s="219">
        <f t="shared" si="1"/>
        <v>8.225216999999999</v>
      </c>
      <c r="J14" s="218">
        <v>0</v>
      </c>
      <c r="K14" s="219">
        <f t="shared" si="2"/>
        <v>0</v>
      </c>
      <c r="O14" s="217">
        <v>2</v>
      </c>
      <c r="AA14" s="111">
        <v>1</v>
      </c>
      <c r="AB14" s="111">
        <v>1</v>
      </c>
      <c r="AC14" s="111">
        <v>1</v>
      </c>
      <c r="AZ14" s="111">
        <v>1</v>
      </c>
      <c r="BA14" s="111">
        <f t="shared" si="3"/>
        <v>0</v>
      </c>
      <c r="BB14" s="111">
        <f t="shared" si="4"/>
        <v>0</v>
      </c>
      <c r="BC14" s="111">
        <f t="shared" si="5"/>
        <v>0</v>
      </c>
      <c r="BD14" s="111">
        <f t="shared" si="6"/>
        <v>0</v>
      </c>
      <c r="BE14" s="111">
        <f t="shared" si="7"/>
        <v>0</v>
      </c>
      <c r="CA14" s="217">
        <v>1</v>
      </c>
      <c r="CB14" s="217">
        <v>1</v>
      </c>
    </row>
    <row r="15" spans="1:80" ht="22.5">
      <c r="A15" s="137">
        <v>8</v>
      </c>
      <c r="B15" s="138" t="s">
        <v>296</v>
      </c>
      <c r="C15" s="139" t="s">
        <v>297</v>
      </c>
      <c r="D15" s="140" t="s">
        <v>996</v>
      </c>
      <c r="E15" s="141">
        <v>33.075</v>
      </c>
      <c r="F15" s="477"/>
      <c r="G15" s="478">
        <f t="shared" si="0"/>
        <v>0</v>
      </c>
      <c r="H15" s="218">
        <v>0</v>
      </c>
      <c r="I15" s="219">
        <f t="shared" si="1"/>
        <v>0</v>
      </c>
      <c r="J15" s="218">
        <v>0</v>
      </c>
      <c r="K15" s="219">
        <f t="shared" si="2"/>
        <v>0</v>
      </c>
      <c r="O15" s="217">
        <v>2</v>
      </c>
      <c r="AA15" s="111">
        <v>1</v>
      </c>
      <c r="AB15" s="111">
        <v>1</v>
      </c>
      <c r="AC15" s="111">
        <v>1</v>
      </c>
      <c r="AZ15" s="111">
        <v>1</v>
      </c>
      <c r="BA15" s="111">
        <f t="shared" si="3"/>
        <v>0</v>
      </c>
      <c r="BB15" s="111">
        <f t="shared" si="4"/>
        <v>0</v>
      </c>
      <c r="BC15" s="111">
        <f t="shared" si="5"/>
        <v>0</v>
      </c>
      <c r="BD15" s="111">
        <f t="shared" si="6"/>
        <v>0</v>
      </c>
      <c r="BE15" s="111">
        <f t="shared" si="7"/>
        <v>0</v>
      </c>
      <c r="CA15" s="217">
        <v>1</v>
      </c>
      <c r="CB15" s="217">
        <v>1</v>
      </c>
    </row>
    <row r="16" spans="1:80" ht="12.75">
      <c r="A16" s="137">
        <v>9</v>
      </c>
      <c r="B16" s="138" t="s">
        <v>567</v>
      </c>
      <c r="C16" s="139" t="s">
        <v>568</v>
      </c>
      <c r="D16" s="140" t="s">
        <v>996</v>
      </c>
      <c r="E16" s="141">
        <v>10.5</v>
      </c>
      <c r="F16" s="477"/>
      <c r="G16" s="478">
        <f t="shared" si="0"/>
        <v>0</v>
      </c>
      <c r="H16" s="218">
        <v>0.00081</v>
      </c>
      <c r="I16" s="219">
        <f t="shared" si="1"/>
        <v>0.008504999999999999</v>
      </c>
      <c r="J16" s="218">
        <v>0</v>
      </c>
      <c r="K16" s="219">
        <f t="shared" si="2"/>
        <v>0</v>
      </c>
      <c r="O16" s="217">
        <v>2</v>
      </c>
      <c r="AA16" s="111">
        <v>1</v>
      </c>
      <c r="AB16" s="111">
        <v>7</v>
      </c>
      <c r="AC16" s="111">
        <v>7</v>
      </c>
      <c r="AZ16" s="111">
        <v>1</v>
      </c>
      <c r="BA16" s="111">
        <f t="shared" si="3"/>
        <v>0</v>
      </c>
      <c r="BB16" s="111">
        <f t="shared" si="4"/>
        <v>0</v>
      </c>
      <c r="BC16" s="111">
        <f t="shared" si="5"/>
        <v>0</v>
      </c>
      <c r="BD16" s="111">
        <f t="shared" si="6"/>
        <v>0</v>
      </c>
      <c r="BE16" s="111">
        <f t="shared" si="7"/>
        <v>0</v>
      </c>
      <c r="CA16" s="217">
        <v>1</v>
      </c>
      <c r="CB16" s="217">
        <v>7</v>
      </c>
    </row>
    <row r="17" spans="1:80" ht="12.75">
      <c r="A17" s="137">
        <v>10</v>
      </c>
      <c r="B17" s="138" t="s">
        <v>300</v>
      </c>
      <c r="C17" s="139" t="s">
        <v>301</v>
      </c>
      <c r="D17" s="140" t="s">
        <v>988</v>
      </c>
      <c r="E17" s="141">
        <v>2</v>
      </c>
      <c r="F17" s="477"/>
      <c r="G17" s="478">
        <f t="shared" si="0"/>
        <v>0</v>
      </c>
      <c r="H17" s="218">
        <v>0.026</v>
      </c>
      <c r="I17" s="219">
        <f t="shared" si="1"/>
        <v>0.052</v>
      </c>
      <c r="J17" s="218"/>
      <c r="K17" s="219">
        <f t="shared" si="2"/>
        <v>0</v>
      </c>
      <c r="O17" s="217">
        <v>2</v>
      </c>
      <c r="AA17" s="111">
        <v>3</v>
      </c>
      <c r="AB17" s="111">
        <v>1</v>
      </c>
      <c r="AC17" s="111">
        <v>59534153</v>
      </c>
      <c r="AZ17" s="111">
        <v>1</v>
      </c>
      <c r="BA17" s="111">
        <f t="shared" si="3"/>
        <v>0</v>
      </c>
      <c r="BB17" s="111">
        <f t="shared" si="4"/>
        <v>0</v>
      </c>
      <c r="BC17" s="111">
        <f t="shared" si="5"/>
        <v>0</v>
      </c>
      <c r="BD17" s="111">
        <f t="shared" si="6"/>
        <v>0</v>
      </c>
      <c r="BE17" s="111">
        <f t="shared" si="7"/>
        <v>0</v>
      </c>
      <c r="CA17" s="217">
        <v>3</v>
      </c>
      <c r="CB17" s="217">
        <v>1</v>
      </c>
    </row>
    <row r="18" spans="1:80" ht="12.75">
      <c r="A18" s="137">
        <v>11</v>
      </c>
      <c r="B18" s="138" t="s">
        <v>302</v>
      </c>
      <c r="C18" s="139" t="s">
        <v>303</v>
      </c>
      <c r="D18" s="140" t="s">
        <v>988</v>
      </c>
      <c r="E18" s="141">
        <v>11</v>
      </c>
      <c r="F18" s="477"/>
      <c r="G18" s="478">
        <f t="shared" si="0"/>
        <v>0</v>
      </c>
      <c r="H18" s="218">
        <v>0.042</v>
      </c>
      <c r="I18" s="219">
        <f t="shared" si="1"/>
        <v>0.462</v>
      </c>
      <c r="J18" s="218"/>
      <c r="K18" s="219">
        <f t="shared" si="2"/>
        <v>0</v>
      </c>
      <c r="O18" s="217">
        <v>2</v>
      </c>
      <c r="AA18" s="111">
        <v>3</v>
      </c>
      <c r="AB18" s="111">
        <v>1</v>
      </c>
      <c r="AC18" s="111">
        <v>59534155</v>
      </c>
      <c r="AZ18" s="111">
        <v>1</v>
      </c>
      <c r="BA18" s="111">
        <f t="shared" si="3"/>
        <v>0</v>
      </c>
      <c r="BB18" s="111">
        <f t="shared" si="4"/>
        <v>0</v>
      </c>
      <c r="BC18" s="111">
        <f t="shared" si="5"/>
        <v>0</v>
      </c>
      <c r="BD18" s="111">
        <f t="shared" si="6"/>
        <v>0</v>
      </c>
      <c r="BE18" s="111">
        <f t="shared" si="7"/>
        <v>0</v>
      </c>
      <c r="CA18" s="217">
        <v>3</v>
      </c>
      <c r="CB18" s="217">
        <v>1</v>
      </c>
    </row>
    <row r="19" spans="1:80" ht="12.75">
      <c r="A19" s="137">
        <v>12</v>
      </c>
      <c r="B19" s="138" t="s">
        <v>569</v>
      </c>
      <c r="C19" s="139" t="s">
        <v>570</v>
      </c>
      <c r="D19" s="140" t="s">
        <v>988</v>
      </c>
      <c r="E19" s="141">
        <v>2</v>
      </c>
      <c r="F19" s="477"/>
      <c r="G19" s="478">
        <f t="shared" si="0"/>
        <v>0</v>
      </c>
      <c r="H19" s="218">
        <v>0.038</v>
      </c>
      <c r="I19" s="219">
        <f t="shared" si="1"/>
        <v>0.076</v>
      </c>
      <c r="J19" s="218"/>
      <c r="K19" s="219">
        <f t="shared" si="2"/>
        <v>0</v>
      </c>
      <c r="O19" s="217">
        <v>2</v>
      </c>
      <c r="AA19" s="111">
        <v>3</v>
      </c>
      <c r="AB19" s="111">
        <v>1</v>
      </c>
      <c r="AC19" s="111">
        <v>59534157</v>
      </c>
      <c r="AZ19" s="111">
        <v>1</v>
      </c>
      <c r="BA19" s="111">
        <f t="shared" si="3"/>
        <v>0</v>
      </c>
      <c r="BB19" s="111">
        <f t="shared" si="4"/>
        <v>0</v>
      </c>
      <c r="BC19" s="111">
        <f t="shared" si="5"/>
        <v>0</v>
      </c>
      <c r="BD19" s="111">
        <f t="shared" si="6"/>
        <v>0</v>
      </c>
      <c r="BE19" s="111">
        <f t="shared" si="7"/>
        <v>0</v>
      </c>
      <c r="CA19" s="217">
        <v>3</v>
      </c>
      <c r="CB19" s="217">
        <v>1</v>
      </c>
    </row>
    <row r="20" spans="1:57" ht="12.75">
      <c r="A20" s="143"/>
      <c r="B20" s="144" t="s">
        <v>997</v>
      </c>
      <c r="C20" s="145" t="s">
        <v>304</v>
      </c>
      <c r="D20" s="146"/>
      <c r="E20" s="147"/>
      <c r="F20" s="479"/>
      <c r="G20" s="480">
        <f>SUM(G7:G19)</f>
        <v>0</v>
      </c>
      <c r="H20" s="220"/>
      <c r="I20" s="221">
        <f>SUM(I7:I19)</f>
        <v>73.035684625</v>
      </c>
      <c r="J20" s="220"/>
      <c r="K20" s="221">
        <f>SUM(K7:K19)</f>
        <v>-0.058</v>
      </c>
      <c r="O20" s="217">
        <v>4</v>
      </c>
      <c r="BA20" s="222">
        <f>SUM(BA7:BA19)</f>
        <v>0</v>
      </c>
      <c r="BB20" s="222">
        <f>SUM(BB7:BB19)</f>
        <v>0</v>
      </c>
      <c r="BC20" s="222">
        <f>SUM(BC7:BC19)</f>
        <v>0</v>
      </c>
      <c r="BD20" s="222">
        <f>SUM(BD7:BD19)</f>
        <v>0</v>
      </c>
      <c r="BE20" s="222">
        <f>SUM(BE7:BE19)</f>
        <v>0</v>
      </c>
    </row>
    <row r="21" spans="1:15" ht="12.75">
      <c r="A21" s="129" t="s">
        <v>983</v>
      </c>
      <c r="B21" s="130" t="s">
        <v>305</v>
      </c>
      <c r="C21" s="131" t="s">
        <v>306</v>
      </c>
      <c r="D21" s="132"/>
      <c r="E21" s="133"/>
      <c r="F21" s="481"/>
      <c r="G21" s="482"/>
      <c r="H21" s="213"/>
      <c r="I21" s="214"/>
      <c r="J21" s="215"/>
      <c r="K21" s="216"/>
      <c r="O21" s="217">
        <v>1</v>
      </c>
    </row>
    <row r="22" spans="1:80" ht="22.5">
      <c r="A22" s="137">
        <v>13</v>
      </c>
      <c r="B22" s="138" t="s">
        <v>307</v>
      </c>
      <c r="C22" s="139" t="s">
        <v>308</v>
      </c>
      <c r="D22" s="140" t="s">
        <v>279</v>
      </c>
      <c r="E22" s="141">
        <v>1.942</v>
      </c>
      <c r="F22" s="477"/>
      <c r="G22" s="478">
        <f>E22*F22</f>
        <v>0</v>
      </c>
      <c r="H22" s="218">
        <v>2.422</v>
      </c>
      <c r="I22" s="219">
        <f>E22*H22</f>
        <v>4.703524</v>
      </c>
      <c r="J22" s="218">
        <v>0</v>
      </c>
      <c r="K22" s="219">
        <f>E22*J22</f>
        <v>0</v>
      </c>
      <c r="O22" s="217">
        <v>2</v>
      </c>
      <c r="AA22" s="111">
        <v>1</v>
      </c>
      <c r="AB22" s="111">
        <v>1</v>
      </c>
      <c r="AC22" s="111">
        <v>1</v>
      </c>
      <c r="AZ22" s="111">
        <v>1</v>
      </c>
      <c r="BA22" s="111">
        <f>IF(AZ22=1,G22,0)</f>
        <v>0</v>
      </c>
      <c r="BB22" s="111">
        <f>IF(AZ22=2,G22,0)</f>
        <v>0</v>
      </c>
      <c r="BC22" s="111">
        <f>IF(AZ22=3,G22,0)</f>
        <v>0</v>
      </c>
      <c r="BD22" s="111">
        <f>IF(AZ22=4,G22,0)</f>
        <v>0</v>
      </c>
      <c r="BE22" s="111">
        <f>IF(AZ22=5,G22,0)</f>
        <v>0</v>
      </c>
      <c r="CA22" s="217">
        <v>1</v>
      </c>
      <c r="CB22" s="217">
        <v>1</v>
      </c>
    </row>
    <row r="23" spans="1:80" ht="12.75">
      <c r="A23" s="137">
        <v>14</v>
      </c>
      <c r="B23" s="138" t="s">
        <v>309</v>
      </c>
      <c r="C23" s="139" t="s">
        <v>310</v>
      </c>
      <c r="D23" s="140" t="s">
        <v>996</v>
      </c>
      <c r="E23" s="141">
        <v>42.945</v>
      </c>
      <c r="F23" s="477"/>
      <c r="G23" s="478">
        <f>E23*F23</f>
        <v>0</v>
      </c>
      <c r="H23" s="218">
        <v>0.00342</v>
      </c>
      <c r="I23" s="219">
        <f>E23*H23</f>
        <v>0.1468719</v>
      </c>
      <c r="J23" s="218">
        <v>0</v>
      </c>
      <c r="K23" s="219">
        <f>E23*J23</f>
        <v>0</v>
      </c>
      <c r="O23" s="217">
        <v>2</v>
      </c>
      <c r="AA23" s="111">
        <v>1</v>
      </c>
      <c r="AB23" s="111">
        <v>1</v>
      </c>
      <c r="AC23" s="111">
        <v>1</v>
      </c>
      <c r="AZ23" s="111">
        <v>1</v>
      </c>
      <c r="BA23" s="111">
        <f>IF(AZ23=1,G23,0)</f>
        <v>0</v>
      </c>
      <c r="BB23" s="111">
        <f>IF(AZ23=2,G23,0)</f>
        <v>0</v>
      </c>
      <c r="BC23" s="111">
        <f>IF(AZ23=3,G23,0)</f>
        <v>0</v>
      </c>
      <c r="BD23" s="111">
        <f>IF(AZ23=4,G23,0)</f>
        <v>0</v>
      </c>
      <c r="BE23" s="111">
        <f>IF(AZ23=5,G23,0)</f>
        <v>0</v>
      </c>
      <c r="CA23" s="217">
        <v>1</v>
      </c>
      <c r="CB23" s="217">
        <v>1</v>
      </c>
    </row>
    <row r="24" spans="1:80" ht="12.75">
      <c r="A24" s="137">
        <v>15</v>
      </c>
      <c r="B24" s="138" t="s">
        <v>311</v>
      </c>
      <c r="C24" s="139" t="s">
        <v>312</v>
      </c>
      <c r="D24" s="140" t="s">
        <v>996</v>
      </c>
      <c r="E24" s="141">
        <v>42.945</v>
      </c>
      <c r="F24" s="477"/>
      <c r="G24" s="478">
        <f>E24*F24</f>
        <v>0</v>
      </c>
      <c r="H24" s="218">
        <v>0</v>
      </c>
      <c r="I24" s="219">
        <f>E24*H24</f>
        <v>0</v>
      </c>
      <c r="J24" s="218">
        <v>0</v>
      </c>
      <c r="K24" s="219">
        <f>E24*J24</f>
        <v>0</v>
      </c>
      <c r="O24" s="217">
        <v>2</v>
      </c>
      <c r="AA24" s="111">
        <v>1</v>
      </c>
      <c r="AB24" s="111">
        <v>1</v>
      </c>
      <c r="AC24" s="111">
        <v>1</v>
      </c>
      <c r="AZ24" s="111">
        <v>1</v>
      </c>
      <c r="BA24" s="111">
        <f>IF(AZ24=1,G24,0)</f>
        <v>0</v>
      </c>
      <c r="BB24" s="111">
        <f>IF(AZ24=2,G24,0)</f>
        <v>0</v>
      </c>
      <c r="BC24" s="111">
        <f>IF(AZ24=3,G24,0)</f>
        <v>0</v>
      </c>
      <c r="BD24" s="111">
        <f>IF(AZ24=4,G24,0)</f>
        <v>0</v>
      </c>
      <c r="BE24" s="111">
        <f>IF(AZ24=5,G24,0)</f>
        <v>0</v>
      </c>
      <c r="CA24" s="217">
        <v>1</v>
      </c>
      <c r="CB24" s="217">
        <v>1</v>
      </c>
    </row>
    <row r="25" spans="1:80" ht="12.75">
      <c r="A25" s="137">
        <v>16</v>
      </c>
      <c r="B25" s="138" t="s">
        <v>313</v>
      </c>
      <c r="C25" s="139" t="s">
        <v>314</v>
      </c>
      <c r="D25" s="140" t="s">
        <v>991</v>
      </c>
      <c r="E25" s="141">
        <v>0.0874</v>
      </c>
      <c r="F25" s="477"/>
      <c r="G25" s="478">
        <f>E25*F25</f>
        <v>0</v>
      </c>
      <c r="H25" s="218">
        <v>1.071</v>
      </c>
      <c r="I25" s="219">
        <f>E25*H25</f>
        <v>0.0936054</v>
      </c>
      <c r="J25" s="218">
        <v>0</v>
      </c>
      <c r="K25" s="219">
        <f>E25*J25</f>
        <v>0</v>
      </c>
      <c r="O25" s="217">
        <v>2</v>
      </c>
      <c r="AA25" s="111">
        <v>1</v>
      </c>
      <c r="AB25" s="111">
        <v>1</v>
      </c>
      <c r="AC25" s="111">
        <v>1</v>
      </c>
      <c r="AZ25" s="111">
        <v>1</v>
      </c>
      <c r="BA25" s="111">
        <f>IF(AZ25=1,G25,0)</f>
        <v>0</v>
      </c>
      <c r="BB25" s="111">
        <f>IF(AZ25=2,G25,0)</f>
        <v>0</v>
      </c>
      <c r="BC25" s="111">
        <f>IF(AZ25=3,G25,0)</f>
        <v>0</v>
      </c>
      <c r="BD25" s="111">
        <f>IF(AZ25=4,G25,0)</f>
        <v>0</v>
      </c>
      <c r="BE25" s="111">
        <f>IF(AZ25=5,G25,0)</f>
        <v>0</v>
      </c>
      <c r="CA25" s="217">
        <v>1</v>
      </c>
      <c r="CB25" s="217">
        <v>1</v>
      </c>
    </row>
    <row r="26" spans="1:57" ht="12.75">
      <c r="A26" s="143"/>
      <c r="B26" s="144" t="s">
        <v>997</v>
      </c>
      <c r="C26" s="145" t="s">
        <v>315</v>
      </c>
      <c r="D26" s="146"/>
      <c r="E26" s="147"/>
      <c r="F26" s="479"/>
      <c r="G26" s="480">
        <f>SUM(G21:G25)</f>
        <v>0</v>
      </c>
      <c r="H26" s="220"/>
      <c r="I26" s="221">
        <f>SUM(I21:I25)</f>
        <v>4.9440013</v>
      </c>
      <c r="J26" s="220"/>
      <c r="K26" s="221">
        <f>SUM(K21:K25)</f>
        <v>0</v>
      </c>
      <c r="O26" s="217">
        <v>4</v>
      </c>
      <c r="BA26" s="222">
        <f>SUM(BA21:BA25)</f>
        <v>0</v>
      </c>
      <c r="BB26" s="222">
        <f>SUM(BB21:BB25)</f>
        <v>0</v>
      </c>
      <c r="BC26" s="222">
        <f>SUM(BC21:BC25)</f>
        <v>0</v>
      </c>
      <c r="BD26" s="222">
        <f>SUM(BD21:BD25)</f>
        <v>0</v>
      </c>
      <c r="BE26" s="222">
        <f>SUM(BE21:BE25)</f>
        <v>0</v>
      </c>
    </row>
    <row r="27" spans="1:15" ht="12.75">
      <c r="A27" s="129" t="s">
        <v>983</v>
      </c>
      <c r="B27" s="130" t="s">
        <v>316</v>
      </c>
      <c r="C27" s="131" t="s">
        <v>317</v>
      </c>
      <c r="D27" s="132"/>
      <c r="E27" s="133"/>
      <c r="F27" s="481"/>
      <c r="G27" s="482"/>
      <c r="H27" s="213"/>
      <c r="I27" s="214"/>
      <c r="J27" s="215"/>
      <c r="K27" s="216"/>
      <c r="O27" s="217">
        <v>1</v>
      </c>
    </row>
    <row r="28" spans="1:80" ht="22.5">
      <c r="A28" s="137">
        <v>17</v>
      </c>
      <c r="B28" s="138" t="s">
        <v>318</v>
      </c>
      <c r="C28" s="139" t="s">
        <v>319</v>
      </c>
      <c r="D28" s="140" t="s">
        <v>996</v>
      </c>
      <c r="E28" s="141">
        <v>727.175</v>
      </c>
      <c r="F28" s="477"/>
      <c r="G28" s="478">
        <f>E28*F28</f>
        <v>0</v>
      </c>
      <c r="H28" s="218">
        <v>0.021</v>
      </c>
      <c r="I28" s="219">
        <f>E28*H28</f>
        <v>15.270675</v>
      </c>
      <c r="J28" s="218">
        <v>0</v>
      </c>
      <c r="K28" s="219">
        <f>E28*J28</f>
        <v>0</v>
      </c>
      <c r="O28" s="217">
        <v>2</v>
      </c>
      <c r="AA28" s="111">
        <v>1</v>
      </c>
      <c r="AB28" s="111">
        <v>0</v>
      </c>
      <c r="AC28" s="111">
        <v>0</v>
      </c>
      <c r="AZ28" s="111">
        <v>1</v>
      </c>
      <c r="BA28" s="111">
        <f>IF(AZ28=1,G28,0)</f>
        <v>0</v>
      </c>
      <c r="BB28" s="111">
        <f>IF(AZ28=2,G28,0)</f>
        <v>0</v>
      </c>
      <c r="BC28" s="111">
        <f>IF(AZ28=3,G28,0)</f>
        <v>0</v>
      </c>
      <c r="BD28" s="111">
        <f>IF(AZ28=4,G28,0)</f>
        <v>0</v>
      </c>
      <c r="BE28" s="111">
        <f>IF(AZ28=5,G28,0)</f>
        <v>0</v>
      </c>
      <c r="CA28" s="217">
        <v>1</v>
      </c>
      <c r="CB28" s="217">
        <v>0</v>
      </c>
    </row>
    <row r="29" spans="1:57" ht="12.75">
      <c r="A29" s="143"/>
      <c r="B29" s="144" t="s">
        <v>997</v>
      </c>
      <c r="C29" s="145" t="s">
        <v>320</v>
      </c>
      <c r="D29" s="146"/>
      <c r="E29" s="147"/>
      <c r="F29" s="479"/>
      <c r="G29" s="480">
        <f>SUM(G27:G28)</f>
        <v>0</v>
      </c>
      <c r="H29" s="220"/>
      <c r="I29" s="221">
        <f>SUM(I27:I28)</f>
        <v>15.270675</v>
      </c>
      <c r="J29" s="220"/>
      <c r="K29" s="221">
        <f>SUM(K27:K28)</f>
        <v>0</v>
      </c>
      <c r="O29" s="217">
        <v>4</v>
      </c>
      <c r="BA29" s="222">
        <f>SUM(BA27:BA28)</f>
        <v>0</v>
      </c>
      <c r="BB29" s="222">
        <f>SUM(BB27:BB28)</f>
        <v>0</v>
      </c>
      <c r="BC29" s="222">
        <f>SUM(BC27:BC28)</f>
        <v>0</v>
      </c>
      <c r="BD29" s="222">
        <f>SUM(BD27:BD28)</f>
        <v>0</v>
      </c>
      <c r="BE29" s="222">
        <f>SUM(BE27:BE28)</f>
        <v>0</v>
      </c>
    </row>
    <row r="30" spans="1:15" ht="12.75">
      <c r="A30" s="129" t="s">
        <v>983</v>
      </c>
      <c r="B30" s="130" t="s">
        <v>321</v>
      </c>
      <c r="C30" s="131" t="s">
        <v>322</v>
      </c>
      <c r="D30" s="132"/>
      <c r="E30" s="133"/>
      <c r="F30" s="481"/>
      <c r="G30" s="482"/>
      <c r="H30" s="213"/>
      <c r="I30" s="214"/>
      <c r="J30" s="215"/>
      <c r="K30" s="216"/>
      <c r="O30" s="217">
        <v>1</v>
      </c>
    </row>
    <row r="31" spans="1:80" ht="12.75">
      <c r="A31" s="137">
        <v>18</v>
      </c>
      <c r="B31" s="138" t="s">
        <v>323</v>
      </c>
      <c r="C31" s="139" t="s">
        <v>571</v>
      </c>
      <c r="D31" s="140" t="s">
        <v>996</v>
      </c>
      <c r="E31" s="141">
        <v>602</v>
      </c>
      <c r="F31" s="477"/>
      <c r="G31" s="478">
        <f>E31*F31</f>
        <v>0</v>
      </c>
      <c r="H31" s="218">
        <v>0.00735</v>
      </c>
      <c r="I31" s="219">
        <f>E31*H31</f>
        <v>4.4247</v>
      </c>
      <c r="J31" s="218">
        <v>0</v>
      </c>
      <c r="K31" s="219">
        <f>E31*J31</f>
        <v>0</v>
      </c>
      <c r="O31" s="217">
        <v>2</v>
      </c>
      <c r="AA31" s="111">
        <v>1</v>
      </c>
      <c r="AB31" s="111">
        <v>1</v>
      </c>
      <c r="AC31" s="111">
        <v>1</v>
      </c>
      <c r="AZ31" s="111">
        <v>1</v>
      </c>
      <c r="BA31" s="111">
        <f>IF(AZ31=1,G31,0)</f>
        <v>0</v>
      </c>
      <c r="BB31" s="111">
        <f>IF(AZ31=2,G31,0)</f>
        <v>0</v>
      </c>
      <c r="BC31" s="111">
        <f>IF(AZ31=3,G31,0)</f>
        <v>0</v>
      </c>
      <c r="BD31" s="111">
        <f>IF(AZ31=4,G31,0)</f>
        <v>0</v>
      </c>
      <c r="BE31" s="111">
        <f>IF(AZ31=5,G31,0)</f>
        <v>0</v>
      </c>
      <c r="CA31" s="217">
        <v>1</v>
      </c>
      <c r="CB31" s="217">
        <v>1</v>
      </c>
    </row>
    <row r="32" spans="1:80" ht="22.5">
      <c r="A32" s="137">
        <v>19</v>
      </c>
      <c r="B32" s="138" t="s">
        <v>326</v>
      </c>
      <c r="C32" s="139" t="s">
        <v>327</v>
      </c>
      <c r="D32" s="140" t="s">
        <v>996</v>
      </c>
      <c r="E32" s="141">
        <v>631</v>
      </c>
      <c r="F32" s="477"/>
      <c r="G32" s="478">
        <f>E32*F32</f>
        <v>0</v>
      </c>
      <c r="H32" s="218">
        <v>0.1056</v>
      </c>
      <c r="I32" s="219">
        <f>E32*H32</f>
        <v>66.6336</v>
      </c>
      <c r="J32" s="218">
        <v>0</v>
      </c>
      <c r="K32" s="219">
        <f>E32*J32</f>
        <v>0</v>
      </c>
      <c r="O32" s="217">
        <v>2</v>
      </c>
      <c r="AA32" s="111">
        <v>1</v>
      </c>
      <c r="AB32" s="111">
        <v>1</v>
      </c>
      <c r="AC32" s="111">
        <v>1</v>
      </c>
      <c r="AZ32" s="111">
        <v>1</v>
      </c>
      <c r="BA32" s="111">
        <f>IF(AZ32=1,G32,0)</f>
        <v>0</v>
      </c>
      <c r="BB32" s="111">
        <f>IF(AZ32=2,G32,0)</f>
        <v>0</v>
      </c>
      <c r="BC32" s="111">
        <f>IF(AZ32=3,G32,0)</f>
        <v>0</v>
      </c>
      <c r="BD32" s="111">
        <f>IF(AZ32=4,G32,0)</f>
        <v>0</v>
      </c>
      <c r="BE32" s="111">
        <f>IF(AZ32=5,G32,0)</f>
        <v>0</v>
      </c>
      <c r="CA32" s="217">
        <v>1</v>
      </c>
      <c r="CB32" s="217">
        <v>1</v>
      </c>
    </row>
    <row r="33" spans="1:57" ht="12.75">
      <c r="A33" s="143"/>
      <c r="B33" s="144" t="s">
        <v>997</v>
      </c>
      <c r="C33" s="145" t="s">
        <v>328</v>
      </c>
      <c r="D33" s="146"/>
      <c r="E33" s="147"/>
      <c r="F33" s="479"/>
      <c r="G33" s="480">
        <f>SUM(G30:G32)</f>
        <v>0</v>
      </c>
      <c r="H33" s="220"/>
      <c r="I33" s="221">
        <f>SUM(I30:I32)</f>
        <v>71.0583</v>
      </c>
      <c r="J33" s="220"/>
      <c r="K33" s="221">
        <f>SUM(K30:K32)</f>
        <v>0</v>
      </c>
      <c r="O33" s="217">
        <v>4</v>
      </c>
      <c r="BA33" s="222">
        <f>SUM(BA30:BA32)</f>
        <v>0</v>
      </c>
      <c r="BB33" s="222">
        <f>SUM(BB30:BB32)</f>
        <v>0</v>
      </c>
      <c r="BC33" s="222">
        <f>SUM(BC30:BC32)</f>
        <v>0</v>
      </c>
      <c r="BD33" s="222">
        <f>SUM(BD30:BD32)</f>
        <v>0</v>
      </c>
      <c r="BE33" s="222">
        <f>SUM(BE30:BE32)</f>
        <v>0</v>
      </c>
    </row>
    <row r="34" spans="1:15" ht="12.75">
      <c r="A34" s="129" t="s">
        <v>983</v>
      </c>
      <c r="B34" s="130" t="s">
        <v>329</v>
      </c>
      <c r="C34" s="131" t="s">
        <v>330</v>
      </c>
      <c r="D34" s="132"/>
      <c r="E34" s="133"/>
      <c r="F34" s="481"/>
      <c r="G34" s="482"/>
      <c r="H34" s="213"/>
      <c r="I34" s="214"/>
      <c r="J34" s="215"/>
      <c r="K34" s="216"/>
      <c r="O34" s="217">
        <v>1</v>
      </c>
    </row>
    <row r="35" spans="1:80" ht="12.75">
      <c r="A35" s="137">
        <v>20</v>
      </c>
      <c r="B35" s="138" t="s">
        <v>572</v>
      </c>
      <c r="C35" s="139" t="s">
        <v>573</v>
      </c>
      <c r="D35" s="140" t="s">
        <v>996</v>
      </c>
      <c r="E35" s="141">
        <v>65</v>
      </c>
      <c r="F35" s="477"/>
      <c r="G35" s="478">
        <f>E35*F35</f>
        <v>0</v>
      </c>
      <c r="H35" s="218">
        <v>0.03338</v>
      </c>
      <c r="I35" s="219">
        <f>E35*H35</f>
        <v>2.1697</v>
      </c>
      <c r="J35" s="218">
        <v>0</v>
      </c>
      <c r="K35" s="219">
        <f>E35*J35</f>
        <v>0</v>
      </c>
      <c r="O35" s="217">
        <v>2</v>
      </c>
      <c r="AA35" s="111">
        <v>1</v>
      </c>
      <c r="AB35" s="111">
        <v>1</v>
      </c>
      <c r="AC35" s="111">
        <v>1</v>
      </c>
      <c r="AZ35" s="111">
        <v>1</v>
      </c>
      <c r="BA35" s="111">
        <f>IF(AZ35=1,G35,0)</f>
        <v>0</v>
      </c>
      <c r="BB35" s="111">
        <f>IF(AZ35=2,G35,0)</f>
        <v>0</v>
      </c>
      <c r="BC35" s="111">
        <f>IF(AZ35=3,G35,0)</f>
        <v>0</v>
      </c>
      <c r="BD35" s="111">
        <f>IF(AZ35=4,G35,0)</f>
        <v>0</v>
      </c>
      <c r="BE35" s="111">
        <f>IF(AZ35=5,G35,0)</f>
        <v>0</v>
      </c>
      <c r="CA35" s="217">
        <v>1</v>
      </c>
      <c r="CB35" s="217">
        <v>1</v>
      </c>
    </row>
    <row r="36" spans="1:80" ht="12.75">
      <c r="A36" s="137">
        <v>21</v>
      </c>
      <c r="B36" s="138" t="s">
        <v>574</v>
      </c>
      <c r="C36" s="139" t="s">
        <v>575</v>
      </c>
      <c r="D36" s="140" t="s">
        <v>996</v>
      </c>
      <c r="E36" s="141">
        <v>65</v>
      </c>
      <c r="F36" s="477"/>
      <c r="G36" s="478">
        <f>E36*F36</f>
        <v>0</v>
      </c>
      <c r="H36" s="218">
        <v>0</v>
      </c>
      <c r="I36" s="219">
        <f>E36*H36</f>
        <v>0</v>
      </c>
      <c r="J36" s="218">
        <v>0</v>
      </c>
      <c r="K36" s="219">
        <f>E36*J36</f>
        <v>0</v>
      </c>
      <c r="O36" s="217">
        <v>2</v>
      </c>
      <c r="AA36" s="111">
        <v>1</v>
      </c>
      <c r="AB36" s="111">
        <v>1</v>
      </c>
      <c r="AC36" s="111">
        <v>1</v>
      </c>
      <c r="AZ36" s="111">
        <v>1</v>
      </c>
      <c r="BA36" s="111">
        <f>IF(AZ36=1,G36,0)</f>
        <v>0</v>
      </c>
      <c r="BB36" s="111">
        <f>IF(AZ36=2,G36,0)</f>
        <v>0</v>
      </c>
      <c r="BC36" s="111">
        <f>IF(AZ36=3,G36,0)</f>
        <v>0</v>
      </c>
      <c r="BD36" s="111">
        <f>IF(AZ36=4,G36,0)</f>
        <v>0</v>
      </c>
      <c r="BE36" s="111">
        <f>IF(AZ36=5,G36,0)</f>
        <v>0</v>
      </c>
      <c r="CA36" s="217">
        <v>1</v>
      </c>
      <c r="CB36" s="217">
        <v>1</v>
      </c>
    </row>
    <row r="37" spans="1:57" ht="12.75">
      <c r="A37" s="143"/>
      <c r="B37" s="144" t="s">
        <v>997</v>
      </c>
      <c r="C37" s="145" t="s">
        <v>344</v>
      </c>
      <c r="D37" s="146"/>
      <c r="E37" s="147"/>
      <c r="F37" s="479"/>
      <c r="G37" s="480">
        <f>SUM(G34:G36)</f>
        <v>0</v>
      </c>
      <c r="H37" s="220"/>
      <c r="I37" s="221">
        <f>SUM(I34:I36)</f>
        <v>2.1697</v>
      </c>
      <c r="J37" s="220"/>
      <c r="K37" s="221">
        <f>SUM(K34:K36)</f>
        <v>0</v>
      </c>
      <c r="O37" s="217">
        <v>4</v>
      </c>
      <c r="BA37" s="222">
        <f>SUM(BA34:BA36)</f>
        <v>0</v>
      </c>
      <c r="BB37" s="222">
        <f>SUM(BB34:BB36)</f>
        <v>0</v>
      </c>
      <c r="BC37" s="222">
        <f>SUM(BC34:BC36)</f>
        <v>0</v>
      </c>
      <c r="BD37" s="222">
        <f>SUM(BD34:BD36)</f>
        <v>0</v>
      </c>
      <c r="BE37" s="222">
        <f>SUM(BE34:BE36)</f>
        <v>0</v>
      </c>
    </row>
    <row r="38" spans="1:15" ht="12.75">
      <c r="A38" s="129" t="s">
        <v>983</v>
      </c>
      <c r="B38" s="130" t="s">
        <v>345</v>
      </c>
      <c r="C38" s="131" t="s">
        <v>346</v>
      </c>
      <c r="D38" s="132"/>
      <c r="E38" s="133"/>
      <c r="F38" s="481"/>
      <c r="G38" s="482"/>
      <c r="H38" s="213"/>
      <c r="I38" s="214"/>
      <c r="J38" s="215"/>
      <c r="K38" s="216"/>
      <c r="O38" s="217">
        <v>1</v>
      </c>
    </row>
    <row r="39" spans="1:80" ht="12.75">
      <c r="A39" s="137">
        <v>22</v>
      </c>
      <c r="B39" s="138" t="s">
        <v>347</v>
      </c>
      <c r="C39" s="139" t="s">
        <v>348</v>
      </c>
      <c r="D39" s="140" t="s">
        <v>996</v>
      </c>
      <c r="E39" s="141">
        <v>680.16</v>
      </c>
      <c r="F39" s="477"/>
      <c r="G39" s="478">
        <f>E39*F39</f>
        <v>0</v>
      </c>
      <c r="H39" s="218">
        <v>4E-05</v>
      </c>
      <c r="I39" s="219">
        <f>E39*H39</f>
        <v>0.027206400000000002</v>
      </c>
      <c r="J39" s="218">
        <v>0</v>
      </c>
      <c r="K39" s="219">
        <f>E39*J39</f>
        <v>0</v>
      </c>
      <c r="O39" s="217">
        <v>2</v>
      </c>
      <c r="AA39" s="111">
        <v>1</v>
      </c>
      <c r="AB39" s="111">
        <v>1</v>
      </c>
      <c r="AC39" s="111">
        <v>1</v>
      </c>
      <c r="AZ39" s="111">
        <v>1</v>
      </c>
      <c r="BA39" s="111">
        <f>IF(AZ39=1,G39,0)</f>
        <v>0</v>
      </c>
      <c r="BB39" s="111">
        <f>IF(AZ39=2,G39,0)</f>
        <v>0</v>
      </c>
      <c r="BC39" s="111">
        <f>IF(AZ39=3,G39,0)</f>
        <v>0</v>
      </c>
      <c r="BD39" s="111">
        <f>IF(AZ39=4,G39,0)</f>
        <v>0</v>
      </c>
      <c r="BE39" s="111">
        <f>IF(AZ39=5,G39,0)</f>
        <v>0</v>
      </c>
      <c r="CA39" s="217">
        <v>1</v>
      </c>
      <c r="CB39" s="217">
        <v>1</v>
      </c>
    </row>
    <row r="40" spans="1:80" ht="22.5">
      <c r="A40" s="137">
        <v>23</v>
      </c>
      <c r="B40" s="138" t="s">
        <v>349</v>
      </c>
      <c r="C40" s="139" t="s">
        <v>350</v>
      </c>
      <c r="D40" s="140" t="s">
        <v>351</v>
      </c>
      <c r="E40" s="141">
        <v>3</v>
      </c>
      <c r="F40" s="477"/>
      <c r="G40" s="478">
        <f>E40*F40</f>
        <v>0</v>
      </c>
      <c r="H40" s="218">
        <v>0.001</v>
      </c>
      <c r="I40" s="219">
        <f>E40*H40</f>
        <v>0.003</v>
      </c>
      <c r="J40" s="218">
        <v>0</v>
      </c>
      <c r="K40" s="219">
        <f>E40*J40</f>
        <v>0</v>
      </c>
      <c r="O40" s="217">
        <v>2</v>
      </c>
      <c r="AA40" s="111">
        <v>1</v>
      </c>
      <c r="AB40" s="111">
        <v>1</v>
      </c>
      <c r="AC40" s="111">
        <v>1</v>
      </c>
      <c r="AZ40" s="111">
        <v>1</v>
      </c>
      <c r="BA40" s="111">
        <f>IF(AZ40=1,G40,0)</f>
        <v>0</v>
      </c>
      <c r="BB40" s="111">
        <f>IF(AZ40=2,G40,0)</f>
        <v>0</v>
      </c>
      <c r="BC40" s="111">
        <f>IF(AZ40=3,G40,0)</f>
        <v>0</v>
      </c>
      <c r="BD40" s="111">
        <f>IF(AZ40=4,G40,0)</f>
        <v>0</v>
      </c>
      <c r="BE40" s="111">
        <f>IF(AZ40=5,G40,0)</f>
        <v>0</v>
      </c>
      <c r="CA40" s="217">
        <v>1</v>
      </c>
      <c r="CB40" s="217">
        <v>1</v>
      </c>
    </row>
    <row r="41" spans="1:80" ht="12.75">
      <c r="A41" s="137">
        <v>24</v>
      </c>
      <c r="B41" s="138" t="s">
        <v>352</v>
      </c>
      <c r="C41" s="139" t="s">
        <v>353</v>
      </c>
      <c r="D41" s="140" t="s">
        <v>988</v>
      </c>
      <c r="E41" s="141">
        <v>4</v>
      </c>
      <c r="F41" s="477"/>
      <c r="G41" s="478">
        <f>E41*F41</f>
        <v>0</v>
      </c>
      <c r="H41" s="218">
        <v>0.0155</v>
      </c>
      <c r="I41" s="219">
        <f>E41*H41</f>
        <v>0.062</v>
      </c>
      <c r="J41" s="218"/>
      <c r="K41" s="219">
        <f>E41*J41</f>
        <v>0</v>
      </c>
      <c r="O41" s="217">
        <v>2</v>
      </c>
      <c r="AA41" s="111">
        <v>3</v>
      </c>
      <c r="AB41" s="111">
        <v>1</v>
      </c>
      <c r="AC41" s="111">
        <v>44984124</v>
      </c>
      <c r="AZ41" s="111">
        <v>1</v>
      </c>
      <c r="BA41" s="111">
        <f>IF(AZ41=1,G41,0)</f>
        <v>0</v>
      </c>
      <c r="BB41" s="111">
        <f>IF(AZ41=2,G41,0)</f>
        <v>0</v>
      </c>
      <c r="BC41" s="111">
        <f>IF(AZ41=3,G41,0)</f>
        <v>0</v>
      </c>
      <c r="BD41" s="111">
        <f>IF(AZ41=4,G41,0)</f>
        <v>0</v>
      </c>
      <c r="BE41" s="111">
        <f>IF(AZ41=5,G41,0)</f>
        <v>0</v>
      </c>
      <c r="CA41" s="217">
        <v>3</v>
      </c>
      <c r="CB41" s="217">
        <v>1</v>
      </c>
    </row>
    <row r="42" spans="1:57" ht="12.75">
      <c r="A42" s="143"/>
      <c r="B42" s="144" t="s">
        <v>997</v>
      </c>
      <c r="C42" s="145" t="s">
        <v>354</v>
      </c>
      <c r="D42" s="146"/>
      <c r="E42" s="147"/>
      <c r="F42" s="479"/>
      <c r="G42" s="480">
        <f>SUM(G38:G41)</f>
        <v>0</v>
      </c>
      <c r="H42" s="220"/>
      <c r="I42" s="221">
        <f>SUM(I38:I41)</f>
        <v>0.0922064</v>
      </c>
      <c r="J42" s="220"/>
      <c r="K42" s="221">
        <f>SUM(K38:K41)</f>
        <v>0</v>
      </c>
      <c r="O42" s="217">
        <v>4</v>
      </c>
      <c r="BA42" s="222">
        <f>SUM(BA38:BA41)</f>
        <v>0</v>
      </c>
      <c r="BB42" s="222">
        <f>SUM(BB38:BB41)</f>
        <v>0</v>
      </c>
      <c r="BC42" s="222">
        <f>SUM(BC38:BC41)</f>
        <v>0</v>
      </c>
      <c r="BD42" s="222">
        <f>SUM(BD38:BD41)</f>
        <v>0</v>
      </c>
      <c r="BE42" s="222">
        <f>SUM(BE38:BE41)</f>
        <v>0</v>
      </c>
    </row>
    <row r="43" spans="1:15" ht="12.75">
      <c r="A43" s="129" t="s">
        <v>983</v>
      </c>
      <c r="B43" s="130" t="s">
        <v>355</v>
      </c>
      <c r="C43" s="131" t="s">
        <v>356</v>
      </c>
      <c r="D43" s="132"/>
      <c r="E43" s="133"/>
      <c r="F43" s="481"/>
      <c r="G43" s="482"/>
      <c r="H43" s="213"/>
      <c r="I43" s="214"/>
      <c r="J43" s="215"/>
      <c r="K43" s="216"/>
      <c r="O43" s="217">
        <v>1</v>
      </c>
    </row>
    <row r="44" spans="1:80" ht="22.5">
      <c r="A44" s="137">
        <v>25</v>
      </c>
      <c r="B44" s="138" t="s">
        <v>357</v>
      </c>
      <c r="C44" s="139" t="s">
        <v>358</v>
      </c>
      <c r="D44" s="140" t="s">
        <v>996</v>
      </c>
      <c r="E44" s="141">
        <v>662.94</v>
      </c>
      <c r="F44" s="477"/>
      <c r="G44" s="478">
        <f aca="true" t="shared" si="8" ref="G44:G50">E44*F44</f>
        <v>0</v>
      </c>
      <c r="H44" s="218">
        <v>0</v>
      </c>
      <c r="I44" s="219">
        <f aca="true" t="shared" si="9" ref="I44:I50">E44*H44</f>
        <v>0</v>
      </c>
      <c r="J44" s="218">
        <v>-0.014</v>
      </c>
      <c r="K44" s="219">
        <f aca="true" t="shared" si="10" ref="K44:K50">E44*J44</f>
        <v>-9.281160000000002</v>
      </c>
      <c r="O44" s="217">
        <v>2</v>
      </c>
      <c r="AA44" s="111">
        <v>1</v>
      </c>
      <c r="AB44" s="111">
        <v>7</v>
      </c>
      <c r="AC44" s="111">
        <v>7</v>
      </c>
      <c r="AZ44" s="111">
        <v>1</v>
      </c>
      <c r="BA44" s="111">
        <f aca="true" t="shared" si="11" ref="BA44:BA50">IF(AZ44=1,G44,0)</f>
        <v>0</v>
      </c>
      <c r="BB44" s="111">
        <f aca="true" t="shared" si="12" ref="BB44:BB50">IF(AZ44=2,G44,0)</f>
        <v>0</v>
      </c>
      <c r="BC44" s="111">
        <f aca="true" t="shared" si="13" ref="BC44:BC50">IF(AZ44=3,G44,0)</f>
        <v>0</v>
      </c>
      <c r="BD44" s="111">
        <f aca="true" t="shared" si="14" ref="BD44:BD50">IF(AZ44=4,G44,0)</f>
        <v>0</v>
      </c>
      <c r="BE44" s="111">
        <f aca="true" t="shared" si="15" ref="BE44:BE50">IF(AZ44=5,G44,0)</f>
        <v>0</v>
      </c>
      <c r="CA44" s="217">
        <v>1</v>
      </c>
      <c r="CB44" s="217">
        <v>7</v>
      </c>
    </row>
    <row r="45" spans="1:80" ht="22.5">
      <c r="A45" s="137">
        <v>26</v>
      </c>
      <c r="B45" s="138" t="s">
        <v>359</v>
      </c>
      <c r="C45" s="139" t="s">
        <v>360</v>
      </c>
      <c r="D45" s="140" t="s">
        <v>996</v>
      </c>
      <c r="E45" s="141">
        <v>662.94</v>
      </c>
      <c r="F45" s="477"/>
      <c r="G45" s="478">
        <f t="shared" si="8"/>
        <v>0</v>
      </c>
      <c r="H45" s="218">
        <v>0</v>
      </c>
      <c r="I45" s="219">
        <f t="shared" si="9"/>
        <v>0</v>
      </c>
      <c r="J45" s="218">
        <v>-0.0075</v>
      </c>
      <c r="K45" s="219">
        <f t="shared" si="10"/>
        <v>-4.97205</v>
      </c>
      <c r="O45" s="217">
        <v>2</v>
      </c>
      <c r="AA45" s="111">
        <v>1</v>
      </c>
      <c r="AB45" s="111">
        <v>0</v>
      </c>
      <c r="AC45" s="111">
        <v>0</v>
      </c>
      <c r="AZ45" s="111">
        <v>1</v>
      </c>
      <c r="BA45" s="111">
        <f t="shared" si="11"/>
        <v>0</v>
      </c>
      <c r="BB45" s="111">
        <f t="shared" si="12"/>
        <v>0</v>
      </c>
      <c r="BC45" s="111">
        <f t="shared" si="13"/>
        <v>0</v>
      </c>
      <c r="BD45" s="111">
        <f t="shared" si="14"/>
        <v>0</v>
      </c>
      <c r="BE45" s="111">
        <f t="shared" si="15"/>
        <v>0</v>
      </c>
      <c r="CA45" s="217">
        <v>1</v>
      </c>
      <c r="CB45" s="217">
        <v>0</v>
      </c>
    </row>
    <row r="46" spans="1:80" ht="12.75">
      <c r="A46" s="137">
        <v>27</v>
      </c>
      <c r="B46" s="138" t="s">
        <v>369</v>
      </c>
      <c r="C46" s="139" t="s">
        <v>370</v>
      </c>
      <c r="D46" s="140" t="s">
        <v>996</v>
      </c>
      <c r="E46" s="141">
        <v>662.94</v>
      </c>
      <c r="F46" s="477"/>
      <c r="G46" s="478">
        <f t="shared" si="8"/>
        <v>0</v>
      </c>
      <c r="H46" s="218">
        <v>0.00043</v>
      </c>
      <c r="I46" s="219">
        <f t="shared" si="9"/>
        <v>0.2850642</v>
      </c>
      <c r="J46" s="218">
        <v>-0.128</v>
      </c>
      <c r="K46" s="219">
        <f t="shared" si="10"/>
        <v>-84.85632000000001</v>
      </c>
      <c r="O46" s="217">
        <v>2</v>
      </c>
      <c r="AA46" s="111">
        <v>1</v>
      </c>
      <c r="AB46" s="111">
        <v>1</v>
      </c>
      <c r="AC46" s="111">
        <v>1</v>
      </c>
      <c r="AZ46" s="111">
        <v>1</v>
      </c>
      <c r="BA46" s="111">
        <f t="shared" si="11"/>
        <v>0</v>
      </c>
      <c r="BB46" s="111">
        <f t="shared" si="12"/>
        <v>0</v>
      </c>
      <c r="BC46" s="111">
        <f t="shared" si="13"/>
        <v>0</v>
      </c>
      <c r="BD46" s="111">
        <f t="shared" si="14"/>
        <v>0</v>
      </c>
      <c r="BE46" s="111">
        <f t="shared" si="15"/>
        <v>0</v>
      </c>
      <c r="CA46" s="217">
        <v>1</v>
      </c>
      <c r="CB46" s="217">
        <v>1</v>
      </c>
    </row>
    <row r="47" spans="1:80" ht="22.5">
      <c r="A47" s="137">
        <v>28</v>
      </c>
      <c r="B47" s="138" t="s">
        <v>373</v>
      </c>
      <c r="C47" s="139" t="s">
        <v>374</v>
      </c>
      <c r="D47" s="140" t="s">
        <v>996</v>
      </c>
      <c r="E47" s="141">
        <v>662.94</v>
      </c>
      <c r="F47" s="477"/>
      <c r="G47" s="478">
        <f t="shared" si="8"/>
        <v>0</v>
      </c>
      <c r="H47" s="218">
        <v>0</v>
      </c>
      <c r="I47" s="219">
        <f t="shared" si="9"/>
        <v>0</v>
      </c>
      <c r="J47" s="218">
        <v>-0.122</v>
      </c>
      <c r="K47" s="219">
        <f t="shared" si="10"/>
        <v>-80.87868</v>
      </c>
      <c r="O47" s="217">
        <v>2</v>
      </c>
      <c r="AA47" s="111">
        <v>1</v>
      </c>
      <c r="AB47" s="111">
        <v>0</v>
      </c>
      <c r="AC47" s="111">
        <v>0</v>
      </c>
      <c r="AZ47" s="111">
        <v>1</v>
      </c>
      <c r="BA47" s="111">
        <f t="shared" si="11"/>
        <v>0</v>
      </c>
      <c r="BB47" s="111">
        <f t="shared" si="12"/>
        <v>0</v>
      </c>
      <c r="BC47" s="111">
        <f t="shared" si="13"/>
        <v>0</v>
      </c>
      <c r="BD47" s="111">
        <f t="shared" si="14"/>
        <v>0</v>
      </c>
      <c r="BE47" s="111">
        <f t="shared" si="15"/>
        <v>0</v>
      </c>
      <c r="CA47" s="217">
        <v>1</v>
      </c>
      <c r="CB47" s="217">
        <v>0</v>
      </c>
    </row>
    <row r="48" spans="1:80" ht="22.5">
      <c r="A48" s="137">
        <v>29</v>
      </c>
      <c r="B48" s="138" t="s">
        <v>375</v>
      </c>
      <c r="C48" s="139" t="s">
        <v>376</v>
      </c>
      <c r="D48" s="140" t="s">
        <v>279</v>
      </c>
      <c r="E48" s="141">
        <v>165.735</v>
      </c>
      <c r="F48" s="477"/>
      <c r="G48" s="478">
        <f t="shared" si="8"/>
        <v>0</v>
      </c>
      <c r="H48" s="218">
        <v>0</v>
      </c>
      <c r="I48" s="219">
        <f t="shared" si="9"/>
        <v>0</v>
      </c>
      <c r="J48" s="218">
        <v>-1.4</v>
      </c>
      <c r="K48" s="219">
        <f t="shared" si="10"/>
        <v>-232.029</v>
      </c>
      <c r="O48" s="217">
        <v>2</v>
      </c>
      <c r="AA48" s="111">
        <v>1</v>
      </c>
      <c r="AB48" s="111">
        <v>1</v>
      </c>
      <c r="AC48" s="111">
        <v>1</v>
      </c>
      <c r="AZ48" s="111">
        <v>1</v>
      </c>
      <c r="BA48" s="111">
        <f t="shared" si="11"/>
        <v>0</v>
      </c>
      <c r="BB48" s="111">
        <f t="shared" si="12"/>
        <v>0</v>
      </c>
      <c r="BC48" s="111">
        <f t="shared" si="13"/>
        <v>0</v>
      </c>
      <c r="BD48" s="111">
        <f t="shared" si="14"/>
        <v>0</v>
      </c>
      <c r="BE48" s="111">
        <f t="shared" si="15"/>
        <v>0</v>
      </c>
      <c r="CA48" s="217">
        <v>1</v>
      </c>
      <c r="CB48" s="217">
        <v>1</v>
      </c>
    </row>
    <row r="49" spans="1:80" ht="12.75">
      <c r="A49" s="137">
        <v>30</v>
      </c>
      <c r="B49" s="138" t="s">
        <v>576</v>
      </c>
      <c r="C49" s="139" t="s">
        <v>577</v>
      </c>
      <c r="D49" s="140" t="s">
        <v>988</v>
      </c>
      <c r="E49" s="141">
        <v>1</v>
      </c>
      <c r="F49" s="477"/>
      <c r="G49" s="478">
        <f t="shared" si="8"/>
        <v>0</v>
      </c>
      <c r="H49" s="218">
        <v>0</v>
      </c>
      <c r="I49" s="219">
        <f t="shared" si="9"/>
        <v>0</v>
      </c>
      <c r="J49" s="218">
        <v>-0.003</v>
      </c>
      <c r="K49" s="219">
        <f t="shared" si="10"/>
        <v>-0.003</v>
      </c>
      <c r="O49" s="217">
        <v>2</v>
      </c>
      <c r="AA49" s="111">
        <v>1</v>
      </c>
      <c r="AB49" s="111">
        <v>1</v>
      </c>
      <c r="AC49" s="111">
        <v>1</v>
      </c>
      <c r="AZ49" s="111">
        <v>1</v>
      </c>
      <c r="BA49" s="111">
        <f t="shared" si="11"/>
        <v>0</v>
      </c>
      <c r="BB49" s="111">
        <f t="shared" si="12"/>
        <v>0</v>
      </c>
      <c r="BC49" s="111">
        <f t="shared" si="13"/>
        <v>0</v>
      </c>
      <c r="BD49" s="111">
        <f t="shared" si="14"/>
        <v>0</v>
      </c>
      <c r="BE49" s="111">
        <f t="shared" si="15"/>
        <v>0</v>
      </c>
      <c r="CA49" s="217">
        <v>1</v>
      </c>
      <c r="CB49" s="217">
        <v>1</v>
      </c>
    </row>
    <row r="50" spans="1:80" ht="12.75">
      <c r="A50" s="137">
        <v>31</v>
      </c>
      <c r="B50" s="138" t="s">
        <v>578</v>
      </c>
      <c r="C50" s="139" t="s">
        <v>579</v>
      </c>
      <c r="D50" s="140" t="s">
        <v>988</v>
      </c>
      <c r="E50" s="141">
        <v>8</v>
      </c>
      <c r="F50" s="477"/>
      <c r="G50" s="478">
        <f t="shared" si="8"/>
        <v>0</v>
      </c>
      <c r="H50" s="218">
        <v>0</v>
      </c>
      <c r="I50" s="219">
        <f t="shared" si="9"/>
        <v>0</v>
      </c>
      <c r="J50" s="218">
        <v>-0.002</v>
      </c>
      <c r="K50" s="219">
        <f t="shared" si="10"/>
        <v>-0.016</v>
      </c>
      <c r="O50" s="217">
        <v>2</v>
      </c>
      <c r="AA50" s="111">
        <v>1</v>
      </c>
      <c r="AB50" s="111">
        <v>1</v>
      </c>
      <c r="AC50" s="111">
        <v>1</v>
      </c>
      <c r="AZ50" s="111">
        <v>1</v>
      </c>
      <c r="BA50" s="111">
        <f t="shared" si="11"/>
        <v>0</v>
      </c>
      <c r="BB50" s="111">
        <f t="shared" si="12"/>
        <v>0</v>
      </c>
      <c r="BC50" s="111">
        <f t="shared" si="13"/>
        <v>0</v>
      </c>
      <c r="BD50" s="111">
        <f t="shared" si="14"/>
        <v>0</v>
      </c>
      <c r="BE50" s="111">
        <f t="shared" si="15"/>
        <v>0</v>
      </c>
      <c r="CA50" s="217">
        <v>1</v>
      </c>
      <c r="CB50" s="217">
        <v>1</v>
      </c>
    </row>
    <row r="51" spans="1:57" ht="12.75">
      <c r="A51" s="143"/>
      <c r="B51" s="144" t="s">
        <v>997</v>
      </c>
      <c r="C51" s="145" t="s">
        <v>379</v>
      </c>
      <c r="D51" s="146"/>
      <c r="E51" s="147"/>
      <c r="F51" s="479"/>
      <c r="G51" s="480">
        <f>SUM(G43:G50)</f>
        <v>0</v>
      </c>
      <c r="H51" s="220"/>
      <c r="I51" s="221">
        <f>SUM(I43:I50)</f>
        <v>0.2850642</v>
      </c>
      <c r="J51" s="220"/>
      <c r="K51" s="221">
        <f>SUM(K43:K50)</f>
        <v>-412.03621</v>
      </c>
      <c r="O51" s="217">
        <v>4</v>
      </c>
      <c r="BA51" s="222">
        <f>SUM(BA43:BA50)</f>
        <v>0</v>
      </c>
      <c r="BB51" s="222">
        <f>SUM(BB43:BB50)</f>
        <v>0</v>
      </c>
      <c r="BC51" s="222">
        <f>SUM(BC43:BC50)</f>
        <v>0</v>
      </c>
      <c r="BD51" s="222">
        <f>SUM(BD43:BD50)</f>
        <v>0</v>
      </c>
      <c r="BE51" s="222">
        <f>SUM(BE43:BE50)</f>
        <v>0</v>
      </c>
    </row>
    <row r="52" spans="1:15" ht="12.75">
      <c r="A52" s="129" t="s">
        <v>983</v>
      </c>
      <c r="B52" s="130" t="s">
        <v>380</v>
      </c>
      <c r="C52" s="131" t="s">
        <v>381</v>
      </c>
      <c r="D52" s="132"/>
      <c r="E52" s="133"/>
      <c r="F52" s="481"/>
      <c r="G52" s="482"/>
      <c r="H52" s="213"/>
      <c r="I52" s="214"/>
      <c r="J52" s="215"/>
      <c r="K52" s="216"/>
      <c r="O52" s="217">
        <v>1</v>
      </c>
    </row>
    <row r="53" spans="1:80" ht="12.75">
      <c r="A53" s="137">
        <v>32</v>
      </c>
      <c r="B53" s="138" t="s">
        <v>382</v>
      </c>
      <c r="C53" s="139" t="s">
        <v>383</v>
      </c>
      <c r="D53" s="140" t="s">
        <v>991</v>
      </c>
      <c r="E53" s="141">
        <v>166.855631525</v>
      </c>
      <c r="F53" s="477"/>
      <c r="G53" s="478">
        <f>E53*F53</f>
        <v>0</v>
      </c>
      <c r="H53" s="218">
        <v>0</v>
      </c>
      <c r="I53" s="219">
        <f>E53*H53</f>
        <v>0</v>
      </c>
      <c r="J53" s="218"/>
      <c r="K53" s="219">
        <f>E53*J53</f>
        <v>0</v>
      </c>
      <c r="O53" s="217">
        <v>2</v>
      </c>
      <c r="AA53" s="111">
        <v>7</v>
      </c>
      <c r="AB53" s="111">
        <v>1</v>
      </c>
      <c r="AC53" s="111">
        <v>2</v>
      </c>
      <c r="AZ53" s="111">
        <v>1</v>
      </c>
      <c r="BA53" s="111">
        <f>IF(AZ53=1,G53,0)</f>
        <v>0</v>
      </c>
      <c r="BB53" s="111">
        <f>IF(AZ53=2,G53,0)</f>
        <v>0</v>
      </c>
      <c r="BC53" s="111">
        <f>IF(AZ53=3,G53,0)</f>
        <v>0</v>
      </c>
      <c r="BD53" s="111">
        <f>IF(AZ53=4,G53,0)</f>
        <v>0</v>
      </c>
      <c r="BE53" s="111">
        <f>IF(AZ53=5,G53,0)</f>
        <v>0</v>
      </c>
      <c r="CA53" s="217">
        <v>7</v>
      </c>
      <c r="CB53" s="217">
        <v>1</v>
      </c>
    </row>
    <row r="54" spans="1:57" ht="12.75">
      <c r="A54" s="143"/>
      <c r="B54" s="144" t="s">
        <v>997</v>
      </c>
      <c r="C54" s="145" t="s">
        <v>384</v>
      </c>
      <c r="D54" s="146"/>
      <c r="E54" s="147"/>
      <c r="F54" s="479"/>
      <c r="G54" s="480">
        <f>SUM(G52:G53)</f>
        <v>0</v>
      </c>
      <c r="H54" s="220"/>
      <c r="I54" s="221">
        <f>SUM(I52:I53)</f>
        <v>0</v>
      </c>
      <c r="J54" s="220"/>
      <c r="K54" s="221">
        <f>SUM(K52:K53)</f>
        <v>0</v>
      </c>
      <c r="O54" s="217">
        <v>4</v>
      </c>
      <c r="BA54" s="222">
        <f>SUM(BA52:BA53)</f>
        <v>0</v>
      </c>
      <c r="BB54" s="222">
        <f>SUM(BB52:BB53)</f>
        <v>0</v>
      </c>
      <c r="BC54" s="222">
        <f>SUM(BC52:BC53)</f>
        <v>0</v>
      </c>
      <c r="BD54" s="222">
        <f>SUM(BD52:BD53)</f>
        <v>0</v>
      </c>
      <c r="BE54" s="222">
        <f>SUM(BE52:BE53)</f>
        <v>0</v>
      </c>
    </row>
    <row r="55" spans="1:15" ht="12.75">
      <c r="A55" s="129" t="s">
        <v>983</v>
      </c>
      <c r="B55" s="130" t="s">
        <v>385</v>
      </c>
      <c r="C55" s="131" t="s">
        <v>386</v>
      </c>
      <c r="D55" s="132"/>
      <c r="E55" s="133"/>
      <c r="F55" s="481"/>
      <c r="G55" s="482"/>
      <c r="H55" s="213"/>
      <c r="I55" s="214"/>
      <c r="J55" s="215"/>
      <c r="K55" s="216"/>
      <c r="O55" s="217">
        <v>1</v>
      </c>
    </row>
    <row r="56" spans="1:80" ht="22.5">
      <c r="A56" s="137">
        <v>33</v>
      </c>
      <c r="B56" s="138" t="s">
        <v>387</v>
      </c>
      <c r="C56" s="139" t="s">
        <v>388</v>
      </c>
      <c r="D56" s="140" t="s">
        <v>996</v>
      </c>
      <c r="E56" s="141">
        <v>50.31</v>
      </c>
      <c r="F56" s="477"/>
      <c r="G56" s="478">
        <f>E56*F56</f>
        <v>0</v>
      </c>
      <c r="H56" s="218">
        <v>0.005</v>
      </c>
      <c r="I56" s="219">
        <f>E56*H56</f>
        <v>0.25155</v>
      </c>
      <c r="J56" s="218">
        <v>0</v>
      </c>
      <c r="K56" s="219">
        <f>E56*J56</f>
        <v>0</v>
      </c>
      <c r="O56" s="217">
        <v>2</v>
      </c>
      <c r="AA56" s="111">
        <v>1</v>
      </c>
      <c r="AB56" s="111">
        <v>7</v>
      </c>
      <c r="AC56" s="111">
        <v>7</v>
      </c>
      <c r="AZ56" s="111">
        <v>2</v>
      </c>
      <c r="BA56" s="111">
        <f>IF(AZ56=1,G56,0)</f>
        <v>0</v>
      </c>
      <c r="BB56" s="111">
        <f>IF(AZ56=2,G56,0)</f>
        <v>0</v>
      </c>
      <c r="BC56" s="111">
        <f>IF(AZ56=3,G56,0)</f>
        <v>0</v>
      </c>
      <c r="BD56" s="111">
        <f>IF(AZ56=4,G56,0)</f>
        <v>0</v>
      </c>
      <c r="BE56" s="111">
        <f>IF(AZ56=5,G56,0)</f>
        <v>0</v>
      </c>
      <c r="CA56" s="217">
        <v>1</v>
      </c>
      <c r="CB56" s="217">
        <v>7</v>
      </c>
    </row>
    <row r="57" spans="1:80" ht="12.75">
      <c r="A57" s="137">
        <v>34</v>
      </c>
      <c r="B57" s="138" t="s">
        <v>389</v>
      </c>
      <c r="C57" s="139" t="s">
        <v>390</v>
      </c>
      <c r="D57" s="140" t="s">
        <v>991</v>
      </c>
      <c r="E57" s="141">
        <v>0.25155</v>
      </c>
      <c r="F57" s="477"/>
      <c r="G57" s="478">
        <f>E57*F57</f>
        <v>0</v>
      </c>
      <c r="H57" s="218">
        <v>0</v>
      </c>
      <c r="I57" s="219">
        <f>E57*H57</f>
        <v>0</v>
      </c>
      <c r="J57" s="218"/>
      <c r="K57" s="219">
        <f>E57*J57</f>
        <v>0</v>
      </c>
      <c r="O57" s="217">
        <v>2</v>
      </c>
      <c r="AA57" s="111">
        <v>7</v>
      </c>
      <c r="AB57" s="111">
        <v>1001</v>
      </c>
      <c r="AC57" s="111">
        <v>5</v>
      </c>
      <c r="AZ57" s="111">
        <v>2</v>
      </c>
      <c r="BA57" s="111">
        <f>IF(AZ57=1,G57,0)</f>
        <v>0</v>
      </c>
      <c r="BB57" s="111">
        <f>IF(AZ57=2,G57,0)</f>
        <v>0</v>
      </c>
      <c r="BC57" s="111">
        <f>IF(AZ57=3,G57,0)</f>
        <v>0</v>
      </c>
      <c r="BD57" s="111">
        <f>IF(AZ57=4,G57,0)</f>
        <v>0</v>
      </c>
      <c r="BE57" s="111">
        <f>IF(AZ57=5,G57,0)</f>
        <v>0</v>
      </c>
      <c r="CA57" s="217">
        <v>7</v>
      </c>
      <c r="CB57" s="217">
        <v>1001</v>
      </c>
    </row>
    <row r="58" spans="1:57" ht="12.75">
      <c r="A58" s="143"/>
      <c r="B58" s="144" t="s">
        <v>997</v>
      </c>
      <c r="C58" s="145" t="s">
        <v>391</v>
      </c>
      <c r="D58" s="146"/>
      <c r="E58" s="147"/>
      <c r="F58" s="479"/>
      <c r="G58" s="480">
        <f>SUM(G55:G57)</f>
        <v>0</v>
      </c>
      <c r="H58" s="220"/>
      <c r="I58" s="221">
        <f>SUM(I55:I57)</f>
        <v>0.25155</v>
      </c>
      <c r="J58" s="220"/>
      <c r="K58" s="221">
        <f>SUM(K55:K57)</f>
        <v>0</v>
      </c>
      <c r="O58" s="217">
        <v>4</v>
      </c>
      <c r="BA58" s="222">
        <f>SUM(BA55:BA57)</f>
        <v>0</v>
      </c>
      <c r="BB58" s="222">
        <f>SUM(BB55:BB57)</f>
        <v>0</v>
      </c>
      <c r="BC58" s="222">
        <f>SUM(BC55:BC57)</f>
        <v>0</v>
      </c>
      <c r="BD58" s="222">
        <f>SUM(BD55:BD57)</f>
        <v>0</v>
      </c>
      <c r="BE58" s="222">
        <f>SUM(BE55:BE57)</f>
        <v>0</v>
      </c>
    </row>
    <row r="59" spans="1:15" ht="12.75">
      <c r="A59" s="129" t="s">
        <v>983</v>
      </c>
      <c r="B59" s="130" t="s">
        <v>23</v>
      </c>
      <c r="C59" s="131" t="s">
        <v>24</v>
      </c>
      <c r="D59" s="132"/>
      <c r="E59" s="133"/>
      <c r="F59" s="481"/>
      <c r="G59" s="482"/>
      <c r="H59" s="213"/>
      <c r="I59" s="214"/>
      <c r="J59" s="215"/>
      <c r="K59" s="216"/>
      <c r="O59" s="217">
        <v>1</v>
      </c>
    </row>
    <row r="60" spans="1:80" ht="12.75">
      <c r="A60" s="137">
        <v>35</v>
      </c>
      <c r="B60" s="138" t="s">
        <v>392</v>
      </c>
      <c r="C60" s="139" t="s">
        <v>393</v>
      </c>
      <c r="D60" s="140" t="s">
        <v>996</v>
      </c>
      <c r="E60" s="141">
        <v>631</v>
      </c>
      <c r="F60" s="477"/>
      <c r="G60" s="478">
        <f aca="true" t="shared" si="16" ref="G60:G70">E60*F60</f>
        <v>0</v>
      </c>
      <c r="H60" s="218">
        <v>3E-05</v>
      </c>
      <c r="I60" s="219">
        <f aca="true" t="shared" si="17" ref="I60:I70">E60*H60</f>
        <v>0.01893</v>
      </c>
      <c r="J60" s="218">
        <v>0</v>
      </c>
      <c r="K60" s="219">
        <f aca="true" t="shared" si="18" ref="K60:K70">E60*J60</f>
        <v>0</v>
      </c>
      <c r="O60" s="217">
        <v>2</v>
      </c>
      <c r="AA60" s="111">
        <v>1</v>
      </c>
      <c r="AB60" s="111">
        <v>7</v>
      </c>
      <c r="AC60" s="111">
        <v>7</v>
      </c>
      <c r="AZ60" s="111">
        <v>2</v>
      </c>
      <c r="BA60" s="111">
        <f aca="true" t="shared" si="19" ref="BA60:BA70">IF(AZ60=1,G60,0)</f>
        <v>0</v>
      </c>
      <c r="BB60" s="111">
        <f aca="true" t="shared" si="20" ref="BB60:BB70">IF(AZ60=2,G60,0)</f>
        <v>0</v>
      </c>
      <c r="BC60" s="111">
        <f aca="true" t="shared" si="21" ref="BC60:BC70">IF(AZ60=3,G60,0)</f>
        <v>0</v>
      </c>
      <c r="BD60" s="111">
        <f aca="true" t="shared" si="22" ref="BD60:BD70">IF(AZ60=4,G60,0)</f>
        <v>0</v>
      </c>
      <c r="BE60" s="111">
        <f aca="true" t="shared" si="23" ref="BE60:BE70">IF(AZ60=5,G60,0)</f>
        <v>0</v>
      </c>
      <c r="CA60" s="217">
        <v>1</v>
      </c>
      <c r="CB60" s="217">
        <v>7</v>
      </c>
    </row>
    <row r="61" spans="1:80" ht="22.5">
      <c r="A61" s="137">
        <v>36</v>
      </c>
      <c r="B61" s="138" t="s">
        <v>394</v>
      </c>
      <c r="C61" s="139" t="s">
        <v>395</v>
      </c>
      <c r="D61" s="140" t="s">
        <v>996</v>
      </c>
      <c r="E61" s="141">
        <v>733.89</v>
      </c>
      <c r="F61" s="477"/>
      <c r="G61" s="478">
        <f t="shared" si="16"/>
        <v>0</v>
      </c>
      <c r="H61" s="218">
        <v>0</v>
      </c>
      <c r="I61" s="219">
        <f t="shared" si="17"/>
        <v>0</v>
      </c>
      <c r="J61" s="218">
        <v>0</v>
      </c>
      <c r="K61" s="219">
        <f t="shared" si="18"/>
        <v>0</v>
      </c>
      <c r="O61" s="217">
        <v>2</v>
      </c>
      <c r="AA61" s="111">
        <v>1</v>
      </c>
      <c r="AB61" s="111">
        <v>7</v>
      </c>
      <c r="AC61" s="111">
        <v>7</v>
      </c>
      <c r="AZ61" s="111">
        <v>2</v>
      </c>
      <c r="BA61" s="111">
        <f t="shared" si="19"/>
        <v>0</v>
      </c>
      <c r="BB61" s="111">
        <f t="shared" si="20"/>
        <v>0</v>
      </c>
      <c r="BC61" s="111">
        <f t="shared" si="21"/>
        <v>0</v>
      </c>
      <c r="BD61" s="111">
        <f t="shared" si="22"/>
        <v>0</v>
      </c>
      <c r="BE61" s="111">
        <f t="shared" si="23"/>
        <v>0</v>
      </c>
      <c r="CA61" s="217">
        <v>1</v>
      </c>
      <c r="CB61" s="217">
        <v>7</v>
      </c>
    </row>
    <row r="62" spans="1:80" ht="12.75">
      <c r="A62" s="137">
        <v>37</v>
      </c>
      <c r="B62" s="138" t="s">
        <v>396</v>
      </c>
      <c r="C62" s="139" t="s">
        <v>397</v>
      </c>
      <c r="D62" s="140" t="s">
        <v>996</v>
      </c>
      <c r="E62" s="141">
        <v>372.9</v>
      </c>
      <c r="F62" s="477"/>
      <c r="G62" s="478">
        <f t="shared" si="16"/>
        <v>0</v>
      </c>
      <c r="H62" s="218">
        <v>0.00053</v>
      </c>
      <c r="I62" s="219">
        <f t="shared" si="17"/>
        <v>0.19763699999999998</v>
      </c>
      <c r="J62" s="218">
        <v>0</v>
      </c>
      <c r="K62" s="219">
        <f t="shared" si="18"/>
        <v>0</v>
      </c>
      <c r="O62" s="217">
        <v>2</v>
      </c>
      <c r="AA62" s="111">
        <v>1</v>
      </c>
      <c r="AB62" s="111">
        <v>7</v>
      </c>
      <c r="AC62" s="111">
        <v>7</v>
      </c>
      <c r="AZ62" s="111">
        <v>2</v>
      </c>
      <c r="BA62" s="111">
        <f t="shared" si="19"/>
        <v>0</v>
      </c>
      <c r="BB62" s="111">
        <f t="shared" si="20"/>
        <v>0</v>
      </c>
      <c r="BC62" s="111">
        <f t="shared" si="21"/>
        <v>0</v>
      </c>
      <c r="BD62" s="111">
        <f t="shared" si="22"/>
        <v>0</v>
      </c>
      <c r="BE62" s="111">
        <f t="shared" si="23"/>
        <v>0</v>
      </c>
      <c r="CA62" s="217">
        <v>1</v>
      </c>
      <c r="CB62" s="217">
        <v>7</v>
      </c>
    </row>
    <row r="63" spans="1:80" ht="22.5">
      <c r="A63" s="137">
        <v>38</v>
      </c>
      <c r="B63" s="138" t="s">
        <v>398</v>
      </c>
      <c r="C63" s="139" t="s">
        <v>580</v>
      </c>
      <c r="D63" s="140" t="s">
        <v>996</v>
      </c>
      <c r="E63" s="141">
        <v>632.1</v>
      </c>
      <c r="F63" s="477"/>
      <c r="G63" s="478">
        <f t="shared" si="16"/>
        <v>0</v>
      </c>
      <c r="H63" s="218">
        <v>0.00125</v>
      </c>
      <c r="I63" s="219">
        <f t="shared" si="17"/>
        <v>0.7901250000000001</v>
      </c>
      <c r="J63" s="218"/>
      <c r="K63" s="219">
        <f t="shared" si="18"/>
        <v>0</v>
      </c>
      <c r="O63" s="217">
        <v>2</v>
      </c>
      <c r="AA63" s="111">
        <v>3</v>
      </c>
      <c r="AB63" s="111">
        <v>0</v>
      </c>
      <c r="AC63" s="111">
        <v>283758800</v>
      </c>
      <c r="AZ63" s="111">
        <v>2</v>
      </c>
      <c r="BA63" s="111">
        <f t="shared" si="19"/>
        <v>0</v>
      </c>
      <c r="BB63" s="111">
        <f t="shared" si="20"/>
        <v>0</v>
      </c>
      <c r="BC63" s="111">
        <f t="shared" si="21"/>
        <v>0</v>
      </c>
      <c r="BD63" s="111">
        <f t="shared" si="22"/>
        <v>0</v>
      </c>
      <c r="BE63" s="111">
        <f t="shared" si="23"/>
        <v>0</v>
      </c>
      <c r="CA63" s="217">
        <v>3</v>
      </c>
      <c r="CB63" s="217">
        <v>0</v>
      </c>
    </row>
    <row r="64" spans="1:80" ht="22.5">
      <c r="A64" s="137">
        <v>39</v>
      </c>
      <c r="B64" s="138" t="s">
        <v>400</v>
      </c>
      <c r="C64" s="139" t="s">
        <v>401</v>
      </c>
      <c r="D64" s="140" t="s">
        <v>996</v>
      </c>
      <c r="E64" s="141">
        <v>30.45</v>
      </c>
      <c r="F64" s="477"/>
      <c r="G64" s="478">
        <f t="shared" si="16"/>
        <v>0</v>
      </c>
      <c r="H64" s="218">
        <v>0.0012</v>
      </c>
      <c r="I64" s="219">
        <f t="shared" si="17"/>
        <v>0.036539999999999996</v>
      </c>
      <c r="J64" s="218"/>
      <c r="K64" s="219">
        <f t="shared" si="18"/>
        <v>0</v>
      </c>
      <c r="O64" s="217">
        <v>2</v>
      </c>
      <c r="AA64" s="111">
        <v>3</v>
      </c>
      <c r="AB64" s="111">
        <v>7</v>
      </c>
      <c r="AC64" s="111">
        <v>2837588610</v>
      </c>
      <c r="AZ64" s="111">
        <v>2</v>
      </c>
      <c r="BA64" s="111">
        <f t="shared" si="19"/>
        <v>0</v>
      </c>
      <c r="BB64" s="111">
        <f t="shared" si="20"/>
        <v>0</v>
      </c>
      <c r="BC64" s="111">
        <f t="shared" si="21"/>
        <v>0</v>
      </c>
      <c r="BD64" s="111">
        <f t="shared" si="22"/>
        <v>0</v>
      </c>
      <c r="BE64" s="111">
        <f t="shared" si="23"/>
        <v>0</v>
      </c>
      <c r="CA64" s="217">
        <v>3</v>
      </c>
      <c r="CB64" s="217">
        <v>7</v>
      </c>
    </row>
    <row r="65" spans="1:80" ht="12.75">
      <c r="A65" s="137">
        <v>40</v>
      </c>
      <c r="B65" s="138" t="s">
        <v>581</v>
      </c>
      <c r="C65" s="139" t="s">
        <v>582</v>
      </c>
      <c r="D65" s="140" t="s">
        <v>996</v>
      </c>
      <c r="E65" s="141">
        <v>33.075</v>
      </c>
      <c r="F65" s="477"/>
      <c r="G65" s="478">
        <f t="shared" si="16"/>
        <v>0</v>
      </c>
      <c r="H65" s="218">
        <v>0.0032</v>
      </c>
      <c r="I65" s="219">
        <f t="shared" si="17"/>
        <v>0.10584000000000002</v>
      </c>
      <c r="J65" s="218"/>
      <c r="K65" s="219">
        <f t="shared" si="18"/>
        <v>0</v>
      </c>
      <c r="O65" s="217">
        <v>2</v>
      </c>
      <c r="AA65" s="111">
        <v>3</v>
      </c>
      <c r="AB65" s="111">
        <v>7</v>
      </c>
      <c r="AC65" s="111">
        <v>631514021</v>
      </c>
      <c r="AZ65" s="111">
        <v>2</v>
      </c>
      <c r="BA65" s="111">
        <f t="shared" si="19"/>
        <v>0</v>
      </c>
      <c r="BB65" s="111">
        <f t="shared" si="20"/>
        <v>0</v>
      </c>
      <c r="BC65" s="111">
        <f t="shared" si="21"/>
        <v>0</v>
      </c>
      <c r="BD65" s="111">
        <f t="shared" si="22"/>
        <v>0</v>
      </c>
      <c r="BE65" s="111">
        <f t="shared" si="23"/>
        <v>0</v>
      </c>
      <c r="CA65" s="217">
        <v>3</v>
      </c>
      <c r="CB65" s="217">
        <v>7</v>
      </c>
    </row>
    <row r="66" spans="1:80" ht="12.75">
      <c r="A66" s="137">
        <v>41</v>
      </c>
      <c r="B66" s="138" t="s">
        <v>402</v>
      </c>
      <c r="C66" s="139" t="s">
        <v>403</v>
      </c>
      <c r="D66" s="140" t="s">
        <v>996</v>
      </c>
      <c r="E66" s="141">
        <v>1102.5635</v>
      </c>
      <c r="F66" s="477"/>
      <c r="G66" s="478">
        <f t="shared" si="16"/>
        <v>0</v>
      </c>
      <c r="H66" s="218">
        <v>0.0036</v>
      </c>
      <c r="I66" s="219">
        <f t="shared" si="17"/>
        <v>3.9692285999999997</v>
      </c>
      <c r="J66" s="218"/>
      <c r="K66" s="219">
        <f t="shared" si="18"/>
        <v>0</v>
      </c>
      <c r="O66" s="217">
        <v>2</v>
      </c>
      <c r="AA66" s="111">
        <v>3</v>
      </c>
      <c r="AB66" s="111">
        <v>7</v>
      </c>
      <c r="AC66" s="111">
        <v>631514038</v>
      </c>
      <c r="AZ66" s="111">
        <v>2</v>
      </c>
      <c r="BA66" s="111">
        <f t="shared" si="19"/>
        <v>0</v>
      </c>
      <c r="BB66" s="111">
        <f t="shared" si="20"/>
        <v>0</v>
      </c>
      <c r="BC66" s="111">
        <f t="shared" si="21"/>
        <v>0</v>
      </c>
      <c r="BD66" s="111">
        <f t="shared" si="22"/>
        <v>0</v>
      </c>
      <c r="BE66" s="111">
        <f t="shared" si="23"/>
        <v>0</v>
      </c>
      <c r="CA66" s="217">
        <v>3</v>
      </c>
      <c r="CB66" s="217">
        <v>7</v>
      </c>
    </row>
    <row r="67" spans="1:80" ht="12.75">
      <c r="A67" s="137">
        <v>42</v>
      </c>
      <c r="B67" s="138" t="s">
        <v>404</v>
      </c>
      <c r="C67" s="139" t="s">
        <v>405</v>
      </c>
      <c r="D67" s="140" t="s">
        <v>996</v>
      </c>
      <c r="E67" s="141">
        <v>1084.06</v>
      </c>
      <c r="F67" s="477"/>
      <c r="G67" s="478">
        <f t="shared" si="16"/>
        <v>0</v>
      </c>
      <c r="H67" s="218">
        <v>0.0048</v>
      </c>
      <c r="I67" s="219">
        <f t="shared" si="17"/>
        <v>5.203487999999999</v>
      </c>
      <c r="J67" s="218"/>
      <c r="K67" s="219">
        <f t="shared" si="18"/>
        <v>0</v>
      </c>
      <c r="O67" s="217">
        <v>2</v>
      </c>
      <c r="AA67" s="111">
        <v>3</v>
      </c>
      <c r="AB67" s="111">
        <v>7</v>
      </c>
      <c r="AC67" s="111">
        <v>63151408</v>
      </c>
      <c r="AZ67" s="111">
        <v>2</v>
      </c>
      <c r="BA67" s="111">
        <f t="shared" si="19"/>
        <v>0</v>
      </c>
      <c r="BB67" s="111">
        <f t="shared" si="20"/>
        <v>0</v>
      </c>
      <c r="BC67" s="111">
        <f t="shared" si="21"/>
        <v>0</v>
      </c>
      <c r="BD67" s="111">
        <f t="shared" si="22"/>
        <v>0</v>
      </c>
      <c r="BE67" s="111">
        <f t="shared" si="23"/>
        <v>0</v>
      </c>
      <c r="CA67" s="217">
        <v>3</v>
      </c>
      <c r="CB67" s="217">
        <v>7</v>
      </c>
    </row>
    <row r="68" spans="1:80" ht="12.75">
      <c r="A68" s="137">
        <v>43</v>
      </c>
      <c r="B68" s="138" t="s">
        <v>583</v>
      </c>
      <c r="C68" s="139" t="s">
        <v>584</v>
      </c>
      <c r="D68" s="140" t="s">
        <v>996</v>
      </c>
      <c r="E68" s="141">
        <v>33.075</v>
      </c>
      <c r="F68" s="477"/>
      <c r="G68" s="478">
        <f t="shared" si="16"/>
        <v>0</v>
      </c>
      <c r="H68" s="218">
        <v>0.0051</v>
      </c>
      <c r="I68" s="219">
        <f t="shared" si="17"/>
        <v>0.1686825</v>
      </c>
      <c r="J68" s="218"/>
      <c r="K68" s="219">
        <f t="shared" si="18"/>
        <v>0</v>
      </c>
      <c r="O68" s="217">
        <v>2</v>
      </c>
      <c r="AA68" s="111">
        <v>3</v>
      </c>
      <c r="AB68" s="111">
        <v>7</v>
      </c>
      <c r="AC68" s="111">
        <v>631514096</v>
      </c>
      <c r="AZ68" s="111">
        <v>2</v>
      </c>
      <c r="BA68" s="111">
        <f t="shared" si="19"/>
        <v>0</v>
      </c>
      <c r="BB68" s="111">
        <f t="shared" si="20"/>
        <v>0</v>
      </c>
      <c r="BC68" s="111">
        <f t="shared" si="21"/>
        <v>0</v>
      </c>
      <c r="BD68" s="111">
        <f t="shared" si="22"/>
        <v>0</v>
      </c>
      <c r="BE68" s="111">
        <f t="shared" si="23"/>
        <v>0</v>
      </c>
      <c r="CA68" s="217">
        <v>3</v>
      </c>
      <c r="CB68" s="217">
        <v>7</v>
      </c>
    </row>
    <row r="69" spans="1:80" ht="12.75">
      <c r="A69" s="137">
        <v>44</v>
      </c>
      <c r="B69" s="138" t="s">
        <v>585</v>
      </c>
      <c r="C69" s="139" t="s">
        <v>586</v>
      </c>
      <c r="D69" s="140" t="s">
        <v>996</v>
      </c>
      <c r="E69" s="141">
        <v>5.52</v>
      </c>
      <c r="F69" s="477"/>
      <c r="G69" s="478">
        <f t="shared" si="16"/>
        <v>0</v>
      </c>
      <c r="H69" s="218">
        <v>0.0005</v>
      </c>
      <c r="I69" s="219">
        <f t="shared" si="17"/>
        <v>0.00276</v>
      </c>
      <c r="J69" s="218"/>
      <c r="K69" s="219">
        <f t="shared" si="18"/>
        <v>0</v>
      </c>
      <c r="O69" s="217">
        <v>2</v>
      </c>
      <c r="AA69" s="111">
        <v>3</v>
      </c>
      <c r="AB69" s="111">
        <v>7</v>
      </c>
      <c r="AC69" s="111">
        <v>63153055</v>
      </c>
      <c r="AZ69" s="111">
        <v>2</v>
      </c>
      <c r="BA69" s="111">
        <f t="shared" si="19"/>
        <v>0</v>
      </c>
      <c r="BB69" s="111">
        <f t="shared" si="20"/>
        <v>0</v>
      </c>
      <c r="BC69" s="111">
        <f t="shared" si="21"/>
        <v>0</v>
      </c>
      <c r="BD69" s="111">
        <f t="shared" si="22"/>
        <v>0</v>
      </c>
      <c r="BE69" s="111">
        <f t="shared" si="23"/>
        <v>0</v>
      </c>
      <c r="CA69" s="217">
        <v>3</v>
      </c>
      <c r="CB69" s="217">
        <v>7</v>
      </c>
    </row>
    <row r="70" spans="1:80" ht="12.75">
      <c r="A70" s="137">
        <v>45</v>
      </c>
      <c r="B70" s="138" t="s">
        <v>406</v>
      </c>
      <c r="C70" s="139" t="s">
        <v>407</v>
      </c>
      <c r="D70" s="140" t="s">
        <v>991</v>
      </c>
      <c r="E70" s="141">
        <v>10.4932311</v>
      </c>
      <c r="F70" s="477"/>
      <c r="G70" s="478">
        <f t="shared" si="16"/>
        <v>0</v>
      </c>
      <c r="H70" s="218">
        <v>0</v>
      </c>
      <c r="I70" s="219">
        <f t="shared" si="17"/>
        <v>0</v>
      </c>
      <c r="J70" s="218"/>
      <c r="K70" s="219">
        <f t="shared" si="18"/>
        <v>0</v>
      </c>
      <c r="O70" s="217">
        <v>2</v>
      </c>
      <c r="AA70" s="111">
        <v>7</v>
      </c>
      <c r="AB70" s="111">
        <v>1001</v>
      </c>
      <c r="AC70" s="111">
        <v>5</v>
      </c>
      <c r="AZ70" s="111">
        <v>2</v>
      </c>
      <c r="BA70" s="111">
        <f t="shared" si="19"/>
        <v>0</v>
      </c>
      <c r="BB70" s="111">
        <f t="shared" si="20"/>
        <v>0</v>
      </c>
      <c r="BC70" s="111">
        <f t="shared" si="21"/>
        <v>0</v>
      </c>
      <c r="BD70" s="111">
        <f t="shared" si="22"/>
        <v>0</v>
      </c>
      <c r="BE70" s="111">
        <f t="shared" si="23"/>
        <v>0</v>
      </c>
      <c r="CA70" s="217">
        <v>7</v>
      </c>
      <c r="CB70" s="217">
        <v>1001</v>
      </c>
    </row>
    <row r="71" spans="1:57" ht="12.75">
      <c r="A71" s="143"/>
      <c r="B71" s="144" t="s">
        <v>997</v>
      </c>
      <c r="C71" s="145" t="s">
        <v>408</v>
      </c>
      <c r="D71" s="146"/>
      <c r="E71" s="147"/>
      <c r="F71" s="479"/>
      <c r="G71" s="480">
        <f>SUM(G59:G70)</f>
        <v>0</v>
      </c>
      <c r="H71" s="220"/>
      <c r="I71" s="221">
        <f>SUM(I59:I70)</f>
        <v>10.493231099999997</v>
      </c>
      <c r="J71" s="220"/>
      <c r="K71" s="221">
        <f>SUM(K59:K70)</f>
        <v>0</v>
      </c>
      <c r="O71" s="217">
        <v>4</v>
      </c>
      <c r="BA71" s="222">
        <f>SUM(BA59:BA70)</f>
        <v>0</v>
      </c>
      <c r="BB71" s="222">
        <f>SUM(BB59:BB70)</f>
        <v>0</v>
      </c>
      <c r="BC71" s="222">
        <f>SUM(BC59:BC70)</f>
        <v>0</v>
      </c>
      <c r="BD71" s="222">
        <f>SUM(BD59:BD70)</f>
        <v>0</v>
      </c>
      <c r="BE71" s="222">
        <f>SUM(BE59:BE70)</f>
        <v>0</v>
      </c>
    </row>
    <row r="72" spans="1:15" ht="12.75">
      <c r="A72" s="129" t="s">
        <v>983</v>
      </c>
      <c r="B72" s="130" t="s">
        <v>409</v>
      </c>
      <c r="C72" s="131" t="s">
        <v>410</v>
      </c>
      <c r="D72" s="132"/>
      <c r="E72" s="133"/>
      <c r="F72" s="481"/>
      <c r="G72" s="482"/>
      <c r="H72" s="213"/>
      <c r="I72" s="214"/>
      <c r="J72" s="215"/>
      <c r="K72" s="216"/>
      <c r="O72" s="217">
        <v>1</v>
      </c>
    </row>
    <row r="73" spans="1:80" ht="22.5">
      <c r="A73" s="137">
        <v>46</v>
      </c>
      <c r="B73" s="138" t="s">
        <v>411</v>
      </c>
      <c r="C73" s="139" t="s">
        <v>412</v>
      </c>
      <c r="D73" s="140" t="s">
        <v>996</v>
      </c>
      <c r="E73" s="141">
        <v>91.8</v>
      </c>
      <c r="F73" s="477"/>
      <c r="G73" s="478">
        <f>E73*F73</f>
        <v>0</v>
      </c>
      <c r="H73" s="218">
        <v>0.01032</v>
      </c>
      <c r="I73" s="219">
        <f>E73*H73</f>
        <v>0.9473759999999999</v>
      </c>
      <c r="J73" s="218">
        <v>0</v>
      </c>
      <c r="K73" s="219">
        <f>E73*J73</f>
        <v>0</v>
      </c>
      <c r="O73" s="217">
        <v>2</v>
      </c>
      <c r="AA73" s="111">
        <v>1</v>
      </c>
      <c r="AB73" s="111">
        <v>7</v>
      </c>
      <c r="AC73" s="111">
        <v>7</v>
      </c>
      <c r="AZ73" s="111">
        <v>2</v>
      </c>
      <c r="BA73" s="111">
        <f>IF(AZ73=1,G73,0)</f>
        <v>0</v>
      </c>
      <c r="BB73" s="111">
        <f>IF(AZ73=2,G73,0)</f>
        <v>0</v>
      </c>
      <c r="BC73" s="111">
        <f>IF(AZ73=3,G73,0)</f>
        <v>0</v>
      </c>
      <c r="BD73" s="111">
        <f>IF(AZ73=4,G73,0)</f>
        <v>0</v>
      </c>
      <c r="BE73" s="111">
        <f>IF(AZ73=5,G73,0)</f>
        <v>0</v>
      </c>
      <c r="CA73" s="217">
        <v>1</v>
      </c>
      <c r="CB73" s="217">
        <v>7</v>
      </c>
    </row>
    <row r="74" spans="1:80" ht="12.75">
      <c r="A74" s="137">
        <v>47</v>
      </c>
      <c r="B74" s="138" t="s">
        <v>417</v>
      </c>
      <c r="C74" s="139" t="s">
        <v>418</v>
      </c>
      <c r="D74" s="140" t="s">
        <v>996</v>
      </c>
      <c r="E74" s="141">
        <v>261.25</v>
      </c>
      <c r="F74" s="477"/>
      <c r="G74" s="478">
        <f>E74*F74</f>
        <v>0</v>
      </c>
      <c r="H74" s="218">
        <v>0</v>
      </c>
      <c r="I74" s="219">
        <f>E74*H74</f>
        <v>0</v>
      </c>
      <c r="J74" s="218">
        <v>0</v>
      </c>
      <c r="K74" s="219">
        <f>E74*J74</f>
        <v>0</v>
      </c>
      <c r="O74" s="217">
        <v>2</v>
      </c>
      <c r="AA74" s="111">
        <v>1</v>
      </c>
      <c r="AB74" s="111">
        <v>7</v>
      </c>
      <c r="AC74" s="111">
        <v>7</v>
      </c>
      <c r="AZ74" s="111">
        <v>2</v>
      </c>
      <c r="BA74" s="111">
        <f>IF(AZ74=1,G74,0)</f>
        <v>0</v>
      </c>
      <c r="BB74" s="111">
        <f>IF(AZ74=2,G74,0)</f>
        <v>0</v>
      </c>
      <c r="BC74" s="111">
        <f>IF(AZ74=3,G74,0)</f>
        <v>0</v>
      </c>
      <c r="BD74" s="111">
        <f>IF(AZ74=4,G74,0)</f>
        <v>0</v>
      </c>
      <c r="BE74" s="111">
        <f>IF(AZ74=5,G74,0)</f>
        <v>0</v>
      </c>
      <c r="CA74" s="217">
        <v>1</v>
      </c>
      <c r="CB74" s="217">
        <v>7</v>
      </c>
    </row>
    <row r="75" spans="1:80" ht="12.75">
      <c r="A75" s="137">
        <v>48</v>
      </c>
      <c r="B75" s="138" t="s">
        <v>425</v>
      </c>
      <c r="C75" s="139" t="s">
        <v>426</v>
      </c>
      <c r="D75" s="140" t="s">
        <v>279</v>
      </c>
      <c r="E75" s="141">
        <v>10.9746</v>
      </c>
      <c r="F75" s="477"/>
      <c r="G75" s="478">
        <f>E75*F75</f>
        <v>0</v>
      </c>
      <c r="H75" s="218">
        <v>0.95</v>
      </c>
      <c r="I75" s="219">
        <f>E75*H75</f>
        <v>10.42587</v>
      </c>
      <c r="J75" s="218"/>
      <c r="K75" s="219">
        <f>E75*J75</f>
        <v>0</v>
      </c>
      <c r="O75" s="217">
        <v>2</v>
      </c>
      <c r="AA75" s="111">
        <v>3</v>
      </c>
      <c r="AB75" s="111">
        <v>7</v>
      </c>
      <c r="AC75" s="111">
        <v>760500214</v>
      </c>
      <c r="AZ75" s="111">
        <v>2</v>
      </c>
      <c r="BA75" s="111">
        <f>IF(AZ75=1,G75,0)</f>
        <v>0</v>
      </c>
      <c r="BB75" s="111">
        <f>IF(AZ75=2,G75,0)</f>
        <v>0</v>
      </c>
      <c r="BC75" s="111">
        <f>IF(AZ75=3,G75,0)</f>
        <v>0</v>
      </c>
      <c r="BD75" s="111">
        <f>IF(AZ75=4,G75,0)</f>
        <v>0</v>
      </c>
      <c r="BE75" s="111">
        <f>IF(AZ75=5,G75,0)</f>
        <v>0</v>
      </c>
      <c r="CA75" s="217">
        <v>3</v>
      </c>
      <c r="CB75" s="217">
        <v>7</v>
      </c>
    </row>
    <row r="76" spans="1:80" ht="12.75">
      <c r="A76" s="137">
        <v>49</v>
      </c>
      <c r="B76" s="138" t="s">
        <v>427</v>
      </c>
      <c r="C76" s="139" t="s">
        <v>428</v>
      </c>
      <c r="D76" s="140" t="s">
        <v>991</v>
      </c>
      <c r="E76" s="141">
        <v>11.373246</v>
      </c>
      <c r="F76" s="477"/>
      <c r="G76" s="478">
        <f>E76*F76</f>
        <v>0</v>
      </c>
      <c r="H76" s="218">
        <v>0</v>
      </c>
      <c r="I76" s="219">
        <f>E76*H76</f>
        <v>0</v>
      </c>
      <c r="J76" s="218"/>
      <c r="K76" s="219">
        <f>E76*J76</f>
        <v>0</v>
      </c>
      <c r="O76" s="217">
        <v>2</v>
      </c>
      <c r="AA76" s="111">
        <v>7</v>
      </c>
      <c r="AB76" s="111">
        <v>1001</v>
      </c>
      <c r="AC76" s="111">
        <v>5</v>
      </c>
      <c r="AZ76" s="111">
        <v>2</v>
      </c>
      <c r="BA76" s="111">
        <f>IF(AZ76=1,G76,0)</f>
        <v>0</v>
      </c>
      <c r="BB76" s="111">
        <f>IF(AZ76=2,G76,0)</f>
        <v>0</v>
      </c>
      <c r="BC76" s="111">
        <f>IF(AZ76=3,G76,0)</f>
        <v>0</v>
      </c>
      <c r="BD76" s="111">
        <f>IF(AZ76=4,G76,0)</f>
        <v>0</v>
      </c>
      <c r="BE76" s="111">
        <f>IF(AZ76=5,G76,0)</f>
        <v>0</v>
      </c>
      <c r="CA76" s="217">
        <v>7</v>
      </c>
      <c r="CB76" s="217">
        <v>1001</v>
      </c>
    </row>
    <row r="77" spans="1:57" ht="12.75">
      <c r="A77" s="143"/>
      <c r="B77" s="144" t="s">
        <v>997</v>
      </c>
      <c r="C77" s="145" t="s">
        <v>429</v>
      </c>
      <c r="D77" s="146"/>
      <c r="E77" s="147"/>
      <c r="F77" s="479"/>
      <c r="G77" s="480">
        <f>SUM(G72:G76)</f>
        <v>0</v>
      </c>
      <c r="H77" s="220"/>
      <c r="I77" s="221">
        <f>SUM(I72:I76)</f>
        <v>11.373246</v>
      </c>
      <c r="J77" s="220"/>
      <c r="K77" s="221">
        <f>SUM(K72:K76)</f>
        <v>0</v>
      </c>
      <c r="O77" s="217">
        <v>4</v>
      </c>
      <c r="BA77" s="222">
        <f>SUM(BA72:BA76)</f>
        <v>0</v>
      </c>
      <c r="BB77" s="222">
        <f>SUM(BB72:BB76)</f>
        <v>0</v>
      </c>
      <c r="BC77" s="222">
        <f>SUM(BC72:BC76)</f>
        <v>0</v>
      </c>
      <c r="BD77" s="222">
        <f>SUM(BD72:BD76)</f>
        <v>0</v>
      </c>
      <c r="BE77" s="222">
        <f>SUM(BE72:BE76)</f>
        <v>0</v>
      </c>
    </row>
    <row r="78" spans="1:15" ht="12.75">
      <c r="A78" s="129" t="s">
        <v>983</v>
      </c>
      <c r="B78" s="130" t="s">
        <v>441</v>
      </c>
      <c r="C78" s="131" t="s">
        <v>442</v>
      </c>
      <c r="D78" s="132"/>
      <c r="E78" s="133"/>
      <c r="F78" s="481"/>
      <c r="G78" s="482"/>
      <c r="H78" s="213"/>
      <c r="I78" s="214"/>
      <c r="J78" s="215"/>
      <c r="K78" s="216"/>
      <c r="O78" s="217">
        <v>1</v>
      </c>
    </row>
    <row r="79" spans="1:80" ht="12.75">
      <c r="A79" s="137">
        <v>50</v>
      </c>
      <c r="B79" s="138" t="s">
        <v>443</v>
      </c>
      <c r="C79" s="139" t="s">
        <v>587</v>
      </c>
      <c r="D79" s="140" t="s">
        <v>996</v>
      </c>
      <c r="E79" s="141">
        <v>1047.2</v>
      </c>
      <c r="F79" s="477"/>
      <c r="G79" s="478">
        <f>E79*F79</f>
        <v>0</v>
      </c>
      <c r="H79" s="218">
        <v>0.0001</v>
      </c>
      <c r="I79" s="219">
        <f>E79*H79</f>
        <v>0.10472000000000001</v>
      </c>
      <c r="J79" s="218">
        <v>0</v>
      </c>
      <c r="K79" s="219">
        <f>E79*J79</f>
        <v>0</v>
      </c>
      <c r="O79" s="217">
        <v>2</v>
      </c>
      <c r="AA79" s="111">
        <v>1</v>
      </c>
      <c r="AB79" s="111">
        <v>7</v>
      </c>
      <c r="AC79" s="111">
        <v>7</v>
      </c>
      <c r="AZ79" s="111">
        <v>2</v>
      </c>
      <c r="BA79" s="111">
        <f>IF(AZ79=1,G79,0)</f>
        <v>0</v>
      </c>
      <c r="BB79" s="111">
        <f>IF(AZ79=2,G79,0)</f>
        <v>0</v>
      </c>
      <c r="BC79" s="111">
        <f>IF(AZ79=3,G79,0)</f>
        <v>0</v>
      </c>
      <c r="BD79" s="111">
        <f>IF(AZ79=4,G79,0)</f>
        <v>0</v>
      </c>
      <c r="BE79" s="111">
        <f>IF(AZ79=5,G79,0)</f>
        <v>0</v>
      </c>
      <c r="CA79" s="217">
        <v>1</v>
      </c>
      <c r="CB79" s="217">
        <v>7</v>
      </c>
    </row>
    <row r="80" spans="1:80" ht="12.75">
      <c r="A80" s="137">
        <v>51</v>
      </c>
      <c r="B80" s="138" t="s">
        <v>445</v>
      </c>
      <c r="C80" s="139" t="s">
        <v>446</v>
      </c>
      <c r="D80" s="140" t="s">
        <v>991</v>
      </c>
      <c r="E80" s="141">
        <v>0.10472</v>
      </c>
      <c r="F80" s="477"/>
      <c r="G80" s="478">
        <f>E80*F80</f>
        <v>0</v>
      </c>
      <c r="H80" s="218">
        <v>0</v>
      </c>
      <c r="I80" s="219">
        <f>E80*H80</f>
        <v>0</v>
      </c>
      <c r="J80" s="218"/>
      <c r="K80" s="219">
        <f>E80*J80</f>
        <v>0</v>
      </c>
      <c r="O80" s="217">
        <v>2</v>
      </c>
      <c r="AA80" s="111">
        <v>7</v>
      </c>
      <c r="AB80" s="111">
        <v>1001</v>
      </c>
      <c r="AC80" s="111">
        <v>5</v>
      </c>
      <c r="AZ80" s="111">
        <v>2</v>
      </c>
      <c r="BA80" s="111">
        <f>IF(AZ80=1,G80,0)</f>
        <v>0</v>
      </c>
      <c r="BB80" s="111">
        <f>IF(AZ80=2,G80,0)</f>
        <v>0</v>
      </c>
      <c r="BC80" s="111">
        <f>IF(AZ80=3,G80,0)</f>
        <v>0</v>
      </c>
      <c r="BD80" s="111">
        <f>IF(AZ80=4,G80,0)</f>
        <v>0</v>
      </c>
      <c r="BE80" s="111">
        <f>IF(AZ80=5,G80,0)</f>
        <v>0</v>
      </c>
      <c r="CA80" s="217">
        <v>7</v>
      </c>
      <c r="CB80" s="217">
        <v>1001</v>
      </c>
    </row>
    <row r="81" spans="1:57" ht="12.75">
      <c r="A81" s="143"/>
      <c r="B81" s="144" t="s">
        <v>997</v>
      </c>
      <c r="C81" s="145" t="s">
        <v>447</v>
      </c>
      <c r="D81" s="146"/>
      <c r="E81" s="147"/>
      <c r="F81" s="479"/>
      <c r="G81" s="480">
        <f>SUM(G78:G80)</f>
        <v>0</v>
      </c>
      <c r="H81" s="220"/>
      <c r="I81" s="221">
        <f>SUM(I78:I80)</f>
        <v>0.10472000000000001</v>
      </c>
      <c r="J81" s="220"/>
      <c r="K81" s="221">
        <f>SUM(K78:K80)</f>
        <v>0</v>
      </c>
      <c r="O81" s="217">
        <v>4</v>
      </c>
      <c r="BA81" s="222">
        <f>SUM(BA78:BA80)</f>
        <v>0</v>
      </c>
      <c r="BB81" s="222">
        <f>SUM(BB78:BB80)</f>
        <v>0</v>
      </c>
      <c r="BC81" s="222">
        <f>SUM(BC78:BC80)</f>
        <v>0</v>
      </c>
      <c r="BD81" s="222">
        <f>SUM(BD78:BD80)</f>
        <v>0</v>
      </c>
      <c r="BE81" s="222">
        <f>SUM(BE78:BE80)</f>
        <v>0</v>
      </c>
    </row>
    <row r="82" spans="1:15" ht="12.75">
      <c r="A82" s="129" t="s">
        <v>983</v>
      </c>
      <c r="B82" s="130" t="s">
        <v>448</v>
      </c>
      <c r="C82" s="131" t="s">
        <v>449</v>
      </c>
      <c r="D82" s="132"/>
      <c r="E82" s="133"/>
      <c r="F82" s="481"/>
      <c r="G82" s="482"/>
      <c r="H82" s="213"/>
      <c r="I82" s="214"/>
      <c r="J82" s="215"/>
      <c r="K82" s="216"/>
      <c r="O82" s="217">
        <v>1</v>
      </c>
    </row>
    <row r="83" spans="1:80" ht="22.5">
      <c r="A83" s="137">
        <v>52</v>
      </c>
      <c r="B83" s="138" t="s">
        <v>450</v>
      </c>
      <c r="C83" s="139" t="s">
        <v>451</v>
      </c>
      <c r="D83" s="140" t="s">
        <v>988</v>
      </c>
      <c r="E83" s="141">
        <v>2</v>
      </c>
      <c r="F83" s="477"/>
      <c r="G83" s="478">
        <f aca="true" t="shared" si="24" ref="G83:G92">E83*F83</f>
        <v>0</v>
      </c>
      <c r="H83" s="218">
        <v>0.012</v>
      </c>
      <c r="I83" s="219">
        <f aca="true" t="shared" si="25" ref="I83:I92">E83*H83</f>
        <v>0.024</v>
      </c>
      <c r="J83" s="218">
        <v>0</v>
      </c>
      <c r="K83" s="219">
        <f aca="true" t="shared" si="26" ref="K83:K92">E83*J83</f>
        <v>0</v>
      </c>
      <c r="O83" s="217">
        <v>2</v>
      </c>
      <c r="AA83" s="111">
        <v>1</v>
      </c>
      <c r="AB83" s="111">
        <v>7</v>
      </c>
      <c r="AC83" s="111">
        <v>7</v>
      </c>
      <c r="AZ83" s="111">
        <v>2</v>
      </c>
      <c r="BA83" s="111">
        <f aca="true" t="shared" si="27" ref="BA83:BA92">IF(AZ83=1,G83,0)</f>
        <v>0</v>
      </c>
      <c r="BB83" s="111">
        <f aca="true" t="shared" si="28" ref="BB83:BB92">IF(AZ83=2,G83,0)</f>
        <v>0</v>
      </c>
      <c r="BC83" s="111">
        <f aca="true" t="shared" si="29" ref="BC83:BC92">IF(AZ83=3,G83,0)</f>
        <v>0</v>
      </c>
      <c r="BD83" s="111">
        <f aca="true" t="shared" si="30" ref="BD83:BD92">IF(AZ83=4,G83,0)</f>
        <v>0</v>
      </c>
      <c r="BE83" s="111">
        <f aca="true" t="shared" si="31" ref="BE83:BE92">IF(AZ83=5,G83,0)</f>
        <v>0</v>
      </c>
      <c r="CA83" s="217">
        <v>1</v>
      </c>
      <c r="CB83" s="217">
        <v>7</v>
      </c>
    </row>
    <row r="84" spans="1:80" ht="22.5">
      <c r="A84" s="137">
        <v>53</v>
      </c>
      <c r="B84" s="138" t="s">
        <v>588</v>
      </c>
      <c r="C84" s="139" t="s">
        <v>589</v>
      </c>
      <c r="D84" s="140" t="s">
        <v>988</v>
      </c>
      <c r="E84" s="141">
        <v>1</v>
      </c>
      <c r="F84" s="477"/>
      <c r="G84" s="478">
        <f t="shared" si="24"/>
        <v>0</v>
      </c>
      <c r="H84" s="218">
        <v>0.018</v>
      </c>
      <c r="I84" s="219">
        <f t="shared" si="25"/>
        <v>0.018</v>
      </c>
      <c r="J84" s="218">
        <v>0</v>
      </c>
      <c r="K84" s="219">
        <f t="shared" si="26"/>
        <v>0</v>
      </c>
      <c r="O84" s="217">
        <v>2</v>
      </c>
      <c r="AA84" s="111">
        <v>1</v>
      </c>
      <c r="AB84" s="111">
        <v>7</v>
      </c>
      <c r="AC84" s="111">
        <v>7</v>
      </c>
      <c r="AZ84" s="111">
        <v>2</v>
      </c>
      <c r="BA84" s="111">
        <f t="shared" si="27"/>
        <v>0</v>
      </c>
      <c r="BB84" s="111">
        <f t="shared" si="28"/>
        <v>0</v>
      </c>
      <c r="BC84" s="111">
        <f t="shared" si="29"/>
        <v>0</v>
      </c>
      <c r="BD84" s="111">
        <f t="shared" si="30"/>
        <v>0</v>
      </c>
      <c r="BE84" s="111">
        <f t="shared" si="31"/>
        <v>0</v>
      </c>
      <c r="CA84" s="217">
        <v>1</v>
      </c>
      <c r="CB84" s="217">
        <v>7</v>
      </c>
    </row>
    <row r="85" spans="1:80" ht="22.5">
      <c r="A85" s="137">
        <v>54</v>
      </c>
      <c r="B85" s="138" t="s">
        <v>454</v>
      </c>
      <c r="C85" s="139" t="s">
        <v>590</v>
      </c>
      <c r="D85" s="140" t="s">
        <v>988</v>
      </c>
      <c r="E85" s="141">
        <v>7</v>
      </c>
      <c r="F85" s="477"/>
      <c r="G85" s="478">
        <f t="shared" si="24"/>
        <v>0</v>
      </c>
      <c r="H85" s="218">
        <v>0.016</v>
      </c>
      <c r="I85" s="219">
        <f t="shared" si="25"/>
        <v>0.112</v>
      </c>
      <c r="J85" s="218">
        <v>0</v>
      </c>
      <c r="K85" s="219">
        <f t="shared" si="26"/>
        <v>0</v>
      </c>
      <c r="O85" s="217">
        <v>2</v>
      </c>
      <c r="AA85" s="111">
        <v>1</v>
      </c>
      <c r="AB85" s="111">
        <v>7</v>
      </c>
      <c r="AC85" s="111">
        <v>7</v>
      </c>
      <c r="AZ85" s="111">
        <v>2</v>
      </c>
      <c r="BA85" s="111">
        <f t="shared" si="27"/>
        <v>0</v>
      </c>
      <c r="BB85" s="111">
        <f t="shared" si="28"/>
        <v>0</v>
      </c>
      <c r="BC85" s="111">
        <f t="shared" si="29"/>
        <v>0</v>
      </c>
      <c r="BD85" s="111">
        <f t="shared" si="30"/>
        <v>0</v>
      </c>
      <c r="BE85" s="111">
        <f t="shared" si="31"/>
        <v>0</v>
      </c>
      <c r="CA85" s="217">
        <v>1</v>
      </c>
      <c r="CB85" s="217">
        <v>7</v>
      </c>
    </row>
    <row r="86" spans="1:80" ht="22.5">
      <c r="A86" s="137">
        <v>55</v>
      </c>
      <c r="B86" s="138" t="s">
        <v>591</v>
      </c>
      <c r="C86" s="139" t="s">
        <v>592</v>
      </c>
      <c r="D86" s="140" t="s">
        <v>988</v>
      </c>
      <c r="E86" s="141">
        <v>1</v>
      </c>
      <c r="F86" s="477"/>
      <c r="G86" s="478">
        <f t="shared" si="24"/>
        <v>0</v>
      </c>
      <c r="H86" s="218">
        <v>0.018</v>
      </c>
      <c r="I86" s="219">
        <f t="shared" si="25"/>
        <v>0.018</v>
      </c>
      <c r="J86" s="218">
        <v>0</v>
      </c>
      <c r="K86" s="219">
        <f t="shared" si="26"/>
        <v>0</v>
      </c>
      <c r="O86" s="217">
        <v>2</v>
      </c>
      <c r="AA86" s="111">
        <v>1</v>
      </c>
      <c r="AB86" s="111">
        <v>7</v>
      </c>
      <c r="AC86" s="111">
        <v>7</v>
      </c>
      <c r="AZ86" s="111">
        <v>2</v>
      </c>
      <c r="BA86" s="111">
        <f t="shared" si="27"/>
        <v>0</v>
      </c>
      <c r="BB86" s="111">
        <f t="shared" si="28"/>
        <v>0</v>
      </c>
      <c r="BC86" s="111">
        <f t="shared" si="29"/>
        <v>0</v>
      </c>
      <c r="BD86" s="111">
        <f t="shared" si="30"/>
        <v>0</v>
      </c>
      <c r="BE86" s="111">
        <f t="shared" si="31"/>
        <v>0</v>
      </c>
      <c r="CA86" s="217">
        <v>1</v>
      </c>
      <c r="CB86" s="217">
        <v>7</v>
      </c>
    </row>
    <row r="87" spans="1:80" ht="22.5">
      <c r="A87" s="137">
        <v>56</v>
      </c>
      <c r="B87" s="138" t="s">
        <v>593</v>
      </c>
      <c r="C87" s="139" t="s">
        <v>594</v>
      </c>
      <c r="D87" s="140" t="s">
        <v>988</v>
      </c>
      <c r="E87" s="141">
        <v>2</v>
      </c>
      <c r="F87" s="477"/>
      <c r="G87" s="478">
        <f t="shared" si="24"/>
        <v>0</v>
      </c>
      <c r="H87" s="218">
        <v>0.018</v>
      </c>
      <c r="I87" s="219">
        <f t="shared" si="25"/>
        <v>0.036</v>
      </c>
      <c r="J87" s="218">
        <v>0</v>
      </c>
      <c r="K87" s="219">
        <f t="shared" si="26"/>
        <v>0</v>
      </c>
      <c r="O87" s="217">
        <v>2</v>
      </c>
      <c r="AA87" s="111">
        <v>1</v>
      </c>
      <c r="AB87" s="111">
        <v>7</v>
      </c>
      <c r="AC87" s="111">
        <v>7</v>
      </c>
      <c r="AZ87" s="111">
        <v>2</v>
      </c>
      <c r="BA87" s="111">
        <f t="shared" si="27"/>
        <v>0</v>
      </c>
      <c r="BB87" s="111">
        <f t="shared" si="28"/>
        <v>0</v>
      </c>
      <c r="BC87" s="111">
        <f t="shared" si="29"/>
        <v>0</v>
      </c>
      <c r="BD87" s="111">
        <f t="shared" si="30"/>
        <v>0</v>
      </c>
      <c r="BE87" s="111">
        <f t="shared" si="31"/>
        <v>0</v>
      </c>
      <c r="CA87" s="217">
        <v>1</v>
      </c>
      <c r="CB87" s="217">
        <v>7</v>
      </c>
    </row>
    <row r="88" spans="1:80" ht="22.5">
      <c r="A88" s="137">
        <v>57</v>
      </c>
      <c r="B88" s="138" t="s">
        <v>595</v>
      </c>
      <c r="C88" s="139" t="s">
        <v>596</v>
      </c>
      <c r="D88" s="140" t="s">
        <v>988</v>
      </c>
      <c r="E88" s="141">
        <v>2</v>
      </c>
      <c r="F88" s="477"/>
      <c r="G88" s="478">
        <f t="shared" si="24"/>
        <v>0</v>
      </c>
      <c r="H88" s="218">
        <v>0.018</v>
      </c>
      <c r="I88" s="219">
        <f t="shared" si="25"/>
        <v>0.036</v>
      </c>
      <c r="J88" s="218">
        <v>0</v>
      </c>
      <c r="K88" s="219">
        <f t="shared" si="26"/>
        <v>0</v>
      </c>
      <c r="O88" s="217">
        <v>2</v>
      </c>
      <c r="AA88" s="111">
        <v>1</v>
      </c>
      <c r="AB88" s="111">
        <v>7</v>
      </c>
      <c r="AC88" s="111">
        <v>7</v>
      </c>
      <c r="AZ88" s="111">
        <v>2</v>
      </c>
      <c r="BA88" s="111">
        <f t="shared" si="27"/>
        <v>0</v>
      </c>
      <c r="BB88" s="111">
        <f t="shared" si="28"/>
        <v>0</v>
      </c>
      <c r="BC88" s="111">
        <f t="shared" si="29"/>
        <v>0</v>
      </c>
      <c r="BD88" s="111">
        <f t="shared" si="30"/>
        <v>0</v>
      </c>
      <c r="BE88" s="111">
        <f t="shared" si="31"/>
        <v>0</v>
      </c>
      <c r="CA88" s="217">
        <v>1</v>
      </c>
      <c r="CB88" s="217">
        <v>7</v>
      </c>
    </row>
    <row r="89" spans="1:80" ht="22.5">
      <c r="A89" s="137">
        <v>58</v>
      </c>
      <c r="B89" s="138" t="s">
        <v>597</v>
      </c>
      <c r="C89" s="139" t="s">
        <v>598</v>
      </c>
      <c r="D89" s="140" t="s">
        <v>996</v>
      </c>
      <c r="E89" s="141">
        <v>12.78</v>
      </c>
      <c r="F89" s="477"/>
      <c r="G89" s="478">
        <f t="shared" si="24"/>
        <v>0</v>
      </c>
      <c r="H89" s="218">
        <v>0.022</v>
      </c>
      <c r="I89" s="219">
        <f t="shared" si="25"/>
        <v>0.28115999999999997</v>
      </c>
      <c r="J89" s="218">
        <v>0</v>
      </c>
      <c r="K89" s="219">
        <f t="shared" si="26"/>
        <v>0</v>
      </c>
      <c r="O89" s="217">
        <v>2</v>
      </c>
      <c r="AA89" s="111">
        <v>1</v>
      </c>
      <c r="AB89" s="111">
        <v>7</v>
      </c>
      <c r="AC89" s="111">
        <v>7</v>
      </c>
      <c r="AZ89" s="111">
        <v>2</v>
      </c>
      <c r="BA89" s="111">
        <f t="shared" si="27"/>
        <v>0</v>
      </c>
      <c r="BB89" s="111">
        <f t="shared" si="28"/>
        <v>0</v>
      </c>
      <c r="BC89" s="111">
        <f t="shared" si="29"/>
        <v>0</v>
      </c>
      <c r="BD89" s="111">
        <f t="shared" si="30"/>
        <v>0</v>
      </c>
      <c r="BE89" s="111">
        <f t="shared" si="31"/>
        <v>0</v>
      </c>
      <c r="CA89" s="217">
        <v>1</v>
      </c>
      <c r="CB89" s="217">
        <v>7</v>
      </c>
    </row>
    <row r="90" spans="1:80" ht="22.5">
      <c r="A90" s="137">
        <v>59</v>
      </c>
      <c r="B90" s="138" t="s">
        <v>468</v>
      </c>
      <c r="C90" s="139" t="s">
        <v>599</v>
      </c>
      <c r="D90" s="140" t="s">
        <v>988</v>
      </c>
      <c r="E90" s="141">
        <v>1</v>
      </c>
      <c r="F90" s="477"/>
      <c r="G90" s="478">
        <f t="shared" si="24"/>
        <v>0</v>
      </c>
      <c r="H90" s="218">
        <v>0.018</v>
      </c>
      <c r="I90" s="219">
        <f t="shared" si="25"/>
        <v>0.018</v>
      </c>
      <c r="J90" s="218">
        <v>0</v>
      </c>
      <c r="K90" s="219">
        <f t="shared" si="26"/>
        <v>0</v>
      </c>
      <c r="O90" s="217">
        <v>2</v>
      </c>
      <c r="AA90" s="111">
        <v>1</v>
      </c>
      <c r="AB90" s="111">
        <v>1</v>
      </c>
      <c r="AC90" s="111">
        <v>1</v>
      </c>
      <c r="AZ90" s="111">
        <v>2</v>
      </c>
      <c r="BA90" s="111">
        <f t="shared" si="27"/>
        <v>0</v>
      </c>
      <c r="BB90" s="111">
        <f t="shared" si="28"/>
        <v>0</v>
      </c>
      <c r="BC90" s="111">
        <f t="shared" si="29"/>
        <v>0</v>
      </c>
      <c r="BD90" s="111">
        <f t="shared" si="30"/>
        <v>0</v>
      </c>
      <c r="BE90" s="111">
        <f t="shared" si="31"/>
        <v>0</v>
      </c>
      <c r="CA90" s="217">
        <v>1</v>
      </c>
      <c r="CB90" s="217">
        <v>1</v>
      </c>
    </row>
    <row r="91" spans="1:80" ht="22.5">
      <c r="A91" s="137">
        <v>60</v>
      </c>
      <c r="B91" s="138" t="s">
        <v>474</v>
      </c>
      <c r="C91" s="139" t="s">
        <v>600</v>
      </c>
      <c r="D91" s="140" t="s">
        <v>476</v>
      </c>
      <c r="E91" s="141">
        <v>61.1</v>
      </c>
      <c r="F91" s="477"/>
      <c r="G91" s="478">
        <f t="shared" si="24"/>
        <v>0</v>
      </c>
      <c r="H91" s="218">
        <v>0.005</v>
      </c>
      <c r="I91" s="219">
        <f t="shared" si="25"/>
        <v>0.3055</v>
      </c>
      <c r="J91" s="218">
        <v>0</v>
      </c>
      <c r="K91" s="219">
        <f t="shared" si="26"/>
        <v>0</v>
      </c>
      <c r="O91" s="217">
        <v>2</v>
      </c>
      <c r="AA91" s="111">
        <v>1</v>
      </c>
      <c r="AB91" s="111">
        <v>7</v>
      </c>
      <c r="AC91" s="111">
        <v>7</v>
      </c>
      <c r="AZ91" s="111">
        <v>2</v>
      </c>
      <c r="BA91" s="111">
        <f t="shared" si="27"/>
        <v>0</v>
      </c>
      <c r="BB91" s="111">
        <f t="shared" si="28"/>
        <v>0</v>
      </c>
      <c r="BC91" s="111">
        <f t="shared" si="29"/>
        <v>0</v>
      </c>
      <c r="BD91" s="111">
        <f t="shared" si="30"/>
        <v>0</v>
      </c>
      <c r="BE91" s="111">
        <f t="shared" si="31"/>
        <v>0</v>
      </c>
      <c r="CA91" s="217">
        <v>1</v>
      </c>
      <c r="CB91" s="217">
        <v>7</v>
      </c>
    </row>
    <row r="92" spans="1:80" ht="12.75">
      <c r="A92" s="137">
        <v>61</v>
      </c>
      <c r="B92" s="138" t="s">
        <v>477</v>
      </c>
      <c r="C92" s="139" t="s">
        <v>478</v>
      </c>
      <c r="D92" s="140" t="s">
        <v>991</v>
      </c>
      <c r="E92" s="141">
        <v>0.84866</v>
      </c>
      <c r="F92" s="477"/>
      <c r="G92" s="478">
        <f t="shared" si="24"/>
        <v>0</v>
      </c>
      <c r="H92" s="218">
        <v>0</v>
      </c>
      <c r="I92" s="219">
        <f t="shared" si="25"/>
        <v>0</v>
      </c>
      <c r="J92" s="218"/>
      <c r="K92" s="219">
        <f t="shared" si="26"/>
        <v>0</v>
      </c>
      <c r="O92" s="217">
        <v>2</v>
      </c>
      <c r="AA92" s="111">
        <v>7</v>
      </c>
      <c r="AB92" s="111">
        <v>1001</v>
      </c>
      <c r="AC92" s="111">
        <v>5</v>
      </c>
      <c r="AZ92" s="111">
        <v>2</v>
      </c>
      <c r="BA92" s="111">
        <f t="shared" si="27"/>
        <v>0</v>
      </c>
      <c r="BB92" s="111">
        <f t="shared" si="28"/>
        <v>0</v>
      </c>
      <c r="BC92" s="111">
        <f t="shared" si="29"/>
        <v>0</v>
      </c>
      <c r="BD92" s="111">
        <f t="shared" si="30"/>
        <v>0</v>
      </c>
      <c r="BE92" s="111">
        <f t="shared" si="31"/>
        <v>0</v>
      </c>
      <c r="CA92" s="217">
        <v>7</v>
      </c>
      <c r="CB92" s="217">
        <v>1001</v>
      </c>
    </row>
    <row r="93" spans="1:57" ht="12.75">
      <c r="A93" s="143"/>
      <c r="B93" s="144" t="s">
        <v>997</v>
      </c>
      <c r="C93" s="145" t="s">
        <v>479</v>
      </c>
      <c r="D93" s="146"/>
      <c r="E93" s="147"/>
      <c r="F93" s="479"/>
      <c r="G93" s="480">
        <f>SUM(G82:G92)</f>
        <v>0</v>
      </c>
      <c r="H93" s="220"/>
      <c r="I93" s="221">
        <f>SUM(I82:I92)</f>
        <v>0.84866</v>
      </c>
      <c r="J93" s="220"/>
      <c r="K93" s="221">
        <f>SUM(K82:K92)</f>
        <v>0</v>
      </c>
      <c r="O93" s="217">
        <v>4</v>
      </c>
      <c r="BA93" s="222">
        <f>SUM(BA82:BA92)</f>
        <v>0</v>
      </c>
      <c r="BB93" s="222">
        <f>SUM(BB82:BB92)</f>
        <v>0</v>
      </c>
      <c r="BC93" s="222">
        <f>SUM(BC82:BC92)</f>
        <v>0</v>
      </c>
      <c r="BD93" s="222">
        <f>SUM(BD82:BD92)</f>
        <v>0</v>
      </c>
      <c r="BE93" s="222">
        <f>SUM(BE82:BE92)</f>
        <v>0</v>
      </c>
    </row>
    <row r="94" spans="1:15" ht="12.75">
      <c r="A94" s="129" t="s">
        <v>983</v>
      </c>
      <c r="B94" s="130" t="s">
        <v>480</v>
      </c>
      <c r="C94" s="131" t="s">
        <v>481</v>
      </c>
      <c r="D94" s="132"/>
      <c r="E94" s="133"/>
      <c r="F94" s="481"/>
      <c r="G94" s="482"/>
      <c r="H94" s="213"/>
      <c r="I94" s="214"/>
      <c r="J94" s="215"/>
      <c r="K94" s="216"/>
      <c r="O94" s="217">
        <v>1</v>
      </c>
    </row>
    <row r="95" spans="1:80" ht="22.5">
      <c r="A95" s="137">
        <v>62</v>
      </c>
      <c r="B95" s="138" t="s">
        <v>601</v>
      </c>
      <c r="C95" s="139" t="s">
        <v>602</v>
      </c>
      <c r="D95" s="140" t="s">
        <v>988</v>
      </c>
      <c r="E95" s="141">
        <v>1</v>
      </c>
      <c r="F95" s="477"/>
      <c r="G95" s="478">
        <f>E95*F95</f>
        <v>0</v>
      </c>
      <c r="H95" s="218">
        <v>0.295</v>
      </c>
      <c r="I95" s="219">
        <f>E95*H95</f>
        <v>0.295</v>
      </c>
      <c r="J95" s="218">
        <v>0</v>
      </c>
      <c r="K95" s="219">
        <f>E95*J95</f>
        <v>0</v>
      </c>
      <c r="O95" s="217">
        <v>2</v>
      </c>
      <c r="AA95" s="111">
        <v>1</v>
      </c>
      <c r="AB95" s="111">
        <v>7</v>
      </c>
      <c r="AC95" s="111">
        <v>7</v>
      </c>
      <c r="AZ95" s="111">
        <v>2</v>
      </c>
      <c r="BA95" s="111">
        <f>IF(AZ95=1,G95,0)</f>
        <v>0</v>
      </c>
      <c r="BB95" s="111">
        <f>IF(AZ95=2,G95,0)</f>
        <v>0</v>
      </c>
      <c r="BC95" s="111">
        <f>IF(AZ95=3,G95,0)</f>
        <v>0</v>
      </c>
      <c r="BD95" s="111">
        <f>IF(AZ95=4,G95,0)</f>
        <v>0</v>
      </c>
      <c r="BE95" s="111">
        <f>IF(AZ95=5,G95,0)</f>
        <v>0</v>
      </c>
      <c r="CA95" s="217">
        <v>1</v>
      </c>
      <c r="CB95" s="217">
        <v>7</v>
      </c>
    </row>
    <row r="96" spans="1:80" ht="22.5">
      <c r="A96" s="137">
        <v>63</v>
      </c>
      <c r="B96" s="138" t="s">
        <v>603</v>
      </c>
      <c r="C96" s="139" t="s">
        <v>604</v>
      </c>
      <c r="D96" s="140" t="s">
        <v>988</v>
      </c>
      <c r="E96" s="141">
        <v>1</v>
      </c>
      <c r="F96" s="477"/>
      <c r="G96" s="478">
        <f>E96*F96</f>
        <v>0</v>
      </c>
      <c r="H96" s="218">
        <v>0.132</v>
      </c>
      <c r="I96" s="219">
        <f>E96*H96</f>
        <v>0.132</v>
      </c>
      <c r="J96" s="218">
        <v>0</v>
      </c>
      <c r="K96" s="219">
        <f>E96*J96</f>
        <v>0</v>
      </c>
      <c r="O96" s="217">
        <v>2</v>
      </c>
      <c r="AA96" s="111">
        <v>1</v>
      </c>
      <c r="AB96" s="111">
        <v>7</v>
      </c>
      <c r="AC96" s="111">
        <v>7</v>
      </c>
      <c r="AZ96" s="111">
        <v>2</v>
      </c>
      <c r="BA96" s="111">
        <f>IF(AZ96=1,G96,0)</f>
        <v>0</v>
      </c>
      <c r="BB96" s="111">
        <f>IF(AZ96=2,G96,0)</f>
        <v>0</v>
      </c>
      <c r="BC96" s="111">
        <f>IF(AZ96=3,G96,0)</f>
        <v>0</v>
      </c>
      <c r="BD96" s="111">
        <f>IF(AZ96=4,G96,0)</f>
        <v>0</v>
      </c>
      <c r="BE96" s="111">
        <f>IF(AZ96=5,G96,0)</f>
        <v>0</v>
      </c>
      <c r="CA96" s="217">
        <v>1</v>
      </c>
      <c r="CB96" s="217">
        <v>7</v>
      </c>
    </row>
    <row r="97" spans="1:80" ht="22.5">
      <c r="A97" s="137">
        <v>64</v>
      </c>
      <c r="B97" s="138" t="s">
        <v>605</v>
      </c>
      <c r="C97" s="139" t="s">
        <v>606</v>
      </c>
      <c r="D97" s="140" t="s">
        <v>988</v>
      </c>
      <c r="E97" s="141">
        <v>1</v>
      </c>
      <c r="F97" s="477"/>
      <c r="G97" s="478">
        <f>E97*F97</f>
        <v>0</v>
      </c>
      <c r="H97" s="218">
        <v>0.005</v>
      </c>
      <c r="I97" s="219">
        <f>E97*H97</f>
        <v>0.005</v>
      </c>
      <c r="J97" s="218">
        <v>0</v>
      </c>
      <c r="K97" s="219">
        <f>E97*J97</f>
        <v>0</v>
      </c>
      <c r="O97" s="217">
        <v>2</v>
      </c>
      <c r="AA97" s="111">
        <v>1</v>
      </c>
      <c r="AB97" s="111">
        <v>7</v>
      </c>
      <c r="AC97" s="111">
        <v>7</v>
      </c>
      <c r="AZ97" s="111">
        <v>2</v>
      </c>
      <c r="BA97" s="111">
        <f>IF(AZ97=1,G97,0)</f>
        <v>0</v>
      </c>
      <c r="BB97" s="111">
        <f>IF(AZ97=2,G97,0)</f>
        <v>0</v>
      </c>
      <c r="BC97" s="111">
        <f>IF(AZ97=3,G97,0)</f>
        <v>0</v>
      </c>
      <c r="BD97" s="111">
        <f>IF(AZ97=4,G97,0)</f>
        <v>0</v>
      </c>
      <c r="BE97" s="111">
        <f>IF(AZ97=5,G97,0)</f>
        <v>0</v>
      </c>
      <c r="CA97" s="217">
        <v>1</v>
      </c>
      <c r="CB97" s="217">
        <v>7</v>
      </c>
    </row>
    <row r="98" spans="1:80" ht="12.75">
      <c r="A98" s="137">
        <v>65</v>
      </c>
      <c r="B98" s="138" t="s">
        <v>502</v>
      </c>
      <c r="C98" s="139" t="s">
        <v>503</v>
      </c>
      <c r="D98" s="140" t="s">
        <v>991</v>
      </c>
      <c r="E98" s="141">
        <v>0.432</v>
      </c>
      <c r="F98" s="477"/>
      <c r="G98" s="478">
        <f>E98*F98</f>
        <v>0</v>
      </c>
      <c r="H98" s="218">
        <v>0</v>
      </c>
      <c r="I98" s="219">
        <f>E98*H98</f>
        <v>0</v>
      </c>
      <c r="J98" s="218"/>
      <c r="K98" s="219">
        <f>E98*J98</f>
        <v>0</v>
      </c>
      <c r="O98" s="217">
        <v>2</v>
      </c>
      <c r="AA98" s="111">
        <v>7</v>
      </c>
      <c r="AB98" s="111">
        <v>1001</v>
      </c>
      <c r="AC98" s="111">
        <v>5</v>
      </c>
      <c r="AZ98" s="111">
        <v>2</v>
      </c>
      <c r="BA98" s="111">
        <f>IF(AZ98=1,G98,0)</f>
        <v>0</v>
      </c>
      <c r="BB98" s="111">
        <f>IF(AZ98=2,G98,0)</f>
        <v>0</v>
      </c>
      <c r="BC98" s="111">
        <f>IF(AZ98=3,G98,0)</f>
        <v>0</v>
      </c>
      <c r="BD98" s="111">
        <f>IF(AZ98=4,G98,0)</f>
        <v>0</v>
      </c>
      <c r="BE98" s="111">
        <f>IF(AZ98=5,G98,0)</f>
        <v>0</v>
      </c>
      <c r="CA98" s="217">
        <v>7</v>
      </c>
      <c r="CB98" s="217">
        <v>1001</v>
      </c>
    </row>
    <row r="99" spans="1:57" ht="12.75">
      <c r="A99" s="143"/>
      <c r="B99" s="144" t="s">
        <v>997</v>
      </c>
      <c r="C99" s="145" t="s">
        <v>504</v>
      </c>
      <c r="D99" s="146"/>
      <c r="E99" s="147"/>
      <c r="F99" s="479"/>
      <c r="G99" s="480">
        <f>SUM(G94:G98)</f>
        <v>0</v>
      </c>
      <c r="H99" s="220"/>
      <c r="I99" s="221">
        <f>SUM(I94:I98)</f>
        <v>0.432</v>
      </c>
      <c r="J99" s="220"/>
      <c r="K99" s="221">
        <f>SUM(K94:K98)</f>
        <v>0</v>
      </c>
      <c r="O99" s="217">
        <v>4</v>
      </c>
      <c r="BA99" s="222">
        <f>SUM(BA94:BA98)</f>
        <v>0</v>
      </c>
      <c r="BB99" s="222">
        <f>SUM(BB94:BB98)</f>
        <v>0</v>
      </c>
      <c r="BC99" s="222">
        <f>SUM(BC94:BC98)</f>
        <v>0</v>
      </c>
      <c r="BD99" s="222">
        <f>SUM(BD94:BD98)</f>
        <v>0</v>
      </c>
      <c r="BE99" s="222">
        <f>SUM(BE94:BE98)</f>
        <v>0</v>
      </c>
    </row>
    <row r="100" spans="1:15" ht="12.75">
      <c r="A100" s="129" t="s">
        <v>983</v>
      </c>
      <c r="B100" s="130" t="s">
        <v>505</v>
      </c>
      <c r="C100" s="131" t="s">
        <v>506</v>
      </c>
      <c r="D100" s="132"/>
      <c r="E100" s="133"/>
      <c r="F100" s="481"/>
      <c r="G100" s="482"/>
      <c r="H100" s="213"/>
      <c r="I100" s="214"/>
      <c r="J100" s="215"/>
      <c r="K100" s="216"/>
      <c r="O100" s="217">
        <v>1</v>
      </c>
    </row>
    <row r="101" spans="1:80" ht="12.75">
      <c r="A101" s="137">
        <v>66</v>
      </c>
      <c r="B101" s="138" t="s">
        <v>507</v>
      </c>
      <c r="C101" s="139" t="s">
        <v>508</v>
      </c>
      <c r="D101" s="140" t="s">
        <v>996</v>
      </c>
      <c r="E101" s="141">
        <v>29</v>
      </c>
      <c r="F101" s="477"/>
      <c r="G101" s="478">
        <f>E101*F101</f>
        <v>0</v>
      </c>
      <c r="H101" s="218">
        <v>0.00475</v>
      </c>
      <c r="I101" s="219">
        <f>E101*H101</f>
        <v>0.13774999999999998</v>
      </c>
      <c r="J101" s="218">
        <v>0</v>
      </c>
      <c r="K101" s="219">
        <f>E101*J101</f>
        <v>0</v>
      </c>
      <c r="O101" s="217">
        <v>2</v>
      </c>
      <c r="AA101" s="111">
        <v>1</v>
      </c>
      <c r="AB101" s="111">
        <v>7</v>
      </c>
      <c r="AC101" s="111">
        <v>7</v>
      </c>
      <c r="AZ101" s="111">
        <v>2</v>
      </c>
      <c r="BA101" s="111">
        <f>IF(AZ101=1,G101,0)</f>
        <v>0</v>
      </c>
      <c r="BB101" s="111">
        <f>IF(AZ101=2,G101,0)</f>
        <v>0</v>
      </c>
      <c r="BC101" s="111">
        <f>IF(AZ101=3,G101,0)</f>
        <v>0</v>
      </c>
      <c r="BD101" s="111">
        <f>IF(AZ101=4,G101,0)</f>
        <v>0</v>
      </c>
      <c r="BE101" s="111">
        <f>IF(AZ101=5,G101,0)</f>
        <v>0</v>
      </c>
      <c r="CA101" s="217">
        <v>1</v>
      </c>
      <c r="CB101" s="217">
        <v>7</v>
      </c>
    </row>
    <row r="102" spans="1:80" ht="12.75">
      <c r="A102" s="137">
        <v>67</v>
      </c>
      <c r="B102" s="138" t="s">
        <v>509</v>
      </c>
      <c r="C102" s="139" t="s">
        <v>510</v>
      </c>
      <c r="D102" s="140" t="s">
        <v>996</v>
      </c>
      <c r="E102" s="141">
        <v>30.45</v>
      </c>
      <c r="F102" s="477"/>
      <c r="G102" s="478">
        <f>E102*F102</f>
        <v>0</v>
      </c>
      <c r="H102" s="218">
        <v>0.0192</v>
      </c>
      <c r="I102" s="219">
        <f>E102*H102</f>
        <v>0.5846399999999999</v>
      </c>
      <c r="J102" s="218"/>
      <c r="K102" s="219">
        <f>E102*J102</f>
        <v>0</v>
      </c>
      <c r="O102" s="217">
        <v>2</v>
      </c>
      <c r="AA102" s="111">
        <v>3</v>
      </c>
      <c r="AB102" s="111">
        <v>7</v>
      </c>
      <c r="AC102" s="111">
        <v>5976420322</v>
      </c>
      <c r="AZ102" s="111">
        <v>2</v>
      </c>
      <c r="BA102" s="111">
        <f>IF(AZ102=1,G102,0)</f>
        <v>0</v>
      </c>
      <c r="BB102" s="111">
        <f>IF(AZ102=2,G102,0)</f>
        <v>0</v>
      </c>
      <c r="BC102" s="111">
        <f>IF(AZ102=3,G102,0)</f>
        <v>0</v>
      </c>
      <c r="BD102" s="111">
        <f>IF(AZ102=4,G102,0)</f>
        <v>0</v>
      </c>
      <c r="BE102" s="111">
        <f>IF(AZ102=5,G102,0)</f>
        <v>0</v>
      </c>
      <c r="CA102" s="217">
        <v>3</v>
      </c>
      <c r="CB102" s="217">
        <v>7</v>
      </c>
    </row>
    <row r="103" spans="1:80" ht="12.75">
      <c r="A103" s="137">
        <v>68</v>
      </c>
      <c r="B103" s="138" t="s">
        <v>511</v>
      </c>
      <c r="C103" s="139" t="s">
        <v>512</v>
      </c>
      <c r="D103" s="140" t="s">
        <v>991</v>
      </c>
      <c r="E103" s="141">
        <v>0.72239</v>
      </c>
      <c r="F103" s="477"/>
      <c r="G103" s="478">
        <f>E103*F103</f>
        <v>0</v>
      </c>
      <c r="H103" s="218">
        <v>0</v>
      </c>
      <c r="I103" s="219">
        <f>E103*H103</f>
        <v>0</v>
      </c>
      <c r="J103" s="218"/>
      <c r="K103" s="219">
        <f>E103*J103</f>
        <v>0</v>
      </c>
      <c r="O103" s="217">
        <v>2</v>
      </c>
      <c r="AA103" s="111">
        <v>7</v>
      </c>
      <c r="AB103" s="111">
        <v>1001</v>
      </c>
      <c r="AC103" s="111">
        <v>5</v>
      </c>
      <c r="AZ103" s="111">
        <v>2</v>
      </c>
      <c r="BA103" s="111">
        <f>IF(AZ103=1,G103,0)</f>
        <v>0</v>
      </c>
      <c r="BB103" s="111">
        <f>IF(AZ103=2,G103,0)</f>
        <v>0</v>
      </c>
      <c r="BC103" s="111">
        <f>IF(AZ103=3,G103,0)</f>
        <v>0</v>
      </c>
      <c r="BD103" s="111">
        <f>IF(AZ103=4,G103,0)</f>
        <v>0</v>
      </c>
      <c r="BE103" s="111">
        <f>IF(AZ103=5,G103,0)</f>
        <v>0</v>
      </c>
      <c r="CA103" s="217">
        <v>7</v>
      </c>
      <c r="CB103" s="217">
        <v>1001</v>
      </c>
    </row>
    <row r="104" spans="1:57" ht="12.75">
      <c r="A104" s="143"/>
      <c r="B104" s="144" t="s">
        <v>997</v>
      </c>
      <c r="C104" s="145" t="s">
        <v>513</v>
      </c>
      <c r="D104" s="146"/>
      <c r="E104" s="147"/>
      <c r="F104" s="479"/>
      <c r="G104" s="480">
        <f>SUM(G100:G103)</f>
        <v>0</v>
      </c>
      <c r="H104" s="220"/>
      <c r="I104" s="221">
        <f>SUM(I100:I103)</f>
        <v>0.7223899999999999</v>
      </c>
      <c r="J104" s="220"/>
      <c r="K104" s="221">
        <f>SUM(K100:K103)</f>
        <v>0</v>
      </c>
      <c r="O104" s="217">
        <v>4</v>
      </c>
      <c r="BA104" s="222">
        <f>SUM(BA100:BA103)</f>
        <v>0</v>
      </c>
      <c r="BB104" s="222">
        <f>SUM(BB100:BB103)</f>
        <v>0</v>
      </c>
      <c r="BC104" s="222">
        <f>SUM(BC100:BC103)</f>
        <v>0</v>
      </c>
      <c r="BD104" s="222">
        <f>SUM(BD100:BD103)</f>
        <v>0</v>
      </c>
      <c r="BE104" s="222">
        <f>SUM(BE100:BE103)</f>
        <v>0</v>
      </c>
    </row>
    <row r="105" spans="1:15" ht="12.75">
      <c r="A105" s="129" t="s">
        <v>983</v>
      </c>
      <c r="B105" s="130" t="s">
        <v>514</v>
      </c>
      <c r="C105" s="131" t="s">
        <v>515</v>
      </c>
      <c r="D105" s="132"/>
      <c r="E105" s="133"/>
      <c r="F105" s="481"/>
      <c r="G105" s="482"/>
      <c r="H105" s="213"/>
      <c r="I105" s="214"/>
      <c r="J105" s="215"/>
      <c r="K105" s="216"/>
      <c r="O105" s="217">
        <v>1</v>
      </c>
    </row>
    <row r="106" spans="1:80" ht="22.5">
      <c r="A106" s="137">
        <v>69</v>
      </c>
      <c r="B106" s="138" t="s">
        <v>516</v>
      </c>
      <c r="C106" s="139" t="s">
        <v>517</v>
      </c>
      <c r="D106" s="140" t="s">
        <v>996</v>
      </c>
      <c r="E106" s="141">
        <v>602</v>
      </c>
      <c r="F106" s="477"/>
      <c r="G106" s="478">
        <f>E106*F106</f>
        <v>0</v>
      </c>
      <c r="H106" s="218">
        <v>0.00308</v>
      </c>
      <c r="I106" s="219">
        <f>E106*H106</f>
        <v>1.8541599999999998</v>
      </c>
      <c r="J106" s="218">
        <v>0</v>
      </c>
      <c r="K106" s="219">
        <f>E106*J106</f>
        <v>0</v>
      </c>
      <c r="O106" s="217">
        <v>2</v>
      </c>
      <c r="AA106" s="111">
        <v>1</v>
      </c>
      <c r="AB106" s="111">
        <v>7</v>
      </c>
      <c r="AC106" s="111">
        <v>7</v>
      </c>
      <c r="AZ106" s="111">
        <v>2</v>
      </c>
      <c r="BA106" s="111">
        <f>IF(AZ106=1,G106,0)</f>
        <v>0</v>
      </c>
      <c r="BB106" s="111">
        <f>IF(AZ106=2,G106,0)</f>
        <v>0</v>
      </c>
      <c r="BC106" s="111">
        <f>IF(AZ106=3,G106,0)</f>
        <v>0</v>
      </c>
      <c r="BD106" s="111">
        <f>IF(AZ106=4,G106,0)</f>
        <v>0</v>
      </c>
      <c r="BE106" s="111">
        <f>IF(AZ106=5,G106,0)</f>
        <v>0</v>
      </c>
      <c r="CA106" s="217">
        <v>1</v>
      </c>
      <c r="CB106" s="217">
        <v>7</v>
      </c>
    </row>
    <row r="107" spans="1:80" ht="12.75">
      <c r="A107" s="137">
        <v>70</v>
      </c>
      <c r="B107" s="138" t="s">
        <v>518</v>
      </c>
      <c r="C107" s="139" t="s">
        <v>519</v>
      </c>
      <c r="D107" s="140" t="s">
        <v>991</v>
      </c>
      <c r="E107" s="141">
        <v>1.85416</v>
      </c>
      <c r="F107" s="477"/>
      <c r="G107" s="478">
        <f>E107*F107</f>
        <v>0</v>
      </c>
      <c r="H107" s="218">
        <v>0</v>
      </c>
      <c r="I107" s="219">
        <f>E107*H107</f>
        <v>0</v>
      </c>
      <c r="J107" s="218"/>
      <c r="K107" s="219">
        <f>E107*J107</f>
        <v>0</v>
      </c>
      <c r="O107" s="217">
        <v>2</v>
      </c>
      <c r="AA107" s="111">
        <v>7</v>
      </c>
      <c r="AB107" s="111">
        <v>1001</v>
      </c>
      <c r="AC107" s="111">
        <v>5</v>
      </c>
      <c r="AZ107" s="111">
        <v>2</v>
      </c>
      <c r="BA107" s="111">
        <f>IF(AZ107=1,G107,0)</f>
        <v>0</v>
      </c>
      <c r="BB107" s="111">
        <f>IF(AZ107=2,G107,0)</f>
        <v>0</v>
      </c>
      <c r="BC107" s="111">
        <f>IF(AZ107=3,G107,0)</f>
        <v>0</v>
      </c>
      <c r="BD107" s="111">
        <f>IF(AZ107=4,G107,0)</f>
        <v>0</v>
      </c>
      <c r="BE107" s="111">
        <f>IF(AZ107=5,G107,0)</f>
        <v>0</v>
      </c>
      <c r="CA107" s="217">
        <v>7</v>
      </c>
      <c r="CB107" s="217">
        <v>1001</v>
      </c>
    </row>
    <row r="108" spans="1:57" ht="12.75">
      <c r="A108" s="143"/>
      <c r="B108" s="144" t="s">
        <v>997</v>
      </c>
      <c r="C108" s="145" t="s">
        <v>520</v>
      </c>
      <c r="D108" s="146"/>
      <c r="E108" s="147"/>
      <c r="F108" s="479"/>
      <c r="G108" s="480">
        <f>SUM(G105:G107)</f>
        <v>0</v>
      </c>
      <c r="H108" s="220"/>
      <c r="I108" s="221">
        <f>SUM(I105:I107)</f>
        <v>1.8541599999999998</v>
      </c>
      <c r="J108" s="220"/>
      <c r="K108" s="221">
        <f>SUM(K105:K107)</f>
        <v>0</v>
      </c>
      <c r="O108" s="217">
        <v>4</v>
      </c>
      <c r="BA108" s="222">
        <f>SUM(BA105:BA107)</f>
        <v>0</v>
      </c>
      <c r="BB108" s="222">
        <f>SUM(BB105:BB107)</f>
        <v>0</v>
      </c>
      <c r="BC108" s="222">
        <f>SUM(BC105:BC107)</f>
        <v>0</v>
      </c>
      <c r="BD108" s="222">
        <f>SUM(BD105:BD107)</f>
        <v>0</v>
      </c>
      <c r="BE108" s="222">
        <f>SUM(BE105:BE107)</f>
        <v>0</v>
      </c>
    </row>
    <row r="109" spans="1:15" ht="12.75">
      <c r="A109" s="129" t="s">
        <v>983</v>
      </c>
      <c r="B109" s="130" t="s">
        <v>521</v>
      </c>
      <c r="C109" s="131" t="s">
        <v>522</v>
      </c>
      <c r="D109" s="132"/>
      <c r="E109" s="133"/>
      <c r="F109" s="481"/>
      <c r="G109" s="482"/>
      <c r="H109" s="213"/>
      <c r="I109" s="214"/>
      <c r="J109" s="215"/>
      <c r="K109" s="216"/>
      <c r="O109" s="217">
        <v>1</v>
      </c>
    </row>
    <row r="110" spans="1:80" ht="12.75">
      <c r="A110" s="137">
        <v>71</v>
      </c>
      <c r="B110" s="138" t="s">
        <v>523</v>
      </c>
      <c r="C110" s="139" t="s">
        <v>524</v>
      </c>
      <c r="D110" s="140" t="s">
        <v>996</v>
      </c>
      <c r="E110" s="141">
        <v>102.32</v>
      </c>
      <c r="F110" s="477"/>
      <c r="G110" s="478">
        <f>E110*F110</f>
        <v>0</v>
      </c>
      <c r="H110" s="218">
        <v>0.05196</v>
      </c>
      <c r="I110" s="219">
        <f>E110*H110</f>
        <v>5.3165472</v>
      </c>
      <c r="J110" s="218">
        <v>0</v>
      </c>
      <c r="K110" s="219">
        <f>E110*J110</f>
        <v>0</v>
      </c>
      <c r="O110" s="217">
        <v>2</v>
      </c>
      <c r="AA110" s="111">
        <v>1</v>
      </c>
      <c r="AB110" s="111">
        <v>7</v>
      </c>
      <c r="AC110" s="111">
        <v>7</v>
      </c>
      <c r="AZ110" s="111">
        <v>2</v>
      </c>
      <c r="BA110" s="111">
        <f>IF(AZ110=1,G110,0)</f>
        <v>0</v>
      </c>
      <c r="BB110" s="111">
        <f>IF(AZ110=2,G110,0)</f>
        <v>0</v>
      </c>
      <c r="BC110" s="111">
        <f>IF(AZ110=3,G110,0)</f>
        <v>0</v>
      </c>
      <c r="BD110" s="111">
        <f>IF(AZ110=4,G110,0)</f>
        <v>0</v>
      </c>
      <c r="BE110" s="111">
        <f>IF(AZ110=5,G110,0)</f>
        <v>0</v>
      </c>
      <c r="CA110" s="217">
        <v>1</v>
      </c>
      <c r="CB110" s="217">
        <v>7</v>
      </c>
    </row>
    <row r="111" spans="1:80" ht="12.75">
      <c r="A111" s="137">
        <v>72</v>
      </c>
      <c r="B111" s="138" t="s">
        <v>525</v>
      </c>
      <c r="C111" s="139" t="s">
        <v>526</v>
      </c>
      <c r="D111" s="140" t="s">
        <v>996</v>
      </c>
      <c r="E111" s="141">
        <v>107.415</v>
      </c>
      <c r="F111" s="477"/>
      <c r="G111" s="478">
        <f>E111*F111</f>
        <v>0</v>
      </c>
      <c r="H111" s="218">
        <v>0</v>
      </c>
      <c r="I111" s="219">
        <f>E111*H111</f>
        <v>0</v>
      </c>
      <c r="J111" s="218"/>
      <c r="K111" s="219">
        <f>E111*J111</f>
        <v>0</v>
      </c>
      <c r="O111" s="217">
        <v>2</v>
      </c>
      <c r="AA111" s="111">
        <v>12</v>
      </c>
      <c r="AB111" s="111">
        <v>0</v>
      </c>
      <c r="AC111" s="111">
        <v>78</v>
      </c>
      <c r="AZ111" s="111">
        <v>2</v>
      </c>
      <c r="BA111" s="111">
        <f>IF(AZ111=1,G111,0)</f>
        <v>0</v>
      </c>
      <c r="BB111" s="111">
        <f>IF(AZ111=2,G111,0)</f>
        <v>0</v>
      </c>
      <c r="BC111" s="111">
        <f>IF(AZ111=3,G111,0)</f>
        <v>0</v>
      </c>
      <c r="BD111" s="111">
        <f>IF(AZ111=4,G111,0)</f>
        <v>0</v>
      </c>
      <c r="BE111" s="111">
        <f>IF(AZ111=5,G111,0)</f>
        <v>0</v>
      </c>
      <c r="CA111" s="217">
        <v>12</v>
      </c>
      <c r="CB111" s="217">
        <v>0</v>
      </c>
    </row>
    <row r="112" spans="1:80" ht="12.75">
      <c r="A112" s="137">
        <v>73</v>
      </c>
      <c r="B112" s="138" t="s">
        <v>527</v>
      </c>
      <c r="C112" s="139" t="s">
        <v>528</v>
      </c>
      <c r="D112" s="140" t="s">
        <v>991</v>
      </c>
      <c r="E112" s="141">
        <v>5.3165472</v>
      </c>
      <c r="F112" s="477"/>
      <c r="G112" s="478">
        <f>E112*F112</f>
        <v>0</v>
      </c>
      <c r="H112" s="218">
        <v>0</v>
      </c>
      <c r="I112" s="219">
        <f>E112*H112</f>
        <v>0</v>
      </c>
      <c r="J112" s="218"/>
      <c r="K112" s="219">
        <f>E112*J112</f>
        <v>0</v>
      </c>
      <c r="O112" s="217">
        <v>2</v>
      </c>
      <c r="AA112" s="111">
        <v>7</v>
      </c>
      <c r="AB112" s="111">
        <v>1001</v>
      </c>
      <c r="AC112" s="111">
        <v>5</v>
      </c>
      <c r="AZ112" s="111">
        <v>2</v>
      </c>
      <c r="BA112" s="111">
        <f>IF(AZ112=1,G112,0)</f>
        <v>0</v>
      </c>
      <c r="BB112" s="111">
        <f>IF(AZ112=2,G112,0)</f>
        <v>0</v>
      </c>
      <c r="BC112" s="111">
        <f>IF(AZ112=3,G112,0)</f>
        <v>0</v>
      </c>
      <c r="BD112" s="111">
        <f>IF(AZ112=4,G112,0)</f>
        <v>0</v>
      </c>
      <c r="BE112" s="111">
        <f>IF(AZ112=5,G112,0)</f>
        <v>0</v>
      </c>
      <c r="CA112" s="217">
        <v>7</v>
      </c>
      <c r="CB112" s="217">
        <v>1001</v>
      </c>
    </row>
    <row r="113" spans="1:57" ht="12.75">
      <c r="A113" s="143"/>
      <c r="B113" s="144" t="s">
        <v>997</v>
      </c>
      <c r="C113" s="145" t="s">
        <v>529</v>
      </c>
      <c r="D113" s="146"/>
      <c r="E113" s="147"/>
      <c r="F113" s="479"/>
      <c r="G113" s="480">
        <f>SUM(G109:G112)</f>
        <v>0</v>
      </c>
      <c r="H113" s="220"/>
      <c r="I113" s="221">
        <f>SUM(I109:I112)</f>
        <v>5.3165472</v>
      </c>
      <c r="J113" s="220"/>
      <c r="K113" s="221">
        <f>SUM(K109:K112)</f>
        <v>0</v>
      </c>
      <c r="O113" s="217">
        <v>4</v>
      </c>
      <c r="BA113" s="222">
        <f>SUM(BA109:BA112)</f>
        <v>0</v>
      </c>
      <c r="BB113" s="222">
        <f>SUM(BB109:BB112)</f>
        <v>0</v>
      </c>
      <c r="BC113" s="222">
        <f>SUM(BC109:BC112)</f>
        <v>0</v>
      </c>
      <c r="BD113" s="222">
        <f>SUM(BD109:BD112)</f>
        <v>0</v>
      </c>
      <c r="BE113" s="222">
        <f>SUM(BE109:BE112)</f>
        <v>0</v>
      </c>
    </row>
    <row r="114" spans="1:15" ht="12.75">
      <c r="A114" s="129" t="s">
        <v>983</v>
      </c>
      <c r="B114" s="130" t="s">
        <v>111</v>
      </c>
      <c r="C114" s="131" t="s">
        <v>112</v>
      </c>
      <c r="D114" s="132"/>
      <c r="E114" s="133"/>
      <c r="F114" s="481"/>
      <c r="G114" s="482"/>
      <c r="H114" s="213"/>
      <c r="I114" s="214"/>
      <c r="J114" s="215"/>
      <c r="K114" s="216"/>
      <c r="O114" s="217">
        <v>1</v>
      </c>
    </row>
    <row r="115" spans="1:80" ht="22.5">
      <c r="A115" s="137">
        <v>74</v>
      </c>
      <c r="B115" s="138" t="s">
        <v>530</v>
      </c>
      <c r="C115" s="139" t="s">
        <v>531</v>
      </c>
      <c r="D115" s="140" t="s">
        <v>996</v>
      </c>
      <c r="E115" s="141">
        <v>31.2</v>
      </c>
      <c r="F115" s="477"/>
      <c r="G115" s="478">
        <f>E115*F115</f>
        <v>0</v>
      </c>
      <c r="H115" s="218">
        <v>0.00023</v>
      </c>
      <c r="I115" s="219">
        <f>E115*H115</f>
        <v>0.007176</v>
      </c>
      <c r="J115" s="218">
        <v>0</v>
      </c>
      <c r="K115" s="219">
        <f>E115*J115</f>
        <v>0</v>
      </c>
      <c r="O115" s="217">
        <v>2</v>
      </c>
      <c r="AA115" s="111">
        <v>1</v>
      </c>
      <c r="AB115" s="111">
        <v>7</v>
      </c>
      <c r="AC115" s="111">
        <v>7</v>
      </c>
      <c r="AZ115" s="111">
        <v>2</v>
      </c>
      <c r="BA115" s="111">
        <f>IF(AZ115=1,G115,0)</f>
        <v>0</v>
      </c>
      <c r="BB115" s="111">
        <f>IF(AZ115=2,G115,0)</f>
        <v>0</v>
      </c>
      <c r="BC115" s="111">
        <f>IF(AZ115=3,G115,0)</f>
        <v>0</v>
      </c>
      <c r="BD115" s="111">
        <f>IF(AZ115=4,G115,0)</f>
        <v>0</v>
      </c>
      <c r="BE115" s="111">
        <f>IF(AZ115=5,G115,0)</f>
        <v>0</v>
      </c>
      <c r="CA115" s="217">
        <v>1</v>
      </c>
      <c r="CB115" s="217">
        <v>7</v>
      </c>
    </row>
    <row r="116" spans="1:80" ht="12.75">
      <c r="A116" s="137">
        <v>75</v>
      </c>
      <c r="B116" s="138" t="s">
        <v>532</v>
      </c>
      <c r="C116" s="139" t="s">
        <v>533</v>
      </c>
      <c r="D116" s="140" t="s">
        <v>996</v>
      </c>
      <c r="E116" s="141">
        <v>437.325</v>
      </c>
      <c r="F116" s="477"/>
      <c r="G116" s="478">
        <f>E116*F116</f>
        <v>0</v>
      </c>
      <c r="H116" s="218">
        <v>0.00061</v>
      </c>
      <c r="I116" s="219">
        <f>E116*H116</f>
        <v>0.26676825</v>
      </c>
      <c r="J116" s="218">
        <v>0</v>
      </c>
      <c r="K116" s="219">
        <f>E116*J116</f>
        <v>0</v>
      </c>
      <c r="O116" s="217">
        <v>2</v>
      </c>
      <c r="AA116" s="111">
        <v>1</v>
      </c>
      <c r="AB116" s="111">
        <v>7</v>
      </c>
      <c r="AC116" s="111">
        <v>7</v>
      </c>
      <c r="AZ116" s="111">
        <v>2</v>
      </c>
      <c r="BA116" s="111">
        <f>IF(AZ116=1,G116,0)</f>
        <v>0</v>
      </c>
      <c r="BB116" s="111">
        <f>IF(AZ116=2,G116,0)</f>
        <v>0</v>
      </c>
      <c r="BC116" s="111">
        <f>IF(AZ116=3,G116,0)</f>
        <v>0</v>
      </c>
      <c r="BD116" s="111">
        <f>IF(AZ116=4,G116,0)</f>
        <v>0</v>
      </c>
      <c r="BE116" s="111">
        <f>IF(AZ116=5,G116,0)</f>
        <v>0</v>
      </c>
      <c r="CA116" s="217">
        <v>1</v>
      </c>
      <c r="CB116" s="217">
        <v>7</v>
      </c>
    </row>
    <row r="117" spans="1:57" ht="12.75">
      <c r="A117" s="143"/>
      <c r="B117" s="144" t="s">
        <v>997</v>
      </c>
      <c r="C117" s="145" t="s">
        <v>534</v>
      </c>
      <c r="D117" s="146"/>
      <c r="E117" s="147"/>
      <c r="F117" s="479"/>
      <c r="G117" s="480">
        <f>SUM(G114:G116)</f>
        <v>0</v>
      </c>
      <c r="H117" s="220"/>
      <c r="I117" s="221">
        <f>SUM(I114:I116)</f>
        <v>0.27394425</v>
      </c>
      <c r="J117" s="220"/>
      <c r="K117" s="221">
        <f>SUM(K114:K116)</f>
        <v>0</v>
      </c>
      <c r="O117" s="217">
        <v>4</v>
      </c>
      <c r="BA117" s="222">
        <f>SUM(BA114:BA116)</f>
        <v>0</v>
      </c>
      <c r="BB117" s="222">
        <f>SUM(BB114:BB116)</f>
        <v>0</v>
      </c>
      <c r="BC117" s="222">
        <f>SUM(BC114:BC116)</f>
        <v>0</v>
      </c>
      <c r="BD117" s="222">
        <f>SUM(BD114:BD116)</f>
        <v>0</v>
      </c>
      <c r="BE117" s="222">
        <f>SUM(BE114:BE116)</f>
        <v>0</v>
      </c>
    </row>
    <row r="118" spans="1:15" ht="12.75">
      <c r="A118" s="129" t="s">
        <v>983</v>
      </c>
      <c r="B118" s="130" t="s">
        <v>535</v>
      </c>
      <c r="C118" s="131" t="s">
        <v>536</v>
      </c>
      <c r="D118" s="132"/>
      <c r="E118" s="133"/>
      <c r="F118" s="481"/>
      <c r="G118" s="482"/>
      <c r="H118" s="213"/>
      <c r="I118" s="214"/>
      <c r="J118" s="215"/>
      <c r="K118" s="216"/>
      <c r="O118" s="217">
        <v>1</v>
      </c>
    </row>
    <row r="119" spans="1:80" ht="22.5">
      <c r="A119" s="137">
        <v>76</v>
      </c>
      <c r="B119" s="138" t="s">
        <v>537</v>
      </c>
      <c r="C119" s="139" t="s">
        <v>607</v>
      </c>
      <c r="D119" s="140" t="s">
        <v>996</v>
      </c>
      <c r="E119" s="141">
        <v>1254.9</v>
      </c>
      <c r="F119" s="477"/>
      <c r="G119" s="478">
        <f>E119*F119</f>
        <v>0</v>
      </c>
      <c r="H119" s="218">
        <v>0.0002</v>
      </c>
      <c r="I119" s="219">
        <f>E119*H119</f>
        <v>0.25098000000000004</v>
      </c>
      <c r="J119" s="218">
        <v>0</v>
      </c>
      <c r="K119" s="219">
        <f>E119*J119</f>
        <v>0</v>
      </c>
      <c r="O119" s="217">
        <v>2</v>
      </c>
      <c r="AA119" s="111">
        <v>1</v>
      </c>
      <c r="AB119" s="111">
        <v>7</v>
      </c>
      <c r="AC119" s="111">
        <v>7</v>
      </c>
      <c r="AZ119" s="111">
        <v>2</v>
      </c>
      <c r="BA119" s="111">
        <f>IF(AZ119=1,G119,0)</f>
        <v>0</v>
      </c>
      <c r="BB119" s="111">
        <f>IF(AZ119=2,G119,0)</f>
        <v>0</v>
      </c>
      <c r="BC119" s="111">
        <f>IF(AZ119=3,G119,0)</f>
        <v>0</v>
      </c>
      <c r="BD119" s="111">
        <f>IF(AZ119=4,G119,0)</f>
        <v>0</v>
      </c>
      <c r="BE119" s="111">
        <f>IF(AZ119=5,G119,0)</f>
        <v>0</v>
      </c>
      <c r="CA119" s="217">
        <v>1</v>
      </c>
      <c r="CB119" s="217">
        <v>7</v>
      </c>
    </row>
    <row r="120" spans="1:57" ht="12.75">
      <c r="A120" s="143"/>
      <c r="B120" s="144" t="s">
        <v>997</v>
      </c>
      <c r="C120" s="145" t="s">
        <v>539</v>
      </c>
      <c r="D120" s="146"/>
      <c r="E120" s="147"/>
      <c r="F120" s="479"/>
      <c r="G120" s="480">
        <f>SUM(G118:G119)</f>
        <v>0</v>
      </c>
      <c r="H120" s="220"/>
      <c r="I120" s="221">
        <f>SUM(I118:I119)</f>
        <v>0.25098000000000004</v>
      </c>
      <c r="J120" s="220"/>
      <c r="K120" s="221">
        <f>SUM(K118:K119)</f>
        <v>0</v>
      </c>
      <c r="O120" s="217">
        <v>4</v>
      </c>
      <c r="BA120" s="222">
        <f>SUM(BA118:BA119)</f>
        <v>0</v>
      </c>
      <c r="BB120" s="222">
        <f>SUM(BB118:BB119)</f>
        <v>0</v>
      </c>
      <c r="BC120" s="222">
        <f>SUM(BC118:BC119)</f>
        <v>0</v>
      </c>
      <c r="BD120" s="222">
        <f>SUM(BD118:BD119)</f>
        <v>0</v>
      </c>
      <c r="BE120" s="222">
        <f>SUM(BE118:BE119)</f>
        <v>0</v>
      </c>
    </row>
    <row r="121" spans="1:15" ht="12.75">
      <c r="A121" s="129" t="s">
        <v>983</v>
      </c>
      <c r="B121" s="130" t="s">
        <v>547</v>
      </c>
      <c r="C121" s="131" t="s">
        <v>548</v>
      </c>
      <c r="D121" s="132"/>
      <c r="E121" s="133"/>
      <c r="F121" s="481"/>
      <c r="G121" s="482"/>
      <c r="H121" s="213"/>
      <c r="I121" s="214"/>
      <c r="J121" s="215"/>
      <c r="K121" s="216"/>
      <c r="O121" s="217">
        <v>1</v>
      </c>
    </row>
    <row r="122" spans="1:80" ht="12.75">
      <c r="A122" s="137">
        <v>77</v>
      </c>
      <c r="B122" s="138" t="s">
        <v>549</v>
      </c>
      <c r="C122" s="139" t="s">
        <v>550</v>
      </c>
      <c r="D122" s="140" t="s">
        <v>991</v>
      </c>
      <c r="E122" s="141">
        <v>412.09421</v>
      </c>
      <c r="F122" s="477"/>
      <c r="G122" s="478">
        <f aca="true" t="shared" si="32" ref="G122:G128">E122*F122</f>
        <v>0</v>
      </c>
      <c r="H122" s="218">
        <v>0</v>
      </c>
      <c r="I122" s="219">
        <f aca="true" t="shared" si="33" ref="I122:I128">E122*H122</f>
        <v>0</v>
      </c>
      <c r="J122" s="218"/>
      <c r="K122" s="219">
        <f aca="true" t="shared" si="34" ref="K122:K128">E122*J122</f>
        <v>0</v>
      </c>
      <c r="O122" s="217">
        <v>2</v>
      </c>
      <c r="AA122" s="111">
        <v>8</v>
      </c>
      <c r="AB122" s="111">
        <v>1</v>
      </c>
      <c r="AC122" s="111">
        <v>3</v>
      </c>
      <c r="AZ122" s="111">
        <v>1</v>
      </c>
      <c r="BA122" s="111">
        <f aca="true" t="shared" si="35" ref="BA122:BA128">IF(AZ122=1,G122,0)</f>
        <v>0</v>
      </c>
      <c r="BB122" s="111">
        <f aca="true" t="shared" si="36" ref="BB122:BB128">IF(AZ122=2,G122,0)</f>
        <v>0</v>
      </c>
      <c r="BC122" s="111">
        <f aca="true" t="shared" si="37" ref="BC122:BC128">IF(AZ122=3,G122,0)</f>
        <v>0</v>
      </c>
      <c r="BD122" s="111">
        <f aca="true" t="shared" si="38" ref="BD122:BD128">IF(AZ122=4,G122,0)</f>
        <v>0</v>
      </c>
      <c r="BE122" s="111">
        <f aca="true" t="shared" si="39" ref="BE122:BE128">IF(AZ122=5,G122,0)</f>
        <v>0</v>
      </c>
      <c r="CA122" s="217">
        <v>8</v>
      </c>
      <c r="CB122" s="217">
        <v>1</v>
      </c>
    </row>
    <row r="123" spans="1:80" ht="12.75">
      <c r="A123" s="137">
        <v>78</v>
      </c>
      <c r="B123" s="138" t="s">
        <v>551</v>
      </c>
      <c r="C123" s="139" t="s">
        <v>552</v>
      </c>
      <c r="D123" s="140" t="s">
        <v>991</v>
      </c>
      <c r="E123" s="141">
        <v>412.09421</v>
      </c>
      <c r="F123" s="477"/>
      <c r="G123" s="478">
        <f t="shared" si="32"/>
        <v>0</v>
      </c>
      <c r="H123" s="218">
        <v>0</v>
      </c>
      <c r="I123" s="219">
        <f t="shared" si="33"/>
        <v>0</v>
      </c>
      <c r="J123" s="218"/>
      <c r="K123" s="219">
        <f t="shared" si="34"/>
        <v>0</v>
      </c>
      <c r="O123" s="217">
        <v>2</v>
      </c>
      <c r="AA123" s="111">
        <v>8</v>
      </c>
      <c r="AB123" s="111">
        <v>1</v>
      </c>
      <c r="AC123" s="111">
        <v>3</v>
      </c>
      <c r="AZ123" s="111">
        <v>1</v>
      </c>
      <c r="BA123" s="111">
        <f t="shared" si="35"/>
        <v>0</v>
      </c>
      <c r="BB123" s="111">
        <f t="shared" si="36"/>
        <v>0</v>
      </c>
      <c r="BC123" s="111">
        <f t="shared" si="37"/>
        <v>0</v>
      </c>
      <c r="BD123" s="111">
        <f t="shared" si="38"/>
        <v>0</v>
      </c>
      <c r="BE123" s="111">
        <f t="shared" si="39"/>
        <v>0</v>
      </c>
      <c r="CA123" s="217">
        <v>8</v>
      </c>
      <c r="CB123" s="217">
        <v>1</v>
      </c>
    </row>
    <row r="124" spans="1:80" ht="12.75">
      <c r="A124" s="137">
        <v>79</v>
      </c>
      <c r="B124" s="138" t="s">
        <v>553</v>
      </c>
      <c r="C124" s="139" t="s">
        <v>554</v>
      </c>
      <c r="D124" s="140" t="s">
        <v>991</v>
      </c>
      <c r="E124" s="141">
        <v>412.09421</v>
      </c>
      <c r="F124" s="477"/>
      <c r="G124" s="478">
        <f t="shared" si="32"/>
        <v>0</v>
      </c>
      <c r="H124" s="218">
        <v>0</v>
      </c>
      <c r="I124" s="219">
        <f t="shared" si="33"/>
        <v>0</v>
      </c>
      <c r="J124" s="218"/>
      <c r="K124" s="219">
        <f t="shared" si="34"/>
        <v>0</v>
      </c>
      <c r="O124" s="217">
        <v>2</v>
      </c>
      <c r="AA124" s="111">
        <v>8</v>
      </c>
      <c r="AB124" s="111">
        <v>1</v>
      </c>
      <c r="AC124" s="111">
        <v>3</v>
      </c>
      <c r="AZ124" s="111">
        <v>1</v>
      </c>
      <c r="BA124" s="111">
        <f t="shared" si="35"/>
        <v>0</v>
      </c>
      <c r="BB124" s="111">
        <f t="shared" si="36"/>
        <v>0</v>
      </c>
      <c r="BC124" s="111">
        <f t="shared" si="37"/>
        <v>0</v>
      </c>
      <c r="BD124" s="111">
        <f t="shared" si="38"/>
        <v>0</v>
      </c>
      <c r="BE124" s="111">
        <f t="shared" si="39"/>
        <v>0</v>
      </c>
      <c r="CA124" s="217">
        <v>8</v>
      </c>
      <c r="CB124" s="217">
        <v>1</v>
      </c>
    </row>
    <row r="125" spans="1:80" ht="12.75">
      <c r="A125" s="137">
        <v>80</v>
      </c>
      <c r="B125" s="138" t="s">
        <v>555</v>
      </c>
      <c r="C125" s="139" t="s">
        <v>556</v>
      </c>
      <c r="D125" s="140" t="s">
        <v>991</v>
      </c>
      <c r="E125" s="141">
        <v>1236.28263</v>
      </c>
      <c r="F125" s="477"/>
      <c r="G125" s="478">
        <f t="shared" si="32"/>
        <v>0</v>
      </c>
      <c r="H125" s="218">
        <v>0</v>
      </c>
      <c r="I125" s="219">
        <f t="shared" si="33"/>
        <v>0</v>
      </c>
      <c r="J125" s="218"/>
      <c r="K125" s="219">
        <f t="shared" si="34"/>
        <v>0</v>
      </c>
      <c r="O125" s="217">
        <v>2</v>
      </c>
      <c r="AA125" s="111">
        <v>8</v>
      </c>
      <c r="AB125" s="111">
        <v>1</v>
      </c>
      <c r="AC125" s="111">
        <v>3</v>
      </c>
      <c r="AZ125" s="111">
        <v>1</v>
      </c>
      <c r="BA125" s="111">
        <f t="shared" si="35"/>
        <v>0</v>
      </c>
      <c r="BB125" s="111">
        <f t="shared" si="36"/>
        <v>0</v>
      </c>
      <c r="BC125" s="111">
        <f t="shared" si="37"/>
        <v>0</v>
      </c>
      <c r="BD125" s="111">
        <f t="shared" si="38"/>
        <v>0</v>
      </c>
      <c r="BE125" s="111">
        <f t="shared" si="39"/>
        <v>0</v>
      </c>
      <c r="CA125" s="217">
        <v>8</v>
      </c>
      <c r="CB125" s="217">
        <v>1</v>
      </c>
    </row>
    <row r="126" spans="1:80" ht="12.75">
      <c r="A126" s="137">
        <v>81</v>
      </c>
      <c r="B126" s="138" t="s">
        <v>557</v>
      </c>
      <c r="C126" s="139" t="s">
        <v>558</v>
      </c>
      <c r="D126" s="140" t="s">
        <v>991</v>
      </c>
      <c r="E126" s="141">
        <v>412.09421</v>
      </c>
      <c r="F126" s="477"/>
      <c r="G126" s="478">
        <f t="shared" si="32"/>
        <v>0</v>
      </c>
      <c r="H126" s="218">
        <v>0</v>
      </c>
      <c r="I126" s="219">
        <f t="shared" si="33"/>
        <v>0</v>
      </c>
      <c r="J126" s="218"/>
      <c r="K126" s="219">
        <f t="shared" si="34"/>
        <v>0</v>
      </c>
      <c r="O126" s="217">
        <v>2</v>
      </c>
      <c r="AA126" s="111">
        <v>8</v>
      </c>
      <c r="AB126" s="111">
        <v>0</v>
      </c>
      <c r="AC126" s="111">
        <v>3</v>
      </c>
      <c r="AZ126" s="111">
        <v>1</v>
      </c>
      <c r="BA126" s="111">
        <f t="shared" si="35"/>
        <v>0</v>
      </c>
      <c r="BB126" s="111">
        <f t="shared" si="36"/>
        <v>0</v>
      </c>
      <c r="BC126" s="111">
        <f t="shared" si="37"/>
        <v>0</v>
      </c>
      <c r="BD126" s="111">
        <f t="shared" si="38"/>
        <v>0</v>
      </c>
      <c r="BE126" s="111">
        <f t="shared" si="39"/>
        <v>0</v>
      </c>
      <c r="CA126" s="217">
        <v>8</v>
      </c>
      <c r="CB126" s="217">
        <v>0</v>
      </c>
    </row>
    <row r="127" spans="1:80" ht="12.75">
      <c r="A127" s="137">
        <v>82</v>
      </c>
      <c r="B127" s="138" t="s">
        <v>559</v>
      </c>
      <c r="C127" s="139" t="s">
        <v>560</v>
      </c>
      <c r="D127" s="140" t="s">
        <v>991</v>
      </c>
      <c r="E127" s="141">
        <v>412.09421</v>
      </c>
      <c r="F127" s="477"/>
      <c r="G127" s="478">
        <f t="shared" si="32"/>
        <v>0</v>
      </c>
      <c r="H127" s="218">
        <v>0</v>
      </c>
      <c r="I127" s="219">
        <f t="shared" si="33"/>
        <v>0</v>
      </c>
      <c r="J127" s="218"/>
      <c r="K127" s="219">
        <f t="shared" si="34"/>
        <v>0</v>
      </c>
      <c r="O127" s="217">
        <v>2</v>
      </c>
      <c r="AA127" s="111">
        <v>8</v>
      </c>
      <c r="AB127" s="111">
        <v>1</v>
      </c>
      <c r="AC127" s="111">
        <v>3</v>
      </c>
      <c r="AZ127" s="111">
        <v>1</v>
      </c>
      <c r="BA127" s="111">
        <f t="shared" si="35"/>
        <v>0</v>
      </c>
      <c r="BB127" s="111">
        <f t="shared" si="36"/>
        <v>0</v>
      </c>
      <c r="BC127" s="111">
        <f t="shared" si="37"/>
        <v>0</v>
      </c>
      <c r="BD127" s="111">
        <f t="shared" si="38"/>
        <v>0</v>
      </c>
      <c r="BE127" s="111">
        <f t="shared" si="39"/>
        <v>0</v>
      </c>
      <c r="CA127" s="217">
        <v>8</v>
      </c>
      <c r="CB127" s="217">
        <v>1</v>
      </c>
    </row>
    <row r="128" spans="1:80" ht="12.75">
      <c r="A128" s="137">
        <v>83</v>
      </c>
      <c r="B128" s="138" t="s">
        <v>561</v>
      </c>
      <c r="C128" s="139" t="s">
        <v>562</v>
      </c>
      <c r="D128" s="140" t="s">
        <v>991</v>
      </c>
      <c r="E128" s="141">
        <v>412.09421</v>
      </c>
      <c r="F128" s="477"/>
      <c r="G128" s="478">
        <f t="shared" si="32"/>
        <v>0</v>
      </c>
      <c r="H128" s="218">
        <v>0</v>
      </c>
      <c r="I128" s="219">
        <f t="shared" si="33"/>
        <v>0</v>
      </c>
      <c r="J128" s="218"/>
      <c r="K128" s="219">
        <f t="shared" si="34"/>
        <v>0</v>
      </c>
      <c r="O128" s="217">
        <v>2</v>
      </c>
      <c r="AA128" s="111">
        <v>8</v>
      </c>
      <c r="AB128" s="111">
        <v>1</v>
      </c>
      <c r="AC128" s="111">
        <v>3</v>
      </c>
      <c r="AZ128" s="111">
        <v>1</v>
      </c>
      <c r="BA128" s="111">
        <f t="shared" si="35"/>
        <v>0</v>
      </c>
      <c r="BB128" s="111">
        <f t="shared" si="36"/>
        <v>0</v>
      </c>
      <c r="BC128" s="111">
        <f t="shared" si="37"/>
        <v>0</v>
      </c>
      <c r="BD128" s="111">
        <f t="shared" si="38"/>
        <v>0</v>
      </c>
      <c r="BE128" s="111">
        <f t="shared" si="39"/>
        <v>0</v>
      </c>
      <c r="CA128" s="217">
        <v>8</v>
      </c>
      <c r="CB128" s="217">
        <v>1</v>
      </c>
    </row>
    <row r="129" spans="1:57" ht="13.5" customHeight="1">
      <c r="A129" s="143"/>
      <c r="B129" s="144" t="s">
        <v>997</v>
      </c>
      <c r="C129" s="145" t="s">
        <v>563</v>
      </c>
      <c r="D129" s="146"/>
      <c r="E129" s="147"/>
      <c r="F129" s="479"/>
      <c r="G129" s="480">
        <f>SUM(G121:G128)</f>
        <v>0</v>
      </c>
      <c r="H129" s="220"/>
      <c r="I129" s="221">
        <f>SUM(I121:I128)</f>
        <v>0</v>
      </c>
      <c r="J129" s="220"/>
      <c r="K129" s="221">
        <f>SUM(K121:K128)</f>
        <v>0</v>
      </c>
      <c r="O129" s="217">
        <v>4</v>
      </c>
      <c r="BA129" s="222">
        <f>SUM(BA121:BA128)</f>
        <v>0</v>
      </c>
      <c r="BB129" s="222">
        <f>SUM(BB121:BB128)</f>
        <v>0</v>
      </c>
      <c r="BC129" s="222">
        <f>SUM(BC121:BC128)</f>
        <v>0</v>
      </c>
      <c r="BD129" s="222">
        <f>SUM(BD121:BD128)</f>
        <v>0</v>
      </c>
      <c r="BE129" s="222">
        <f>SUM(BE121:BE128)</f>
        <v>0</v>
      </c>
    </row>
    <row r="130" spans="1:7" s="110" customFormat="1" ht="12.75">
      <c r="A130" s="157"/>
      <c r="B130" s="158"/>
      <c r="C130" s="158"/>
      <c r="D130" s="158"/>
      <c r="E130" s="158"/>
      <c r="F130" s="483"/>
      <c r="G130" s="484"/>
    </row>
    <row r="131" spans="1:7" s="110" customFormat="1" ht="12.75">
      <c r="A131" s="159"/>
      <c r="B131" s="164" t="s">
        <v>849</v>
      </c>
      <c r="C131" s="160"/>
      <c r="D131" s="160"/>
      <c r="E131" s="160"/>
      <c r="F131" s="485"/>
      <c r="G131" s="486">
        <f>SUM(G129,G120,G117,G113,G108,G104,G99,G93,G81,G77,G71,G58,G54,G51,G42,G37,G33,G29,G26,G20)</f>
        <v>0</v>
      </c>
    </row>
    <row r="132" spans="1:7" s="110" customFormat="1" ht="12.75">
      <c r="A132" s="161"/>
      <c r="B132" s="162"/>
      <c r="C132" s="162"/>
      <c r="D132" s="162"/>
      <c r="E132" s="162"/>
      <c r="F132" s="487"/>
      <c r="G132" s="488"/>
    </row>
    <row r="133" s="110" customFormat="1" ht="12.75"/>
    <row r="134" ht="12.75">
      <c r="E134" s="111"/>
    </row>
    <row r="135" ht="12.75">
      <c r="E135" s="111"/>
    </row>
    <row r="136" ht="12.75">
      <c r="E136" s="111"/>
    </row>
    <row r="137" ht="12.75">
      <c r="E137" s="111"/>
    </row>
    <row r="138" ht="12.75">
      <c r="E138" s="111"/>
    </row>
    <row r="139" ht="12.75">
      <c r="E139" s="111"/>
    </row>
    <row r="140" ht="12.75">
      <c r="E140" s="111"/>
    </row>
    <row r="141" ht="12.75">
      <c r="E141" s="111"/>
    </row>
    <row r="142" ht="12.75">
      <c r="E142" s="111"/>
    </row>
    <row r="143" ht="12.75">
      <c r="E143" s="111"/>
    </row>
    <row r="144" ht="12.75">
      <c r="E144" s="111"/>
    </row>
    <row r="145" ht="12.75">
      <c r="E145" s="111"/>
    </row>
    <row r="146" ht="12.75">
      <c r="E146" s="111"/>
    </row>
    <row r="147" ht="12.75">
      <c r="E147" s="111"/>
    </row>
    <row r="148" ht="12.75">
      <c r="E148" s="111"/>
    </row>
    <row r="149" ht="12.75">
      <c r="E149" s="111"/>
    </row>
    <row r="150" ht="12.75">
      <c r="E150" s="111"/>
    </row>
    <row r="151" ht="12.75">
      <c r="E151" s="111"/>
    </row>
    <row r="152" ht="12.75">
      <c r="E152" s="111"/>
    </row>
    <row r="153" spans="1:7" ht="12.75">
      <c r="A153" s="223"/>
      <c r="B153" s="223"/>
      <c r="C153" s="223"/>
      <c r="D153" s="223"/>
      <c r="E153" s="223"/>
      <c r="F153" s="223"/>
      <c r="G153" s="223"/>
    </row>
    <row r="154" spans="1:7" ht="12.75">
      <c r="A154" s="223"/>
      <c r="B154" s="223"/>
      <c r="C154" s="223"/>
      <c r="D154" s="223"/>
      <c r="E154" s="223"/>
      <c r="F154" s="223"/>
      <c r="G154" s="223"/>
    </row>
    <row r="155" spans="1:7" ht="12.75">
      <c r="A155" s="223"/>
      <c r="B155" s="223"/>
      <c r="C155" s="223"/>
      <c r="D155" s="223"/>
      <c r="E155" s="223"/>
      <c r="F155" s="223"/>
      <c r="G155" s="223"/>
    </row>
    <row r="156" spans="1:7" ht="12.75">
      <c r="A156" s="223"/>
      <c r="B156" s="223"/>
      <c r="C156" s="223"/>
      <c r="D156" s="223"/>
      <c r="E156" s="223"/>
      <c r="F156" s="223"/>
      <c r="G156" s="223"/>
    </row>
    <row r="157" ht="12.75">
      <c r="E157" s="111"/>
    </row>
    <row r="158" ht="12.75">
      <c r="E158" s="111"/>
    </row>
    <row r="159" ht="12.75">
      <c r="E159" s="111"/>
    </row>
    <row r="160" ht="12.75">
      <c r="E160" s="111"/>
    </row>
    <row r="161" ht="12.75">
      <c r="E161" s="111"/>
    </row>
    <row r="162" ht="12.75">
      <c r="E162" s="111"/>
    </row>
    <row r="163" ht="12.75">
      <c r="E163" s="111"/>
    </row>
    <row r="164" ht="12.75">
      <c r="E164" s="111"/>
    </row>
    <row r="165" ht="12.75">
      <c r="E165" s="111"/>
    </row>
    <row r="166" ht="12.75">
      <c r="E166" s="111"/>
    </row>
    <row r="167" ht="12.75">
      <c r="E167" s="111"/>
    </row>
    <row r="168" ht="12.75">
      <c r="E168" s="111"/>
    </row>
    <row r="169" ht="12.75">
      <c r="E169" s="111"/>
    </row>
    <row r="170" ht="12.75">
      <c r="E170" s="111"/>
    </row>
    <row r="171" ht="12.75">
      <c r="E171" s="111"/>
    </row>
    <row r="172" ht="12.75">
      <c r="E172" s="111"/>
    </row>
    <row r="173" ht="12.75">
      <c r="E173" s="111"/>
    </row>
    <row r="174" ht="12.75">
      <c r="E174" s="111"/>
    </row>
    <row r="175" ht="12.75">
      <c r="E175" s="111"/>
    </row>
    <row r="176" ht="12.75">
      <c r="E176" s="111"/>
    </row>
    <row r="177" ht="12.75">
      <c r="E177" s="111"/>
    </row>
    <row r="178" ht="12.75">
      <c r="E178" s="111"/>
    </row>
    <row r="179" ht="12.75">
      <c r="E179" s="111"/>
    </row>
    <row r="180" ht="12.75">
      <c r="E180" s="111"/>
    </row>
    <row r="181" ht="12.75">
      <c r="E181" s="111"/>
    </row>
    <row r="182" ht="12.75">
      <c r="E182" s="111"/>
    </row>
    <row r="183" ht="12.75">
      <c r="E183" s="111"/>
    </row>
    <row r="184" ht="12.75">
      <c r="E184" s="111"/>
    </row>
    <row r="185" ht="12.75">
      <c r="E185" s="111"/>
    </row>
    <row r="186" ht="12.75">
      <c r="E186" s="111"/>
    </row>
    <row r="187" ht="12.75">
      <c r="E187" s="111"/>
    </row>
    <row r="188" spans="1:2" ht="12.75">
      <c r="A188" s="224"/>
      <c r="B188" s="224"/>
    </row>
    <row r="189" spans="1:7" ht="12.75">
      <c r="A189" s="223"/>
      <c r="B189" s="223"/>
      <c r="C189" s="225"/>
      <c r="D189" s="225"/>
      <c r="E189" s="226"/>
      <c r="F189" s="225"/>
      <c r="G189" s="227"/>
    </row>
    <row r="190" spans="1:7" ht="12.75">
      <c r="A190" s="228"/>
      <c r="B190" s="228"/>
      <c r="C190" s="223"/>
      <c r="D190" s="223"/>
      <c r="E190" s="229"/>
      <c r="F190" s="223"/>
      <c r="G190" s="223"/>
    </row>
    <row r="191" spans="1:7" ht="12.75">
      <c r="A191" s="223"/>
      <c r="B191" s="223"/>
      <c r="C191" s="223"/>
      <c r="D191" s="223"/>
      <c r="E191" s="229"/>
      <c r="F191" s="223"/>
      <c r="G191" s="223"/>
    </row>
    <row r="192" spans="1:7" ht="12.75">
      <c r="A192" s="223"/>
      <c r="B192" s="223"/>
      <c r="C192" s="223"/>
      <c r="D192" s="223"/>
      <c r="E192" s="229"/>
      <c r="F192" s="223"/>
      <c r="G192" s="223"/>
    </row>
    <row r="193" spans="1:7" ht="12.75">
      <c r="A193" s="223"/>
      <c r="B193" s="223"/>
      <c r="C193" s="223"/>
      <c r="D193" s="223"/>
      <c r="E193" s="229"/>
      <c r="F193" s="223"/>
      <c r="G193" s="223"/>
    </row>
    <row r="194" spans="1:7" ht="12.75">
      <c r="A194" s="223"/>
      <c r="B194" s="223"/>
      <c r="C194" s="223"/>
      <c r="D194" s="223"/>
      <c r="E194" s="229"/>
      <c r="F194" s="223"/>
      <c r="G194" s="223"/>
    </row>
    <row r="195" spans="1:7" ht="12.75">
      <c r="A195" s="223"/>
      <c r="B195" s="223"/>
      <c r="C195" s="223"/>
      <c r="D195" s="223"/>
      <c r="E195" s="229"/>
      <c r="F195" s="223"/>
      <c r="G195" s="223"/>
    </row>
    <row r="196" spans="1:7" ht="12.75">
      <c r="A196" s="223"/>
      <c r="B196" s="223"/>
      <c r="C196" s="223"/>
      <c r="D196" s="223"/>
      <c r="E196" s="229"/>
      <c r="F196" s="223"/>
      <c r="G196" s="223"/>
    </row>
    <row r="197" spans="1:7" ht="12.75">
      <c r="A197" s="223"/>
      <c r="B197" s="223"/>
      <c r="C197" s="223"/>
      <c r="D197" s="223"/>
      <c r="E197" s="229"/>
      <c r="F197" s="223"/>
      <c r="G197" s="223"/>
    </row>
    <row r="198" spans="1:7" ht="12.75">
      <c r="A198" s="223"/>
      <c r="B198" s="223"/>
      <c r="C198" s="223"/>
      <c r="D198" s="223"/>
      <c r="E198" s="229"/>
      <c r="F198" s="223"/>
      <c r="G198" s="223"/>
    </row>
    <row r="199" spans="1:7" ht="12.75">
      <c r="A199" s="223"/>
      <c r="B199" s="223"/>
      <c r="C199" s="223"/>
      <c r="D199" s="223"/>
      <c r="E199" s="229"/>
      <c r="F199" s="223"/>
      <c r="G199" s="223"/>
    </row>
    <row r="200" spans="1:7" ht="12.75">
      <c r="A200" s="223"/>
      <c r="B200" s="223"/>
      <c r="C200" s="223"/>
      <c r="D200" s="223"/>
      <c r="E200" s="229"/>
      <c r="F200" s="223"/>
      <c r="G200" s="223"/>
    </row>
    <row r="201" spans="1:7" ht="12.75">
      <c r="A201" s="223"/>
      <c r="B201" s="223"/>
      <c r="C201" s="223"/>
      <c r="D201" s="223"/>
      <c r="E201" s="229"/>
      <c r="F201" s="223"/>
      <c r="G201" s="223"/>
    </row>
    <row r="202" spans="1:7" ht="12.75">
      <c r="A202" s="223"/>
      <c r="B202" s="223"/>
      <c r="C202" s="223"/>
      <c r="D202" s="223"/>
      <c r="E202" s="229"/>
      <c r="F202" s="223"/>
      <c r="G202" s="223"/>
    </row>
  </sheetData>
  <sheetProtection password="DA49" sheet="1" object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A1:M141"/>
  <sheetViews>
    <sheetView zoomScaleSheetLayoutView="100" workbookViewId="0" topLeftCell="A54">
      <selection activeCell="G63" sqref="G63"/>
    </sheetView>
  </sheetViews>
  <sheetFormatPr defaultColWidth="9.00390625" defaultRowHeight="12.75"/>
  <cols>
    <col min="1" max="1" width="8.75390625" style="0" customWidth="1"/>
    <col min="2" max="2" width="10.125" style="0" bestFit="1" customWidth="1"/>
    <col min="3" max="3" width="9.00390625" style="0" customWidth="1"/>
    <col min="4" max="4" width="15.125" style="0" customWidth="1"/>
    <col min="5" max="5" width="15.25390625" style="0" customWidth="1"/>
    <col min="6" max="6" width="10.25390625" style="0" customWidth="1"/>
    <col min="7" max="7" width="11.75390625" style="0" bestFit="1" customWidth="1"/>
    <col min="8" max="9" width="9.25390625" style="0" customWidth="1"/>
    <col min="10" max="10" width="0.74609375" style="0" customWidth="1"/>
  </cols>
  <sheetData>
    <row r="1" spans="1:9" ht="15.75">
      <c r="A1" s="630" t="s">
        <v>137</v>
      </c>
      <c r="B1" s="630"/>
      <c r="C1" s="630"/>
      <c r="D1" s="630"/>
      <c r="E1" s="630"/>
      <c r="F1" s="630"/>
      <c r="G1" s="630"/>
      <c r="H1" s="630"/>
      <c r="I1" s="630"/>
    </row>
    <row r="3" spans="1:10" ht="18">
      <c r="A3" s="631" t="s">
        <v>138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9" ht="19.5" customHeight="1">
      <c r="A4" s="631" t="s">
        <v>139</v>
      </c>
      <c r="B4" s="631"/>
      <c r="C4" s="631"/>
      <c r="D4" s="631"/>
      <c r="E4" s="631"/>
      <c r="F4" s="631"/>
      <c r="G4" s="631"/>
      <c r="H4" s="631"/>
      <c r="I4" s="631"/>
    </row>
    <row r="5" spans="1:9" ht="111.75" customHeight="1">
      <c r="A5" s="165"/>
      <c r="B5" s="165"/>
      <c r="C5" s="165"/>
      <c r="D5" s="165"/>
      <c r="E5" s="165"/>
      <c r="F5" s="165"/>
      <c r="G5" s="165"/>
      <c r="H5" s="165"/>
      <c r="I5" s="165"/>
    </row>
    <row r="6" spans="1:7" ht="12.75">
      <c r="A6" s="166"/>
      <c r="E6" t="s">
        <v>140</v>
      </c>
      <c r="F6" t="s">
        <v>141</v>
      </c>
      <c r="G6" t="s">
        <v>142</v>
      </c>
    </row>
    <row r="8" spans="1:7" ht="12.75">
      <c r="A8" s="167"/>
      <c r="B8" s="167"/>
      <c r="C8" s="167"/>
      <c r="D8" s="167"/>
      <c r="E8" s="168"/>
      <c r="F8" s="169"/>
      <c r="G8" s="169"/>
    </row>
    <row r="9" ht="12.75">
      <c r="A9" s="166" t="s">
        <v>143</v>
      </c>
    </row>
    <row r="10" spans="1:5" ht="12.75">
      <c r="A10" t="s">
        <v>140</v>
      </c>
      <c r="E10" s="170">
        <f>G141</f>
        <v>0</v>
      </c>
    </row>
    <row r="11" spans="1:6" ht="12.75">
      <c r="A11" t="s">
        <v>141</v>
      </c>
      <c r="F11" s="170">
        <f>H141</f>
        <v>0</v>
      </c>
    </row>
    <row r="12" spans="1:7" ht="12.75">
      <c r="A12" t="s">
        <v>142</v>
      </c>
      <c r="G12" s="171">
        <f>I141</f>
        <v>0</v>
      </c>
    </row>
    <row r="13" ht="12.75">
      <c r="A13" t="s">
        <v>144</v>
      </c>
    </row>
    <row r="14" ht="12.75">
      <c r="A14" s="166" t="s">
        <v>145</v>
      </c>
    </row>
    <row r="16" spans="1:5" ht="12.75">
      <c r="A16" t="s">
        <v>146</v>
      </c>
      <c r="E16" s="171">
        <f>0.033*E10</f>
        <v>0</v>
      </c>
    </row>
    <row r="17" spans="1:6" ht="12.75">
      <c r="A17" t="s">
        <v>147</v>
      </c>
      <c r="F17" s="171">
        <f>(G12*0.01)*12.6</f>
        <v>0</v>
      </c>
    </row>
    <row r="18" spans="1:6" ht="12.75">
      <c r="A18" t="s">
        <v>148</v>
      </c>
      <c r="F18" s="171">
        <f>0.05*F11</f>
        <v>0</v>
      </c>
    </row>
    <row r="19" spans="1:5" ht="12.75">
      <c r="A19" t="s">
        <v>149</v>
      </c>
      <c r="E19" s="171">
        <f>0.01*E10</f>
        <v>0</v>
      </c>
    </row>
    <row r="20" spans="1:6" ht="12.75">
      <c r="A20" t="s">
        <v>150</v>
      </c>
      <c r="F20" s="171">
        <f>0.02*F11</f>
        <v>0</v>
      </c>
    </row>
    <row r="21" ht="12.75">
      <c r="A21" t="s">
        <v>144</v>
      </c>
    </row>
    <row r="22" ht="12.75">
      <c r="A22" s="166" t="s">
        <v>151</v>
      </c>
    </row>
    <row r="24" spans="1:5" ht="12.75">
      <c r="A24" s="166" t="s">
        <v>152</v>
      </c>
      <c r="E24" s="172">
        <f>E10+E16+E19</f>
        <v>0</v>
      </c>
    </row>
    <row r="25" spans="1:6" ht="12.75">
      <c r="A25" s="166" t="s">
        <v>153</v>
      </c>
      <c r="F25" s="172">
        <f>F11+F17+F18+F20</f>
        <v>0</v>
      </c>
    </row>
    <row r="26" spans="1:7" ht="12.75">
      <c r="A26" s="166" t="s">
        <v>154</v>
      </c>
      <c r="G26" s="172">
        <f>G12</f>
        <v>0</v>
      </c>
    </row>
    <row r="27" ht="12.75">
      <c r="A27" t="s">
        <v>144</v>
      </c>
    </row>
    <row r="28" spans="1:6" ht="15.75">
      <c r="A28" s="173" t="s">
        <v>155</v>
      </c>
      <c r="F28" s="174">
        <f>E24+F25+G26</f>
        <v>0</v>
      </c>
    </row>
    <row r="29" ht="12.75">
      <c r="A29" t="s">
        <v>156</v>
      </c>
    </row>
    <row r="32" ht="12.75">
      <c r="A32" s="175"/>
    </row>
    <row r="33" ht="12.75">
      <c r="A33" s="175"/>
    </row>
    <row r="34" ht="12.75">
      <c r="A34" s="175"/>
    </row>
    <row r="35" ht="12.75">
      <c r="A35" s="175"/>
    </row>
    <row r="37" ht="12.75">
      <c r="A37" t="s">
        <v>157</v>
      </c>
    </row>
    <row r="38" ht="12.75">
      <c r="A38" t="s">
        <v>158</v>
      </c>
    </row>
    <row r="39" ht="3" customHeight="1"/>
    <row r="40" spans="1:5" ht="15">
      <c r="A40" s="176" t="s">
        <v>228</v>
      </c>
      <c r="B40" s="176"/>
      <c r="C40" s="176"/>
      <c r="D40" s="176"/>
      <c r="E40" s="176"/>
    </row>
    <row r="41" ht="0.75" customHeight="1">
      <c r="A41" s="166"/>
    </row>
    <row r="42" spans="1:9" ht="12.75">
      <c r="A42" s="177"/>
      <c r="B42" s="177"/>
      <c r="C42" s="177"/>
      <c r="D42" s="177"/>
      <c r="E42" s="177"/>
      <c r="F42" s="177"/>
      <c r="G42" s="178" t="s">
        <v>140</v>
      </c>
      <c r="H42" s="178" t="s">
        <v>141</v>
      </c>
      <c r="I42" s="177"/>
    </row>
    <row r="43" spans="1:10" ht="12.75">
      <c r="A43" s="179" t="s">
        <v>159</v>
      </c>
      <c r="B43" s="179" t="s">
        <v>160</v>
      </c>
      <c r="C43" s="177"/>
      <c r="D43" s="177"/>
      <c r="E43" s="177"/>
      <c r="F43" s="179" t="s">
        <v>161</v>
      </c>
      <c r="G43" s="179" t="s">
        <v>162</v>
      </c>
      <c r="H43" s="179" t="s">
        <v>162</v>
      </c>
      <c r="I43" s="179" t="s">
        <v>163</v>
      </c>
      <c r="J43" s="180"/>
    </row>
    <row r="44" spans="1:10" ht="12.75">
      <c r="A44" s="177"/>
      <c r="B44" s="179" t="s">
        <v>164</v>
      </c>
      <c r="C44" s="177"/>
      <c r="D44" s="177"/>
      <c r="E44" s="177"/>
      <c r="F44" s="177"/>
      <c r="G44" s="179" t="s">
        <v>165</v>
      </c>
      <c r="H44" s="179" t="s">
        <v>165</v>
      </c>
      <c r="I44" s="181"/>
      <c r="J44" s="182"/>
    </row>
    <row r="45" spans="1:9" ht="16.5" customHeight="1">
      <c r="A45" s="183" t="s">
        <v>144</v>
      </c>
      <c r="B45" s="183"/>
      <c r="C45" s="183"/>
      <c r="D45" s="183"/>
      <c r="E45" s="183"/>
      <c r="F45" s="183"/>
      <c r="G45" s="183"/>
      <c r="H45" s="183"/>
      <c r="I45" s="183"/>
    </row>
    <row r="46" spans="1:9" ht="16.5" customHeight="1">
      <c r="A46" s="184" t="s">
        <v>166</v>
      </c>
      <c r="B46" s="185" t="s">
        <v>167</v>
      </c>
      <c r="C46" s="186"/>
      <c r="D46" s="186"/>
      <c r="E46" s="186"/>
      <c r="F46" s="187" t="s">
        <v>857</v>
      </c>
      <c r="G46" s="187"/>
      <c r="H46" s="188"/>
      <c r="I46" s="187"/>
    </row>
    <row r="47" spans="1:9" ht="16.5" customHeight="1">
      <c r="A47" s="184"/>
      <c r="B47" s="179" t="s">
        <v>229</v>
      </c>
      <c r="C47" s="189"/>
      <c r="D47" s="189"/>
      <c r="E47" s="186"/>
      <c r="F47" s="187">
        <v>3</v>
      </c>
      <c r="G47" s="185"/>
      <c r="H47" s="190"/>
      <c r="I47" s="185"/>
    </row>
    <row r="48" spans="1:9" ht="16.5" customHeight="1">
      <c r="A48" s="184"/>
      <c r="B48" s="179"/>
      <c r="C48" s="189"/>
      <c r="D48" s="189"/>
      <c r="E48" s="186"/>
      <c r="F48" s="187"/>
      <c r="G48" s="185"/>
      <c r="H48" s="190"/>
      <c r="I48" s="185"/>
    </row>
    <row r="49" spans="1:9" ht="16.5" customHeight="1">
      <c r="A49" s="184"/>
      <c r="B49" s="179"/>
      <c r="C49" s="189"/>
      <c r="D49" s="189"/>
      <c r="E49" s="186"/>
      <c r="F49" s="187"/>
      <c r="G49" s="185"/>
      <c r="H49" s="190"/>
      <c r="I49" s="185"/>
    </row>
    <row r="50" spans="1:9" ht="16.5" customHeight="1">
      <c r="A50" s="184"/>
      <c r="B50" s="179"/>
      <c r="C50" s="189"/>
      <c r="D50" s="189"/>
      <c r="E50" s="186"/>
      <c r="F50" s="187"/>
      <c r="G50" s="185"/>
      <c r="H50" s="190"/>
      <c r="I50" s="185"/>
    </row>
    <row r="51" spans="1:9" ht="16.5" customHeight="1">
      <c r="A51" s="184"/>
      <c r="B51" s="179"/>
      <c r="C51" s="189"/>
      <c r="D51" s="189"/>
      <c r="E51" s="186"/>
      <c r="F51" s="187"/>
      <c r="G51" s="185"/>
      <c r="H51" s="190"/>
      <c r="I51" s="185"/>
    </row>
    <row r="52" spans="1:9" ht="16.5" customHeight="1">
      <c r="A52" s="184"/>
      <c r="B52" s="179"/>
      <c r="C52" s="189"/>
      <c r="D52" s="189"/>
      <c r="E52" s="186"/>
      <c r="F52" s="187"/>
      <c r="G52" s="185"/>
      <c r="H52" s="190"/>
      <c r="I52" s="185"/>
    </row>
    <row r="53" spans="1:9" ht="16.5" customHeight="1">
      <c r="A53" s="184"/>
      <c r="B53" s="179"/>
      <c r="C53" s="189"/>
      <c r="D53" s="189"/>
      <c r="E53" s="186"/>
      <c r="F53" s="187"/>
      <c r="G53" s="185"/>
      <c r="H53" s="190"/>
      <c r="I53" s="185"/>
    </row>
    <row r="54" spans="1:9" ht="16.5" customHeight="1">
      <c r="A54" s="184"/>
      <c r="B54" s="179"/>
      <c r="C54" s="189"/>
      <c r="D54" s="189"/>
      <c r="E54" s="186"/>
      <c r="F54" s="187"/>
      <c r="G54" s="185"/>
      <c r="H54" s="190"/>
      <c r="I54" s="185"/>
    </row>
    <row r="55" spans="1:9" ht="16.5" customHeight="1">
      <c r="A55" s="184"/>
      <c r="B55" s="179"/>
      <c r="C55" s="189"/>
      <c r="D55" s="189"/>
      <c r="E55" s="186"/>
      <c r="F55" s="187"/>
      <c r="G55" s="185"/>
      <c r="H55" s="190"/>
      <c r="I55" s="185"/>
    </row>
    <row r="56" spans="1:9" ht="16.5" customHeight="1">
      <c r="A56" s="184"/>
      <c r="B56" s="179"/>
      <c r="C56" s="189"/>
      <c r="D56" s="189"/>
      <c r="E56" s="186"/>
      <c r="F56" s="187"/>
      <c r="G56" s="185"/>
      <c r="H56" s="190"/>
      <c r="I56" s="185"/>
    </row>
    <row r="57" spans="1:9" ht="16.5" customHeight="1">
      <c r="A57" s="184"/>
      <c r="B57" s="179"/>
      <c r="C57" s="189"/>
      <c r="D57" s="189"/>
      <c r="E57" s="186"/>
      <c r="F57" s="187"/>
      <c r="G57" s="185"/>
      <c r="H57" s="190"/>
      <c r="I57" s="185"/>
    </row>
    <row r="58" spans="1:9" ht="16.5" customHeight="1">
      <c r="A58" s="184"/>
      <c r="B58" s="179"/>
      <c r="C58" s="189"/>
      <c r="D58" s="189"/>
      <c r="E58" s="186"/>
      <c r="F58" s="187"/>
      <c r="G58" s="185"/>
      <c r="H58" s="190"/>
      <c r="I58" s="185"/>
    </row>
    <row r="59" spans="1:9" ht="16.5" customHeight="1">
      <c r="A59" s="184"/>
      <c r="B59" s="179"/>
      <c r="C59" s="189"/>
      <c r="D59" s="189"/>
      <c r="E59" s="186"/>
      <c r="F59" s="187"/>
      <c r="G59" s="185"/>
      <c r="H59" s="190"/>
      <c r="I59" s="185"/>
    </row>
    <row r="60" spans="1:13" ht="16.5" customHeight="1">
      <c r="A60" s="184" t="s">
        <v>168</v>
      </c>
      <c r="B60" s="185" t="s">
        <v>169</v>
      </c>
      <c r="C60" s="186"/>
      <c r="D60" s="186"/>
      <c r="E60" s="186"/>
      <c r="F60" s="191" t="s">
        <v>857</v>
      </c>
      <c r="G60" s="526"/>
      <c r="H60" s="527"/>
      <c r="I60" s="526"/>
      <c r="M60" s="176"/>
    </row>
    <row r="61" spans="1:9" ht="16.5" customHeight="1">
      <c r="A61" s="184"/>
      <c r="B61" s="179" t="s">
        <v>170</v>
      </c>
      <c r="C61" s="189"/>
      <c r="D61" s="189"/>
      <c r="E61" s="189"/>
      <c r="F61" s="191">
        <v>6</v>
      </c>
      <c r="G61" s="528"/>
      <c r="H61" s="529"/>
      <c r="I61" s="528"/>
    </row>
    <row r="62" spans="1:9" ht="16.5" customHeight="1">
      <c r="A62" s="195"/>
      <c r="B62" s="179"/>
      <c r="C62" s="186"/>
      <c r="D62" s="186"/>
      <c r="E62" s="186"/>
      <c r="F62" s="187"/>
      <c r="G62" s="530"/>
      <c r="H62" s="531"/>
      <c r="I62" s="530"/>
    </row>
    <row r="63" spans="1:9" ht="16.5" customHeight="1">
      <c r="A63" s="184" t="s">
        <v>171</v>
      </c>
      <c r="B63" s="193" t="s">
        <v>172</v>
      </c>
      <c r="C63" s="176"/>
      <c r="D63" s="176"/>
      <c r="E63" s="176"/>
      <c r="F63" s="191" t="s">
        <v>857</v>
      </c>
      <c r="G63" s="526"/>
      <c r="H63" s="527"/>
      <c r="I63" s="526"/>
    </row>
    <row r="64" spans="1:9" ht="16.5" customHeight="1">
      <c r="A64" s="184"/>
      <c r="B64" s="179" t="s">
        <v>170</v>
      </c>
      <c r="C64" s="196"/>
      <c r="D64" s="196"/>
      <c r="E64" s="196"/>
      <c r="F64" s="191">
        <v>3</v>
      </c>
      <c r="G64" s="528"/>
      <c r="H64" s="529"/>
      <c r="I64" s="528"/>
    </row>
    <row r="65" spans="1:9" ht="16.5" customHeight="1">
      <c r="A65" s="195"/>
      <c r="B65" s="197"/>
      <c r="C65" s="191"/>
      <c r="D65" s="191"/>
      <c r="E65" s="191"/>
      <c r="F65" s="191"/>
      <c r="G65" s="528"/>
      <c r="H65" s="529"/>
      <c r="I65" s="528"/>
    </row>
    <row r="66" spans="1:9" ht="16.5" customHeight="1">
      <c r="A66" s="184" t="s">
        <v>173</v>
      </c>
      <c r="B66" s="185" t="s">
        <v>174</v>
      </c>
      <c r="C66" s="186"/>
      <c r="D66" s="186"/>
      <c r="E66" s="186"/>
      <c r="F66" s="187" t="s">
        <v>857</v>
      </c>
      <c r="G66" s="532"/>
      <c r="H66" s="533"/>
      <c r="I66" s="532"/>
    </row>
    <row r="67" spans="1:9" ht="16.5" customHeight="1">
      <c r="A67" s="184"/>
      <c r="B67" s="179" t="s">
        <v>170</v>
      </c>
      <c r="C67" s="186"/>
      <c r="D67" s="186"/>
      <c r="E67" s="186"/>
      <c r="F67" s="187">
        <v>3</v>
      </c>
      <c r="G67" s="530"/>
      <c r="H67" s="531"/>
      <c r="I67" s="530"/>
    </row>
    <row r="68" spans="1:9" ht="16.5" customHeight="1">
      <c r="A68" s="195"/>
      <c r="B68" s="179"/>
      <c r="C68" s="176"/>
      <c r="D68" s="176"/>
      <c r="E68" s="176"/>
      <c r="F68" s="176"/>
      <c r="G68" s="534"/>
      <c r="H68" s="535"/>
      <c r="I68" s="534"/>
    </row>
    <row r="69" spans="1:9" ht="16.5" customHeight="1">
      <c r="A69" s="184" t="s">
        <v>175</v>
      </c>
      <c r="B69" s="185" t="s">
        <v>176</v>
      </c>
      <c r="C69" s="186"/>
      <c r="D69" s="186"/>
      <c r="E69" s="186"/>
      <c r="F69" s="191" t="s">
        <v>857</v>
      </c>
      <c r="G69" s="526"/>
      <c r="H69" s="527"/>
      <c r="I69" s="526"/>
    </row>
    <row r="70" spans="1:9" ht="16.5" customHeight="1">
      <c r="A70" s="184"/>
      <c r="B70" s="179" t="s">
        <v>177</v>
      </c>
      <c r="C70" s="186"/>
      <c r="D70" s="186"/>
      <c r="E70" s="186"/>
      <c r="F70" s="191">
        <v>9</v>
      </c>
      <c r="G70" s="528"/>
      <c r="H70" s="529"/>
      <c r="I70" s="528"/>
    </row>
    <row r="71" spans="1:9" ht="16.5" customHeight="1">
      <c r="A71" s="184"/>
      <c r="B71" s="179"/>
      <c r="C71" s="198"/>
      <c r="D71" s="191"/>
      <c r="E71" s="191"/>
      <c r="F71" s="191"/>
      <c r="G71" s="528"/>
      <c r="H71" s="529"/>
      <c r="I71" s="528"/>
    </row>
    <row r="72" spans="1:9" ht="16.5" customHeight="1">
      <c r="A72" s="184" t="s">
        <v>178</v>
      </c>
      <c r="B72" s="185" t="s">
        <v>179</v>
      </c>
      <c r="C72" s="186"/>
      <c r="D72" s="186"/>
      <c r="E72" s="186"/>
      <c r="F72" s="191" t="s">
        <v>857</v>
      </c>
      <c r="G72" s="526"/>
      <c r="H72" s="527"/>
      <c r="I72" s="526"/>
    </row>
    <row r="73" spans="1:9" ht="16.5" customHeight="1">
      <c r="A73" s="184"/>
      <c r="B73" s="179" t="s">
        <v>180</v>
      </c>
      <c r="C73" s="186"/>
      <c r="D73" s="186"/>
      <c r="E73" s="186"/>
      <c r="F73" s="191">
        <v>15</v>
      </c>
      <c r="G73" s="528"/>
      <c r="H73" s="529"/>
      <c r="I73" s="528"/>
    </row>
    <row r="74" spans="1:9" ht="16.5" customHeight="1">
      <c r="A74" s="184"/>
      <c r="B74" s="179"/>
      <c r="C74" s="198"/>
      <c r="D74" s="191"/>
      <c r="E74" s="191"/>
      <c r="F74" s="191"/>
      <c r="G74" s="528"/>
      <c r="H74" s="529"/>
      <c r="I74" s="528"/>
    </row>
    <row r="75" spans="1:9" ht="16.5" customHeight="1">
      <c r="A75" s="184" t="s">
        <v>181</v>
      </c>
      <c r="B75" s="193" t="s">
        <v>182</v>
      </c>
      <c r="C75" s="191"/>
      <c r="D75" s="191"/>
      <c r="E75" s="191"/>
      <c r="F75" s="191" t="s">
        <v>857</v>
      </c>
      <c r="G75" s="526"/>
      <c r="H75" s="527"/>
      <c r="I75" s="526"/>
    </row>
    <row r="76" spans="1:9" ht="16.5" customHeight="1">
      <c r="A76" s="184"/>
      <c r="B76" s="179" t="s">
        <v>183</v>
      </c>
      <c r="C76" s="191"/>
      <c r="D76" s="191"/>
      <c r="E76" s="191"/>
      <c r="F76" s="191">
        <v>3</v>
      </c>
      <c r="G76" s="528"/>
      <c r="H76" s="529"/>
      <c r="I76" s="528"/>
    </row>
    <row r="77" spans="1:9" ht="16.5" customHeight="1">
      <c r="A77" s="184"/>
      <c r="B77" s="179"/>
      <c r="C77" s="176"/>
      <c r="D77" s="176"/>
      <c r="E77" s="186"/>
      <c r="F77" s="187"/>
      <c r="G77" s="530"/>
      <c r="H77" s="531"/>
      <c r="I77" s="530"/>
    </row>
    <row r="78" spans="1:9" ht="16.5" customHeight="1">
      <c r="A78" s="184" t="s">
        <v>184</v>
      </c>
      <c r="B78" s="185" t="s">
        <v>185</v>
      </c>
      <c r="C78" s="186"/>
      <c r="D78" s="186"/>
      <c r="E78" s="186"/>
      <c r="F78" s="191" t="s">
        <v>857</v>
      </c>
      <c r="G78" s="526"/>
      <c r="H78" s="527"/>
      <c r="I78" s="526"/>
    </row>
    <row r="79" spans="1:9" ht="16.5" customHeight="1">
      <c r="A79" s="184"/>
      <c r="B79" s="179" t="s">
        <v>186</v>
      </c>
      <c r="C79" s="186"/>
      <c r="D79" s="186"/>
      <c r="E79" s="186"/>
      <c r="F79" s="191">
        <v>1</v>
      </c>
      <c r="G79" s="528"/>
      <c r="H79" s="529"/>
      <c r="I79" s="528"/>
    </row>
    <row r="80" spans="1:9" ht="16.5" customHeight="1">
      <c r="A80" s="184"/>
      <c r="B80" s="179"/>
      <c r="C80" s="186"/>
      <c r="D80" s="186"/>
      <c r="E80" s="186"/>
      <c r="F80" s="187"/>
      <c r="G80" s="530"/>
      <c r="H80" s="531"/>
      <c r="I80" s="530"/>
    </row>
    <row r="81" spans="1:9" ht="16.5" customHeight="1">
      <c r="A81" s="184" t="s">
        <v>187</v>
      </c>
      <c r="B81" s="185" t="s">
        <v>188</v>
      </c>
      <c r="C81" s="186"/>
      <c r="D81" s="186"/>
      <c r="E81" s="186"/>
      <c r="F81" s="191" t="s">
        <v>857</v>
      </c>
      <c r="G81" s="526"/>
      <c r="H81" s="527"/>
      <c r="I81" s="526"/>
    </row>
    <row r="82" spans="1:9" ht="16.5" customHeight="1">
      <c r="A82" s="184"/>
      <c r="B82" s="179" t="s">
        <v>186</v>
      </c>
      <c r="C82" s="186"/>
      <c r="D82" s="186"/>
      <c r="E82" s="186"/>
      <c r="F82" s="191">
        <v>1</v>
      </c>
      <c r="G82" s="528"/>
      <c r="H82" s="529"/>
      <c r="I82" s="528"/>
    </row>
    <row r="83" spans="1:9" ht="16.5" customHeight="1">
      <c r="A83" s="184"/>
      <c r="B83" s="179"/>
      <c r="C83" s="191"/>
      <c r="D83" s="191"/>
      <c r="E83" s="191"/>
      <c r="F83" s="191"/>
      <c r="G83" s="526"/>
      <c r="H83" s="526"/>
      <c r="I83" s="526"/>
    </row>
    <row r="84" spans="1:9" ht="16.5" customHeight="1">
      <c r="A84" s="184" t="s">
        <v>189</v>
      </c>
      <c r="B84" s="193" t="s">
        <v>190</v>
      </c>
      <c r="C84" s="191"/>
      <c r="D84" s="191"/>
      <c r="E84" s="191"/>
      <c r="F84" s="191" t="s">
        <v>888</v>
      </c>
      <c r="G84" s="526"/>
      <c r="H84" s="527"/>
      <c r="I84" s="526"/>
    </row>
    <row r="85" spans="1:9" ht="16.5" customHeight="1">
      <c r="A85" s="184"/>
      <c r="B85" s="179" t="s">
        <v>191</v>
      </c>
      <c r="C85" s="191"/>
      <c r="D85" s="191"/>
      <c r="E85" s="191"/>
      <c r="F85" s="191">
        <v>18</v>
      </c>
      <c r="G85" s="528"/>
      <c r="H85" s="529"/>
      <c r="I85" s="528"/>
    </row>
    <row r="86" spans="1:9" ht="16.5" customHeight="1">
      <c r="A86" s="184"/>
      <c r="B86" s="179"/>
      <c r="C86" s="199"/>
      <c r="D86" s="199"/>
      <c r="E86" s="199"/>
      <c r="F86" s="187"/>
      <c r="G86" s="530"/>
      <c r="H86" s="531"/>
      <c r="I86" s="530"/>
    </row>
    <row r="87" spans="1:9" ht="16.5" customHeight="1">
      <c r="A87" s="184"/>
      <c r="B87" s="185" t="s">
        <v>192</v>
      </c>
      <c r="C87" s="186"/>
      <c r="D87" s="186"/>
      <c r="E87" s="186"/>
      <c r="F87" s="187" t="s">
        <v>857</v>
      </c>
      <c r="G87" s="532"/>
      <c r="H87" s="533"/>
      <c r="I87" s="532"/>
    </row>
    <row r="88" spans="1:9" ht="16.5" customHeight="1">
      <c r="A88" s="184"/>
      <c r="B88" s="179" t="s">
        <v>191</v>
      </c>
      <c r="C88" s="189"/>
      <c r="D88" s="189"/>
      <c r="E88" s="189"/>
      <c r="F88" s="187">
        <v>9</v>
      </c>
      <c r="G88" s="530"/>
      <c r="H88" s="531"/>
      <c r="I88" s="530"/>
    </row>
    <row r="89" spans="1:9" ht="16.5" customHeight="1">
      <c r="A89" s="184"/>
      <c r="B89" s="179"/>
      <c r="C89" s="199"/>
      <c r="D89" s="199"/>
      <c r="E89" s="199"/>
      <c r="F89" s="187"/>
      <c r="G89" s="530"/>
      <c r="H89" s="531"/>
      <c r="I89" s="530"/>
    </row>
    <row r="90" spans="1:9" ht="16.5" customHeight="1">
      <c r="A90" s="184"/>
      <c r="B90" s="193" t="s">
        <v>193</v>
      </c>
      <c r="C90" s="191"/>
      <c r="D90" s="191"/>
      <c r="E90" s="191"/>
      <c r="F90" s="191" t="s">
        <v>857</v>
      </c>
      <c r="G90" s="526"/>
      <c r="H90" s="533"/>
      <c r="I90" s="526"/>
    </row>
    <row r="91" spans="1:9" ht="16.5" customHeight="1">
      <c r="A91" s="184"/>
      <c r="B91" s="179" t="s">
        <v>194</v>
      </c>
      <c r="C91" s="191"/>
      <c r="D91" s="191"/>
      <c r="E91" s="191"/>
      <c r="F91" s="191">
        <v>9</v>
      </c>
      <c r="G91" s="530"/>
      <c r="H91" s="531"/>
      <c r="I91" s="530"/>
    </row>
    <row r="92" spans="1:9" ht="16.5" customHeight="1">
      <c r="A92" s="184"/>
      <c r="B92" s="179"/>
      <c r="C92" s="196"/>
      <c r="D92" s="196"/>
      <c r="E92" s="189"/>
      <c r="F92" s="187"/>
      <c r="G92" s="530"/>
      <c r="H92" s="531"/>
      <c r="I92" s="530"/>
    </row>
    <row r="93" spans="1:9" ht="16.5" customHeight="1">
      <c r="A93" s="184" t="s">
        <v>195</v>
      </c>
      <c r="B93" s="185" t="s">
        <v>196</v>
      </c>
      <c r="C93" s="186"/>
      <c r="D93" s="186"/>
      <c r="E93" s="186"/>
      <c r="F93" s="187" t="s">
        <v>888</v>
      </c>
      <c r="G93" s="532"/>
      <c r="H93" s="533"/>
      <c r="I93" s="532"/>
    </row>
    <row r="94" spans="1:9" ht="16.5" customHeight="1">
      <c r="A94" s="184"/>
      <c r="B94" s="179" t="s">
        <v>170</v>
      </c>
      <c r="C94" s="189"/>
      <c r="D94" s="189"/>
      <c r="E94" s="189"/>
      <c r="F94" s="187">
        <v>9</v>
      </c>
      <c r="G94" s="530"/>
      <c r="H94" s="531"/>
      <c r="I94" s="530"/>
    </row>
    <row r="95" spans="1:9" ht="16.5" customHeight="1">
      <c r="A95" s="184"/>
      <c r="B95" s="179"/>
      <c r="C95" s="189"/>
      <c r="D95" s="189"/>
      <c r="E95" s="189"/>
      <c r="F95" s="187"/>
      <c r="G95" s="530"/>
      <c r="H95" s="531"/>
      <c r="I95" s="530"/>
    </row>
    <row r="96" spans="1:9" ht="16.5" customHeight="1">
      <c r="A96" s="184"/>
      <c r="B96" s="193" t="s">
        <v>197</v>
      </c>
      <c r="C96" s="191"/>
      <c r="D96" s="191"/>
      <c r="E96" s="191"/>
      <c r="F96" s="191" t="s">
        <v>857</v>
      </c>
      <c r="G96" s="526"/>
      <c r="H96" s="533"/>
      <c r="I96" s="526"/>
    </row>
    <row r="97" spans="1:9" ht="16.5" customHeight="1">
      <c r="A97" s="184"/>
      <c r="B97" s="179" t="s">
        <v>170</v>
      </c>
      <c r="C97" s="191"/>
      <c r="D97" s="191"/>
      <c r="E97" s="191"/>
      <c r="F97" s="191">
        <v>3</v>
      </c>
      <c r="G97" s="530"/>
      <c r="H97" s="531"/>
      <c r="I97" s="530"/>
    </row>
    <row r="98" spans="1:9" ht="16.5" customHeight="1">
      <c r="A98" s="184"/>
      <c r="B98" s="179"/>
      <c r="C98" s="189"/>
      <c r="D98" s="189"/>
      <c r="E98" s="189"/>
      <c r="F98" s="187"/>
      <c r="G98" s="530"/>
      <c r="H98" s="531"/>
      <c r="I98" s="530"/>
    </row>
    <row r="99" spans="1:9" ht="16.5" customHeight="1">
      <c r="A99" s="184"/>
      <c r="B99" s="185" t="s">
        <v>198</v>
      </c>
      <c r="C99" s="186"/>
      <c r="D99" s="186"/>
      <c r="E99" s="186"/>
      <c r="F99" s="187" t="s">
        <v>857</v>
      </c>
      <c r="G99" s="532"/>
      <c r="H99" s="533"/>
      <c r="I99" s="532"/>
    </row>
    <row r="100" spans="1:9" ht="16.5" customHeight="1">
      <c r="A100" s="184"/>
      <c r="B100" s="179" t="s">
        <v>170</v>
      </c>
      <c r="C100" s="189"/>
      <c r="D100" s="189"/>
      <c r="E100" s="189"/>
      <c r="F100" s="187">
        <v>6</v>
      </c>
      <c r="G100" s="530"/>
      <c r="H100" s="531"/>
      <c r="I100" s="530"/>
    </row>
    <row r="101" spans="1:9" ht="16.5" customHeight="1">
      <c r="A101" s="184"/>
      <c r="B101" s="179"/>
      <c r="C101" s="189"/>
      <c r="D101" s="189"/>
      <c r="E101" s="189"/>
      <c r="F101" s="187"/>
      <c r="G101" s="530"/>
      <c r="H101" s="531"/>
      <c r="I101" s="530"/>
    </row>
    <row r="102" spans="1:9" ht="16.5" customHeight="1">
      <c r="A102" s="184"/>
      <c r="B102" s="185" t="s">
        <v>199</v>
      </c>
      <c r="C102" s="186"/>
      <c r="D102" s="186"/>
      <c r="E102" s="186"/>
      <c r="F102" s="187" t="s">
        <v>857</v>
      </c>
      <c r="G102" s="532"/>
      <c r="H102" s="533"/>
      <c r="I102" s="532"/>
    </row>
    <row r="103" spans="1:9" ht="16.5" customHeight="1">
      <c r="A103" s="184"/>
      <c r="B103" s="179" t="s">
        <v>170</v>
      </c>
      <c r="C103" s="189"/>
      <c r="D103" s="189"/>
      <c r="E103" s="189"/>
      <c r="F103" s="187">
        <v>9</v>
      </c>
      <c r="G103" s="530"/>
      <c r="H103" s="531"/>
      <c r="I103" s="530"/>
    </row>
    <row r="104" spans="1:9" ht="16.5" customHeight="1">
      <c r="A104" s="184"/>
      <c r="B104" s="179"/>
      <c r="C104" s="189"/>
      <c r="D104" s="189"/>
      <c r="E104" s="189"/>
      <c r="F104" s="187"/>
      <c r="G104" s="530"/>
      <c r="H104" s="531"/>
      <c r="I104" s="530"/>
    </row>
    <row r="105" spans="1:9" ht="16.5" customHeight="1">
      <c r="A105" s="184"/>
      <c r="B105" s="193" t="s">
        <v>200</v>
      </c>
      <c r="C105" s="191"/>
      <c r="D105" s="191"/>
      <c r="E105" s="191"/>
      <c r="F105" s="191" t="s">
        <v>857</v>
      </c>
      <c r="G105" s="526"/>
      <c r="H105" s="533"/>
      <c r="I105" s="526"/>
    </row>
    <row r="106" spans="1:9" ht="16.5" customHeight="1">
      <c r="A106" s="184"/>
      <c r="B106" s="179" t="s">
        <v>170</v>
      </c>
      <c r="C106" s="191"/>
      <c r="D106" s="191"/>
      <c r="E106" s="191"/>
      <c r="F106" s="191">
        <v>3</v>
      </c>
      <c r="G106" s="530"/>
      <c r="H106" s="531"/>
      <c r="I106" s="530"/>
    </row>
    <row r="107" spans="1:9" ht="16.5" customHeight="1">
      <c r="A107" s="184"/>
      <c r="B107" s="179"/>
      <c r="C107" s="191"/>
      <c r="D107" s="191"/>
      <c r="E107" s="191"/>
      <c r="F107" s="191"/>
      <c r="G107" s="530"/>
      <c r="H107" s="531"/>
      <c r="I107" s="530"/>
    </row>
    <row r="108" spans="1:9" ht="16.5" customHeight="1">
      <c r="A108" s="184" t="s">
        <v>201</v>
      </c>
      <c r="B108" s="193" t="s">
        <v>202</v>
      </c>
      <c r="C108" s="191"/>
      <c r="D108" s="191"/>
      <c r="E108" s="191"/>
      <c r="F108" s="191" t="s">
        <v>857</v>
      </c>
      <c r="G108" s="526"/>
      <c r="H108" s="533"/>
      <c r="I108" s="526"/>
    </row>
    <row r="109" spans="1:9" ht="16.5" customHeight="1">
      <c r="A109" s="184"/>
      <c r="B109" s="179" t="s">
        <v>203</v>
      </c>
      <c r="C109" s="191"/>
      <c r="D109" s="191"/>
      <c r="E109" s="191"/>
      <c r="F109" s="191">
        <v>3</v>
      </c>
      <c r="G109" s="530"/>
      <c r="H109" s="531"/>
      <c r="I109" s="530"/>
    </row>
    <row r="110" spans="1:9" ht="16.5" customHeight="1">
      <c r="A110" s="184"/>
      <c r="B110" s="179"/>
      <c r="C110" s="191"/>
      <c r="D110" s="191"/>
      <c r="E110" s="191"/>
      <c r="F110" s="191"/>
      <c r="G110" s="530"/>
      <c r="H110" s="531"/>
      <c r="I110" s="530"/>
    </row>
    <row r="111" spans="1:9" ht="16.5" customHeight="1">
      <c r="A111" s="184" t="s">
        <v>204</v>
      </c>
      <c r="B111" s="185" t="s">
        <v>205</v>
      </c>
      <c r="C111" s="186"/>
      <c r="D111" s="186"/>
      <c r="E111" s="186"/>
      <c r="F111" s="187" t="s">
        <v>888</v>
      </c>
      <c r="G111" s="532"/>
      <c r="H111" s="533"/>
      <c r="I111" s="532"/>
    </row>
    <row r="112" spans="1:9" ht="16.5" customHeight="1">
      <c r="A112" s="184"/>
      <c r="B112" s="179" t="s">
        <v>206</v>
      </c>
      <c r="C112" s="189"/>
      <c r="D112" s="189"/>
      <c r="E112" s="189"/>
      <c r="F112" s="187">
        <v>9</v>
      </c>
      <c r="G112" s="530"/>
      <c r="H112" s="531"/>
      <c r="I112" s="530"/>
    </row>
    <row r="113" spans="1:9" ht="16.5" customHeight="1">
      <c r="A113" s="184"/>
      <c r="B113" s="179"/>
      <c r="C113" s="191"/>
      <c r="D113" s="191"/>
      <c r="E113" s="191"/>
      <c r="F113" s="191"/>
      <c r="G113" s="530"/>
      <c r="H113" s="531"/>
      <c r="I113" s="530"/>
    </row>
    <row r="114" spans="1:9" ht="16.5" customHeight="1">
      <c r="A114" s="184"/>
      <c r="B114" s="193" t="s">
        <v>207</v>
      </c>
      <c r="C114" s="176"/>
      <c r="D114" s="176"/>
      <c r="E114" s="186"/>
      <c r="F114" s="187" t="s">
        <v>857</v>
      </c>
      <c r="G114" s="532"/>
      <c r="H114" s="533"/>
      <c r="I114" s="532"/>
    </row>
    <row r="115" spans="1:9" ht="16.5" customHeight="1">
      <c r="A115" s="184"/>
      <c r="B115" s="179" t="s">
        <v>206</v>
      </c>
      <c r="C115" s="196"/>
      <c r="D115" s="196"/>
      <c r="E115" s="189"/>
      <c r="F115" s="187">
        <v>4</v>
      </c>
      <c r="G115" s="530"/>
      <c r="H115" s="531"/>
      <c r="I115" s="530"/>
    </row>
    <row r="116" spans="1:9" ht="16.5" customHeight="1">
      <c r="A116" s="184"/>
      <c r="B116" s="179"/>
      <c r="C116" s="196"/>
      <c r="D116" s="196"/>
      <c r="E116" s="189"/>
      <c r="F116" s="187"/>
      <c r="G116" s="530"/>
      <c r="H116" s="531"/>
      <c r="I116" s="530"/>
    </row>
    <row r="117" spans="1:9" ht="16.5" customHeight="1">
      <c r="A117" s="184"/>
      <c r="B117" s="185" t="s">
        <v>208</v>
      </c>
      <c r="C117" s="186"/>
      <c r="D117" s="186"/>
      <c r="E117" s="186"/>
      <c r="F117" s="187" t="s">
        <v>857</v>
      </c>
      <c r="G117" s="532"/>
      <c r="H117" s="533"/>
      <c r="I117" s="532"/>
    </row>
    <row r="118" spans="1:9" ht="16.5" customHeight="1">
      <c r="A118" s="184"/>
      <c r="B118" s="179" t="s">
        <v>206</v>
      </c>
      <c r="C118" s="189"/>
      <c r="D118" s="189"/>
      <c r="E118" s="189"/>
      <c r="F118" s="187">
        <v>1</v>
      </c>
      <c r="G118" s="530"/>
      <c r="H118" s="531"/>
      <c r="I118" s="530"/>
    </row>
    <row r="119" spans="1:9" ht="16.5" customHeight="1">
      <c r="A119" s="184"/>
      <c r="B119" s="179"/>
      <c r="C119" s="191"/>
      <c r="D119" s="191"/>
      <c r="E119" s="191"/>
      <c r="F119" s="191"/>
      <c r="G119" s="530"/>
      <c r="H119" s="531"/>
      <c r="I119" s="530"/>
    </row>
    <row r="120" spans="1:9" ht="16.5" customHeight="1">
      <c r="A120" s="184"/>
      <c r="B120" s="185" t="s">
        <v>209</v>
      </c>
      <c r="C120" s="186"/>
      <c r="D120" s="186"/>
      <c r="E120" s="186"/>
      <c r="F120" s="187" t="s">
        <v>888</v>
      </c>
      <c r="G120" s="532"/>
      <c r="H120" s="533"/>
      <c r="I120" s="532"/>
    </row>
    <row r="121" spans="1:9" ht="16.5" customHeight="1">
      <c r="A121" s="184"/>
      <c r="B121" s="179" t="s">
        <v>206</v>
      </c>
      <c r="C121" s="189"/>
      <c r="D121" s="189"/>
      <c r="E121" s="189"/>
      <c r="F121" s="187">
        <v>6</v>
      </c>
      <c r="G121" s="530"/>
      <c r="H121" s="531"/>
      <c r="I121" s="530"/>
    </row>
    <row r="122" spans="1:9" ht="16.5" customHeight="1">
      <c r="A122" s="184"/>
      <c r="B122" s="179"/>
      <c r="C122" s="189"/>
      <c r="D122" s="189"/>
      <c r="E122" s="189"/>
      <c r="F122" s="187"/>
      <c r="G122" s="530"/>
      <c r="H122" s="531"/>
      <c r="I122" s="530"/>
    </row>
    <row r="123" spans="1:9" ht="16.5" customHeight="1">
      <c r="A123" s="184" t="s">
        <v>210</v>
      </c>
      <c r="B123" s="185" t="s">
        <v>211</v>
      </c>
      <c r="C123" s="186"/>
      <c r="D123" s="186"/>
      <c r="E123" s="186"/>
      <c r="F123" s="187" t="s">
        <v>212</v>
      </c>
      <c r="G123" s="532"/>
      <c r="H123" s="533"/>
      <c r="I123" s="532"/>
    </row>
    <row r="124" spans="1:9" ht="16.5" customHeight="1">
      <c r="A124" s="184"/>
      <c r="B124" s="179" t="s">
        <v>213</v>
      </c>
      <c r="C124" s="189"/>
      <c r="D124" s="189"/>
      <c r="E124" s="189"/>
      <c r="F124" s="187">
        <v>1</v>
      </c>
      <c r="G124" s="530"/>
      <c r="H124" s="531"/>
      <c r="I124" s="530"/>
    </row>
    <row r="125" spans="1:9" ht="16.5" customHeight="1">
      <c r="A125" s="184"/>
      <c r="B125" s="179"/>
      <c r="C125" s="191"/>
      <c r="D125" s="191"/>
      <c r="E125" s="191"/>
      <c r="F125" s="191"/>
      <c r="G125" s="530"/>
      <c r="H125" s="531"/>
      <c r="I125" s="530"/>
    </row>
    <row r="126" spans="1:9" ht="16.5" customHeight="1">
      <c r="A126" s="184" t="s">
        <v>214</v>
      </c>
      <c r="B126" s="185" t="s">
        <v>215</v>
      </c>
      <c r="C126" s="186"/>
      <c r="D126" s="186"/>
      <c r="E126" s="186"/>
      <c r="F126" s="191" t="s">
        <v>857</v>
      </c>
      <c r="G126" s="526"/>
      <c r="H126" s="527"/>
      <c r="I126" s="526"/>
    </row>
    <row r="127" spans="1:9" ht="16.5" customHeight="1">
      <c r="A127" s="184"/>
      <c r="B127" s="179"/>
      <c r="C127" s="186"/>
      <c r="D127" s="186"/>
      <c r="E127" s="186"/>
      <c r="F127" s="191">
        <v>1</v>
      </c>
      <c r="G127" s="528"/>
      <c r="H127" s="529"/>
      <c r="I127" s="528"/>
    </row>
    <row r="128" spans="1:9" ht="16.5" customHeight="1">
      <c r="A128" s="184"/>
      <c r="B128" s="179"/>
      <c r="C128" s="191"/>
      <c r="D128" s="191"/>
      <c r="E128" s="191"/>
      <c r="F128" s="191"/>
      <c r="G128" s="530"/>
      <c r="H128" s="531"/>
      <c r="I128" s="530"/>
    </row>
    <row r="129" spans="1:9" ht="16.5" customHeight="1">
      <c r="A129" s="184" t="s">
        <v>216</v>
      </c>
      <c r="B129" s="185" t="s">
        <v>217</v>
      </c>
      <c r="C129" s="186"/>
      <c r="D129" s="186"/>
      <c r="E129" s="186"/>
      <c r="F129" s="191" t="s">
        <v>857</v>
      </c>
      <c r="G129" s="526"/>
      <c r="H129" s="527"/>
      <c r="I129" s="526"/>
    </row>
    <row r="130" spans="1:9" ht="16.5" customHeight="1">
      <c r="A130" s="184"/>
      <c r="B130" s="179"/>
      <c r="C130" s="186"/>
      <c r="D130" s="186"/>
      <c r="E130" s="186"/>
      <c r="F130" s="191">
        <v>1</v>
      </c>
      <c r="G130" s="528"/>
      <c r="H130" s="529"/>
      <c r="I130" s="528"/>
    </row>
    <row r="131" spans="1:9" ht="16.5" customHeight="1">
      <c r="A131" s="184"/>
      <c r="B131" s="179"/>
      <c r="C131" s="186"/>
      <c r="D131" s="186"/>
      <c r="E131" s="186"/>
      <c r="F131" s="191"/>
      <c r="G131" s="528"/>
      <c r="H131" s="529"/>
      <c r="I131" s="528"/>
    </row>
    <row r="132" spans="1:9" ht="16.5" customHeight="1">
      <c r="A132" s="184" t="s">
        <v>218</v>
      </c>
      <c r="B132" s="193" t="s">
        <v>219</v>
      </c>
      <c r="C132" s="191"/>
      <c r="D132" s="191"/>
      <c r="E132" s="191"/>
      <c r="F132" s="191" t="s">
        <v>230</v>
      </c>
      <c r="G132" s="526"/>
      <c r="H132" s="527"/>
      <c r="I132" s="526"/>
    </row>
    <row r="133" spans="1:9" ht="16.5" customHeight="1">
      <c r="A133" s="184"/>
      <c r="B133" s="179" t="s">
        <v>220</v>
      </c>
      <c r="C133" s="191"/>
      <c r="D133" s="191"/>
      <c r="E133" s="191"/>
      <c r="F133" s="191">
        <v>6</v>
      </c>
      <c r="G133" s="528"/>
      <c r="H133" s="529"/>
      <c r="I133" s="528"/>
    </row>
    <row r="134" spans="1:9" ht="16.5" customHeight="1">
      <c r="A134" s="184"/>
      <c r="B134" s="179"/>
      <c r="C134" s="191"/>
      <c r="D134" s="191"/>
      <c r="E134" s="191"/>
      <c r="F134" s="191"/>
      <c r="G134" s="528"/>
      <c r="H134" s="529"/>
      <c r="I134" s="528"/>
    </row>
    <row r="135" spans="1:9" ht="16.5" customHeight="1">
      <c r="A135" s="184" t="s">
        <v>221</v>
      </c>
      <c r="B135" s="193" t="s">
        <v>222</v>
      </c>
      <c r="C135" s="191"/>
      <c r="D135" s="191"/>
      <c r="E135" s="191"/>
      <c r="F135" s="191" t="s">
        <v>888</v>
      </c>
      <c r="G135" s="526"/>
      <c r="H135" s="527"/>
      <c r="I135" s="526"/>
    </row>
    <row r="136" spans="1:9" ht="16.5" customHeight="1">
      <c r="A136" s="184"/>
      <c r="B136" s="179" t="s">
        <v>223</v>
      </c>
      <c r="C136" s="191"/>
      <c r="D136" s="191"/>
      <c r="E136" s="191"/>
      <c r="F136" s="191">
        <v>2</v>
      </c>
      <c r="G136" s="528"/>
      <c r="H136" s="529"/>
      <c r="I136" s="528"/>
    </row>
    <row r="137" spans="1:9" ht="16.5" customHeight="1">
      <c r="A137" s="184"/>
      <c r="B137" s="179"/>
      <c r="C137" s="191"/>
      <c r="D137" s="191"/>
      <c r="E137" s="191"/>
      <c r="F137" s="191"/>
      <c r="G137" s="530"/>
      <c r="H137" s="531"/>
      <c r="I137" s="530"/>
    </row>
    <row r="138" spans="1:9" ht="16.5" customHeight="1">
      <c r="A138" s="184" t="s">
        <v>224</v>
      </c>
      <c r="B138" s="193" t="s">
        <v>225</v>
      </c>
      <c r="C138" s="199"/>
      <c r="D138" s="199"/>
      <c r="E138" s="199"/>
      <c r="F138" s="191" t="s">
        <v>226</v>
      </c>
      <c r="G138" s="526"/>
      <c r="H138" s="526"/>
      <c r="I138" s="526"/>
    </row>
    <row r="139" spans="1:9" ht="16.5" customHeight="1">
      <c r="A139" s="195"/>
      <c r="B139" s="199"/>
      <c r="C139" s="199"/>
      <c r="D139" s="199"/>
      <c r="E139" s="199"/>
      <c r="F139" s="191">
        <v>6</v>
      </c>
      <c r="G139" s="528"/>
      <c r="H139" s="529"/>
      <c r="I139" s="528"/>
    </row>
    <row r="140" spans="1:9" ht="16.5" customHeight="1">
      <c r="A140" s="632"/>
      <c r="B140" s="632"/>
      <c r="C140" s="632"/>
      <c r="D140" s="176"/>
      <c r="E140" s="176"/>
      <c r="F140" s="186"/>
      <c r="G140" s="186"/>
      <c r="H140" s="200"/>
      <c r="I140" s="186"/>
    </row>
    <row r="141" spans="1:9" ht="16.5" customHeight="1">
      <c r="A141" s="193" t="s">
        <v>227</v>
      </c>
      <c r="B141" s="198"/>
      <c r="C141" s="191"/>
      <c r="D141" s="191"/>
      <c r="E141" s="191"/>
      <c r="F141" s="191"/>
      <c r="G141" s="193">
        <f>G47+G61+G64+G67+G70+G73+G76+G79+G82+G85+G88+G91+G94+G139+G97+G100+G103+G106+G109+G112+G115+G118+G121+G124+G127+G130+G133+G136</f>
        <v>0</v>
      </c>
      <c r="H141" s="194">
        <f>H47+H61+H64+H67+H70+H73+H76+H79+H82+H85+H88+H91+H94+H139+H97+H100+H103+H106+H109+H112+H115+H118+H121+H124+H127+H130+H133+H136</f>
        <v>0</v>
      </c>
      <c r="I141" s="193">
        <f>I47+I61+I64+I67+I70+I73+I76+I79+I82+I85+I88+I91+I94+I139+I97+I100+I103+I106+I109+I112+I115+I118+I121+I124+I127+I130+I133+I136</f>
        <v>0</v>
      </c>
    </row>
  </sheetData>
  <sheetProtection password="DA49" sheet="1" objects="1" scenarios="1"/>
  <mergeCells count="4">
    <mergeCell ref="A1:I1"/>
    <mergeCell ref="A3:J3"/>
    <mergeCell ref="A140:C140"/>
    <mergeCell ref="A4:I4"/>
  </mergeCells>
  <printOptions/>
  <pageMargins left="0.7874015748031497" right="0.4330708661417323" top="0.984251968503937" bottom="0.984251968503937" header="0.5118110236220472" footer="0.5118110236220472"/>
  <pageSetup horizontalDpi="600" verticalDpi="600" orientation="portrait" paperSize="9" scale="86" r:id="rId2"/>
  <rowBreaks count="2" manualBreakCount="2">
    <brk id="38" max="255" man="1"/>
    <brk id="91" max="8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42"/>
  <dimension ref="A1:H79"/>
  <sheetViews>
    <sheetView workbookViewId="0" topLeftCell="B1">
      <pane ySplit="7" topLeftCell="BM50" activePane="bottomLeft" state="frozen"/>
      <selection pane="topLeft" activeCell="H18" sqref="H18:K19"/>
      <selection pane="bottomLeft" activeCell="F77" sqref="F77"/>
    </sheetView>
  </sheetViews>
  <sheetFormatPr defaultColWidth="9.00390625" defaultRowHeight="12.75" outlineLevelRow="3"/>
  <cols>
    <col min="1" max="1" width="6.75390625" style="70" hidden="1" customWidth="1"/>
    <col min="2" max="2" width="41.75390625" style="70" customWidth="1"/>
    <col min="3" max="3" width="6.00390625" style="92" customWidth="1"/>
    <col min="4" max="4" width="9.125" style="93" customWidth="1"/>
    <col min="5" max="5" width="11.00390625" style="68" customWidth="1"/>
    <col min="6" max="6" width="11.375" style="69" customWidth="1"/>
    <col min="7" max="7" width="0" style="68" hidden="1" customWidth="1"/>
    <col min="8" max="8" width="11.25390625" style="68" customWidth="1"/>
    <col min="9" max="16384" width="9.125" style="72" customWidth="1"/>
  </cols>
  <sheetData>
    <row r="1" spans="1:8" ht="13.5" thickBot="1">
      <c r="A1" s="67" t="s">
        <v>837</v>
      </c>
      <c r="B1" s="489" t="s">
        <v>838</v>
      </c>
      <c r="C1" s="490"/>
      <c r="D1" s="491"/>
      <c r="G1" s="70"/>
      <c r="H1" s="71">
        <v>40812</v>
      </c>
    </row>
    <row r="2" spans="1:8" ht="12.75">
      <c r="A2" s="73" t="s">
        <v>839</v>
      </c>
      <c r="B2" s="492" t="s">
        <v>840</v>
      </c>
      <c r="C2" s="490"/>
      <c r="D2" s="491"/>
      <c r="H2" s="68">
        <v>0</v>
      </c>
    </row>
    <row r="3" spans="1:8" s="78" customFormat="1" ht="15.75">
      <c r="A3" s="75" t="s">
        <v>841</v>
      </c>
      <c r="B3" s="493" t="s">
        <v>841</v>
      </c>
      <c r="C3" s="494"/>
      <c r="D3" s="495"/>
      <c r="E3" s="76"/>
      <c r="F3" s="77"/>
      <c r="G3" s="76"/>
      <c r="H3" s="76"/>
    </row>
    <row r="4" spans="1:8" s="81" customFormat="1" ht="15.75" customHeight="1">
      <c r="A4" s="74"/>
      <c r="B4" s="514" t="s">
        <v>942</v>
      </c>
      <c r="C4" s="490"/>
      <c r="D4" s="491"/>
      <c r="E4" s="73"/>
      <c r="F4" s="80"/>
      <c r="G4" s="79" t="s">
        <v>843</v>
      </c>
      <c r="H4" s="79" t="s">
        <v>827</v>
      </c>
    </row>
    <row r="5" spans="1:8" s="87" customFormat="1" ht="12.75">
      <c r="A5" s="82" t="s">
        <v>844</v>
      </c>
      <c r="B5" s="82" t="s">
        <v>845</v>
      </c>
      <c r="C5" s="82" t="s">
        <v>846</v>
      </c>
      <c r="D5" s="83" t="s">
        <v>847</v>
      </c>
      <c r="E5" s="84" t="s">
        <v>848</v>
      </c>
      <c r="F5" s="85" t="s">
        <v>849</v>
      </c>
      <c r="G5" s="86">
        <v>0</v>
      </c>
      <c r="H5" s="86">
        <v>0.2</v>
      </c>
    </row>
    <row r="6" spans="1:8" ht="12.75" customHeight="1" hidden="1">
      <c r="A6" s="88"/>
      <c r="B6" s="492"/>
      <c r="C6" s="490"/>
      <c r="D6" s="491"/>
      <c r="E6" s="89">
        <v>0</v>
      </c>
      <c r="F6" s="90">
        <v>0</v>
      </c>
      <c r="G6" s="91">
        <v>0</v>
      </c>
      <c r="H6" s="91">
        <v>0</v>
      </c>
    </row>
    <row r="7" spans="2:4" ht="12.75" customHeight="1" hidden="1">
      <c r="B7" s="497"/>
      <c r="C7" s="498"/>
      <c r="D7" s="499"/>
    </row>
    <row r="8" spans="1:8" ht="26.25" customHeight="1">
      <c r="A8" s="94"/>
      <c r="B8" s="500" t="s">
        <v>943</v>
      </c>
      <c r="C8" s="501" t="s">
        <v>851</v>
      </c>
      <c r="D8" s="501">
        <v>1</v>
      </c>
      <c r="E8" s="89"/>
      <c r="F8" s="90"/>
      <c r="G8" s="91"/>
      <c r="H8" s="91"/>
    </row>
    <row r="9" spans="1:8" ht="12.75" customHeight="1">
      <c r="A9" s="94"/>
      <c r="B9" s="501" t="s">
        <v>944</v>
      </c>
      <c r="C9" s="501" t="s">
        <v>851</v>
      </c>
      <c r="D9" s="501">
        <v>1</v>
      </c>
      <c r="E9" s="89"/>
      <c r="F9" s="90"/>
      <c r="G9" s="91"/>
      <c r="H9" s="91"/>
    </row>
    <row r="10" spans="1:8" ht="12.75" customHeight="1">
      <c r="A10" s="94"/>
      <c r="B10" s="501" t="s">
        <v>855</v>
      </c>
      <c r="C10" s="501" t="s">
        <v>851</v>
      </c>
      <c r="D10" s="501">
        <v>1</v>
      </c>
      <c r="E10" s="89"/>
      <c r="F10" s="90"/>
      <c r="G10" s="91"/>
      <c r="H10" s="91"/>
    </row>
    <row r="11" spans="1:8" ht="25.5" customHeight="1">
      <c r="A11" s="94"/>
      <c r="B11" s="500" t="s">
        <v>858</v>
      </c>
      <c r="C11" s="501" t="s">
        <v>857</v>
      </c>
      <c r="D11" s="501">
        <v>122</v>
      </c>
      <c r="E11" s="89"/>
      <c r="F11" s="90"/>
      <c r="G11" s="91"/>
      <c r="H11" s="91"/>
    </row>
    <row r="12" spans="1:8" ht="12.75" customHeight="1">
      <c r="A12" s="94"/>
      <c r="B12" s="500" t="s">
        <v>859</v>
      </c>
      <c r="C12" s="501" t="s">
        <v>857</v>
      </c>
      <c r="D12" s="501">
        <v>8</v>
      </c>
      <c r="E12" s="89"/>
      <c r="F12" s="90"/>
      <c r="G12" s="91"/>
      <c r="H12" s="91"/>
    </row>
    <row r="13" spans="1:8" ht="27" customHeight="1">
      <c r="A13" s="94"/>
      <c r="B13" s="500" t="s">
        <v>860</v>
      </c>
      <c r="C13" s="501" t="s">
        <v>857</v>
      </c>
      <c r="D13" s="501">
        <v>13</v>
      </c>
      <c r="E13" s="89"/>
      <c r="F13" s="90"/>
      <c r="G13" s="91"/>
      <c r="H13" s="91"/>
    </row>
    <row r="14" spans="1:8" ht="12.75" customHeight="1">
      <c r="A14" s="94"/>
      <c r="B14" s="501" t="s">
        <v>945</v>
      </c>
      <c r="C14" s="501" t="s">
        <v>857</v>
      </c>
      <c r="D14" s="501">
        <v>4</v>
      </c>
      <c r="E14" s="89"/>
      <c r="F14" s="90"/>
      <c r="G14" s="91"/>
      <c r="H14" s="91"/>
    </row>
    <row r="15" spans="1:8" ht="12.75" customHeight="1">
      <c r="A15" s="94"/>
      <c r="B15" s="501" t="s">
        <v>861</v>
      </c>
      <c r="C15" s="501" t="s">
        <v>857</v>
      </c>
      <c r="D15" s="501">
        <v>3</v>
      </c>
      <c r="E15" s="89"/>
      <c r="F15" s="90"/>
      <c r="G15" s="91"/>
      <c r="H15" s="91"/>
    </row>
    <row r="16" spans="1:8" ht="12.75" customHeight="1">
      <c r="A16" s="94"/>
      <c r="B16" s="501" t="s">
        <v>862</v>
      </c>
      <c r="C16" s="501" t="s">
        <v>857</v>
      </c>
      <c r="D16" s="501">
        <v>14</v>
      </c>
      <c r="E16" s="89"/>
      <c r="F16" s="90"/>
      <c r="G16" s="91"/>
      <c r="H16" s="91"/>
    </row>
    <row r="17" spans="1:8" ht="12.75" customHeight="1">
      <c r="A17" s="88"/>
      <c r="B17" s="492" t="s">
        <v>863</v>
      </c>
      <c r="C17" s="502" t="s">
        <v>857</v>
      </c>
      <c r="D17" s="491">
        <v>260</v>
      </c>
      <c r="E17" s="89"/>
      <c r="F17" s="90"/>
      <c r="G17" s="91"/>
      <c r="H17" s="91"/>
    </row>
    <row r="18" spans="1:8" ht="12.75" customHeight="1">
      <c r="A18" s="94"/>
      <c r="B18" s="492" t="s">
        <v>864</v>
      </c>
      <c r="C18" s="501" t="s">
        <v>857</v>
      </c>
      <c r="D18" s="501">
        <v>52</v>
      </c>
      <c r="E18" s="89"/>
      <c r="F18" s="90"/>
      <c r="G18" s="91"/>
      <c r="H18" s="91"/>
    </row>
    <row r="19" spans="1:8" ht="12.75" customHeight="1">
      <c r="A19" s="88"/>
      <c r="B19" s="492" t="s">
        <v>865</v>
      </c>
      <c r="C19" s="502" t="s">
        <v>857</v>
      </c>
      <c r="D19" s="491">
        <v>21</v>
      </c>
      <c r="E19" s="89"/>
      <c r="F19" s="90"/>
      <c r="G19" s="91"/>
      <c r="H19" s="91"/>
    </row>
    <row r="20" spans="1:8" s="96" customFormat="1" ht="12.75" outlineLevel="3">
      <c r="A20" s="95" t="s">
        <v>866</v>
      </c>
      <c r="B20" s="503" t="s">
        <v>867</v>
      </c>
      <c r="C20" s="504" t="s">
        <v>857</v>
      </c>
      <c r="D20" s="505">
        <v>5</v>
      </c>
      <c r="E20" s="97"/>
      <c r="F20" s="97"/>
      <c r="G20" s="98"/>
      <c r="H20" s="98"/>
    </row>
    <row r="21" spans="1:8" s="96" customFormat="1" ht="12.75" outlineLevel="3">
      <c r="A21" s="95" t="s">
        <v>866</v>
      </c>
      <c r="B21" s="503" t="s">
        <v>868</v>
      </c>
      <c r="C21" s="504" t="s">
        <v>857</v>
      </c>
      <c r="D21" s="505">
        <v>7</v>
      </c>
      <c r="E21" s="97"/>
      <c r="F21" s="97"/>
      <c r="G21" s="98"/>
      <c r="H21" s="98"/>
    </row>
    <row r="22" spans="1:8" s="96" customFormat="1" ht="12.75" outlineLevel="3">
      <c r="A22" s="96" t="s">
        <v>869</v>
      </c>
      <c r="B22" s="503" t="s">
        <v>870</v>
      </c>
      <c r="C22" s="504" t="s">
        <v>857</v>
      </c>
      <c r="D22" s="505">
        <v>8</v>
      </c>
      <c r="E22" s="97"/>
      <c r="F22" s="97"/>
      <c r="G22" s="98"/>
      <c r="H22" s="98"/>
    </row>
    <row r="23" spans="1:8" s="96" customFormat="1" ht="12.75" outlineLevel="3">
      <c r="A23" s="96" t="s">
        <v>869</v>
      </c>
      <c r="B23" s="503" t="s">
        <v>871</v>
      </c>
      <c r="C23" s="504" t="s">
        <v>857</v>
      </c>
      <c r="D23" s="505">
        <v>9</v>
      </c>
      <c r="E23" s="97"/>
      <c r="F23" s="97"/>
      <c r="G23" s="98"/>
      <c r="H23" s="98"/>
    </row>
    <row r="24" spans="1:8" s="96" customFormat="1" ht="12.75" outlineLevel="3">
      <c r="A24" s="96" t="s">
        <v>869</v>
      </c>
      <c r="B24" s="506" t="s">
        <v>872</v>
      </c>
      <c r="C24" s="504" t="s">
        <v>857</v>
      </c>
      <c r="D24" s="505">
        <v>10</v>
      </c>
      <c r="E24" s="97"/>
      <c r="F24" s="97"/>
      <c r="G24" s="98"/>
      <c r="H24" s="98"/>
    </row>
    <row r="25" spans="1:8" s="96" customFormat="1" ht="12.75" outlineLevel="3">
      <c r="A25" s="96" t="s">
        <v>869</v>
      </c>
      <c r="B25" s="503" t="s">
        <v>873</v>
      </c>
      <c r="C25" s="504" t="s">
        <v>857</v>
      </c>
      <c r="D25" s="505">
        <v>4</v>
      </c>
      <c r="E25" s="97"/>
      <c r="F25" s="97"/>
      <c r="G25" s="98"/>
      <c r="H25" s="98"/>
    </row>
    <row r="26" spans="1:8" s="96" customFormat="1" ht="12.75" outlineLevel="3">
      <c r="A26" s="96" t="s">
        <v>874</v>
      </c>
      <c r="B26" s="503" t="s">
        <v>875</v>
      </c>
      <c r="C26" s="504" t="s">
        <v>857</v>
      </c>
      <c r="D26" s="505">
        <v>3</v>
      </c>
      <c r="E26" s="97"/>
      <c r="F26" s="97"/>
      <c r="G26" s="98"/>
      <c r="H26" s="98"/>
    </row>
    <row r="27" spans="1:8" s="96" customFormat="1" ht="12.75" outlineLevel="3">
      <c r="A27" s="96" t="s">
        <v>876</v>
      </c>
      <c r="B27" s="503" t="s">
        <v>877</v>
      </c>
      <c r="C27" s="504" t="s">
        <v>857</v>
      </c>
      <c r="D27" s="505">
        <v>66</v>
      </c>
      <c r="E27" s="97"/>
      <c r="F27" s="97"/>
      <c r="G27" s="98"/>
      <c r="H27" s="98"/>
    </row>
    <row r="28" spans="1:8" s="96" customFormat="1" ht="12.75" outlineLevel="3">
      <c r="A28" s="99" t="s">
        <v>879</v>
      </c>
      <c r="B28" s="503" t="s">
        <v>880</v>
      </c>
      <c r="C28" s="504" t="s">
        <v>857</v>
      </c>
      <c r="D28" s="505">
        <v>16</v>
      </c>
      <c r="E28" s="97"/>
      <c r="F28" s="97"/>
      <c r="G28" s="98"/>
      <c r="H28" s="98"/>
    </row>
    <row r="29" spans="1:8" s="96" customFormat="1" ht="12.75" outlineLevel="3">
      <c r="A29" s="96" t="s">
        <v>881</v>
      </c>
      <c r="B29" s="503" t="s">
        <v>882</v>
      </c>
      <c r="C29" s="504" t="s">
        <v>857</v>
      </c>
      <c r="D29" s="505">
        <v>4</v>
      </c>
      <c r="E29" s="97"/>
      <c r="F29" s="97"/>
      <c r="G29" s="98"/>
      <c r="H29" s="98"/>
    </row>
    <row r="30" spans="1:8" ht="12.75" customHeight="1">
      <c r="A30" s="94"/>
      <c r="B30" s="501" t="s">
        <v>946</v>
      </c>
      <c r="C30" s="501" t="s">
        <v>857</v>
      </c>
      <c r="D30" s="501">
        <v>1</v>
      </c>
      <c r="E30" s="89"/>
      <c r="F30" s="90"/>
      <c r="G30" s="91"/>
      <c r="H30" s="91"/>
    </row>
    <row r="31" spans="1:8" s="96" customFormat="1" ht="12.75" customHeight="1" outlineLevel="1">
      <c r="A31" s="100" t="s">
        <v>883</v>
      </c>
      <c r="B31" s="507" t="s">
        <v>884</v>
      </c>
      <c r="C31" s="504" t="s">
        <v>857</v>
      </c>
      <c r="D31" s="508">
        <v>140</v>
      </c>
      <c r="E31" s="97"/>
      <c r="F31" s="97"/>
      <c r="G31" s="98"/>
      <c r="H31" s="98"/>
    </row>
    <row r="32" spans="1:8" ht="12.75" customHeight="1">
      <c r="A32" s="94"/>
      <c r="B32" s="501" t="s">
        <v>885</v>
      </c>
      <c r="C32" s="501" t="s">
        <v>857</v>
      </c>
      <c r="D32" s="501">
        <v>120</v>
      </c>
      <c r="E32" s="89"/>
      <c r="F32" s="90"/>
      <c r="G32" s="91"/>
      <c r="H32" s="91"/>
    </row>
    <row r="33" spans="1:8" s="96" customFormat="1" ht="12.75" outlineLevel="2">
      <c r="A33" s="101" t="s">
        <v>886</v>
      </c>
      <c r="B33" s="505" t="s">
        <v>887</v>
      </c>
      <c r="C33" s="504" t="s">
        <v>888</v>
      </c>
      <c r="D33" s="509">
        <v>135</v>
      </c>
      <c r="E33" s="97"/>
      <c r="F33" s="97"/>
      <c r="G33" s="98"/>
      <c r="H33" s="98"/>
    </row>
    <row r="34" spans="1:8" s="96" customFormat="1" ht="12.75" outlineLevel="2">
      <c r="A34" s="101" t="s">
        <v>889</v>
      </c>
      <c r="B34" s="505" t="s">
        <v>890</v>
      </c>
      <c r="C34" s="504" t="s">
        <v>888</v>
      </c>
      <c r="D34" s="509">
        <v>65</v>
      </c>
      <c r="E34" s="97"/>
      <c r="F34" s="97"/>
      <c r="G34" s="98"/>
      <c r="H34" s="98"/>
    </row>
    <row r="35" spans="1:8" s="96" customFormat="1" ht="12.75" outlineLevel="2">
      <c r="A35" s="95" t="s">
        <v>891</v>
      </c>
      <c r="B35" s="505" t="s">
        <v>892</v>
      </c>
      <c r="C35" s="504" t="s">
        <v>857</v>
      </c>
      <c r="D35" s="509">
        <v>240</v>
      </c>
      <c r="E35" s="97"/>
      <c r="F35" s="97"/>
      <c r="G35" s="98"/>
      <c r="H35" s="98"/>
    </row>
    <row r="36" spans="1:8" s="96" customFormat="1" ht="12" customHeight="1" outlineLevel="2">
      <c r="A36" s="95"/>
      <c r="B36" s="505" t="s">
        <v>893</v>
      </c>
      <c r="C36" s="504" t="s">
        <v>857</v>
      </c>
      <c r="D36" s="509">
        <v>200</v>
      </c>
      <c r="E36" s="97"/>
      <c r="F36" s="97"/>
      <c r="G36" s="98"/>
      <c r="H36" s="98"/>
    </row>
    <row r="37" spans="1:8" s="96" customFormat="1" ht="12.75" outlineLevel="2">
      <c r="A37" s="96" t="s">
        <v>894</v>
      </c>
      <c r="B37" s="510" t="s">
        <v>895</v>
      </c>
      <c r="C37" s="511" t="s">
        <v>888</v>
      </c>
      <c r="D37" s="505">
        <v>40</v>
      </c>
      <c r="E37" s="97"/>
      <c r="F37" s="97"/>
      <c r="G37" s="98"/>
      <c r="H37" s="98"/>
    </row>
    <row r="38" spans="1:8" s="96" customFormat="1" ht="12.75" outlineLevel="2">
      <c r="A38" s="96" t="s">
        <v>896</v>
      </c>
      <c r="B38" s="510" t="s">
        <v>897</v>
      </c>
      <c r="C38" s="511" t="s">
        <v>888</v>
      </c>
      <c r="D38" s="505">
        <v>25</v>
      </c>
      <c r="E38" s="97"/>
      <c r="F38" s="97"/>
      <c r="G38" s="98"/>
      <c r="H38" s="98"/>
    </row>
    <row r="39" spans="1:8" ht="12.75" customHeight="1">
      <c r="A39" s="94"/>
      <c r="B39" s="501" t="s">
        <v>947</v>
      </c>
      <c r="C39" s="501" t="s">
        <v>888</v>
      </c>
      <c r="D39" s="501">
        <v>30</v>
      </c>
      <c r="E39" s="89"/>
      <c r="F39" s="90"/>
      <c r="G39" s="91"/>
      <c r="H39" s="91"/>
    </row>
    <row r="40" spans="1:8" ht="12.75" customHeight="1">
      <c r="A40" s="88"/>
      <c r="B40" s="492" t="s">
        <v>898</v>
      </c>
      <c r="C40" s="502" t="s">
        <v>888</v>
      </c>
      <c r="D40" s="491">
        <v>40</v>
      </c>
      <c r="E40" s="89"/>
      <c r="F40" s="90"/>
      <c r="G40" s="91"/>
      <c r="H40" s="91"/>
    </row>
    <row r="41" spans="1:8" ht="12.75" customHeight="1">
      <c r="A41" s="88"/>
      <c r="B41" s="492" t="s">
        <v>899</v>
      </c>
      <c r="C41" s="502" t="s">
        <v>888</v>
      </c>
      <c r="D41" s="491">
        <v>80</v>
      </c>
      <c r="E41" s="89"/>
      <c r="F41" s="90"/>
      <c r="G41" s="91"/>
      <c r="H41" s="91"/>
    </row>
    <row r="42" spans="1:8" ht="12.75" customHeight="1">
      <c r="A42" s="88"/>
      <c r="B42" s="492" t="s">
        <v>900</v>
      </c>
      <c r="C42" s="502" t="s">
        <v>888</v>
      </c>
      <c r="D42" s="491">
        <v>1250</v>
      </c>
      <c r="E42" s="89"/>
      <c r="F42" s="90"/>
      <c r="G42" s="91"/>
      <c r="H42" s="91"/>
    </row>
    <row r="43" spans="1:8" ht="12.75" customHeight="1">
      <c r="A43" s="88"/>
      <c r="B43" s="492" t="s">
        <v>901</v>
      </c>
      <c r="C43" s="502" t="s">
        <v>888</v>
      </c>
      <c r="D43" s="491">
        <v>850</v>
      </c>
      <c r="E43" s="89"/>
      <c r="F43" s="90"/>
      <c r="G43" s="91"/>
      <c r="H43" s="91"/>
    </row>
    <row r="44" spans="1:8" ht="12.75" customHeight="1">
      <c r="A44" s="94"/>
      <c r="B44" s="512" t="s">
        <v>902</v>
      </c>
      <c r="C44" s="502" t="s">
        <v>888</v>
      </c>
      <c r="D44" s="501">
        <v>30</v>
      </c>
      <c r="E44" s="89"/>
      <c r="F44" s="90"/>
      <c r="G44" s="91"/>
      <c r="H44" s="91"/>
    </row>
    <row r="45" spans="1:8" ht="12.75" customHeight="1">
      <c r="A45" s="94"/>
      <c r="B45" s="512" t="s">
        <v>903</v>
      </c>
      <c r="C45" s="502" t="s">
        <v>888</v>
      </c>
      <c r="D45" s="501">
        <v>50</v>
      </c>
      <c r="E45" s="89"/>
      <c r="F45" s="90"/>
      <c r="G45" s="91"/>
      <c r="H45" s="91"/>
    </row>
    <row r="46" spans="1:8" ht="12.75" customHeight="1">
      <c r="A46" s="88"/>
      <c r="B46" s="492" t="s">
        <v>904</v>
      </c>
      <c r="C46" s="502" t="s">
        <v>888</v>
      </c>
      <c r="D46" s="491">
        <v>50</v>
      </c>
      <c r="E46" s="89"/>
      <c r="F46" s="90"/>
      <c r="G46" s="91"/>
      <c r="H46" s="91"/>
    </row>
    <row r="47" spans="1:8" ht="12.75" customHeight="1">
      <c r="A47" s="88"/>
      <c r="B47" s="492" t="s">
        <v>905</v>
      </c>
      <c r="C47" s="502" t="s">
        <v>888</v>
      </c>
      <c r="D47" s="491">
        <v>50</v>
      </c>
      <c r="E47" s="89"/>
      <c r="F47" s="90"/>
      <c r="G47" s="91"/>
      <c r="H47" s="91"/>
    </row>
    <row r="48" spans="1:8" ht="12.75" customHeight="1">
      <c r="A48" s="94"/>
      <c r="B48" s="501"/>
      <c r="C48" s="501"/>
      <c r="D48" s="501"/>
      <c r="E48" s="89"/>
      <c r="F48" s="90"/>
      <c r="G48" s="91"/>
      <c r="H48" s="91"/>
    </row>
    <row r="49" spans="1:8" ht="12.75" customHeight="1">
      <c r="A49" s="94"/>
      <c r="B49" s="514" t="s">
        <v>906</v>
      </c>
      <c r="C49" s="501"/>
      <c r="D49" s="501"/>
      <c r="E49" s="89"/>
      <c r="F49" s="90"/>
      <c r="G49" s="91"/>
      <c r="H49" s="91"/>
    </row>
    <row r="50" spans="1:8" ht="12.75" customHeight="1">
      <c r="A50" s="94"/>
      <c r="B50" s="501" t="s">
        <v>907</v>
      </c>
      <c r="C50" s="501" t="s">
        <v>857</v>
      </c>
      <c r="D50" s="501">
        <v>1</v>
      </c>
      <c r="E50" s="89"/>
      <c r="F50" s="90"/>
      <c r="G50" s="91"/>
      <c r="H50" s="91"/>
    </row>
    <row r="51" spans="1:8" ht="12.75" customHeight="1">
      <c r="A51" s="94"/>
      <c r="B51" s="501" t="s">
        <v>908</v>
      </c>
      <c r="C51" s="501" t="s">
        <v>857</v>
      </c>
      <c r="D51" s="501">
        <v>1</v>
      </c>
      <c r="E51" s="89"/>
      <c r="F51" s="90"/>
      <c r="G51" s="91"/>
      <c r="H51" s="91"/>
    </row>
    <row r="52" spans="1:8" ht="12.75" customHeight="1">
      <c r="A52" s="94"/>
      <c r="B52" s="501" t="s">
        <v>948</v>
      </c>
      <c r="C52" s="501" t="s">
        <v>857</v>
      </c>
      <c r="D52" s="501">
        <v>1</v>
      </c>
      <c r="E52" s="89"/>
      <c r="F52" s="90"/>
      <c r="G52" s="91"/>
      <c r="H52" s="91"/>
    </row>
    <row r="53" spans="1:8" ht="12.75" customHeight="1">
      <c r="A53" s="94"/>
      <c r="B53" s="501" t="s">
        <v>949</v>
      </c>
      <c r="C53" s="501" t="s">
        <v>857</v>
      </c>
      <c r="D53" s="501">
        <v>1</v>
      </c>
      <c r="E53" s="89"/>
      <c r="F53" s="90"/>
      <c r="G53" s="91"/>
      <c r="H53" s="91"/>
    </row>
    <row r="54" spans="1:8" ht="12.75" customHeight="1">
      <c r="A54" s="94"/>
      <c r="B54" s="501" t="s">
        <v>913</v>
      </c>
      <c r="C54" s="501" t="s">
        <v>888</v>
      </c>
      <c r="D54" s="501">
        <v>50</v>
      </c>
      <c r="E54" s="89"/>
      <c r="F54" s="90"/>
      <c r="G54" s="91"/>
      <c r="H54" s="91"/>
    </row>
    <row r="55" spans="1:8" ht="12.75" customHeight="1">
      <c r="A55" s="94"/>
      <c r="B55" s="501" t="s">
        <v>914</v>
      </c>
      <c r="C55" s="501" t="s">
        <v>888</v>
      </c>
      <c r="D55" s="501">
        <v>25</v>
      </c>
      <c r="E55" s="89"/>
      <c r="F55" s="90"/>
      <c r="G55" s="91"/>
      <c r="H55" s="91"/>
    </row>
    <row r="56" spans="1:8" ht="12.75">
      <c r="A56" s="88"/>
      <c r="B56" s="515" t="s">
        <v>915</v>
      </c>
      <c r="C56" s="513" t="s">
        <v>888</v>
      </c>
      <c r="D56" s="513">
        <v>15</v>
      </c>
      <c r="E56" s="89"/>
      <c r="F56" s="90"/>
      <c r="G56" s="91"/>
      <c r="H56" s="91"/>
    </row>
    <row r="57" spans="1:8" ht="12.75" customHeight="1">
      <c r="A57" s="94"/>
      <c r="B57" s="501" t="s">
        <v>916</v>
      </c>
      <c r="C57" s="501" t="s">
        <v>857</v>
      </c>
      <c r="D57" s="501">
        <v>1</v>
      </c>
      <c r="E57" s="89"/>
      <c r="F57" s="90"/>
      <c r="G57" s="91"/>
      <c r="H57" s="91"/>
    </row>
    <row r="58" spans="1:8" s="96" customFormat="1" ht="12.75" outlineLevel="2">
      <c r="A58" s="96" t="s">
        <v>896</v>
      </c>
      <c r="B58" s="510" t="s">
        <v>897</v>
      </c>
      <c r="C58" s="504" t="s">
        <v>888</v>
      </c>
      <c r="D58" s="505">
        <v>25</v>
      </c>
      <c r="E58" s="97"/>
      <c r="F58" s="97"/>
      <c r="G58" s="98"/>
      <c r="H58" s="98"/>
    </row>
    <row r="59" spans="1:8" ht="12.75" customHeight="1">
      <c r="A59" s="94"/>
      <c r="B59" s="501" t="s">
        <v>917</v>
      </c>
      <c r="C59" s="501" t="s">
        <v>851</v>
      </c>
      <c r="D59" s="501">
        <v>1</v>
      </c>
      <c r="E59" s="89"/>
      <c r="F59" s="90"/>
      <c r="G59" s="91"/>
      <c r="H59" s="91"/>
    </row>
    <row r="60" spans="1:8" ht="27.75" customHeight="1">
      <c r="A60" s="94"/>
      <c r="B60" s="500" t="s">
        <v>918</v>
      </c>
      <c r="C60" s="501" t="s">
        <v>851</v>
      </c>
      <c r="D60" s="501">
        <v>1</v>
      </c>
      <c r="E60" s="89"/>
      <c r="F60" s="90"/>
      <c r="G60" s="91"/>
      <c r="H60" s="91"/>
    </row>
    <row r="61" spans="1:8" ht="12.75" customHeight="1">
      <c r="A61" s="94"/>
      <c r="B61" s="501"/>
      <c r="C61" s="501"/>
      <c r="D61" s="501"/>
      <c r="E61" s="89"/>
      <c r="F61" s="90"/>
      <c r="G61" s="91"/>
      <c r="H61" s="91"/>
    </row>
    <row r="62" spans="1:8" ht="12.75" customHeight="1">
      <c r="A62" s="88"/>
      <c r="B62" s="516" t="s">
        <v>919</v>
      </c>
      <c r="C62" s="490"/>
      <c r="D62" s="491"/>
      <c r="E62" s="89"/>
      <c r="F62" s="90"/>
      <c r="G62" s="91"/>
      <c r="H62" s="91"/>
    </row>
    <row r="63" spans="1:8" ht="12.75" customHeight="1">
      <c r="A63" s="88"/>
      <c r="B63" s="492" t="s">
        <v>920</v>
      </c>
      <c r="C63" s="502" t="s">
        <v>851</v>
      </c>
      <c r="D63" s="491">
        <v>1</v>
      </c>
      <c r="E63" s="89"/>
      <c r="F63" s="90"/>
      <c r="G63" s="91"/>
      <c r="H63" s="91"/>
    </row>
    <row r="64" spans="1:8" ht="12.75" customHeight="1">
      <c r="A64" s="88"/>
      <c r="B64" s="492" t="s">
        <v>921</v>
      </c>
      <c r="C64" s="502" t="s">
        <v>851</v>
      </c>
      <c r="D64" s="491">
        <v>1</v>
      </c>
      <c r="E64" s="89"/>
      <c r="F64" s="90"/>
      <c r="G64" s="91"/>
      <c r="H64" s="91"/>
    </row>
    <row r="65" spans="1:8" ht="12.75" customHeight="1">
      <c r="A65" s="88"/>
      <c r="B65" s="492" t="s">
        <v>923</v>
      </c>
      <c r="C65" s="502" t="s">
        <v>851</v>
      </c>
      <c r="D65" s="491">
        <v>1</v>
      </c>
      <c r="E65" s="89"/>
      <c r="F65" s="90"/>
      <c r="G65" s="91"/>
      <c r="H65" s="91"/>
    </row>
    <row r="66" spans="1:8" ht="12.75" customHeight="1">
      <c r="A66" s="88"/>
      <c r="B66" s="492" t="s">
        <v>924</v>
      </c>
      <c r="C66" s="502" t="s">
        <v>851</v>
      </c>
      <c r="D66" s="491">
        <v>1</v>
      </c>
      <c r="E66" s="89"/>
      <c r="F66" s="90"/>
      <c r="G66" s="91"/>
      <c r="H66" s="91"/>
    </row>
    <row r="67" spans="1:8" ht="12.75" customHeight="1">
      <c r="A67" s="88"/>
      <c r="B67" s="517" t="s">
        <v>925</v>
      </c>
      <c r="C67" s="518" t="s">
        <v>851</v>
      </c>
      <c r="D67" s="517">
        <v>1</v>
      </c>
      <c r="E67" s="89"/>
      <c r="F67" s="90"/>
      <c r="G67" s="91"/>
      <c r="H67" s="91"/>
    </row>
    <row r="68" spans="1:8" ht="12.75" customHeight="1">
      <c r="A68" s="88"/>
      <c r="B68" s="517"/>
      <c r="C68" s="517"/>
      <c r="D68" s="517"/>
      <c r="E68" s="89"/>
      <c r="F68" s="90"/>
      <c r="G68" s="91"/>
      <c r="H68" s="91"/>
    </row>
    <row r="69" spans="2:4" ht="4.5" customHeight="1">
      <c r="B69" s="497"/>
      <c r="C69" s="498"/>
      <c r="D69" s="499"/>
    </row>
    <row r="70" spans="1:8" s="103" customFormat="1" ht="12.75">
      <c r="A70" s="73" t="s">
        <v>926</v>
      </c>
      <c r="B70" s="521" t="s">
        <v>927</v>
      </c>
      <c r="C70" s="498"/>
      <c r="D70" s="499"/>
      <c r="E70" s="68"/>
      <c r="F70" s="69"/>
      <c r="G70" s="102"/>
      <c r="H70" s="102"/>
    </row>
    <row r="71" spans="1:8" ht="12.75">
      <c r="A71" s="70" t="s">
        <v>928</v>
      </c>
      <c r="B71" s="522" t="s">
        <v>929</v>
      </c>
      <c r="C71" s="498" t="s">
        <v>851</v>
      </c>
      <c r="D71" s="499">
        <v>0</v>
      </c>
      <c r="E71" s="104"/>
      <c r="F71" s="105"/>
      <c r="G71" s="91"/>
      <c r="H71" s="91"/>
    </row>
    <row r="72" spans="2:4" ht="4.5" customHeight="1">
      <c r="B72" s="522"/>
      <c r="C72" s="498"/>
      <c r="D72" s="499"/>
    </row>
    <row r="73" spans="1:4" ht="12.75">
      <c r="A73" s="106" t="s">
        <v>930</v>
      </c>
      <c r="B73" s="522" t="s">
        <v>931</v>
      </c>
      <c r="C73" s="498"/>
      <c r="D73" s="499"/>
    </row>
    <row r="74" spans="1:8" ht="12.75" customHeight="1">
      <c r="A74" s="107" t="s">
        <v>932</v>
      </c>
      <c r="B74" s="492" t="s">
        <v>933</v>
      </c>
      <c r="C74" s="490" t="s">
        <v>851</v>
      </c>
      <c r="D74" s="491">
        <v>1</v>
      </c>
      <c r="E74" s="89"/>
      <c r="F74" s="90"/>
      <c r="G74" s="91"/>
      <c r="H74" s="91"/>
    </row>
    <row r="75" spans="1:8" ht="12.75" customHeight="1">
      <c r="A75" s="88" t="s">
        <v>934</v>
      </c>
      <c r="B75" s="492" t="s">
        <v>935</v>
      </c>
      <c r="C75" s="490" t="s">
        <v>851</v>
      </c>
      <c r="D75" s="491">
        <v>1</v>
      </c>
      <c r="E75" s="89"/>
      <c r="F75" s="90"/>
      <c r="G75" s="91"/>
      <c r="H75" s="91"/>
    </row>
    <row r="76" spans="2:4" ht="3.75" customHeight="1">
      <c r="B76" s="497"/>
      <c r="C76" s="498"/>
      <c r="D76" s="499"/>
    </row>
    <row r="77" spans="1:8" s="109" customFormat="1" ht="12.75">
      <c r="A77" s="106" t="s">
        <v>936</v>
      </c>
      <c r="B77" s="523" t="s">
        <v>937</v>
      </c>
      <c r="C77" s="524"/>
      <c r="D77" s="525"/>
      <c r="E77" s="108"/>
      <c r="F77" s="633">
        <f>SUM(F6:F76)</f>
        <v>0</v>
      </c>
      <c r="G77" s="108"/>
      <c r="H77" s="108"/>
    </row>
    <row r="78" spans="1:4" ht="12.75">
      <c r="A78" s="70" t="s">
        <v>938</v>
      </c>
      <c r="B78" s="497" t="s">
        <v>939</v>
      </c>
      <c r="C78" s="498"/>
      <c r="D78" s="499"/>
    </row>
    <row r="79" spans="1:4" ht="12.75">
      <c r="A79" s="70" t="s">
        <v>940</v>
      </c>
      <c r="B79" s="497" t="s">
        <v>941</v>
      </c>
      <c r="C79" s="498"/>
      <c r="D79" s="499"/>
    </row>
  </sheetData>
  <sheetProtection password="DA49" sheet="1" objects="1"/>
  <conditionalFormatting sqref="F70">
    <cfRule type="cellIs" priority="1" dxfId="1" operator="notEqual" stopIfTrue="1">
      <formula>#REF!+#REF!+#REF!*#REF!+#REF!*#REF!+#REF!</formula>
    </cfRule>
  </conditionalFormatting>
  <printOptions/>
  <pageMargins left="0.37" right="0.29" top="0.7874015748031497" bottom="0.7874015748031497" header="0.1968503937007874" footer="0.31496062992125984"/>
  <pageSetup blackAndWhite="1" fitToHeight="5" horizontalDpi="180" verticalDpi="180" orientation="portrait" paperSize="9" r:id="rId1"/>
  <headerFooter alignWithMargins="0">
    <oddHeader>&amp;C&amp;A-&amp;P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"/>
  <dimension ref="A1:CZ135"/>
  <sheetViews>
    <sheetView showGridLines="0" showZeros="0" workbookViewId="0" topLeftCell="A14">
      <selection activeCell="J14" sqref="J14"/>
    </sheetView>
  </sheetViews>
  <sheetFormatPr defaultColWidth="9.00390625" defaultRowHeight="12.75"/>
  <cols>
    <col min="1" max="1" width="4.375" style="110" customWidth="1"/>
    <col min="2" max="2" width="11.625" style="110" customWidth="1"/>
    <col min="3" max="3" width="40.375" style="110" customWidth="1"/>
    <col min="4" max="4" width="5.625" style="110" customWidth="1"/>
    <col min="5" max="5" width="8.625" style="151" customWidth="1"/>
    <col min="6" max="6" width="9.875" style="110" customWidth="1"/>
    <col min="7" max="7" width="13.875" style="110" customWidth="1"/>
    <col min="8" max="11" width="9.125" style="110" customWidth="1"/>
    <col min="12" max="12" width="75.375" style="110" customWidth="1"/>
    <col min="13" max="13" width="45.25390625" style="110" customWidth="1"/>
    <col min="14" max="16384" width="9.125" style="110" customWidth="1"/>
  </cols>
  <sheetData>
    <row r="1" spans="1:7" ht="15.75">
      <c r="A1" s="622" t="s">
        <v>972</v>
      </c>
      <c r="B1" s="622"/>
      <c r="C1" s="622"/>
      <c r="D1" s="622"/>
      <c r="E1" s="622"/>
      <c r="F1" s="622"/>
      <c r="G1" s="622"/>
    </row>
    <row r="2" spans="1:7" ht="14.25" customHeight="1" thickBot="1">
      <c r="A2" s="111"/>
      <c r="B2" s="112"/>
      <c r="C2" s="113"/>
      <c r="D2" s="113"/>
      <c r="E2" s="114"/>
      <c r="F2" s="113"/>
      <c r="G2" s="113"/>
    </row>
    <row r="3" spans="1:7" ht="13.5" thickTop="1">
      <c r="A3" s="623" t="s">
        <v>973</v>
      </c>
      <c r="B3" s="624"/>
      <c r="C3" s="115" t="s">
        <v>783</v>
      </c>
      <c r="D3" s="116"/>
      <c r="E3" s="117" t="s">
        <v>974</v>
      </c>
      <c r="F3" s="118" t="s">
        <v>780</v>
      </c>
      <c r="G3" s="119"/>
    </row>
    <row r="4" spans="1:7" ht="13.5" thickBot="1">
      <c r="A4" s="625" t="s">
        <v>975</v>
      </c>
      <c r="B4" s="626"/>
      <c r="C4" s="120" t="s">
        <v>792</v>
      </c>
      <c r="D4" s="121"/>
      <c r="E4" s="627" t="s">
        <v>790</v>
      </c>
      <c r="F4" s="628"/>
      <c r="G4" s="629"/>
    </row>
    <row r="5" spans="1:7" ht="13.5" thickTop="1">
      <c r="A5" s="122"/>
      <c r="B5" s="111"/>
      <c r="C5" s="111"/>
      <c r="D5" s="111"/>
      <c r="E5" s="123"/>
      <c r="F5" s="111"/>
      <c r="G5" s="124"/>
    </row>
    <row r="6" spans="1:7" ht="12.75">
      <c r="A6" s="125" t="s">
        <v>976</v>
      </c>
      <c r="B6" s="126" t="s">
        <v>977</v>
      </c>
      <c r="C6" s="126" t="s">
        <v>978</v>
      </c>
      <c r="D6" s="126" t="s">
        <v>979</v>
      </c>
      <c r="E6" s="127" t="s">
        <v>980</v>
      </c>
      <c r="F6" s="126" t="s">
        <v>981</v>
      </c>
      <c r="G6" s="128" t="s">
        <v>982</v>
      </c>
    </row>
    <row r="7" spans="1:15" ht="12.75">
      <c r="A7" s="129" t="s">
        <v>983</v>
      </c>
      <c r="B7" s="130" t="s">
        <v>1105</v>
      </c>
      <c r="C7" s="131" t="s">
        <v>1106</v>
      </c>
      <c r="D7" s="132"/>
      <c r="E7" s="133"/>
      <c r="F7" s="133"/>
      <c r="G7" s="134"/>
      <c r="H7" s="135"/>
      <c r="I7" s="135"/>
      <c r="O7" s="136">
        <v>1</v>
      </c>
    </row>
    <row r="8" spans="1:104" ht="22.5">
      <c r="A8" s="137">
        <v>1</v>
      </c>
      <c r="B8" s="138" t="s">
        <v>994</v>
      </c>
      <c r="C8" s="139" t="s">
        <v>1107</v>
      </c>
      <c r="D8" s="140" t="s">
        <v>996</v>
      </c>
      <c r="E8" s="141">
        <v>0.03</v>
      </c>
      <c r="F8" s="477"/>
      <c r="G8" s="478">
        <f>E8*F8</f>
        <v>0</v>
      </c>
      <c r="O8" s="136">
        <v>2</v>
      </c>
      <c r="AA8" s="110">
        <v>2</v>
      </c>
      <c r="AB8" s="110">
        <v>1</v>
      </c>
      <c r="AC8" s="110">
        <v>1</v>
      </c>
      <c r="AZ8" s="110">
        <v>1</v>
      </c>
      <c r="BA8" s="110">
        <f>IF(AZ8=1,G8,0)</f>
        <v>0</v>
      </c>
      <c r="BB8" s="110">
        <f>IF(AZ8=2,G8,0)</f>
        <v>0</v>
      </c>
      <c r="BC8" s="110">
        <f>IF(AZ8=3,G8,0)</f>
        <v>0</v>
      </c>
      <c r="BD8" s="110">
        <f>IF(AZ8=4,G8,0)</f>
        <v>0</v>
      </c>
      <c r="BE8" s="110">
        <f>IF(AZ8=5,G8,0)</f>
        <v>0</v>
      </c>
      <c r="CA8" s="142">
        <v>2</v>
      </c>
      <c r="CB8" s="142">
        <v>1</v>
      </c>
      <c r="CZ8" s="110">
        <v>0.63813</v>
      </c>
    </row>
    <row r="9" spans="1:104" ht="22.5">
      <c r="A9" s="137">
        <v>2</v>
      </c>
      <c r="B9" s="138" t="s">
        <v>1108</v>
      </c>
      <c r="C9" s="139" t="s">
        <v>1109</v>
      </c>
      <c r="D9" s="140" t="s">
        <v>996</v>
      </c>
      <c r="E9" s="141">
        <v>0.025</v>
      </c>
      <c r="F9" s="477"/>
      <c r="G9" s="478">
        <f>E9*F9</f>
        <v>0</v>
      </c>
      <c r="O9" s="136">
        <v>2</v>
      </c>
      <c r="AA9" s="110">
        <v>2</v>
      </c>
      <c r="AB9" s="110">
        <v>1</v>
      </c>
      <c r="AC9" s="110">
        <v>1</v>
      </c>
      <c r="AZ9" s="110">
        <v>1</v>
      </c>
      <c r="BA9" s="110">
        <f>IF(AZ9=1,G9,0)</f>
        <v>0</v>
      </c>
      <c r="BB9" s="110">
        <f>IF(AZ9=2,G9,0)</f>
        <v>0</v>
      </c>
      <c r="BC9" s="110">
        <f>IF(AZ9=3,G9,0)</f>
        <v>0</v>
      </c>
      <c r="BD9" s="110">
        <f>IF(AZ9=4,G9,0)</f>
        <v>0</v>
      </c>
      <c r="BE9" s="110">
        <f>IF(AZ9=5,G9,0)</f>
        <v>0</v>
      </c>
      <c r="CA9" s="142">
        <v>2</v>
      </c>
      <c r="CB9" s="142">
        <v>1</v>
      </c>
      <c r="CZ9" s="110">
        <v>0.00601</v>
      </c>
    </row>
    <row r="10" spans="1:104" ht="12.75">
      <c r="A10" s="137">
        <v>3</v>
      </c>
      <c r="B10" s="138" t="s">
        <v>1110</v>
      </c>
      <c r="C10" s="139" t="s">
        <v>1111</v>
      </c>
      <c r="D10" s="140" t="s">
        <v>996</v>
      </c>
      <c r="E10" s="141">
        <v>0.025</v>
      </c>
      <c r="F10" s="477"/>
      <c r="G10" s="478">
        <f>E10*F10</f>
        <v>0</v>
      </c>
      <c r="O10" s="136">
        <v>2</v>
      </c>
      <c r="AA10" s="110">
        <v>2</v>
      </c>
      <c r="AB10" s="110">
        <v>1</v>
      </c>
      <c r="AC10" s="110">
        <v>1</v>
      </c>
      <c r="AZ10" s="110">
        <v>1</v>
      </c>
      <c r="BA10" s="110">
        <f>IF(AZ10=1,G10,0)</f>
        <v>0</v>
      </c>
      <c r="BB10" s="110">
        <f>IF(AZ10=2,G10,0)</f>
        <v>0</v>
      </c>
      <c r="BC10" s="110">
        <f>IF(AZ10=3,G10,0)</f>
        <v>0</v>
      </c>
      <c r="BD10" s="110">
        <f>IF(AZ10=4,G10,0)</f>
        <v>0</v>
      </c>
      <c r="BE10" s="110">
        <f>IF(AZ10=5,G10,0)</f>
        <v>0</v>
      </c>
      <c r="CA10" s="142">
        <v>2</v>
      </c>
      <c r="CB10" s="142">
        <v>1</v>
      </c>
      <c r="CZ10" s="110">
        <v>0.00055</v>
      </c>
    </row>
    <row r="11" spans="1:57" ht="12.75">
      <c r="A11" s="143"/>
      <c r="B11" s="144" t="s">
        <v>997</v>
      </c>
      <c r="C11" s="145" t="str">
        <f>CONCATENATE(B7," ",C7)</f>
        <v>11 Přípravné a přidružené práce</v>
      </c>
      <c r="D11" s="146"/>
      <c r="E11" s="147"/>
      <c r="F11" s="479"/>
      <c r="G11" s="480">
        <f>SUM(G7:G10)</f>
        <v>0</v>
      </c>
      <c r="O11" s="136">
        <v>4</v>
      </c>
      <c r="BA11" s="148">
        <f>SUM(BA7:BA10)</f>
        <v>0</v>
      </c>
      <c r="BB11" s="148">
        <f>SUM(BB7:BB10)</f>
        <v>0</v>
      </c>
      <c r="BC11" s="148">
        <f>SUM(BC7:BC10)</f>
        <v>0</v>
      </c>
      <c r="BD11" s="148">
        <f>SUM(BD7:BD10)</f>
        <v>0</v>
      </c>
      <c r="BE11" s="148">
        <f>SUM(BE7:BE10)</f>
        <v>0</v>
      </c>
    </row>
    <row r="12" spans="1:15" ht="12.75">
      <c r="A12" s="129" t="s">
        <v>983</v>
      </c>
      <c r="B12" s="130" t="s">
        <v>998</v>
      </c>
      <c r="C12" s="131" t="s">
        <v>999</v>
      </c>
      <c r="D12" s="132"/>
      <c r="E12" s="133"/>
      <c r="F12" s="481"/>
      <c r="G12" s="482"/>
      <c r="H12" s="135"/>
      <c r="I12" s="135"/>
      <c r="O12" s="136">
        <v>1</v>
      </c>
    </row>
    <row r="13" spans="1:104" ht="12.75">
      <c r="A13" s="137">
        <v>4</v>
      </c>
      <c r="B13" s="138" t="s">
        <v>1112</v>
      </c>
      <c r="C13" s="139" t="s">
        <v>1113</v>
      </c>
      <c r="D13" s="140" t="s">
        <v>988</v>
      </c>
      <c r="E13" s="141">
        <v>1</v>
      </c>
      <c r="F13" s="477"/>
      <c r="G13" s="478">
        <f aca="true" t="shared" si="0" ref="G13:G25">E13*F13</f>
        <v>0</v>
      </c>
      <c r="O13" s="136">
        <v>2</v>
      </c>
      <c r="AA13" s="110">
        <v>1</v>
      </c>
      <c r="AB13" s="110">
        <v>7</v>
      </c>
      <c r="AC13" s="110">
        <v>7</v>
      </c>
      <c r="AZ13" s="110">
        <v>2</v>
      </c>
      <c r="BA13" s="110">
        <f aca="true" t="shared" si="1" ref="BA13:BA25">IF(AZ13=1,G13,0)</f>
        <v>0</v>
      </c>
      <c r="BB13" s="110">
        <f aca="true" t="shared" si="2" ref="BB13:BB25">IF(AZ13=2,G13,0)</f>
        <v>0</v>
      </c>
      <c r="BC13" s="110">
        <f aca="true" t="shared" si="3" ref="BC13:BC25">IF(AZ13=3,G13,0)</f>
        <v>0</v>
      </c>
      <c r="BD13" s="110">
        <f aca="true" t="shared" si="4" ref="BD13:BD25">IF(AZ13=4,G13,0)</f>
        <v>0</v>
      </c>
      <c r="BE13" s="110">
        <f aca="true" t="shared" si="5" ref="BE13:BE25">IF(AZ13=5,G13,0)</f>
        <v>0</v>
      </c>
      <c r="CA13" s="142">
        <v>1</v>
      </c>
      <c r="CB13" s="142">
        <v>7</v>
      </c>
      <c r="CZ13" s="110">
        <v>0.00022</v>
      </c>
    </row>
    <row r="14" spans="1:104" ht="12.75">
      <c r="A14" s="137">
        <v>5</v>
      </c>
      <c r="B14" s="138" t="s">
        <v>1000</v>
      </c>
      <c r="C14" s="139" t="s">
        <v>1001</v>
      </c>
      <c r="D14" s="140" t="s">
        <v>988</v>
      </c>
      <c r="E14" s="141">
        <v>2</v>
      </c>
      <c r="F14" s="477"/>
      <c r="G14" s="478">
        <f t="shared" si="0"/>
        <v>0</v>
      </c>
      <c r="O14" s="136">
        <v>2</v>
      </c>
      <c r="AA14" s="110">
        <v>1</v>
      </c>
      <c r="AB14" s="110">
        <v>7</v>
      </c>
      <c r="AC14" s="110">
        <v>7</v>
      </c>
      <c r="AZ14" s="110">
        <v>2</v>
      </c>
      <c r="BA14" s="110">
        <f t="shared" si="1"/>
        <v>0</v>
      </c>
      <c r="BB14" s="110">
        <f t="shared" si="2"/>
        <v>0</v>
      </c>
      <c r="BC14" s="110">
        <f t="shared" si="3"/>
        <v>0</v>
      </c>
      <c r="BD14" s="110">
        <f t="shared" si="4"/>
        <v>0</v>
      </c>
      <c r="BE14" s="110">
        <f t="shared" si="5"/>
        <v>0</v>
      </c>
      <c r="CA14" s="142">
        <v>1</v>
      </c>
      <c r="CB14" s="142">
        <v>7</v>
      </c>
      <c r="CZ14" s="110">
        <v>0.00037</v>
      </c>
    </row>
    <row r="15" spans="1:104" ht="12.75">
      <c r="A15" s="137">
        <v>6</v>
      </c>
      <c r="B15" s="138" t="s">
        <v>1002</v>
      </c>
      <c r="C15" s="139" t="s">
        <v>1003</v>
      </c>
      <c r="D15" s="140" t="s">
        <v>988</v>
      </c>
      <c r="E15" s="141">
        <v>3</v>
      </c>
      <c r="F15" s="477"/>
      <c r="G15" s="478">
        <f t="shared" si="0"/>
        <v>0</v>
      </c>
      <c r="O15" s="136">
        <v>2</v>
      </c>
      <c r="AA15" s="110">
        <v>1</v>
      </c>
      <c r="AB15" s="110">
        <v>7</v>
      </c>
      <c r="AC15" s="110">
        <v>7</v>
      </c>
      <c r="AZ15" s="110">
        <v>2</v>
      </c>
      <c r="BA15" s="110">
        <f t="shared" si="1"/>
        <v>0</v>
      </c>
      <c r="BB15" s="110">
        <f t="shared" si="2"/>
        <v>0</v>
      </c>
      <c r="BC15" s="110">
        <f t="shared" si="3"/>
        <v>0</v>
      </c>
      <c r="BD15" s="110">
        <f t="shared" si="4"/>
        <v>0</v>
      </c>
      <c r="BE15" s="110">
        <f t="shared" si="5"/>
        <v>0</v>
      </c>
      <c r="CA15" s="142">
        <v>1</v>
      </c>
      <c r="CB15" s="142">
        <v>7</v>
      </c>
      <c r="CZ15" s="110">
        <v>0.00074</v>
      </c>
    </row>
    <row r="16" spans="1:104" ht="12.75">
      <c r="A16" s="137">
        <v>7</v>
      </c>
      <c r="B16" s="138" t="s">
        <v>1004</v>
      </c>
      <c r="C16" s="139" t="s">
        <v>1005</v>
      </c>
      <c r="D16" s="140" t="s">
        <v>888</v>
      </c>
      <c r="E16" s="141">
        <v>6</v>
      </c>
      <c r="F16" s="477"/>
      <c r="G16" s="478">
        <f t="shared" si="0"/>
        <v>0</v>
      </c>
      <c r="O16" s="136">
        <v>2</v>
      </c>
      <c r="AA16" s="110">
        <v>1</v>
      </c>
      <c r="AB16" s="110">
        <v>7</v>
      </c>
      <c r="AC16" s="110">
        <v>7</v>
      </c>
      <c r="AZ16" s="110">
        <v>2</v>
      </c>
      <c r="BA16" s="110">
        <f t="shared" si="1"/>
        <v>0</v>
      </c>
      <c r="BB16" s="110">
        <f t="shared" si="2"/>
        <v>0</v>
      </c>
      <c r="BC16" s="110">
        <f t="shared" si="3"/>
        <v>0</v>
      </c>
      <c r="BD16" s="110">
        <f t="shared" si="4"/>
        <v>0</v>
      </c>
      <c r="BE16" s="110">
        <f t="shared" si="5"/>
        <v>0</v>
      </c>
      <c r="CA16" s="142">
        <v>1</v>
      </c>
      <c r="CB16" s="142">
        <v>7</v>
      </c>
      <c r="CZ16" s="110">
        <v>0.00038</v>
      </c>
    </row>
    <row r="17" spans="1:104" ht="12.75">
      <c r="A17" s="137">
        <v>8</v>
      </c>
      <c r="B17" s="138" t="s">
        <v>1006</v>
      </c>
      <c r="C17" s="139" t="s">
        <v>1007</v>
      </c>
      <c r="D17" s="140" t="s">
        <v>888</v>
      </c>
      <c r="E17" s="141">
        <v>8</v>
      </c>
      <c r="F17" s="477"/>
      <c r="G17" s="478">
        <f t="shared" si="0"/>
        <v>0</v>
      </c>
      <c r="O17" s="136">
        <v>2</v>
      </c>
      <c r="AA17" s="110">
        <v>1</v>
      </c>
      <c r="AB17" s="110">
        <v>7</v>
      </c>
      <c r="AC17" s="110">
        <v>7</v>
      </c>
      <c r="AZ17" s="110">
        <v>2</v>
      </c>
      <c r="BA17" s="110">
        <f t="shared" si="1"/>
        <v>0</v>
      </c>
      <c r="BB17" s="110">
        <f t="shared" si="2"/>
        <v>0</v>
      </c>
      <c r="BC17" s="110">
        <f t="shared" si="3"/>
        <v>0</v>
      </c>
      <c r="BD17" s="110">
        <f t="shared" si="4"/>
        <v>0</v>
      </c>
      <c r="BE17" s="110">
        <f t="shared" si="5"/>
        <v>0</v>
      </c>
      <c r="CA17" s="142">
        <v>1</v>
      </c>
      <c r="CB17" s="142">
        <v>7</v>
      </c>
      <c r="CZ17" s="110">
        <v>0.00047</v>
      </c>
    </row>
    <row r="18" spans="1:104" ht="12.75">
      <c r="A18" s="137">
        <v>9</v>
      </c>
      <c r="B18" s="138" t="s">
        <v>1008</v>
      </c>
      <c r="C18" s="139" t="s">
        <v>1009</v>
      </c>
      <c r="D18" s="140" t="s">
        <v>888</v>
      </c>
      <c r="E18" s="141">
        <v>4</v>
      </c>
      <c r="F18" s="477"/>
      <c r="G18" s="478">
        <f t="shared" si="0"/>
        <v>0</v>
      </c>
      <c r="O18" s="136">
        <v>2</v>
      </c>
      <c r="AA18" s="110">
        <v>1</v>
      </c>
      <c r="AB18" s="110">
        <v>7</v>
      </c>
      <c r="AC18" s="110">
        <v>7</v>
      </c>
      <c r="AZ18" s="110">
        <v>2</v>
      </c>
      <c r="BA18" s="110">
        <f t="shared" si="1"/>
        <v>0</v>
      </c>
      <c r="BB18" s="110">
        <f t="shared" si="2"/>
        <v>0</v>
      </c>
      <c r="BC18" s="110">
        <f t="shared" si="3"/>
        <v>0</v>
      </c>
      <c r="BD18" s="110">
        <f t="shared" si="4"/>
        <v>0</v>
      </c>
      <c r="BE18" s="110">
        <f t="shared" si="5"/>
        <v>0</v>
      </c>
      <c r="CA18" s="142">
        <v>1</v>
      </c>
      <c r="CB18" s="142">
        <v>7</v>
      </c>
      <c r="CZ18" s="110">
        <v>0.00152</v>
      </c>
    </row>
    <row r="19" spans="1:104" ht="12.75">
      <c r="A19" s="137">
        <v>10</v>
      </c>
      <c r="B19" s="138" t="s">
        <v>1012</v>
      </c>
      <c r="C19" s="139" t="s">
        <v>1013</v>
      </c>
      <c r="D19" s="140" t="s">
        <v>888</v>
      </c>
      <c r="E19" s="141">
        <v>4</v>
      </c>
      <c r="F19" s="477"/>
      <c r="G19" s="478">
        <f t="shared" si="0"/>
        <v>0</v>
      </c>
      <c r="O19" s="136">
        <v>2</v>
      </c>
      <c r="AA19" s="110">
        <v>1</v>
      </c>
      <c r="AB19" s="110">
        <v>7</v>
      </c>
      <c r="AC19" s="110">
        <v>7</v>
      </c>
      <c r="AZ19" s="110">
        <v>2</v>
      </c>
      <c r="BA19" s="110">
        <f t="shared" si="1"/>
        <v>0</v>
      </c>
      <c r="BB19" s="110">
        <f t="shared" si="2"/>
        <v>0</v>
      </c>
      <c r="BC19" s="110">
        <f t="shared" si="3"/>
        <v>0</v>
      </c>
      <c r="BD19" s="110">
        <f t="shared" si="4"/>
        <v>0</v>
      </c>
      <c r="BE19" s="110">
        <f t="shared" si="5"/>
        <v>0</v>
      </c>
      <c r="CA19" s="142">
        <v>1</v>
      </c>
      <c r="CB19" s="142">
        <v>7</v>
      </c>
      <c r="CZ19" s="110">
        <v>0.00078</v>
      </c>
    </row>
    <row r="20" spans="1:104" ht="12.75">
      <c r="A20" s="137">
        <v>11</v>
      </c>
      <c r="B20" s="138" t="s">
        <v>1018</v>
      </c>
      <c r="C20" s="139" t="s">
        <v>1019</v>
      </c>
      <c r="D20" s="140" t="s">
        <v>988</v>
      </c>
      <c r="E20" s="141">
        <v>8</v>
      </c>
      <c r="F20" s="477"/>
      <c r="G20" s="478">
        <f t="shared" si="0"/>
        <v>0</v>
      </c>
      <c r="O20" s="136">
        <v>2</v>
      </c>
      <c r="AA20" s="110">
        <v>1</v>
      </c>
      <c r="AB20" s="110">
        <v>7</v>
      </c>
      <c r="AC20" s="110">
        <v>7</v>
      </c>
      <c r="AZ20" s="110">
        <v>2</v>
      </c>
      <c r="BA20" s="110">
        <f t="shared" si="1"/>
        <v>0</v>
      </c>
      <c r="BB20" s="110">
        <f t="shared" si="2"/>
        <v>0</v>
      </c>
      <c r="BC20" s="110">
        <f t="shared" si="3"/>
        <v>0</v>
      </c>
      <c r="BD20" s="110">
        <f t="shared" si="4"/>
        <v>0</v>
      </c>
      <c r="BE20" s="110">
        <f t="shared" si="5"/>
        <v>0</v>
      </c>
      <c r="CA20" s="142">
        <v>1</v>
      </c>
      <c r="CB20" s="142">
        <v>7</v>
      </c>
      <c r="CZ20" s="110">
        <v>0</v>
      </c>
    </row>
    <row r="21" spans="1:104" ht="12.75">
      <c r="A21" s="137">
        <v>12</v>
      </c>
      <c r="B21" s="138" t="s">
        <v>1020</v>
      </c>
      <c r="C21" s="139" t="s">
        <v>1021</v>
      </c>
      <c r="D21" s="140" t="s">
        <v>988</v>
      </c>
      <c r="E21" s="141">
        <v>1</v>
      </c>
      <c r="F21" s="477"/>
      <c r="G21" s="478">
        <f t="shared" si="0"/>
        <v>0</v>
      </c>
      <c r="O21" s="136">
        <v>2</v>
      </c>
      <c r="AA21" s="110">
        <v>1</v>
      </c>
      <c r="AB21" s="110">
        <v>7</v>
      </c>
      <c r="AC21" s="110">
        <v>7</v>
      </c>
      <c r="AZ21" s="110">
        <v>2</v>
      </c>
      <c r="BA21" s="110">
        <f t="shared" si="1"/>
        <v>0</v>
      </c>
      <c r="BB21" s="110">
        <f t="shared" si="2"/>
        <v>0</v>
      </c>
      <c r="BC21" s="110">
        <f t="shared" si="3"/>
        <v>0</v>
      </c>
      <c r="BD21" s="110">
        <f t="shared" si="4"/>
        <v>0</v>
      </c>
      <c r="BE21" s="110">
        <f t="shared" si="5"/>
        <v>0</v>
      </c>
      <c r="CA21" s="142">
        <v>1</v>
      </c>
      <c r="CB21" s="142">
        <v>7</v>
      </c>
      <c r="CZ21" s="110">
        <v>0</v>
      </c>
    </row>
    <row r="22" spans="1:104" ht="12.75">
      <c r="A22" s="137">
        <v>13</v>
      </c>
      <c r="B22" s="138" t="s">
        <v>1022</v>
      </c>
      <c r="C22" s="139" t="s">
        <v>1023</v>
      </c>
      <c r="D22" s="140" t="s">
        <v>988</v>
      </c>
      <c r="E22" s="141">
        <v>4</v>
      </c>
      <c r="F22" s="477"/>
      <c r="G22" s="478">
        <f t="shared" si="0"/>
        <v>0</v>
      </c>
      <c r="O22" s="136">
        <v>2</v>
      </c>
      <c r="AA22" s="110">
        <v>1</v>
      </c>
      <c r="AB22" s="110">
        <v>7</v>
      </c>
      <c r="AC22" s="110">
        <v>7</v>
      </c>
      <c r="AZ22" s="110">
        <v>2</v>
      </c>
      <c r="BA22" s="110">
        <f t="shared" si="1"/>
        <v>0</v>
      </c>
      <c r="BB22" s="110">
        <f t="shared" si="2"/>
        <v>0</v>
      </c>
      <c r="BC22" s="110">
        <f t="shared" si="3"/>
        <v>0</v>
      </c>
      <c r="BD22" s="110">
        <f t="shared" si="4"/>
        <v>0</v>
      </c>
      <c r="BE22" s="110">
        <f t="shared" si="5"/>
        <v>0</v>
      </c>
      <c r="CA22" s="142">
        <v>1</v>
      </c>
      <c r="CB22" s="142">
        <v>7</v>
      </c>
      <c r="CZ22" s="110">
        <v>0</v>
      </c>
    </row>
    <row r="23" spans="1:104" ht="12.75">
      <c r="A23" s="137">
        <v>14</v>
      </c>
      <c r="B23" s="138" t="s">
        <v>1024</v>
      </c>
      <c r="C23" s="139" t="s">
        <v>1114</v>
      </c>
      <c r="D23" s="140" t="s">
        <v>988</v>
      </c>
      <c r="E23" s="141">
        <v>1</v>
      </c>
      <c r="F23" s="477"/>
      <c r="G23" s="478">
        <f t="shared" si="0"/>
        <v>0</v>
      </c>
      <c r="O23" s="136">
        <v>2</v>
      </c>
      <c r="AA23" s="110">
        <v>1</v>
      </c>
      <c r="AB23" s="110">
        <v>7</v>
      </c>
      <c r="AC23" s="110">
        <v>7</v>
      </c>
      <c r="AZ23" s="110">
        <v>2</v>
      </c>
      <c r="BA23" s="110">
        <f t="shared" si="1"/>
        <v>0</v>
      </c>
      <c r="BB23" s="110">
        <f t="shared" si="2"/>
        <v>0</v>
      </c>
      <c r="BC23" s="110">
        <f t="shared" si="3"/>
        <v>0</v>
      </c>
      <c r="BD23" s="110">
        <f t="shared" si="4"/>
        <v>0</v>
      </c>
      <c r="BE23" s="110">
        <f t="shared" si="5"/>
        <v>0</v>
      </c>
      <c r="CA23" s="142">
        <v>1</v>
      </c>
      <c r="CB23" s="142">
        <v>7</v>
      </c>
      <c r="CZ23" s="110">
        <v>0.00099</v>
      </c>
    </row>
    <row r="24" spans="1:104" ht="12.75">
      <c r="A24" s="137">
        <v>15</v>
      </c>
      <c r="B24" s="138" t="s">
        <v>1028</v>
      </c>
      <c r="C24" s="139" t="s">
        <v>1029</v>
      </c>
      <c r="D24" s="140" t="s">
        <v>888</v>
      </c>
      <c r="E24" s="141">
        <v>24</v>
      </c>
      <c r="F24" s="477"/>
      <c r="G24" s="478">
        <f t="shared" si="0"/>
        <v>0</v>
      </c>
      <c r="O24" s="136">
        <v>2</v>
      </c>
      <c r="AA24" s="110">
        <v>1</v>
      </c>
      <c r="AB24" s="110">
        <v>7</v>
      </c>
      <c r="AC24" s="110">
        <v>7</v>
      </c>
      <c r="AZ24" s="110">
        <v>2</v>
      </c>
      <c r="BA24" s="110">
        <f t="shared" si="1"/>
        <v>0</v>
      </c>
      <c r="BB24" s="110">
        <f t="shared" si="2"/>
        <v>0</v>
      </c>
      <c r="BC24" s="110">
        <f t="shared" si="3"/>
        <v>0</v>
      </c>
      <c r="BD24" s="110">
        <f t="shared" si="4"/>
        <v>0</v>
      </c>
      <c r="BE24" s="110">
        <f t="shared" si="5"/>
        <v>0</v>
      </c>
      <c r="CA24" s="142">
        <v>1</v>
      </c>
      <c r="CB24" s="142">
        <v>7</v>
      </c>
      <c r="CZ24" s="110">
        <v>0</v>
      </c>
    </row>
    <row r="25" spans="1:104" ht="12.75">
      <c r="A25" s="137">
        <v>16</v>
      </c>
      <c r="B25" s="138" t="s">
        <v>1115</v>
      </c>
      <c r="C25" s="139" t="s">
        <v>1116</v>
      </c>
      <c r="D25" s="140" t="s">
        <v>991</v>
      </c>
      <c r="E25" s="141">
        <v>0.018</v>
      </c>
      <c r="F25" s="477"/>
      <c r="G25" s="478">
        <f t="shared" si="0"/>
        <v>0</v>
      </c>
      <c r="O25" s="136">
        <v>2</v>
      </c>
      <c r="AA25" s="110">
        <v>1</v>
      </c>
      <c r="AB25" s="110">
        <v>5</v>
      </c>
      <c r="AC25" s="110">
        <v>5</v>
      </c>
      <c r="AZ25" s="110">
        <v>2</v>
      </c>
      <c r="BA25" s="110">
        <f t="shared" si="1"/>
        <v>0</v>
      </c>
      <c r="BB25" s="110">
        <f t="shared" si="2"/>
        <v>0</v>
      </c>
      <c r="BC25" s="110">
        <f t="shared" si="3"/>
        <v>0</v>
      </c>
      <c r="BD25" s="110">
        <f t="shared" si="4"/>
        <v>0</v>
      </c>
      <c r="BE25" s="110">
        <f t="shared" si="5"/>
        <v>0</v>
      </c>
      <c r="CA25" s="142">
        <v>1</v>
      </c>
      <c r="CB25" s="142">
        <v>5</v>
      </c>
      <c r="CZ25" s="110">
        <v>0</v>
      </c>
    </row>
    <row r="26" spans="1:57" ht="12.75">
      <c r="A26" s="143"/>
      <c r="B26" s="144" t="s">
        <v>997</v>
      </c>
      <c r="C26" s="145" t="str">
        <f>CONCATENATE(B12," ",C12)</f>
        <v>721 Vnitřní kanalizace</v>
      </c>
      <c r="D26" s="146"/>
      <c r="E26" s="147"/>
      <c r="F26" s="479"/>
      <c r="G26" s="480">
        <f>SUM(G12:G25)</f>
        <v>0</v>
      </c>
      <c r="O26" s="136">
        <v>4</v>
      </c>
      <c r="BA26" s="148">
        <f>SUM(BA12:BA25)</f>
        <v>0</v>
      </c>
      <c r="BB26" s="148">
        <f>SUM(BB12:BB25)</f>
        <v>0</v>
      </c>
      <c r="BC26" s="148">
        <f>SUM(BC12:BC25)</f>
        <v>0</v>
      </c>
      <c r="BD26" s="148">
        <f>SUM(BD12:BD25)</f>
        <v>0</v>
      </c>
      <c r="BE26" s="148">
        <f>SUM(BE12:BE25)</f>
        <v>0</v>
      </c>
    </row>
    <row r="27" spans="1:15" ht="12.75">
      <c r="A27" s="129" t="s">
        <v>983</v>
      </c>
      <c r="B27" s="130" t="s">
        <v>1032</v>
      </c>
      <c r="C27" s="131" t="s">
        <v>1033</v>
      </c>
      <c r="D27" s="132"/>
      <c r="E27" s="133"/>
      <c r="F27" s="481"/>
      <c r="G27" s="482"/>
      <c r="H27" s="135"/>
      <c r="I27" s="135"/>
      <c r="O27" s="136">
        <v>1</v>
      </c>
    </row>
    <row r="28" spans="1:104" ht="12.75">
      <c r="A28" s="137">
        <v>17</v>
      </c>
      <c r="B28" s="138" t="s">
        <v>1034</v>
      </c>
      <c r="C28" s="139" t="s">
        <v>1035</v>
      </c>
      <c r="D28" s="140" t="s">
        <v>888</v>
      </c>
      <c r="E28" s="141">
        <v>6</v>
      </c>
      <c r="F28" s="477"/>
      <c r="G28" s="478">
        <f aca="true" t="shared" si="6" ref="G28:G40">E28*F28</f>
        <v>0</v>
      </c>
      <c r="O28" s="136">
        <v>2</v>
      </c>
      <c r="AA28" s="110">
        <v>1</v>
      </c>
      <c r="AB28" s="110">
        <v>7</v>
      </c>
      <c r="AC28" s="110">
        <v>7</v>
      </c>
      <c r="AZ28" s="110">
        <v>2</v>
      </c>
      <c r="BA28" s="110">
        <f aca="true" t="shared" si="7" ref="BA28:BA40">IF(AZ28=1,G28,0)</f>
        <v>0</v>
      </c>
      <c r="BB28" s="110">
        <f aca="true" t="shared" si="8" ref="BB28:BB40">IF(AZ28=2,G28,0)</f>
        <v>0</v>
      </c>
      <c r="BC28" s="110">
        <f aca="true" t="shared" si="9" ref="BC28:BC40">IF(AZ28=3,G28,0)</f>
        <v>0</v>
      </c>
      <c r="BD28" s="110">
        <f aca="true" t="shared" si="10" ref="BD28:BD40">IF(AZ28=4,G28,0)</f>
        <v>0</v>
      </c>
      <c r="BE28" s="110">
        <f aca="true" t="shared" si="11" ref="BE28:BE40">IF(AZ28=5,G28,0)</f>
        <v>0</v>
      </c>
      <c r="CA28" s="142">
        <v>1</v>
      </c>
      <c r="CB28" s="142">
        <v>7</v>
      </c>
      <c r="CZ28" s="110">
        <v>0.01588</v>
      </c>
    </row>
    <row r="29" spans="1:104" ht="12.75">
      <c r="A29" s="137">
        <v>18</v>
      </c>
      <c r="B29" s="138" t="s">
        <v>1040</v>
      </c>
      <c r="C29" s="139" t="s">
        <v>1117</v>
      </c>
      <c r="D29" s="140" t="s">
        <v>888</v>
      </c>
      <c r="E29" s="141">
        <v>40</v>
      </c>
      <c r="F29" s="477"/>
      <c r="G29" s="478">
        <f t="shared" si="6"/>
        <v>0</v>
      </c>
      <c r="O29" s="136">
        <v>2</v>
      </c>
      <c r="AA29" s="110">
        <v>1</v>
      </c>
      <c r="AB29" s="110">
        <v>7</v>
      </c>
      <c r="AC29" s="110">
        <v>7</v>
      </c>
      <c r="AZ29" s="110">
        <v>2</v>
      </c>
      <c r="BA29" s="110">
        <f t="shared" si="7"/>
        <v>0</v>
      </c>
      <c r="BB29" s="110">
        <f t="shared" si="8"/>
        <v>0</v>
      </c>
      <c r="BC29" s="110">
        <f t="shared" si="9"/>
        <v>0</v>
      </c>
      <c r="BD29" s="110">
        <f t="shared" si="10"/>
        <v>0</v>
      </c>
      <c r="BE29" s="110">
        <f t="shared" si="11"/>
        <v>0</v>
      </c>
      <c r="CA29" s="142">
        <v>1</v>
      </c>
      <c r="CB29" s="142">
        <v>7</v>
      </c>
      <c r="CZ29" s="110">
        <v>0.00046</v>
      </c>
    </row>
    <row r="30" spans="1:104" ht="12.75">
      <c r="A30" s="137">
        <v>19</v>
      </c>
      <c r="B30" s="138" t="s">
        <v>1042</v>
      </c>
      <c r="C30" s="139" t="s">
        <v>1043</v>
      </c>
      <c r="D30" s="140" t="s">
        <v>888</v>
      </c>
      <c r="E30" s="141">
        <v>2</v>
      </c>
      <c r="F30" s="477"/>
      <c r="G30" s="478">
        <f t="shared" si="6"/>
        <v>0</v>
      </c>
      <c r="O30" s="136">
        <v>2</v>
      </c>
      <c r="AA30" s="110">
        <v>1</v>
      </c>
      <c r="AB30" s="110">
        <v>7</v>
      </c>
      <c r="AC30" s="110">
        <v>7</v>
      </c>
      <c r="AZ30" s="110">
        <v>2</v>
      </c>
      <c r="BA30" s="110">
        <f t="shared" si="7"/>
        <v>0</v>
      </c>
      <c r="BB30" s="110">
        <f t="shared" si="8"/>
        <v>0</v>
      </c>
      <c r="BC30" s="110">
        <f t="shared" si="9"/>
        <v>0</v>
      </c>
      <c r="BD30" s="110">
        <f t="shared" si="10"/>
        <v>0</v>
      </c>
      <c r="BE30" s="110">
        <f t="shared" si="11"/>
        <v>0</v>
      </c>
      <c r="CA30" s="142">
        <v>1</v>
      </c>
      <c r="CB30" s="142">
        <v>7</v>
      </c>
      <c r="CZ30" s="110">
        <v>0.00051</v>
      </c>
    </row>
    <row r="31" spans="1:104" ht="12.75">
      <c r="A31" s="137">
        <v>20</v>
      </c>
      <c r="B31" s="138" t="s">
        <v>1044</v>
      </c>
      <c r="C31" s="139" t="s">
        <v>1118</v>
      </c>
      <c r="D31" s="140" t="s">
        <v>888</v>
      </c>
      <c r="E31" s="141">
        <v>20</v>
      </c>
      <c r="F31" s="477"/>
      <c r="G31" s="478">
        <f t="shared" si="6"/>
        <v>0</v>
      </c>
      <c r="O31" s="136">
        <v>2</v>
      </c>
      <c r="AA31" s="110">
        <v>1</v>
      </c>
      <c r="AB31" s="110">
        <v>7</v>
      </c>
      <c r="AC31" s="110">
        <v>7</v>
      </c>
      <c r="AZ31" s="110">
        <v>2</v>
      </c>
      <c r="BA31" s="110">
        <f t="shared" si="7"/>
        <v>0</v>
      </c>
      <c r="BB31" s="110">
        <f t="shared" si="8"/>
        <v>0</v>
      </c>
      <c r="BC31" s="110">
        <f t="shared" si="9"/>
        <v>0</v>
      </c>
      <c r="BD31" s="110">
        <f t="shared" si="10"/>
        <v>0</v>
      </c>
      <c r="BE31" s="110">
        <f t="shared" si="11"/>
        <v>0</v>
      </c>
      <c r="CA31" s="142">
        <v>1</v>
      </c>
      <c r="CB31" s="142">
        <v>7</v>
      </c>
      <c r="CZ31" s="110">
        <v>2E-05</v>
      </c>
    </row>
    <row r="32" spans="1:104" ht="12.75">
      <c r="A32" s="137">
        <v>21</v>
      </c>
      <c r="B32" s="138" t="s">
        <v>1044</v>
      </c>
      <c r="C32" s="139" t="s">
        <v>1119</v>
      </c>
      <c r="D32" s="140" t="s">
        <v>888</v>
      </c>
      <c r="E32" s="141">
        <v>1</v>
      </c>
      <c r="F32" s="477"/>
      <c r="G32" s="478">
        <f t="shared" si="6"/>
        <v>0</v>
      </c>
      <c r="O32" s="136">
        <v>2</v>
      </c>
      <c r="AA32" s="110">
        <v>1</v>
      </c>
      <c r="AB32" s="110">
        <v>7</v>
      </c>
      <c r="AC32" s="110">
        <v>7</v>
      </c>
      <c r="AZ32" s="110">
        <v>2</v>
      </c>
      <c r="BA32" s="110">
        <f t="shared" si="7"/>
        <v>0</v>
      </c>
      <c r="BB32" s="110">
        <f t="shared" si="8"/>
        <v>0</v>
      </c>
      <c r="BC32" s="110">
        <f t="shared" si="9"/>
        <v>0</v>
      </c>
      <c r="BD32" s="110">
        <f t="shared" si="10"/>
        <v>0</v>
      </c>
      <c r="BE32" s="110">
        <f t="shared" si="11"/>
        <v>0</v>
      </c>
      <c r="CA32" s="142">
        <v>1</v>
      </c>
      <c r="CB32" s="142">
        <v>7</v>
      </c>
      <c r="CZ32" s="110">
        <v>4E-05</v>
      </c>
    </row>
    <row r="33" spans="1:104" ht="12.75">
      <c r="A33" s="137">
        <v>22</v>
      </c>
      <c r="B33" s="138" t="s">
        <v>1047</v>
      </c>
      <c r="C33" s="139" t="s">
        <v>1120</v>
      </c>
      <c r="D33" s="140" t="s">
        <v>888</v>
      </c>
      <c r="E33" s="141">
        <v>20</v>
      </c>
      <c r="F33" s="477"/>
      <c r="G33" s="478">
        <f t="shared" si="6"/>
        <v>0</v>
      </c>
      <c r="O33" s="136">
        <v>2</v>
      </c>
      <c r="AA33" s="110">
        <v>1</v>
      </c>
      <c r="AB33" s="110">
        <v>7</v>
      </c>
      <c r="AC33" s="110">
        <v>7</v>
      </c>
      <c r="AZ33" s="110">
        <v>2</v>
      </c>
      <c r="BA33" s="110">
        <f t="shared" si="7"/>
        <v>0</v>
      </c>
      <c r="BB33" s="110">
        <f t="shared" si="8"/>
        <v>0</v>
      </c>
      <c r="BC33" s="110">
        <f t="shared" si="9"/>
        <v>0</v>
      </c>
      <c r="BD33" s="110">
        <f t="shared" si="10"/>
        <v>0</v>
      </c>
      <c r="BE33" s="110">
        <f t="shared" si="11"/>
        <v>0</v>
      </c>
      <c r="CA33" s="142">
        <v>1</v>
      </c>
      <c r="CB33" s="142">
        <v>7</v>
      </c>
      <c r="CZ33" s="110">
        <v>3E-05</v>
      </c>
    </row>
    <row r="34" spans="1:104" ht="12.75">
      <c r="A34" s="137">
        <v>23</v>
      </c>
      <c r="B34" s="138" t="s">
        <v>1050</v>
      </c>
      <c r="C34" s="139" t="s">
        <v>1051</v>
      </c>
      <c r="D34" s="140" t="s">
        <v>988</v>
      </c>
      <c r="E34" s="141">
        <v>24</v>
      </c>
      <c r="F34" s="477"/>
      <c r="G34" s="478">
        <f t="shared" si="6"/>
        <v>0</v>
      </c>
      <c r="O34" s="136">
        <v>2</v>
      </c>
      <c r="AA34" s="110">
        <v>1</v>
      </c>
      <c r="AB34" s="110">
        <v>7</v>
      </c>
      <c r="AC34" s="110">
        <v>7</v>
      </c>
      <c r="AZ34" s="110">
        <v>2</v>
      </c>
      <c r="BA34" s="110">
        <f t="shared" si="7"/>
        <v>0</v>
      </c>
      <c r="BB34" s="110">
        <f t="shared" si="8"/>
        <v>0</v>
      </c>
      <c r="BC34" s="110">
        <f t="shared" si="9"/>
        <v>0</v>
      </c>
      <c r="BD34" s="110">
        <f t="shared" si="10"/>
        <v>0</v>
      </c>
      <c r="BE34" s="110">
        <f t="shared" si="11"/>
        <v>0</v>
      </c>
      <c r="CA34" s="142">
        <v>1</v>
      </c>
      <c r="CB34" s="142">
        <v>7</v>
      </c>
      <c r="CZ34" s="110">
        <v>0</v>
      </c>
    </row>
    <row r="35" spans="1:104" ht="12.75">
      <c r="A35" s="137">
        <v>24</v>
      </c>
      <c r="B35" s="138" t="s">
        <v>1121</v>
      </c>
      <c r="C35" s="139" t="s">
        <v>0</v>
      </c>
      <c r="D35" s="140" t="s">
        <v>988</v>
      </c>
      <c r="E35" s="141">
        <v>2</v>
      </c>
      <c r="F35" s="477"/>
      <c r="G35" s="478">
        <f t="shared" si="6"/>
        <v>0</v>
      </c>
      <c r="O35" s="136">
        <v>2</v>
      </c>
      <c r="AA35" s="110">
        <v>1</v>
      </c>
      <c r="AB35" s="110">
        <v>7</v>
      </c>
      <c r="AC35" s="110">
        <v>7</v>
      </c>
      <c r="AZ35" s="110">
        <v>2</v>
      </c>
      <c r="BA35" s="110">
        <f t="shared" si="7"/>
        <v>0</v>
      </c>
      <c r="BB35" s="110">
        <f t="shared" si="8"/>
        <v>0</v>
      </c>
      <c r="BC35" s="110">
        <f t="shared" si="9"/>
        <v>0</v>
      </c>
      <c r="BD35" s="110">
        <f t="shared" si="10"/>
        <v>0</v>
      </c>
      <c r="BE35" s="110">
        <f t="shared" si="11"/>
        <v>0</v>
      </c>
      <c r="CA35" s="142">
        <v>1</v>
      </c>
      <c r="CB35" s="142">
        <v>7</v>
      </c>
      <c r="CZ35" s="110">
        <v>0</v>
      </c>
    </row>
    <row r="36" spans="1:104" ht="12.75">
      <c r="A36" s="137">
        <v>25</v>
      </c>
      <c r="B36" s="138" t="s">
        <v>1052</v>
      </c>
      <c r="C36" s="139" t="s">
        <v>1053</v>
      </c>
      <c r="D36" s="140" t="s">
        <v>988</v>
      </c>
      <c r="E36" s="141">
        <v>2</v>
      </c>
      <c r="F36" s="477"/>
      <c r="G36" s="478">
        <f t="shared" si="6"/>
        <v>0</v>
      </c>
      <c r="O36" s="136">
        <v>2</v>
      </c>
      <c r="AA36" s="110">
        <v>1</v>
      </c>
      <c r="AB36" s="110">
        <v>7</v>
      </c>
      <c r="AC36" s="110">
        <v>7</v>
      </c>
      <c r="AZ36" s="110">
        <v>2</v>
      </c>
      <c r="BA36" s="110">
        <f t="shared" si="7"/>
        <v>0</v>
      </c>
      <c r="BB36" s="110">
        <f t="shared" si="8"/>
        <v>0</v>
      </c>
      <c r="BC36" s="110">
        <f t="shared" si="9"/>
        <v>0</v>
      </c>
      <c r="BD36" s="110">
        <f t="shared" si="10"/>
        <v>0</v>
      </c>
      <c r="BE36" s="110">
        <f t="shared" si="11"/>
        <v>0</v>
      </c>
      <c r="CA36" s="142">
        <v>1</v>
      </c>
      <c r="CB36" s="142">
        <v>7</v>
      </c>
      <c r="CZ36" s="110">
        <v>2E-05</v>
      </c>
    </row>
    <row r="37" spans="1:104" ht="12.75">
      <c r="A37" s="137">
        <v>26</v>
      </c>
      <c r="B37" s="138" t="s">
        <v>1054</v>
      </c>
      <c r="C37" s="139" t="s">
        <v>1055</v>
      </c>
      <c r="D37" s="140" t="s">
        <v>888</v>
      </c>
      <c r="E37" s="141">
        <v>48</v>
      </c>
      <c r="F37" s="477"/>
      <c r="G37" s="478">
        <f t="shared" si="6"/>
        <v>0</v>
      </c>
      <c r="O37" s="136">
        <v>2</v>
      </c>
      <c r="AA37" s="110">
        <v>1</v>
      </c>
      <c r="AB37" s="110">
        <v>7</v>
      </c>
      <c r="AC37" s="110">
        <v>7</v>
      </c>
      <c r="AZ37" s="110">
        <v>2</v>
      </c>
      <c r="BA37" s="110">
        <f t="shared" si="7"/>
        <v>0</v>
      </c>
      <c r="BB37" s="110">
        <f t="shared" si="8"/>
        <v>0</v>
      </c>
      <c r="BC37" s="110">
        <f t="shared" si="9"/>
        <v>0</v>
      </c>
      <c r="BD37" s="110">
        <f t="shared" si="10"/>
        <v>0</v>
      </c>
      <c r="BE37" s="110">
        <f t="shared" si="11"/>
        <v>0</v>
      </c>
      <c r="CA37" s="142">
        <v>1</v>
      </c>
      <c r="CB37" s="142">
        <v>7</v>
      </c>
      <c r="CZ37" s="110">
        <v>0</v>
      </c>
    </row>
    <row r="38" spans="1:104" ht="12.75">
      <c r="A38" s="137">
        <v>27</v>
      </c>
      <c r="B38" s="138" t="s">
        <v>1056</v>
      </c>
      <c r="C38" s="139" t="s">
        <v>1057</v>
      </c>
      <c r="D38" s="140" t="s">
        <v>888</v>
      </c>
      <c r="E38" s="141">
        <v>48</v>
      </c>
      <c r="F38" s="477"/>
      <c r="G38" s="478">
        <f t="shared" si="6"/>
        <v>0</v>
      </c>
      <c r="O38" s="136">
        <v>2</v>
      </c>
      <c r="AA38" s="110">
        <v>1</v>
      </c>
      <c r="AB38" s="110">
        <v>7</v>
      </c>
      <c r="AC38" s="110">
        <v>7</v>
      </c>
      <c r="AZ38" s="110">
        <v>2</v>
      </c>
      <c r="BA38" s="110">
        <f t="shared" si="7"/>
        <v>0</v>
      </c>
      <c r="BB38" s="110">
        <f t="shared" si="8"/>
        <v>0</v>
      </c>
      <c r="BC38" s="110">
        <f t="shared" si="9"/>
        <v>0</v>
      </c>
      <c r="BD38" s="110">
        <f t="shared" si="10"/>
        <v>0</v>
      </c>
      <c r="BE38" s="110">
        <f t="shared" si="11"/>
        <v>0</v>
      </c>
      <c r="CA38" s="142">
        <v>1</v>
      </c>
      <c r="CB38" s="142">
        <v>7</v>
      </c>
      <c r="CZ38" s="110">
        <v>1E-05</v>
      </c>
    </row>
    <row r="39" spans="1:104" ht="12.75">
      <c r="A39" s="137">
        <v>28</v>
      </c>
      <c r="B39" s="138" t="s">
        <v>1</v>
      </c>
      <c r="C39" s="139" t="s">
        <v>2</v>
      </c>
      <c r="D39" s="140" t="s">
        <v>991</v>
      </c>
      <c r="E39" s="141">
        <v>0.176</v>
      </c>
      <c r="F39" s="477"/>
      <c r="G39" s="478">
        <f t="shared" si="6"/>
        <v>0</v>
      </c>
      <c r="O39" s="136">
        <v>2</v>
      </c>
      <c r="AA39" s="110">
        <v>1</v>
      </c>
      <c r="AB39" s="110">
        <v>5</v>
      </c>
      <c r="AC39" s="110">
        <v>5</v>
      </c>
      <c r="AZ39" s="110">
        <v>2</v>
      </c>
      <c r="BA39" s="110">
        <f t="shared" si="7"/>
        <v>0</v>
      </c>
      <c r="BB39" s="110">
        <f t="shared" si="8"/>
        <v>0</v>
      </c>
      <c r="BC39" s="110">
        <f t="shared" si="9"/>
        <v>0</v>
      </c>
      <c r="BD39" s="110">
        <f t="shared" si="10"/>
        <v>0</v>
      </c>
      <c r="BE39" s="110">
        <f t="shared" si="11"/>
        <v>0</v>
      </c>
      <c r="CA39" s="142">
        <v>1</v>
      </c>
      <c r="CB39" s="142">
        <v>5</v>
      </c>
      <c r="CZ39" s="110">
        <v>0</v>
      </c>
    </row>
    <row r="40" spans="1:104" ht="12.75">
      <c r="A40" s="137">
        <v>29</v>
      </c>
      <c r="B40" s="138" t="s">
        <v>1062</v>
      </c>
      <c r="C40" s="139" t="s">
        <v>1063</v>
      </c>
      <c r="D40" s="140" t="s">
        <v>988</v>
      </c>
      <c r="E40" s="141">
        <v>2</v>
      </c>
      <c r="F40" s="477"/>
      <c r="G40" s="478">
        <f t="shared" si="6"/>
        <v>0</v>
      </c>
      <c r="O40" s="136">
        <v>2</v>
      </c>
      <c r="AA40" s="110">
        <v>3</v>
      </c>
      <c r="AB40" s="110">
        <v>7</v>
      </c>
      <c r="AC40" s="110">
        <v>44982614</v>
      </c>
      <c r="AZ40" s="110">
        <v>2</v>
      </c>
      <c r="BA40" s="110">
        <f t="shared" si="7"/>
        <v>0</v>
      </c>
      <c r="BB40" s="110">
        <f t="shared" si="8"/>
        <v>0</v>
      </c>
      <c r="BC40" s="110">
        <f t="shared" si="9"/>
        <v>0</v>
      </c>
      <c r="BD40" s="110">
        <f t="shared" si="10"/>
        <v>0</v>
      </c>
      <c r="BE40" s="110">
        <f t="shared" si="11"/>
        <v>0</v>
      </c>
      <c r="CA40" s="142">
        <v>3</v>
      </c>
      <c r="CB40" s="142">
        <v>7</v>
      </c>
      <c r="CZ40" s="110">
        <v>0.03</v>
      </c>
    </row>
    <row r="41" spans="1:57" ht="12.75">
      <c r="A41" s="143"/>
      <c r="B41" s="144" t="s">
        <v>997</v>
      </c>
      <c r="C41" s="145" t="str">
        <f>CONCATENATE(B27," ",C27)</f>
        <v>722 Vnitřní vodovod</v>
      </c>
      <c r="D41" s="146"/>
      <c r="E41" s="147"/>
      <c r="F41" s="479"/>
      <c r="G41" s="480">
        <f>SUM(G27:G40)</f>
        <v>0</v>
      </c>
      <c r="O41" s="136">
        <v>4</v>
      </c>
      <c r="BA41" s="148">
        <f>SUM(BA27:BA40)</f>
        <v>0</v>
      </c>
      <c r="BB41" s="148">
        <f>SUM(BB27:BB40)</f>
        <v>0</v>
      </c>
      <c r="BC41" s="148">
        <f>SUM(BC27:BC40)</f>
        <v>0</v>
      </c>
      <c r="BD41" s="148">
        <f>SUM(BD27:BD40)</f>
        <v>0</v>
      </c>
      <c r="BE41" s="148">
        <f>SUM(BE27:BE40)</f>
        <v>0</v>
      </c>
    </row>
    <row r="42" spans="1:15" ht="12.75">
      <c r="A42" s="129" t="s">
        <v>983</v>
      </c>
      <c r="B42" s="130" t="s">
        <v>1064</v>
      </c>
      <c r="C42" s="131" t="s">
        <v>1065</v>
      </c>
      <c r="D42" s="132"/>
      <c r="E42" s="133"/>
      <c r="F42" s="481"/>
      <c r="G42" s="482"/>
      <c r="H42" s="135"/>
      <c r="I42" s="135"/>
      <c r="O42" s="136">
        <v>1</v>
      </c>
    </row>
    <row r="43" spans="1:104" ht="12.75">
      <c r="A43" s="137">
        <v>30</v>
      </c>
      <c r="B43" s="138" t="s">
        <v>3</v>
      </c>
      <c r="C43" s="139" t="s">
        <v>4</v>
      </c>
      <c r="D43" s="140" t="s">
        <v>1068</v>
      </c>
      <c r="E43" s="141">
        <v>1</v>
      </c>
      <c r="F43" s="477"/>
      <c r="G43" s="478">
        <f aca="true" t="shared" si="12" ref="G43:G61">E43*F43</f>
        <v>0</v>
      </c>
      <c r="O43" s="136">
        <v>2</v>
      </c>
      <c r="AA43" s="110">
        <v>1</v>
      </c>
      <c r="AB43" s="110">
        <v>7</v>
      </c>
      <c r="AC43" s="110">
        <v>7</v>
      </c>
      <c r="AZ43" s="110">
        <v>2</v>
      </c>
      <c r="BA43" s="110">
        <f aca="true" t="shared" si="13" ref="BA43:BA61">IF(AZ43=1,G43,0)</f>
        <v>0</v>
      </c>
      <c r="BB43" s="110">
        <f aca="true" t="shared" si="14" ref="BB43:BB61">IF(AZ43=2,G43,0)</f>
        <v>0</v>
      </c>
      <c r="BC43" s="110">
        <f aca="true" t="shared" si="15" ref="BC43:BC61">IF(AZ43=3,G43,0)</f>
        <v>0</v>
      </c>
      <c r="BD43" s="110">
        <f aca="true" t="shared" si="16" ref="BD43:BD61">IF(AZ43=4,G43,0)</f>
        <v>0</v>
      </c>
      <c r="BE43" s="110">
        <f aca="true" t="shared" si="17" ref="BE43:BE61">IF(AZ43=5,G43,0)</f>
        <v>0</v>
      </c>
      <c r="CA43" s="142">
        <v>1</v>
      </c>
      <c r="CB43" s="142">
        <v>7</v>
      </c>
      <c r="CZ43" s="110">
        <v>0.02794</v>
      </c>
    </row>
    <row r="44" spans="1:104" ht="22.5">
      <c r="A44" s="137">
        <v>31</v>
      </c>
      <c r="B44" s="138" t="s">
        <v>1066</v>
      </c>
      <c r="C44" s="139" t="s">
        <v>1067</v>
      </c>
      <c r="D44" s="140" t="s">
        <v>1068</v>
      </c>
      <c r="E44" s="141">
        <v>8</v>
      </c>
      <c r="F44" s="477"/>
      <c r="G44" s="478">
        <f t="shared" si="12"/>
        <v>0</v>
      </c>
      <c r="O44" s="136">
        <v>2</v>
      </c>
      <c r="AA44" s="110">
        <v>1</v>
      </c>
      <c r="AB44" s="110">
        <v>0</v>
      </c>
      <c r="AC44" s="110">
        <v>0</v>
      </c>
      <c r="AZ44" s="110">
        <v>2</v>
      </c>
      <c r="BA44" s="110">
        <f t="shared" si="13"/>
        <v>0</v>
      </c>
      <c r="BB44" s="110">
        <f t="shared" si="14"/>
        <v>0</v>
      </c>
      <c r="BC44" s="110">
        <f t="shared" si="15"/>
        <v>0</v>
      </c>
      <c r="BD44" s="110">
        <f t="shared" si="16"/>
        <v>0</v>
      </c>
      <c r="BE44" s="110">
        <f t="shared" si="17"/>
        <v>0</v>
      </c>
      <c r="CA44" s="142">
        <v>1</v>
      </c>
      <c r="CB44" s="142">
        <v>0</v>
      </c>
      <c r="CZ44" s="110">
        <v>0.01651</v>
      </c>
    </row>
    <row r="45" spans="1:104" ht="12.75">
      <c r="A45" s="137">
        <v>32</v>
      </c>
      <c r="B45" s="138" t="s">
        <v>1069</v>
      </c>
      <c r="C45" s="139" t="s">
        <v>5</v>
      </c>
      <c r="D45" s="140" t="s">
        <v>1068</v>
      </c>
      <c r="E45" s="141">
        <v>1</v>
      </c>
      <c r="F45" s="477"/>
      <c r="G45" s="478">
        <f t="shared" si="12"/>
        <v>0</v>
      </c>
      <c r="O45" s="136">
        <v>2</v>
      </c>
      <c r="AA45" s="110">
        <v>1</v>
      </c>
      <c r="AB45" s="110">
        <v>7</v>
      </c>
      <c r="AC45" s="110">
        <v>7</v>
      </c>
      <c r="AZ45" s="110">
        <v>2</v>
      </c>
      <c r="BA45" s="110">
        <f t="shared" si="13"/>
        <v>0</v>
      </c>
      <c r="BB45" s="110">
        <f t="shared" si="14"/>
        <v>0</v>
      </c>
      <c r="BC45" s="110">
        <f t="shared" si="15"/>
        <v>0</v>
      </c>
      <c r="BD45" s="110">
        <f t="shared" si="16"/>
        <v>0</v>
      </c>
      <c r="BE45" s="110">
        <f t="shared" si="17"/>
        <v>0</v>
      </c>
      <c r="CA45" s="142">
        <v>1</v>
      </c>
      <c r="CB45" s="142">
        <v>7</v>
      </c>
      <c r="CZ45" s="110">
        <v>0.01444</v>
      </c>
    </row>
    <row r="46" spans="1:104" ht="12.75">
      <c r="A46" s="137">
        <v>33</v>
      </c>
      <c r="B46" s="138" t="s">
        <v>1071</v>
      </c>
      <c r="C46" s="139" t="s">
        <v>1072</v>
      </c>
      <c r="D46" s="140" t="s">
        <v>1068</v>
      </c>
      <c r="E46" s="141">
        <v>1</v>
      </c>
      <c r="F46" s="477"/>
      <c r="G46" s="478">
        <f t="shared" si="12"/>
        <v>0</v>
      </c>
      <c r="O46" s="136">
        <v>2</v>
      </c>
      <c r="AA46" s="110">
        <v>1</v>
      </c>
      <c r="AB46" s="110">
        <v>7</v>
      </c>
      <c r="AC46" s="110">
        <v>7</v>
      </c>
      <c r="AZ46" s="110">
        <v>2</v>
      </c>
      <c r="BA46" s="110">
        <f t="shared" si="13"/>
        <v>0</v>
      </c>
      <c r="BB46" s="110">
        <f t="shared" si="14"/>
        <v>0</v>
      </c>
      <c r="BC46" s="110">
        <f t="shared" si="15"/>
        <v>0</v>
      </c>
      <c r="BD46" s="110">
        <f t="shared" si="16"/>
        <v>0</v>
      </c>
      <c r="BE46" s="110">
        <f t="shared" si="17"/>
        <v>0</v>
      </c>
      <c r="CA46" s="142">
        <v>1</v>
      </c>
      <c r="CB46" s="142">
        <v>7</v>
      </c>
      <c r="CZ46" s="110">
        <v>0.00684</v>
      </c>
    </row>
    <row r="47" spans="1:104" ht="12.75">
      <c r="A47" s="137">
        <v>34</v>
      </c>
      <c r="B47" s="138" t="s">
        <v>6</v>
      </c>
      <c r="C47" s="139" t="s">
        <v>7</v>
      </c>
      <c r="D47" s="140" t="s">
        <v>988</v>
      </c>
      <c r="E47" s="141">
        <v>4</v>
      </c>
      <c r="F47" s="477"/>
      <c r="G47" s="478">
        <f t="shared" si="12"/>
        <v>0</v>
      </c>
      <c r="O47" s="136">
        <v>2</v>
      </c>
      <c r="AA47" s="110">
        <v>1</v>
      </c>
      <c r="AB47" s="110">
        <v>7</v>
      </c>
      <c r="AC47" s="110">
        <v>7</v>
      </c>
      <c r="AZ47" s="110">
        <v>2</v>
      </c>
      <c r="BA47" s="110">
        <f t="shared" si="13"/>
        <v>0</v>
      </c>
      <c r="BB47" s="110">
        <f t="shared" si="14"/>
        <v>0</v>
      </c>
      <c r="BC47" s="110">
        <f t="shared" si="15"/>
        <v>0</v>
      </c>
      <c r="BD47" s="110">
        <f t="shared" si="16"/>
        <v>0</v>
      </c>
      <c r="BE47" s="110">
        <f t="shared" si="17"/>
        <v>0</v>
      </c>
      <c r="CA47" s="142">
        <v>1</v>
      </c>
      <c r="CB47" s="142">
        <v>7</v>
      </c>
      <c r="CZ47" s="110">
        <v>0.00279</v>
      </c>
    </row>
    <row r="48" spans="1:104" ht="12.75">
      <c r="A48" s="137">
        <v>35</v>
      </c>
      <c r="B48" s="138" t="s">
        <v>8</v>
      </c>
      <c r="C48" s="139" t="s">
        <v>9</v>
      </c>
      <c r="D48" s="140" t="s">
        <v>1068</v>
      </c>
      <c r="E48" s="141">
        <v>3</v>
      </c>
      <c r="F48" s="477"/>
      <c r="G48" s="478">
        <f t="shared" si="12"/>
        <v>0</v>
      </c>
      <c r="O48" s="136">
        <v>2</v>
      </c>
      <c r="AA48" s="110">
        <v>1</v>
      </c>
      <c r="AB48" s="110">
        <v>7</v>
      </c>
      <c r="AC48" s="110">
        <v>7</v>
      </c>
      <c r="AZ48" s="110">
        <v>2</v>
      </c>
      <c r="BA48" s="110">
        <f t="shared" si="13"/>
        <v>0</v>
      </c>
      <c r="BB48" s="110">
        <f t="shared" si="14"/>
        <v>0</v>
      </c>
      <c r="BC48" s="110">
        <f t="shared" si="15"/>
        <v>0</v>
      </c>
      <c r="BD48" s="110">
        <f t="shared" si="16"/>
        <v>0</v>
      </c>
      <c r="BE48" s="110">
        <f t="shared" si="17"/>
        <v>0</v>
      </c>
      <c r="CA48" s="142">
        <v>1</v>
      </c>
      <c r="CB48" s="142">
        <v>7</v>
      </c>
      <c r="CZ48" s="110">
        <v>6E-05</v>
      </c>
    </row>
    <row r="49" spans="1:104" ht="12.75">
      <c r="A49" s="137">
        <v>36</v>
      </c>
      <c r="B49" s="138" t="s">
        <v>1073</v>
      </c>
      <c r="C49" s="139" t="s">
        <v>1074</v>
      </c>
      <c r="D49" s="140" t="s">
        <v>1068</v>
      </c>
      <c r="E49" s="141">
        <v>1</v>
      </c>
      <c r="F49" s="477"/>
      <c r="G49" s="478">
        <f t="shared" si="12"/>
        <v>0</v>
      </c>
      <c r="O49" s="136">
        <v>2</v>
      </c>
      <c r="AA49" s="110">
        <v>1</v>
      </c>
      <c r="AB49" s="110">
        <v>7</v>
      </c>
      <c r="AC49" s="110">
        <v>7</v>
      </c>
      <c r="AZ49" s="110">
        <v>2</v>
      </c>
      <c r="BA49" s="110">
        <f t="shared" si="13"/>
        <v>0</v>
      </c>
      <c r="BB49" s="110">
        <f t="shared" si="14"/>
        <v>0</v>
      </c>
      <c r="BC49" s="110">
        <f t="shared" si="15"/>
        <v>0</v>
      </c>
      <c r="BD49" s="110">
        <f t="shared" si="16"/>
        <v>0</v>
      </c>
      <c r="BE49" s="110">
        <f t="shared" si="17"/>
        <v>0</v>
      </c>
      <c r="CA49" s="142">
        <v>1</v>
      </c>
      <c r="CB49" s="142">
        <v>7</v>
      </c>
      <c r="CZ49" s="110">
        <v>0.01088</v>
      </c>
    </row>
    <row r="50" spans="1:104" ht="12.75">
      <c r="A50" s="137">
        <v>37</v>
      </c>
      <c r="B50" s="138" t="s">
        <v>10</v>
      </c>
      <c r="C50" s="139" t="s">
        <v>11</v>
      </c>
      <c r="D50" s="140" t="s">
        <v>1068</v>
      </c>
      <c r="E50" s="141">
        <v>1</v>
      </c>
      <c r="F50" s="477"/>
      <c r="G50" s="478">
        <f t="shared" si="12"/>
        <v>0</v>
      </c>
      <c r="O50" s="136">
        <v>2</v>
      </c>
      <c r="AA50" s="110">
        <v>1</v>
      </c>
      <c r="AB50" s="110">
        <v>7</v>
      </c>
      <c r="AC50" s="110">
        <v>7</v>
      </c>
      <c r="AZ50" s="110">
        <v>2</v>
      </c>
      <c r="BA50" s="110">
        <f t="shared" si="13"/>
        <v>0</v>
      </c>
      <c r="BB50" s="110">
        <f t="shared" si="14"/>
        <v>0</v>
      </c>
      <c r="BC50" s="110">
        <f t="shared" si="15"/>
        <v>0</v>
      </c>
      <c r="BD50" s="110">
        <f t="shared" si="16"/>
        <v>0</v>
      </c>
      <c r="BE50" s="110">
        <f t="shared" si="17"/>
        <v>0</v>
      </c>
      <c r="CA50" s="142">
        <v>1</v>
      </c>
      <c r="CB50" s="142">
        <v>7</v>
      </c>
      <c r="CZ50" s="110">
        <v>0.01034</v>
      </c>
    </row>
    <row r="51" spans="1:104" ht="12.75">
      <c r="A51" s="137">
        <v>38</v>
      </c>
      <c r="B51" s="138" t="s">
        <v>12</v>
      </c>
      <c r="C51" s="139" t="s">
        <v>13</v>
      </c>
      <c r="D51" s="140" t="s">
        <v>1068</v>
      </c>
      <c r="E51" s="141">
        <v>3</v>
      </c>
      <c r="F51" s="477"/>
      <c r="G51" s="478">
        <f t="shared" si="12"/>
        <v>0</v>
      </c>
      <c r="O51" s="136">
        <v>2</v>
      </c>
      <c r="AA51" s="110">
        <v>1</v>
      </c>
      <c r="AB51" s="110">
        <v>7</v>
      </c>
      <c r="AC51" s="110">
        <v>7</v>
      </c>
      <c r="AZ51" s="110">
        <v>2</v>
      </c>
      <c r="BA51" s="110">
        <f t="shared" si="13"/>
        <v>0</v>
      </c>
      <c r="BB51" s="110">
        <f t="shared" si="14"/>
        <v>0</v>
      </c>
      <c r="BC51" s="110">
        <f t="shared" si="15"/>
        <v>0</v>
      </c>
      <c r="BD51" s="110">
        <f t="shared" si="16"/>
        <v>0</v>
      </c>
      <c r="BE51" s="110">
        <f t="shared" si="17"/>
        <v>0</v>
      </c>
      <c r="CA51" s="142">
        <v>1</v>
      </c>
      <c r="CB51" s="142">
        <v>7</v>
      </c>
      <c r="CZ51" s="110">
        <v>0.00014</v>
      </c>
    </row>
    <row r="52" spans="1:104" ht="12.75">
      <c r="A52" s="137">
        <v>39</v>
      </c>
      <c r="B52" s="138" t="s">
        <v>14</v>
      </c>
      <c r="C52" s="139" t="s">
        <v>15</v>
      </c>
      <c r="D52" s="140" t="s">
        <v>988</v>
      </c>
      <c r="E52" s="141">
        <v>1</v>
      </c>
      <c r="F52" s="477"/>
      <c r="G52" s="478">
        <f t="shared" si="12"/>
        <v>0</v>
      </c>
      <c r="O52" s="136">
        <v>2</v>
      </c>
      <c r="AA52" s="110">
        <v>1</v>
      </c>
      <c r="AB52" s="110">
        <v>7</v>
      </c>
      <c r="AC52" s="110">
        <v>7</v>
      </c>
      <c r="AZ52" s="110">
        <v>2</v>
      </c>
      <c r="BA52" s="110">
        <f t="shared" si="13"/>
        <v>0</v>
      </c>
      <c r="BB52" s="110">
        <f t="shared" si="14"/>
        <v>0</v>
      </c>
      <c r="BC52" s="110">
        <f t="shared" si="15"/>
        <v>0</v>
      </c>
      <c r="BD52" s="110">
        <f t="shared" si="16"/>
        <v>0</v>
      </c>
      <c r="BE52" s="110">
        <f t="shared" si="17"/>
        <v>0</v>
      </c>
      <c r="CA52" s="142">
        <v>1</v>
      </c>
      <c r="CB52" s="142">
        <v>7</v>
      </c>
      <c r="CZ52" s="110">
        <v>0.00102</v>
      </c>
    </row>
    <row r="53" spans="1:104" ht="12.75">
      <c r="A53" s="137">
        <v>40</v>
      </c>
      <c r="B53" s="138" t="s">
        <v>16</v>
      </c>
      <c r="C53" s="139" t="s">
        <v>17</v>
      </c>
      <c r="D53" s="140" t="s">
        <v>988</v>
      </c>
      <c r="E53" s="141">
        <v>9</v>
      </c>
      <c r="F53" s="477"/>
      <c r="G53" s="478">
        <f t="shared" si="12"/>
        <v>0</v>
      </c>
      <c r="O53" s="136">
        <v>2</v>
      </c>
      <c r="AA53" s="110">
        <v>1</v>
      </c>
      <c r="AB53" s="110">
        <v>7</v>
      </c>
      <c r="AC53" s="110">
        <v>7</v>
      </c>
      <c r="AZ53" s="110">
        <v>2</v>
      </c>
      <c r="BA53" s="110">
        <f t="shared" si="13"/>
        <v>0</v>
      </c>
      <c r="BB53" s="110">
        <f t="shared" si="14"/>
        <v>0</v>
      </c>
      <c r="BC53" s="110">
        <f t="shared" si="15"/>
        <v>0</v>
      </c>
      <c r="BD53" s="110">
        <f t="shared" si="16"/>
        <v>0</v>
      </c>
      <c r="BE53" s="110">
        <f t="shared" si="17"/>
        <v>0</v>
      </c>
      <c r="CA53" s="142">
        <v>1</v>
      </c>
      <c r="CB53" s="142">
        <v>7</v>
      </c>
      <c r="CZ53" s="110">
        <v>0.00024</v>
      </c>
    </row>
    <row r="54" spans="1:104" ht="12.75">
      <c r="A54" s="137">
        <v>41</v>
      </c>
      <c r="B54" s="138" t="s">
        <v>1081</v>
      </c>
      <c r="C54" s="139" t="s">
        <v>1082</v>
      </c>
      <c r="D54" s="140" t="s">
        <v>988</v>
      </c>
      <c r="E54" s="141">
        <v>1</v>
      </c>
      <c r="F54" s="477"/>
      <c r="G54" s="478">
        <f t="shared" si="12"/>
        <v>0</v>
      </c>
      <c r="O54" s="136">
        <v>2</v>
      </c>
      <c r="AA54" s="110">
        <v>1</v>
      </c>
      <c r="AB54" s="110">
        <v>7</v>
      </c>
      <c r="AC54" s="110">
        <v>7</v>
      </c>
      <c r="AZ54" s="110">
        <v>2</v>
      </c>
      <c r="BA54" s="110">
        <f t="shared" si="13"/>
        <v>0</v>
      </c>
      <c r="BB54" s="110">
        <f t="shared" si="14"/>
        <v>0</v>
      </c>
      <c r="BC54" s="110">
        <f t="shared" si="15"/>
        <v>0</v>
      </c>
      <c r="BD54" s="110">
        <f t="shared" si="16"/>
        <v>0</v>
      </c>
      <c r="BE54" s="110">
        <f t="shared" si="17"/>
        <v>0</v>
      </c>
      <c r="CA54" s="142">
        <v>1</v>
      </c>
      <c r="CB54" s="142">
        <v>7</v>
      </c>
      <c r="CZ54" s="110">
        <v>0.00013</v>
      </c>
    </row>
    <row r="55" spans="1:104" ht="12.75">
      <c r="A55" s="137">
        <v>42</v>
      </c>
      <c r="B55" s="138" t="s">
        <v>1087</v>
      </c>
      <c r="C55" s="139" t="s">
        <v>1088</v>
      </c>
      <c r="D55" s="140" t="s">
        <v>988</v>
      </c>
      <c r="E55" s="141">
        <v>1</v>
      </c>
      <c r="F55" s="477"/>
      <c r="G55" s="478">
        <f t="shared" si="12"/>
        <v>0</v>
      </c>
      <c r="O55" s="136">
        <v>2</v>
      </c>
      <c r="AA55" s="110">
        <v>1</v>
      </c>
      <c r="AB55" s="110">
        <v>7</v>
      </c>
      <c r="AC55" s="110">
        <v>7</v>
      </c>
      <c r="AZ55" s="110">
        <v>2</v>
      </c>
      <c r="BA55" s="110">
        <f t="shared" si="13"/>
        <v>0</v>
      </c>
      <c r="BB55" s="110">
        <f t="shared" si="14"/>
        <v>0</v>
      </c>
      <c r="BC55" s="110">
        <f t="shared" si="15"/>
        <v>0</v>
      </c>
      <c r="BD55" s="110">
        <f t="shared" si="16"/>
        <v>0</v>
      </c>
      <c r="BE55" s="110">
        <f t="shared" si="17"/>
        <v>0</v>
      </c>
      <c r="CA55" s="142">
        <v>1</v>
      </c>
      <c r="CB55" s="142">
        <v>7</v>
      </c>
      <c r="CZ55" s="110">
        <v>0.00075</v>
      </c>
    </row>
    <row r="56" spans="1:104" ht="12.75">
      <c r="A56" s="137">
        <v>43</v>
      </c>
      <c r="B56" s="138" t="s">
        <v>18</v>
      </c>
      <c r="C56" s="139" t="s">
        <v>19</v>
      </c>
      <c r="D56" s="140" t="s">
        <v>991</v>
      </c>
      <c r="E56" s="141">
        <v>0.31</v>
      </c>
      <c r="F56" s="477"/>
      <c r="G56" s="478">
        <f t="shared" si="12"/>
        <v>0</v>
      </c>
      <c r="O56" s="136">
        <v>2</v>
      </c>
      <c r="AA56" s="110">
        <v>1</v>
      </c>
      <c r="AB56" s="110">
        <v>5</v>
      </c>
      <c r="AC56" s="110">
        <v>5</v>
      </c>
      <c r="AZ56" s="110">
        <v>2</v>
      </c>
      <c r="BA56" s="110">
        <f t="shared" si="13"/>
        <v>0</v>
      </c>
      <c r="BB56" s="110">
        <f t="shared" si="14"/>
        <v>0</v>
      </c>
      <c r="BC56" s="110">
        <f t="shared" si="15"/>
        <v>0</v>
      </c>
      <c r="BD56" s="110">
        <f t="shared" si="16"/>
        <v>0</v>
      </c>
      <c r="BE56" s="110">
        <f t="shared" si="17"/>
        <v>0</v>
      </c>
      <c r="CA56" s="142">
        <v>1</v>
      </c>
      <c r="CB56" s="142">
        <v>5</v>
      </c>
      <c r="CZ56" s="110">
        <v>0</v>
      </c>
    </row>
    <row r="57" spans="1:104" ht="12.75">
      <c r="A57" s="137">
        <v>44</v>
      </c>
      <c r="B57" s="138" t="s">
        <v>1091</v>
      </c>
      <c r="C57" s="139" t="s">
        <v>1092</v>
      </c>
      <c r="D57" s="140" t="s">
        <v>888</v>
      </c>
      <c r="E57" s="141">
        <v>2</v>
      </c>
      <c r="F57" s="477"/>
      <c r="G57" s="478">
        <f t="shared" si="12"/>
        <v>0</v>
      </c>
      <c r="O57" s="136">
        <v>2</v>
      </c>
      <c r="AA57" s="110">
        <v>3</v>
      </c>
      <c r="AB57" s="110">
        <v>7</v>
      </c>
      <c r="AC57" s="110">
        <v>28614303</v>
      </c>
      <c r="AZ57" s="110">
        <v>2</v>
      </c>
      <c r="BA57" s="110">
        <f t="shared" si="13"/>
        <v>0</v>
      </c>
      <c r="BB57" s="110">
        <f t="shared" si="14"/>
        <v>0</v>
      </c>
      <c r="BC57" s="110">
        <f t="shared" si="15"/>
        <v>0</v>
      </c>
      <c r="BD57" s="110">
        <f t="shared" si="16"/>
        <v>0</v>
      </c>
      <c r="BE57" s="110">
        <f t="shared" si="17"/>
        <v>0</v>
      </c>
      <c r="CA57" s="142">
        <v>3</v>
      </c>
      <c r="CB57" s="142">
        <v>7</v>
      </c>
      <c r="CZ57" s="110">
        <v>0.00033</v>
      </c>
    </row>
    <row r="58" spans="1:104" ht="12.75">
      <c r="A58" s="137">
        <v>45</v>
      </c>
      <c r="B58" s="138" t="s">
        <v>1093</v>
      </c>
      <c r="C58" s="139" t="s">
        <v>1094</v>
      </c>
      <c r="D58" s="140" t="s">
        <v>988</v>
      </c>
      <c r="E58" s="141">
        <v>3</v>
      </c>
      <c r="F58" s="477"/>
      <c r="G58" s="478">
        <f t="shared" si="12"/>
        <v>0</v>
      </c>
      <c r="O58" s="136">
        <v>2</v>
      </c>
      <c r="AA58" s="110">
        <v>3</v>
      </c>
      <c r="AB58" s="110">
        <v>7</v>
      </c>
      <c r="AC58" s="110">
        <v>55141211</v>
      </c>
      <c r="AZ58" s="110">
        <v>2</v>
      </c>
      <c r="BA58" s="110">
        <f t="shared" si="13"/>
        <v>0</v>
      </c>
      <c r="BB58" s="110">
        <f t="shared" si="14"/>
        <v>0</v>
      </c>
      <c r="BC58" s="110">
        <f t="shared" si="15"/>
        <v>0</v>
      </c>
      <c r="BD58" s="110">
        <f t="shared" si="16"/>
        <v>0</v>
      </c>
      <c r="BE58" s="110">
        <f t="shared" si="17"/>
        <v>0</v>
      </c>
      <c r="CA58" s="142">
        <v>3</v>
      </c>
      <c r="CB58" s="142">
        <v>7</v>
      </c>
      <c r="CZ58" s="110">
        <v>0.0002</v>
      </c>
    </row>
    <row r="59" spans="1:104" ht="12.75">
      <c r="A59" s="137">
        <v>46</v>
      </c>
      <c r="B59" s="138" t="s">
        <v>1095</v>
      </c>
      <c r="C59" s="139" t="s">
        <v>1096</v>
      </c>
      <c r="D59" s="140" t="s">
        <v>988</v>
      </c>
      <c r="E59" s="141">
        <v>8</v>
      </c>
      <c r="F59" s="477"/>
      <c r="G59" s="478">
        <f t="shared" si="12"/>
        <v>0</v>
      </c>
      <c r="O59" s="136">
        <v>2</v>
      </c>
      <c r="AA59" s="110">
        <v>3</v>
      </c>
      <c r="AB59" s="110">
        <v>7</v>
      </c>
      <c r="AC59" s="110">
        <v>5514307111</v>
      </c>
      <c r="AZ59" s="110">
        <v>2</v>
      </c>
      <c r="BA59" s="110">
        <f t="shared" si="13"/>
        <v>0</v>
      </c>
      <c r="BB59" s="110">
        <f t="shared" si="14"/>
        <v>0</v>
      </c>
      <c r="BC59" s="110">
        <f t="shared" si="15"/>
        <v>0</v>
      </c>
      <c r="BD59" s="110">
        <f t="shared" si="16"/>
        <v>0</v>
      </c>
      <c r="BE59" s="110">
        <f t="shared" si="17"/>
        <v>0</v>
      </c>
      <c r="CA59" s="142">
        <v>3</v>
      </c>
      <c r="CB59" s="142">
        <v>7</v>
      </c>
      <c r="CZ59" s="110">
        <v>0.00119</v>
      </c>
    </row>
    <row r="60" spans="1:104" ht="12.75">
      <c r="A60" s="137">
        <v>47</v>
      </c>
      <c r="B60" s="138" t="s">
        <v>1097</v>
      </c>
      <c r="C60" s="139" t="s">
        <v>1098</v>
      </c>
      <c r="D60" s="140" t="s">
        <v>988</v>
      </c>
      <c r="E60" s="141">
        <v>1</v>
      </c>
      <c r="F60" s="477"/>
      <c r="G60" s="478">
        <f t="shared" si="12"/>
        <v>0</v>
      </c>
      <c r="O60" s="136">
        <v>2</v>
      </c>
      <c r="AA60" s="110">
        <v>3</v>
      </c>
      <c r="AB60" s="110">
        <v>7</v>
      </c>
      <c r="AC60" s="110">
        <v>5514511</v>
      </c>
      <c r="AZ60" s="110">
        <v>2</v>
      </c>
      <c r="BA60" s="110">
        <f t="shared" si="13"/>
        <v>0</v>
      </c>
      <c r="BB60" s="110">
        <f t="shared" si="14"/>
        <v>0</v>
      </c>
      <c r="BC60" s="110">
        <f t="shared" si="15"/>
        <v>0</v>
      </c>
      <c r="BD60" s="110">
        <f t="shared" si="16"/>
        <v>0</v>
      </c>
      <c r="BE60" s="110">
        <f t="shared" si="17"/>
        <v>0</v>
      </c>
      <c r="CA60" s="142">
        <v>3</v>
      </c>
      <c r="CB60" s="142">
        <v>7</v>
      </c>
      <c r="CZ60" s="110">
        <v>0.0046</v>
      </c>
    </row>
    <row r="61" spans="1:104" ht="12.75">
      <c r="A61" s="137">
        <v>48</v>
      </c>
      <c r="B61" s="138" t="s">
        <v>1103</v>
      </c>
      <c r="C61" s="139" t="s">
        <v>20</v>
      </c>
      <c r="D61" s="140" t="s">
        <v>988</v>
      </c>
      <c r="E61" s="141">
        <v>3</v>
      </c>
      <c r="F61" s="477"/>
      <c r="G61" s="478">
        <f t="shared" si="12"/>
        <v>0</v>
      </c>
      <c r="O61" s="136">
        <v>2</v>
      </c>
      <c r="AA61" s="110">
        <v>3</v>
      </c>
      <c r="AB61" s="110">
        <v>7</v>
      </c>
      <c r="AC61" s="110">
        <v>64234645</v>
      </c>
      <c r="AZ61" s="110">
        <v>2</v>
      </c>
      <c r="BA61" s="110">
        <f t="shared" si="13"/>
        <v>0</v>
      </c>
      <c r="BB61" s="110">
        <f t="shared" si="14"/>
        <v>0</v>
      </c>
      <c r="BC61" s="110">
        <f t="shared" si="15"/>
        <v>0</v>
      </c>
      <c r="BD61" s="110">
        <f t="shared" si="16"/>
        <v>0</v>
      </c>
      <c r="BE61" s="110">
        <f t="shared" si="17"/>
        <v>0</v>
      </c>
      <c r="CA61" s="142">
        <v>3</v>
      </c>
      <c r="CB61" s="142">
        <v>7</v>
      </c>
      <c r="CZ61" s="110">
        <v>0.0227</v>
      </c>
    </row>
    <row r="62" spans="1:57" ht="12.75">
      <c r="A62" s="143"/>
      <c r="B62" s="144" t="s">
        <v>997</v>
      </c>
      <c r="C62" s="145" t="str">
        <f>CONCATENATE(B42," ",C42)</f>
        <v>725 Zařizovací předměty</v>
      </c>
      <c r="D62" s="146"/>
      <c r="E62" s="147"/>
      <c r="F62" s="479"/>
      <c r="G62" s="480">
        <f>SUM(G42:G61)</f>
        <v>0</v>
      </c>
      <c r="O62" s="136">
        <v>4</v>
      </c>
      <c r="BA62" s="148">
        <f>SUM(BA42:BA61)</f>
        <v>0</v>
      </c>
      <c r="BB62" s="148">
        <f>SUM(BB42:BB61)</f>
        <v>0</v>
      </c>
      <c r="BC62" s="148">
        <f>SUM(BC42:BC61)</f>
        <v>0</v>
      </c>
      <c r="BD62" s="148">
        <f>SUM(BD42:BD61)</f>
        <v>0</v>
      </c>
      <c r="BE62" s="148">
        <f>SUM(BE42:BE61)</f>
        <v>0</v>
      </c>
    </row>
    <row r="63" spans="1:7" ht="12.75">
      <c r="A63" s="157"/>
      <c r="B63" s="158"/>
      <c r="C63" s="158"/>
      <c r="D63" s="158"/>
      <c r="E63" s="158"/>
      <c r="F63" s="483"/>
      <c r="G63" s="484"/>
    </row>
    <row r="64" spans="1:7" ht="12.75">
      <c r="A64" s="159"/>
      <c r="B64" s="164" t="s">
        <v>849</v>
      </c>
      <c r="C64" s="160"/>
      <c r="D64" s="160"/>
      <c r="E64" s="160"/>
      <c r="F64" s="485"/>
      <c r="G64" s="486">
        <f>SUM(G62,G41,G26,G11)</f>
        <v>0</v>
      </c>
    </row>
    <row r="65" spans="1:7" ht="12.75">
      <c r="A65" s="161"/>
      <c r="B65" s="162"/>
      <c r="C65" s="162"/>
      <c r="D65" s="162"/>
      <c r="E65" s="162"/>
      <c r="F65" s="487"/>
      <c r="G65" s="488"/>
    </row>
    <row r="66" ht="12.75">
      <c r="E66" s="110"/>
    </row>
    <row r="67" ht="12.75">
      <c r="E67" s="110"/>
    </row>
    <row r="68" ht="12.75">
      <c r="E68" s="110"/>
    </row>
    <row r="69" ht="12.75">
      <c r="E69" s="110"/>
    </row>
    <row r="70" ht="12.75">
      <c r="E70" s="110"/>
    </row>
    <row r="71" ht="12.75">
      <c r="E71" s="110"/>
    </row>
    <row r="72" ht="12.75">
      <c r="E72" s="110"/>
    </row>
    <row r="73" ht="12.75">
      <c r="E73" s="110"/>
    </row>
    <row r="74" ht="12.75">
      <c r="E74" s="110"/>
    </row>
    <row r="75" ht="12.75">
      <c r="E75" s="110"/>
    </row>
    <row r="76" ht="12.75">
      <c r="E76" s="110"/>
    </row>
    <row r="77" ht="12.75">
      <c r="E77" s="110"/>
    </row>
    <row r="78" ht="12.75">
      <c r="E78" s="110"/>
    </row>
    <row r="79" ht="12.75">
      <c r="E79" s="110"/>
    </row>
    <row r="80" ht="12.75">
      <c r="E80" s="110"/>
    </row>
    <row r="81" ht="12.75">
      <c r="E81" s="110"/>
    </row>
    <row r="82" ht="12.75">
      <c r="E82" s="110"/>
    </row>
    <row r="83" ht="12.75">
      <c r="E83" s="110"/>
    </row>
    <row r="84" ht="12.75">
      <c r="E84" s="110"/>
    </row>
    <row r="85" ht="12.75">
      <c r="E85" s="110"/>
    </row>
    <row r="86" spans="1:7" ht="12.75">
      <c r="A86" s="149"/>
      <c r="B86" s="149"/>
      <c r="C86" s="149"/>
      <c r="D86" s="149"/>
      <c r="E86" s="149"/>
      <c r="F86" s="149"/>
      <c r="G86" s="149"/>
    </row>
    <row r="87" spans="1:7" ht="12.75">
      <c r="A87" s="149"/>
      <c r="B87" s="149"/>
      <c r="C87" s="149"/>
      <c r="D87" s="149"/>
      <c r="E87" s="149"/>
      <c r="F87" s="149"/>
      <c r="G87" s="149"/>
    </row>
    <row r="88" spans="1:7" ht="12.75">
      <c r="A88" s="149"/>
      <c r="B88" s="149"/>
      <c r="C88" s="149"/>
      <c r="D88" s="149"/>
      <c r="E88" s="149"/>
      <c r="F88" s="149"/>
      <c r="G88" s="149"/>
    </row>
    <row r="89" spans="1:7" ht="12.75">
      <c r="A89" s="149"/>
      <c r="B89" s="149"/>
      <c r="C89" s="149"/>
      <c r="D89" s="149"/>
      <c r="E89" s="149"/>
      <c r="F89" s="149"/>
      <c r="G89" s="149"/>
    </row>
    <row r="90" ht="12.75">
      <c r="E90" s="110"/>
    </row>
    <row r="91" ht="12.75">
      <c r="E91" s="110"/>
    </row>
    <row r="92" ht="12.75">
      <c r="E92" s="110"/>
    </row>
    <row r="93" ht="12.75">
      <c r="E93" s="110"/>
    </row>
    <row r="94" ht="12.75">
      <c r="E94" s="110"/>
    </row>
    <row r="95" ht="12.75">
      <c r="E95" s="110"/>
    </row>
    <row r="96" ht="12.75">
      <c r="E96" s="110"/>
    </row>
    <row r="97" ht="12.75">
      <c r="E97" s="110"/>
    </row>
    <row r="98" ht="12.75">
      <c r="E98" s="110"/>
    </row>
    <row r="99" ht="12.75">
      <c r="E99" s="110"/>
    </row>
    <row r="100" ht="12.75">
      <c r="E100" s="110"/>
    </row>
    <row r="101" ht="12.75">
      <c r="E101" s="110"/>
    </row>
    <row r="102" ht="12.75">
      <c r="E102" s="110"/>
    </row>
    <row r="103" ht="12.75">
      <c r="E103" s="110"/>
    </row>
    <row r="104" ht="12.75">
      <c r="E104" s="110"/>
    </row>
    <row r="105" ht="12.75">
      <c r="E105" s="110"/>
    </row>
    <row r="106" ht="12.75">
      <c r="E106" s="110"/>
    </row>
    <row r="107" ht="12.75">
      <c r="E107" s="110"/>
    </row>
    <row r="108" ht="12.75">
      <c r="E108" s="110"/>
    </row>
    <row r="109" ht="12.75">
      <c r="E109" s="110"/>
    </row>
    <row r="110" ht="12.75">
      <c r="E110" s="110"/>
    </row>
    <row r="111" ht="12.75">
      <c r="E111" s="110"/>
    </row>
    <row r="112" ht="12.75">
      <c r="E112" s="110"/>
    </row>
    <row r="113" ht="12.75">
      <c r="E113" s="110"/>
    </row>
    <row r="114" ht="12.75">
      <c r="E114" s="110"/>
    </row>
    <row r="115" ht="12.75">
      <c r="E115" s="110"/>
    </row>
    <row r="116" ht="12.75">
      <c r="E116" s="110"/>
    </row>
    <row r="117" ht="12.75">
      <c r="E117" s="110"/>
    </row>
    <row r="118" ht="12.75">
      <c r="E118" s="110"/>
    </row>
    <row r="119" ht="12.75">
      <c r="E119" s="110"/>
    </row>
    <row r="120" ht="12.75">
      <c r="E120" s="110"/>
    </row>
    <row r="121" spans="1:2" ht="12.75">
      <c r="A121" s="150"/>
      <c r="B121" s="150"/>
    </row>
    <row r="122" spans="1:7" ht="12.75">
      <c r="A122" s="149"/>
      <c r="B122" s="149"/>
      <c r="C122" s="152"/>
      <c r="D122" s="152"/>
      <c r="E122" s="153"/>
      <c r="F122" s="152"/>
      <c r="G122" s="154"/>
    </row>
    <row r="123" spans="1:7" ht="12.75">
      <c r="A123" s="155"/>
      <c r="B123" s="155"/>
      <c r="C123" s="149"/>
      <c r="D123" s="149"/>
      <c r="E123" s="156"/>
      <c r="F123" s="149"/>
      <c r="G123" s="149"/>
    </row>
    <row r="124" spans="1:7" ht="12.75">
      <c r="A124" s="149"/>
      <c r="B124" s="149"/>
      <c r="C124" s="149"/>
      <c r="D124" s="149"/>
      <c r="E124" s="156"/>
      <c r="F124" s="149"/>
      <c r="G124" s="149"/>
    </row>
    <row r="125" spans="1:7" ht="12.75">
      <c r="A125" s="149"/>
      <c r="B125" s="149"/>
      <c r="C125" s="149"/>
      <c r="D125" s="149"/>
      <c r="E125" s="156"/>
      <c r="F125" s="149"/>
      <c r="G125" s="149"/>
    </row>
    <row r="126" spans="1:7" ht="12.75">
      <c r="A126" s="149"/>
      <c r="B126" s="149"/>
      <c r="C126" s="149"/>
      <c r="D126" s="149"/>
      <c r="E126" s="156"/>
      <c r="F126" s="149"/>
      <c r="G126" s="149"/>
    </row>
    <row r="127" spans="1:7" ht="12.75">
      <c r="A127" s="149"/>
      <c r="B127" s="149"/>
      <c r="C127" s="149"/>
      <c r="D127" s="149"/>
      <c r="E127" s="156"/>
      <c r="F127" s="149"/>
      <c r="G127" s="149"/>
    </row>
    <row r="128" spans="1:7" ht="12.75">
      <c r="A128" s="149"/>
      <c r="B128" s="149"/>
      <c r="C128" s="149"/>
      <c r="D128" s="149"/>
      <c r="E128" s="156"/>
      <c r="F128" s="149"/>
      <c r="G128" s="149"/>
    </row>
    <row r="129" spans="1:7" ht="12.75">
      <c r="A129" s="149"/>
      <c r="B129" s="149"/>
      <c r="C129" s="149"/>
      <c r="D129" s="149"/>
      <c r="E129" s="156"/>
      <c r="F129" s="149"/>
      <c r="G129" s="149"/>
    </row>
    <row r="130" spans="1:7" ht="12.75">
      <c r="A130" s="149"/>
      <c r="B130" s="149"/>
      <c r="C130" s="149"/>
      <c r="D130" s="149"/>
      <c r="E130" s="156"/>
      <c r="F130" s="149"/>
      <c r="G130" s="149"/>
    </row>
    <row r="131" spans="1:7" ht="12.75">
      <c r="A131" s="149"/>
      <c r="B131" s="149"/>
      <c r="C131" s="149"/>
      <c r="D131" s="149"/>
      <c r="E131" s="156"/>
      <c r="F131" s="149"/>
      <c r="G131" s="149"/>
    </row>
    <row r="132" spans="1:7" ht="12.75">
      <c r="A132" s="149"/>
      <c r="B132" s="149"/>
      <c r="C132" s="149"/>
      <c r="D132" s="149"/>
      <c r="E132" s="156"/>
      <c r="F132" s="149"/>
      <c r="G132" s="149"/>
    </row>
    <row r="133" spans="1:7" ht="12.75">
      <c r="A133" s="149"/>
      <c r="B133" s="149"/>
      <c r="C133" s="149"/>
      <c r="D133" s="149"/>
      <c r="E133" s="156"/>
      <c r="F133" s="149"/>
      <c r="G133" s="149"/>
    </row>
    <row r="134" spans="1:7" ht="12.75">
      <c r="A134" s="149"/>
      <c r="B134" s="149"/>
      <c r="C134" s="149"/>
      <c r="D134" s="149"/>
      <c r="E134" s="156"/>
      <c r="F134" s="149"/>
      <c r="G134" s="149"/>
    </row>
    <row r="135" spans="1:7" ht="12.75">
      <c r="A135" s="149"/>
      <c r="B135" s="149"/>
      <c r="C135" s="149"/>
      <c r="D135" s="149"/>
      <c r="E135" s="156"/>
      <c r="F135" s="149"/>
      <c r="G135" s="149"/>
    </row>
  </sheetData>
  <sheetProtection password="DA49" sheet="1" object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/>
  <dimension ref="A1:CZ132"/>
  <sheetViews>
    <sheetView showGridLines="0" showZeros="0" workbookViewId="0" topLeftCell="A1">
      <selection activeCell="G10" sqref="G10"/>
    </sheetView>
  </sheetViews>
  <sheetFormatPr defaultColWidth="9.00390625" defaultRowHeight="12.75"/>
  <cols>
    <col min="1" max="1" width="4.375" style="110" customWidth="1"/>
    <col min="2" max="2" width="11.625" style="110" customWidth="1"/>
    <col min="3" max="3" width="40.375" style="110" customWidth="1"/>
    <col min="4" max="4" width="5.625" style="110" customWidth="1"/>
    <col min="5" max="5" width="8.625" style="151" customWidth="1"/>
    <col min="6" max="6" width="9.875" style="110" customWidth="1"/>
    <col min="7" max="7" width="13.875" style="110" customWidth="1"/>
    <col min="8" max="11" width="9.125" style="110" customWidth="1"/>
    <col min="12" max="12" width="75.375" style="110" customWidth="1"/>
    <col min="13" max="13" width="45.25390625" style="110" customWidth="1"/>
    <col min="14" max="16384" width="9.125" style="110" customWidth="1"/>
  </cols>
  <sheetData>
    <row r="1" spans="1:7" ht="15.75">
      <c r="A1" s="622" t="s">
        <v>972</v>
      </c>
      <c r="B1" s="622"/>
      <c r="C1" s="622"/>
      <c r="D1" s="622"/>
      <c r="E1" s="622"/>
      <c r="F1" s="622"/>
      <c r="G1" s="622"/>
    </row>
    <row r="2" spans="1:7" ht="14.25" customHeight="1" thickBot="1">
      <c r="A2" s="111"/>
      <c r="B2" s="112"/>
      <c r="C2" s="113"/>
      <c r="D2" s="113"/>
      <c r="E2" s="114"/>
      <c r="F2" s="113"/>
      <c r="G2" s="113"/>
    </row>
    <row r="3" spans="1:7" ht="13.5" thickTop="1">
      <c r="A3" s="623" t="s">
        <v>973</v>
      </c>
      <c r="B3" s="624"/>
      <c r="C3" s="115" t="s">
        <v>788</v>
      </c>
      <c r="D3" s="116"/>
      <c r="E3" s="117" t="s">
        <v>974</v>
      </c>
      <c r="F3" s="118">
        <v>1</v>
      </c>
      <c r="G3" s="119"/>
    </row>
    <row r="4" spans="1:7" ht="13.5" thickBot="1">
      <c r="A4" s="625" t="s">
        <v>975</v>
      </c>
      <c r="B4" s="626"/>
      <c r="C4" s="120" t="s">
        <v>789</v>
      </c>
      <c r="D4" s="121"/>
      <c r="E4" s="627" t="s">
        <v>786</v>
      </c>
      <c r="F4" s="628"/>
      <c r="G4" s="629"/>
    </row>
    <row r="5" spans="1:7" ht="13.5" thickTop="1">
      <c r="A5" s="122"/>
      <c r="B5" s="111"/>
      <c r="C5" s="111"/>
      <c r="D5" s="111"/>
      <c r="E5" s="123"/>
      <c r="F5" s="111"/>
      <c r="G5" s="124"/>
    </row>
    <row r="6" spans="1:7" ht="12.75">
      <c r="A6" s="125" t="s">
        <v>976</v>
      </c>
      <c r="B6" s="126" t="s">
        <v>977</v>
      </c>
      <c r="C6" s="126" t="s">
        <v>978</v>
      </c>
      <c r="D6" s="126" t="s">
        <v>979</v>
      </c>
      <c r="E6" s="127" t="s">
        <v>980</v>
      </c>
      <c r="F6" s="126" t="s">
        <v>981</v>
      </c>
      <c r="G6" s="128" t="s">
        <v>982</v>
      </c>
    </row>
    <row r="7" spans="1:15" ht="12.75">
      <c r="A7" s="129" t="s">
        <v>983</v>
      </c>
      <c r="B7" s="130" t="s">
        <v>23</v>
      </c>
      <c r="C7" s="131" t="s">
        <v>24</v>
      </c>
      <c r="D7" s="132"/>
      <c r="E7" s="133"/>
      <c r="F7" s="133"/>
      <c r="G7" s="134"/>
      <c r="H7" s="135"/>
      <c r="I7" s="135"/>
      <c r="O7" s="136">
        <v>1</v>
      </c>
    </row>
    <row r="8" spans="1:104" ht="12.75">
      <c r="A8" s="137">
        <v>1</v>
      </c>
      <c r="B8" s="138" t="s">
        <v>25</v>
      </c>
      <c r="C8" s="139" t="s">
        <v>26</v>
      </c>
      <c r="D8" s="140" t="s">
        <v>888</v>
      </c>
      <c r="E8" s="141">
        <v>290</v>
      </c>
      <c r="F8" s="477"/>
      <c r="G8" s="478">
        <f aca="true" t="shared" si="0" ref="G8:G16">E8*F8</f>
        <v>0</v>
      </c>
      <c r="O8" s="136">
        <v>2</v>
      </c>
      <c r="AA8" s="110">
        <v>1</v>
      </c>
      <c r="AB8" s="110">
        <v>7</v>
      </c>
      <c r="AC8" s="110">
        <v>7</v>
      </c>
      <c r="AZ8" s="110">
        <v>2</v>
      </c>
      <c r="BA8" s="110">
        <f aca="true" t="shared" si="1" ref="BA8:BA16">IF(AZ8=1,G8,0)</f>
        <v>0</v>
      </c>
      <c r="BB8" s="110">
        <f aca="true" t="shared" si="2" ref="BB8:BB16">IF(AZ8=2,G8,0)</f>
        <v>0</v>
      </c>
      <c r="BC8" s="110">
        <f aca="true" t="shared" si="3" ref="BC8:BC16">IF(AZ8=3,G8,0)</f>
        <v>0</v>
      </c>
      <c r="BD8" s="110">
        <f aca="true" t="shared" si="4" ref="BD8:BD16">IF(AZ8=4,G8,0)</f>
        <v>0</v>
      </c>
      <c r="BE8" s="110">
        <f aca="true" t="shared" si="5" ref="BE8:BE16">IF(AZ8=5,G8,0)</f>
        <v>0</v>
      </c>
      <c r="CA8" s="142">
        <v>1</v>
      </c>
      <c r="CB8" s="142">
        <v>7</v>
      </c>
      <c r="CZ8" s="110">
        <v>0.00197</v>
      </c>
    </row>
    <row r="9" spans="1:104" ht="12.75">
      <c r="A9" s="137">
        <v>2</v>
      </c>
      <c r="B9" s="138" t="s">
        <v>27</v>
      </c>
      <c r="C9" s="139" t="s">
        <v>28</v>
      </c>
      <c r="D9" s="140" t="s">
        <v>888</v>
      </c>
      <c r="E9" s="141">
        <v>90</v>
      </c>
      <c r="F9" s="477"/>
      <c r="G9" s="478">
        <f t="shared" si="0"/>
        <v>0</v>
      </c>
      <c r="O9" s="136">
        <v>2</v>
      </c>
      <c r="AA9" s="110">
        <v>1</v>
      </c>
      <c r="AB9" s="110">
        <v>7</v>
      </c>
      <c r="AC9" s="110">
        <v>7</v>
      </c>
      <c r="AZ9" s="110">
        <v>2</v>
      </c>
      <c r="BA9" s="110">
        <f t="shared" si="1"/>
        <v>0</v>
      </c>
      <c r="BB9" s="110">
        <f t="shared" si="2"/>
        <v>0</v>
      </c>
      <c r="BC9" s="110">
        <f t="shared" si="3"/>
        <v>0</v>
      </c>
      <c r="BD9" s="110">
        <f t="shared" si="4"/>
        <v>0</v>
      </c>
      <c r="BE9" s="110">
        <f t="shared" si="5"/>
        <v>0</v>
      </c>
      <c r="CA9" s="142">
        <v>1</v>
      </c>
      <c r="CB9" s="142">
        <v>7</v>
      </c>
      <c r="CZ9" s="110">
        <v>0.00197</v>
      </c>
    </row>
    <row r="10" spans="1:104" ht="12.75">
      <c r="A10" s="137">
        <v>3</v>
      </c>
      <c r="B10" s="138" t="s">
        <v>29</v>
      </c>
      <c r="C10" s="139" t="s">
        <v>30</v>
      </c>
      <c r="D10" s="140" t="s">
        <v>888</v>
      </c>
      <c r="E10" s="141">
        <v>70</v>
      </c>
      <c r="F10" s="477"/>
      <c r="G10" s="478"/>
      <c r="O10" s="136">
        <v>2</v>
      </c>
      <c r="AA10" s="110">
        <v>1</v>
      </c>
      <c r="AB10" s="110">
        <v>7</v>
      </c>
      <c r="AC10" s="110">
        <v>7</v>
      </c>
      <c r="AZ10" s="110">
        <v>2</v>
      </c>
      <c r="BA10" s="110">
        <f t="shared" si="1"/>
        <v>0</v>
      </c>
      <c r="BB10" s="110">
        <f t="shared" si="2"/>
        <v>0</v>
      </c>
      <c r="BC10" s="110">
        <f t="shared" si="3"/>
        <v>0</v>
      </c>
      <c r="BD10" s="110">
        <f t="shared" si="4"/>
        <v>0</v>
      </c>
      <c r="BE10" s="110">
        <f t="shared" si="5"/>
        <v>0</v>
      </c>
      <c r="CA10" s="142">
        <v>1</v>
      </c>
      <c r="CB10" s="142">
        <v>7</v>
      </c>
      <c r="CZ10" s="110">
        <v>0.00197</v>
      </c>
    </row>
    <row r="11" spans="1:104" ht="12.75">
      <c r="A11" s="137">
        <v>4</v>
      </c>
      <c r="B11" s="138" t="s">
        <v>31</v>
      </c>
      <c r="C11" s="139" t="s">
        <v>32</v>
      </c>
      <c r="D11" s="140" t="s">
        <v>888</v>
      </c>
      <c r="E11" s="141">
        <v>80</v>
      </c>
      <c r="F11" s="477"/>
      <c r="G11" s="478">
        <f t="shared" si="0"/>
        <v>0</v>
      </c>
      <c r="O11" s="136">
        <v>2</v>
      </c>
      <c r="AA11" s="110">
        <v>1</v>
      </c>
      <c r="AB11" s="110">
        <v>7</v>
      </c>
      <c r="AC11" s="110">
        <v>7</v>
      </c>
      <c r="AZ11" s="110">
        <v>2</v>
      </c>
      <c r="BA11" s="110">
        <f t="shared" si="1"/>
        <v>0</v>
      </c>
      <c r="BB11" s="110">
        <f t="shared" si="2"/>
        <v>0</v>
      </c>
      <c r="BC11" s="110">
        <f t="shared" si="3"/>
        <v>0</v>
      </c>
      <c r="BD11" s="110">
        <f t="shared" si="4"/>
        <v>0</v>
      </c>
      <c r="BE11" s="110">
        <f t="shared" si="5"/>
        <v>0</v>
      </c>
      <c r="CA11" s="142">
        <v>1</v>
      </c>
      <c r="CB11" s="142">
        <v>7</v>
      </c>
      <c r="CZ11" s="110">
        <v>0.00197</v>
      </c>
    </row>
    <row r="12" spans="1:104" ht="12.75">
      <c r="A12" s="137">
        <v>5</v>
      </c>
      <c r="B12" s="138" t="s">
        <v>33</v>
      </c>
      <c r="C12" s="139" t="s">
        <v>34</v>
      </c>
      <c r="D12" s="140" t="s">
        <v>888</v>
      </c>
      <c r="E12" s="141">
        <v>40</v>
      </c>
      <c r="F12" s="477"/>
      <c r="G12" s="478">
        <f t="shared" si="0"/>
        <v>0</v>
      </c>
      <c r="O12" s="136">
        <v>2</v>
      </c>
      <c r="AA12" s="110">
        <v>1</v>
      </c>
      <c r="AB12" s="110">
        <v>7</v>
      </c>
      <c r="AC12" s="110">
        <v>7</v>
      </c>
      <c r="AZ12" s="110">
        <v>2</v>
      </c>
      <c r="BA12" s="110">
        <f t="shared" si="1"/>
        <v>0</v>
      </c>
      <c r="BB12" s="110">
        <f t="shared" si="2"/>
        <v>0</v>
      </c>
      <c r="BC12" s="110">
        <f t="shared" si="3"/>
        <v>0</v>
      </c>
      <c r="BD12" s="110">
        <f t="shared" si="4"/>
        <v>0</v>
      </c>
      <c r="BE12" s="110">
        <f t="shared" si="5"/>
        <v>0</v>
      </c>
      <c r="CA12" s="142">
        <v>1</v>
      </c>
      <c r="CB12" s="142">
        <v>7</v>
      </c>
      <c r="CZ12" s="110">
        <v>0.00197</v>
      </c>
    </row>
    <row r="13" spans="1:104" ht="12.75">
      <c r="A13" s="137">
        <v>6</v>
      </c>
      <c r="B13" s="138" t="s">
        <v>117</v>
      </c>
      <c r="C13" s="139" t="s">
        <v>118</v>
      </c>
      <c r="D13" s="140" t="s">
        <v>888</v>
      </c>
      <c r="E13" s="141">
        <v>10</v>
      </c>
      <c r="F13" s="477"/>
      <c r="G13" s="478">
        <f t="shared" si="0"/>
        <v>0</v>
      </c>
      <c r="O13" s="136">
        <v>2</v>
      </c>
      <c r="AA13" s="110">
        <v>1</v>
      </c>
      <c r="AB13" s="110">
        <v>7</v>
      </c>
      <c r="AC13" s="110">
        <v>7</v>
      </c>
      <c r="AZ13" s="110">
        <v>2</v>
      </c>
      <c r="BA13" s="110">
        <f t="shared" si="1"/>
        <v>0</v>
      </c>
      <c r="BB13" s="110">
        <f t="shared" si="2"/>
        <v>0</v>
      </c>
      <c r="BC13" s="110">
        <f t="shared" si="3"/>
        <v>0</v>
      </c>
      <c r="BD13" s="110">
        <f t="shared" si="4"/>
        <v>0</v>
      </c>
      <c r="BE13" s="110">
        <f t="shared" si="5"/>
        <v>0</v>
      </c>
      <c r="CA13" s="142">
        <v>1</v>
      </c>
      <c r="CB13" s="142">
        <v>7</v>
      </c>
      <c r="CZ13" s="110">
        <v>0.00197</v>
      </c>
    </row>
    <row r="14" spans="1:104" ht="12.75">
      <c r="A14" s="137">
        <v>7</v>
      </c>
      <c r="B14" s="138" t="s">
        <v>35</v>
      </c>
      <c r="C14" s="139" t="s">
        <v>36</v>
      </c>
      <c r="D14" s="140" t="s">
        <v>888</v>
      </c>
      <c r="E14" s="141">
        <v>12</v>
      </c>
      <c r="F14" s="477"/>
      <c r="G14" s="478">
        <f t="shared" si="0"/>
        <v>0</v>
      </c>
      <c r="O14" s="136">
        <v>2</v>
      </c>
      <c r="AA14" s="110">
        <v>1</v>
      </c>
      <c r="AB14" s="110">
        <v>7</v>
      </c>
      <c r="AC14" s="110">
        <v>7</v>
      </c>
      <c r="AZ14" s="110">
        <v>2</v>
      </c>
      <c r="BA14" s="110">
        <f t="shared" si="1"/>
        <v>0</v>
      </c>
      <c r="BB14" s="110">
        <f t="shared" si="2"/>
        <v>0</v>
      </c>
      <c r="BC14" s="110">
        <f t="shared" si="3"/>
        <v>0</v>
      </c>
      <c r="BD14" s="110">
        <f t="shared" si="4"/>
        <v>0</v>
      </c>
      <c r="BE14" s="110">
        <f t="shared" si="5"/>
        <v>0</v>
      </c>
      <c r="CA14" s="142">
        <v>1</v>
      </c>
      <c r="CB14" s="142">
        <v>7</v>
      </c>
      <c r="CZ14" s="110">
        <v>0.00197</v>
      </c>
    </row>
    <row r="15" spans="1:104" ht="22.5">
      <c r="A15" s="137">
        <v>8</v>
      </c>
      <c r="B15" s="138" t="s">
        <v>119</v>
      </c>
      <c r="C15" s="139" t="s">
        <v>120</v>
      </c>
      <c r="D15" s="140" t="s">
        <v>888</v>
      </c>
      <c r="E15" s="141">
        <v>12</v>
      </c>
      <c r="F15" s="477"/>
      <c r="G15" s="478">
        <f t="shared" si="0"/>
        <v>0</v>
      </c>
      <c r="O15" s="136">
        <v>2</v>
      </c>
      <c r="AA15" s="110">
        <v>1</v>
      </c>
      <c r="AB15" s="110">
        <v>7</v>
      </c>
      <c r="AC15" s="110">
        <v>7</v>
      </c>
      <c r="AZ15" s="110">
        <v>2</v>
      </c>
      <c r="BA15" s="110">
        <f t="shared" si="1"/>
        <v>0</v>
      </c>
      <c r="BB15" s="110">
        <f t="shared" si="2"/>
        <v>0</v>
      </c>
      <c r="BC15" s="110">
        <f t="shared" si="3"/>
        <v>0</v>
      </c>
      <c r="BD15" s="110">
        <f t="shared" si="4"/>
        <v>0</v>
      </c>
      <c r="BE15" s="110">
        <f t="shared" si="5"/>
        <v>0</v>
      </c>
      <c r="CA15" s="142">
        <v>1</v>
      </c>
      <c r="CB15" s="142">
        <v>7</v>
      </c>
      <c r="CZ15" s="110">
        <v>0.00197</v>
      </c>
    </row>
    <row r="16" spans="1:104" ht="12.75">
      <c r="A16" s="137">
        <v>9</v>
      </c>
      <c r="B16" s="138" t="s">
        <v>39</v>
      </c>
      <c r="C16" s="139" t="s">
        <v>40</v>
      </c>
      <c r="D16" s="140" t="s">
        <v>888</v>
      </c>
      <c r="E16" s="141">
        <v>12</v>
      </c>
      <c r="F16" s="477"/>
      <c r="G16" s="478">
        <f t="shared" si="0"/>
        <v>0</v>
      </c>
      <c r="O16" s="136">
        <v>2</v>
      </c>
      <c r="AA16" s="110">
        <v>1</v>
      </c>
      <c r="AB16" s="110">
        <v>7</v>
      </c>
      <c r="AC16" s="110">
        <v>7</v>
      </c>
      <c r="AZ16" s="110">
        <v>2</v>
      </c>
      <c r="BA16" s="110">
        <f t="shared" si="1"/>
        <v>0</v>
      </c>
      <c r="BB16" s="110">
        <f t="shared" si="2"/>
        <v>0</v>
      </c>
      <c r="BC16" s="110">
        <f t="shared" si="3"/>
        <v>0</v>
      </c>
      <c r="BD16" s="110">
        <f t="shared" si="4"/>
        <v>0</v>
      </c>
      <c r="BE16" s="110">
        <f t="shared" si="5"/>
        <v>0</v>
      </c>
      <c r="CA16" s="142">
        <v>1</v>
      </c>
      <c r="CB16" s="142">
        <v>7</v>
      </c>
      <c r="CZ16" s="110">
        <v>0.00197</v>
      </c>
    </row>
    <row r="17" spans="1:57" ht="12.75">
      <c r="A17" s="143"/>
      <c r="B17" s="144" t="s">
        <v>997</v>
      </c>
      <c r="C17" s="145" t="str">
        <f>CONCATENATE(B7," ",C7)</f>
        <v>713 Izolace tepelné</v>
      </c>
      <c r="D17" s="146"/>
      <c r="E17" s="147"/>
      <c r="F17" s="479"/>
      <c r="G17" s="480">
        <f>SUM(G7:G16)</f>
        <v>0</v>
      </c>
      <c r="O17" s="136">
        <v>4</v>
      </c>
      <c r="BA17" s="148">
        <f>SUM(BA7:BA16)</f>
        <v>0</v>
      </c>
      <c r="BB17" s="148">
        <f>SUM(BB7:BB16)</f>
        <v>0</v>
      </c>
      <c r="BC17" s="148">
        <f>SUM(BC7:BC16)</f>
        <v>0</v>
      </c>
      <c r="BD17" s="148">
        <f>SUM(BD7:BD16)</f>
        <v>0</v>
      </c>
      <c r="BE17" s="148">
        <f>SUM(BE7:BE16)</f>
        <v>0</v>
      </c>
    </row>
    <row r="18" spans="1:15" ht="12.75">
      <c r="A18" s="129" t="s">
        <v>983</v>
      </c>
      <c r="B18" s="130" t="s">
        <v>41</v>
      </c>
      <c r="C18" s="131" t="s">
        <v>42</v>
      </c>
      <c r="D18" s="132"/>
      <c r="E18" s="133"/>
      <c r="F18" s="481"/>
      <c r="G18" s="482"/>
      <c r="H18" s="135"/>
      <c r="I18" s="135"/>
      <c r="O18" s="136">
        <v>1</v>
      </c>
    </row>
    <row r="19" spans="1:104" ht="12.75">
      <c r="A19" s="137">
        <v>10</v>
      </c>
      <c r="B19" s="138" t="s">
        <v>43</v>
      </c>
      <c r="C19" s="139" t="s">
        <v>121</v>
      </c>
      <c r="D19" s="140" t="s">
        <v>1068</v>
      </c>
      <c r="E19" s="141">
        <v>1</v>
      </c>
      <c r="F19" s="477"/>
      <c r="G19" s="478">
        <f>E19*F19</f>
        <v>0</v>
      </c>
      <c r="O19" s="136">
        <v>2</v>
      </c>
      <c r="AA19" s="110">
        <v>1</v>
      </c>
      <c r="AB19" s="110">
        <v>7</v>
      </c>
      <c r="AC19" s="110">
        <v>7</v>
      </c>
      <c r="AZ19" s="110">
        <v>2</v>
      </c>
      <c r="BA19" s="110">
        <f>IF(AZ19=1,G19,0)</f>
        <v>0</v>
      </c>
      <c r="BB19" s="110">
        <f>IF(AZ19=2,G19,0)</f>
        <v>0</v>
      </c>
      <c r="BC19" s="110">
        <f>IF(AZ19=3,G19,0)</f>
        <v>0</v>
      </c>
      <c r="BD19" s="110">
        <f>IF(AZ19=4,G19,0)</f>
        <v>0</v>
      </c>
      <c r="BE19" s="110">
        <f>IF(AZ19=5,G19,0)</f>
        <v>0</v>
      </c>
      <c r="CA19" s="142">
        <v>1</v>
      </c>
      <c r="CB19" s="142">
        <v>7</v>
      </c>
      <c r="CZ19" s="110">
        <v>0.01059</v>
      </c>
    </row>
    <row r="20" spans="1:104" ht="12.75">
      <c r="A20" s="137">
        <v>11</v>
      </c>
      <c r="B20" s="138" t="s">
        <v>45</v>
      </c>
      <c r="C20" s="139" t="s">
        <v>46</v>
      </c>
      <c r="D20" s="140" t="s">
        <v>1068</v>
      </c>
      <c r="E20" s="141">
        <v>1</v>
      </c>
      <c r="F20" s="477"/>
      <c r="G20" s="478">
        <f>E20*F20</f>
        <v>0</v>
      </c>
      <c r="O20" s="136">
        <v>2</v>
      </c>
      <c r="AA20" s="110">
        <v>1</v>
      </c>
      <c r="AB20" s="110">
        <v>7</v>
      </c>
      <c r="AC20" s="110">
        <v>7</v>
      </c>
      <c r="AZ20" s="110">
        <v>2</v>
      </c>
      <c r="BA20" s="110">
        <f>IF(AZ20=1,G20,0)</f>
        <v>0</v>
      </c>
      <c r="BB20" s="110">
        <f>IF(AZ20=2,G20,0)</f>
        <v>0</v>
      </c>
      <c r="BC20" s="110">
        <f>IF(AZ20=3,G20,0)</f>
        <v>0</v>
      </c>
      <c r="BD20" s="110">
        <f>IF(AZ20=4,G20,0)</f>
        <v>0</v>
      </c>
      <c r="BE20" s="110">
        <f>IF(AZ20=5,G20,0)</f>
        <v>0</v>
      </c>
      <c r="CA20" s="142">
        <v>1</v>
      </c>
      <c r="CB20" s="142">
        <v>7</v>
      </c>
      <c r="CZ20" s="110">
        <v>0.00059</v>
      </c>
    </row>
    <row r="21" spans="1:57" ht="12.75">
      <c r="A21" s="143"/>
      <c r="B21" s="144" t="s">
        <v>997</v>
      </c>
      <c r="C21" s="145" t="str">
        <f>CONCATENATE(B18," ",C18)</f>
        <v>732 Strojovny</v>
      </c>
      <c r="D21" s="146"/>
      <c r="E21" s="147"/>
      <c r="F21" s="479"/>
      <c r="G21" s="480">
        <f>SUM(G18:G20)</f>
        <v>0</v>
      </c>
      <c r="O21" s="136">
        <v>4</v>
      </c>
      <c r="BA21" s="148">
        <f>SUM(BA18:BA20)</f>
        <v>0</v>
      </c>
      <c r="BB21" s="148">
        <f>SUM(BB18:BB20)</f>
        <v>0</v>
      </c>
      <c r="BC21" s="148">
        <f>SUM(BC18:BC20)</f>
        <v>0</v>
      </c>
      <c r="BD21" s="148">
        <f>SUM(BD18:BD20)</f>
        <v>0</v>
      </c>
      <c r="BE21" s="148">
        <f>SUM(BE18:BE20)</f>
        <v>0</v>
      </c>
    </row>
    <row r="22" spans="1:15" ht="12.75">
      <c r="A22" s="129" t="s">
        <v>983</v>
      </c>
      <c r="B22" s="130" t="s">
        <v>49</v>
      </c>
      <c r="C22" s="131" t="s">
        <v>50</v>
      </c>
      <c r="D22" s="132"/>
      <c r="E22" s="133"/>
      <c r="F22" s="481"/>
      <c r="G22" s="482"/>
      <c r="H22" s="135"/>
      <c r="I22" s="135"/>
      <c r="O22" s="136">
        <v>1</v>
      </c>
    </row>
    <row r="23" spans="1:104" ht="12.75">
      <c r="A23" s="137">
        <v>12</v>
      </c>
      <c r="B23" s="138" t="s">
        <v>122</v>
      </c>
      <c r="C23" s="139" t="s">
        <v>123</v>
      </c>
      <c r="D23" s="140" t="s">
        <v>888</v>
      </c>
      <c r="E23" s="141">
        <v>12</v>
      </c>
      <c r="F23" s="477"/>
      <c r="G23" s="478">
        <f aca="true" t="shared" si="6" ref="G23:G32">E23*F23</f>
        <v>0</v>
      </c>
      <c r="O23" s="136">
        <v>2</v>
      </c>
      <c r="AA23" s="110">
        <v>1</v>
      </c>
      <c r="AB23" s="110">
        <v>7</v>
      </c>
      <c r="AC23" s="110">
        <v>7</v>
      </c>
      <c r="AZ23" s="110">
        <v>2</v>
      </c>
      <c r="BA23" s="110">
        <f aca="true" t="shared" si="7" ref="BA23:BA32">IF(AZ23=1,G23,0)</f>
        <v>0</v>
      </c>
      <c r="BB23" s="110">
        <f aca="true" t="shared" si="8" ref="BB23:BB32">IF(AZ23=2,G23,0)</f>
        <v>0</v>
      </c>
      <c r="BC23" s="110">
        <f aca="true" t="shared" si="9" ref="BC23:BC32">IF(AZ23=3,G23,0)</f>
        <v>0</v>
      </c>
      <c r="BD23" s="110">
        <f aca="true" t="shared" si="10" ref="BD23:BD32">IF(AZ23=4,G23,0)</f>
        <v>0</v>
      </c>
      <c r="BE23" s="110">
        <f aca="true" t="shared" si="11" ref="BE23:BE32">IF(AZ23=5,G23,0)</f>
        <v>0</v>
      </c>
      <c r="CA23" s="142">
        <v>1</v>
      </c>
      <c r="CB23" s="142">
        <v>7</v>
      </c>
      <c r="CZ23" s="110">
        <v>0.00831</v>
      </c>
    </row>
    <row r="24" spans="1:104" ht="12.75">
      <c r="A24" s="137">
        <v>13</v>
      </c>
      <c r="B24" s="138" t="s">
        <v>124</v>
      </c>
      <c r="C24" s="139" t="s">
        <v>125</v>
      </c>
      <c r="D24" s="140" t="s">
        <v>988</v>
      </c>
      <c r="E24" s="141">
        <v>2</v>
      </c>
      <c r="F24" s="477"/>
      <c r="G24" s="478">
        <f t="shared" si="6"/>
        <v>0</v>
      </c>
      <c r="O24" s="136">
        <v>2</v>
      </c>
      <c r="AA24" s="110">
        <v>1</v>
      </c>
      <c r="AB24" s="110">
        <v>7</v>
      </c>
      <c r="AC24" s="110">
        <v>7</v>
      </c>
      <c r="AZ24" s="110">
        <v>2</v>
      </c>
      <c r="BA24" s="110">
        <f t="shared" si="7"/>
        <v>0</v>
      </c>
      <c r="BB24" s="110">
        <f t="shared" si="8"/>
        <v>0</v>
      </c>
      <c r="BC24" s="110">
        <f t="shared" si="9"/>
        <v>0</v>
      </c>
      <c r="BD24" s="110">
        <f t="shared" si="10"/>
        <v>0</v>
      </c>
      <c r="BE24" s="110">
        <f t="shared" si="11"/>
        <v>0</v>
      </c>
      <c r="CA24" s="142">
        <v>1</v>
      </c>
      <c r="CB24" s="142">
        <v>7</v>
      </c>
      <c r="CZ24" s="110">
        <v>0</v>
      </c>
    </row>
    <row r="25" spans="1:104" ht="12.75">
      <c r="A25" s="137">
        <v>14</v>
      </c>
      <c r="B25" s="138" t="s">
        <v>55</v>
      </c>
      <c r="C25" s="139" t="s">
        <v>56</v>
      </c>
      <c r="D25" s="140" t="s">
        <v>888</v>
      </c>
      <c r="E25" s="141">
        <v>90</v>
      </c>
      <c r="F25" s="477"/>
      <c r="G25" s="478">
        <f t="shared" si="6"/>
        <v>0</v>
      </c>
      <c r="O25" s="136">
        <v>2</v>
      </c>
      <c r="AA25" s="110">
        <v>1</v>
      </c>
      <c r="AB25" s="110">
        <v>7</v>
      </c>
      <c r="AC25" s="110">
        <v>7</v>
      </c>
      <c r="AZ25" s="110">
        <v>2</v>
      </c>
      <c r="BA25" s="110">
        <f t="shared" si="7"/>
        <v>0</v>
      </c>
      <c r="BB25" s="110">
        <f t="shared" si="8"/>
        <v>0</v>
      </c>
      <c r="BC25" s="110">
        <f t="shared" si="9"/>
        <v>0</v>
      </c>
      <c r="BD25" s="110">
        <f t="shared" si="10"/>
        <v>0</v>
      </c>
      <c r="BE25" s="110">
        <f t="shared" si="11"/>
        <v>0</v>
      </c>
      <c r="CA25" s="142">
        <v>1</v>
      </c>
      <c r="CB25" s="142">
        <v>7</v>
      </c>
      <c r="CZ25" s="110">
        <v>0.00634</v>
      </c>
    </row>
    <row r="26" spans="1:104" ht="12.75">
      <c r="A26" s="137">
        <v>15</v>
      </c>
      <c r="B26" s="138" t="s">
        <v>57</v>
      </c>
      <c r="C26" s="139" t="s">
        <v>58</v>
      </c>
      <c r="D26" s="140" t="s">
        <v>888</v>
      </c>
      <c r="E26" s="141">
        <v>70</v>
      </c>
      <c r="F26" s="477"/>
      <c r="G26" s="478">
        <f t="shared" si="6"/>
        <v>0</v>
      </c>
      <c r="O26" s="136">
        <v>2</v>
      </c>
      <c r="AA26" s="110">
        <v>1</v>
      </c>
      <c r="AB26" s="110">
        <v>7</v>
      </c>
      <c r="AC26" s="110">
        <v>7</v>
      </c>
      <c r="AZ26" s="110">
        <v>2</v>
      </c>
      <c r="BA26" s="110">
        <f t="shared" si="7"/>
        <v>0</v>
      </c>
      <c r="BB26" s="110">
        <f t="shared" si="8"/>
        <v>0</v>
      </c>
      <c r="BC26" s="110">
        <f t="shared" si="9"/>
        <v>0</v>
      </c>
      <c r="BD26" s="110">
        <f t="shared" si="10"/>
        <v>0</v>
      </c>
      <c r="BE26" s="110">
        <f t="shared" si="11"/>
        <v>0</v>
      </c>
      <c r="CA26" s="142">
        <v>1</v>
      </c>
      <c r="CB26" s="142">
        <v>7</v>
      </c>
      <c r="CZ26" s="110">
        <v>0.00649</v>
      </c>
    </row>
    <row r="27" spans="1:104" ht="12.75">
      <c r="A27" s="137">
        <v>16</v>
      </c>
      <c r="B27" s="138" t="s">
        <v>59</v>
      </c>
      <c r="C27" s="139" t="s">
        <v>60</v>
      </c>
      <c r="D27" s="140" t="s">
        <v>888</v>
      </c>
      <c r="E27" s="141">
        <v>80</v>
      </c>
      <c r="F27" s="477"/>
      <c r="G27" s="478">
        <f t="shared" si="6"/>
        <v>0</v>
      </c>
      <c r="O27" s="136">
        <v>2</v>
      </c>
      <c r="AA27" s="110">
        <v>1</v>
      </c>
      <c r="AB27" s="110">
        <v>7</v>
      </c>
      <c r="AC27" s="110">
        <v>7</v>
      </c>
      <c r="AZ27" s="110">
        <v>2</v>
      </c>
      <c r="BA27" s="110">
        <f t="shared" si="7"/>
        <v>0</v>
      </c>
      <c r="BB27" s="110">
        <f t="shared" si="8"/>
        <v>0</v>
      </c>
      <c r="BC27" s="110">
        <f t="shared" si="9"/>
        <v>0</v>
      </c>
      <c r="BD27" s="110">
        <f t="shared" si="10"/>
        <v>0</v>
      </c>
      <c r="BE27" s="110">
        <f t="shared" si="11"/>
        <v>0</v>
      </c>
      <c r="CA27" s="142">
        <v>1</v>
      </c>
      <c r="CB27" s="142">
        <v>7</v>
      </c>
      <c r="CZ27" s="110">
        <v>0.00662</v>
      </c>
    </row>
    <row r="28" spans="1:104" ht="12.75">
      <c r="A28" s="137">
        <v>17</v>
      </c>
      <c r="B28" s="138" t="s">
        <v>61</v>
      </c>
      <c r="C28" s="139" t="s">
        <v>62</v>
      </c>
      <c r="D28" s="140" t="s">
        <v>888</v>
      </c>
      <c r="E28" s="141">
        <v>40</v>
      </c>
      <c r="F28" s="477"/>
      <c r="G28" s="478">
        <f t="shared" si="6"/>
        <v>0</v>
      </c>
      <c r="O28" s="136">
        <v>2</v>
      </c>
      <c r="AA28" s="110">
        <v>1</v>
      </c>
      <c r="AB28" s="110">
        <v>7</v>
      </c>
      <c r="AC28" s="110">
        <v>7</v>
      </c>
      <c r="AZ28" s="110">
        <v>2</v>
      </c>
      <c r="BA28" s="110">
        <f t="shared" si="7"/>
        <v>0</v>
      </c>
      <c r="BB28" s="110">
        <f t="shared" si="8"/>
        <v>0</v>
      </c>
      <c r="BC28" s="110">
        <f t="shared" si="9"/>
        <v>0</v>
      </c>
      <c r="BD28" s="110">
        <f t="shared" si="10"/>
        <v>0</v>
      </c>
      <c r="BE28" s="110">
        <f t="shared" si="11"/>
        <v>0</v>
      </c>
      <c r="CA28" s="142">
        <v>1</v>
      </c>
      <c r="CB28" s="142">
        <v>7</v>
      </c>
      <c r="CZ28" s="110">
        <v>0.00621</v>
      </c>
    </row>
    <row r="29" spans="1:104" ht="12.75">
      <c r="A29" s="137">
        <v>18</v>
      </c>
      <c r="B29" s="138" t="s">
        <v>126</v>
      </c>
      <c r="C29" s="139" t="s">
        <v>127</v>
      </c>
      <c r="D29" s="140" t="s">
        <v>888</v>
      </c>
      <c r="E29" s="141">
        <v>10</v>
      </c>
      <c r="F29" s="477"/>
      <c r="G29" s="478">
        <f t="shared" si="6"/>
        <v>0</v>
      </c>
      <c r="O29" s="136">
        <v>2</v>
      </c>
      <c r="AA29" s="110">
        <v>1</v>
      </c>
      <c r="AB29" s="110">
        <v>7</v>
      </c>
      <c r="AC29" s="110">
        <v>7</v>
      </c>
      <c r="AZ29" s="110">
        <v>2</v>
      </c>
      <c r="BA29" s="110">
        <f t="shared" si="7"/>
        <v>0</v>
      </c>
      <c r="BB29" s="110">
        <f t="shared" si="8"/>
        <v>0</v>
      </c>
      <c r="BC29" s="110">
        <f t="shared" si="9"/>
        <v>0</v>
      </c>
      <c r="BD29" s="110">
        <f t="shared" si="10"/>
        <v>0</v>
      </c>
      <c r="BE29" s="110">
        <f t="shared" si="11"/>
        <v>0</v>
      </c>
      <c r="CA29" s="142">
        <v>1</v>
      </c>
      <c r="CB29" s="142">
        <v>7</v>
      </c>
      <c r="CZ29" s="110">
        <v>0.00655</v>
      </c>
    </row>
    <row r="30" spans="1:104" ht="12.75">
      <c r="A30" s="137">
        <v>19</v>
      </c>
      <c r="B30" s="138" t="s">
        <v>63</v>
      </c>
      <c r="C30" s="139" t="s">
        <v>64</v>
      </c>
      <c r="D30" s="140" t="s">
        <v>888</v>
      </c>
      <c r="E30" s="141">
        <v>44</v>
      </c>
      <c r="F30" s="477"/>
      <c r="G30" s="478">
        <f t="shared" si="6"/>
        <v>0</v>
      </c>
      <c r="O30" s="136">
        <v>2</v>
      </c>
      <c r="AA30" s="110">
        <v>1</v>
      </c>
      <c r="AB30" s="110">
        <v>7</v>
      </c>
      <c r="AC30" s="110">
        <v>7</v>
      </c>
      <c r="AZ30" s="110">
        <v>2</v>
      </c>
      <c r="BA30" s="110">
        <f t="shared" si="7"/>
        <v>0</v>
      </c>
      <c r="BB30" s="110">
        <f t="shared" si="8"/>
        <v>0</v>
      </c>
      <c r="BC30" s="110">
        <f t="shared" si="9"/>
        <v>0</v>
      </c>
      <c r="BD30" s="110">
        <f t="shared" si="10"/>
        <v>0</v>
      </c>
      <c r="BE30" s="110">
        <f t="shared" si="11"/>
        <v>0</v>
      </c>
      <c r="CA30" s="142">
        <v>1</v>
      </c>
      <c r="CB30" s="142">
        <v>7</v>
      </c>
      <c r="CZ30" s="110">
        <v>0.00826</v>
      </c>
    </row>
    <row r="31" spans="1:104" ht="12.75">
      <c r="A31" s="137">
        <v>20</v>
      </c>
      <c r="B31" s="138" t="s">
        <v>65</v>
      </c>
      <c r="C31" s="139" t="s">
        <v>66</v>
      </c>
      <c r="D31" s="140" t="s">
        <v>888</v>
      </c>
      <c r="E31" s="141">
        <v>2</v>
      </c>
      <c r="F31" s="477"/>
      <c r="G31" s="478">
        <f t="shared" si="6"/>
        <v>0</v>
      </c>
      <c r="O31" s="136">
        <v>2</v>
      </c>
      <c r="AA31" s="110">
        <v>1</v>
      </c>
      <c r="AB31" s="110">
        <v>7</v>
      </c>
      <c r="AC31" s="110">
        <v>7</v>
      </c>
      <c r="AZ31" s="110">
        <v>2</v>
      </c>
      <c r="BA31" s="110">
        <f t="shared" si="7"/>
        <v>0</v>
      </c>
      <c r="BB31" s="110">
        <f t="shared" si="8"/>
        <v>0</v>
      </c>
      <c r="BC31" s="110">
        <f t="shared" si="9"/>
        <v>0</v>
      </c>
      <c r="BD31" s="110">
        <f t="shared" si="10"/>
        <v>0</v>
      </c>
      <c r="BE31" s="110">
        <f t="shared" si="11"/>
        <v>0</v>
      </c>
      <c r="CA31" s="142">
        <v>1</v>
      </c>
      <c r="CB31" s="142">
        <v>7</v>
      </c>
      <c r="CZ31" s="110">
        <v>0.00826</v>
      </c>
    </row>
    <row r="32" spans="1:104" ht="12.75">
      <c r="A32" s="137">
        <v>21</v>
      </c>
      <c r="B32" s="138" t="s">
        <v>67</v>
      </c>
      <c r="C32" s="139" t="s">
        <v>68</v>
      </c>
      <c r="D32" s="140" t="s">
        <v>991</v>
      </c>
      <c r="E32" s="141">
        <v>2.34808</v>
      </c>
      <c r="F32" s="477"/>
      <c r="G32" s="478">
        <f t="shared" si="6"/>
        <v>0</v>
      </c>
      <c r="O32" s="136">
        <v>2</v>
      </c>
      <c r="AA32" s="110">
        <v>7</v>
      </c>
      <c r="AB32" s="110">
        <v>1001</v>
      </c>
      <c r="AC32" s="110">
        <v>5</v>
      </c>
      <c r="AZ32" s="110">
        <v>2</v>
      </c>
      <c r="BA32" s="110">
        <f t="shared" si="7"/>
        <v>0</v>
      </c>
      <c r="BB32" s="110">
        <f t="shared" si="8"/>
        <v>0</v>
      </c>
      <c r="BC32" s="110">
        <f t="shared" si="9"/>
        <v>0</v>
      </c>
      <c r="BD32" s="110">
        <f t="shared" si="10"/>
        <v>0</v>
      </c>
      <c r="BE32" s="110">
        <f t="shared" si="11"/>
        <v>0</v>
      </c>
      <c r="CA32" s="142">
        <v>7</v>
      </c>
      <c r="CB32" s="142">
        <v>1001</v>
      </c>
      <c r="CZ32" s="110">
        <v>0</v>
      </c>
    </row>
    <row r="33" spans="1:57" ht="12.75">
      <c r="A33" s="143"/>
      <c r="B33" s="144" t="s">
        <v>997</v>
      </c>
      <c r="C33" s="145" t="str">
        <f>CONCATENATE(B22," ",C22)</f>
        <v>733 Rozvod potrubí</v>
      </c>
      <c r="D33" s="146"/>
      <c r="E33" s="147"/>
      <c r="F33" s="479"/>
      <c r="G33" s="480">
        <f>SUM(G22:G32)</f>
        <v>0</v>
      </c>
      <c r="O33" s="136">
        <v>4</v>
      </c>
      <c r="BA33" s="148">
        <f>SUM(BA22:BA32)</f>
        <v>0</v>
      </c>
      <c r="BB33" s="148">
        <f>SUM(BB22:BB32)</f>
        <v>0</v>
      </c>
      <c r="BC33" s="148">
        <f>SUM(BC22:BC32)</f>
        <v>0</v>
      </c>
      <c r="BD33" s="148">
        <f>SUM(BD22:BD32)</f>
        <v>0</v>
      </c>
      <c r="BE33" s="148">
        <f>SUM(BE22:BE32)</f>
        <v>0</v>
      </c>
    </row>
    <row r="34" spans="1:15" ht="12.75">
      <c r="A34" s="129" t="s">
        <v>983</v>
      </c>
      <c r="B34" s="130" t="s">
        <v>69</v>
      </c>
      <c r="C34" s="131" t="s">
        <v>70</v>
      </c>
      <c r="D34" s="132"/>
      <c r="E34" s="133"/>
      <c r="F34" s="481"/>
      <c r="G34" s="482"/>
      <c r="H34" s="135"/>
      <c r="I34" s="135"/>
      <c r="O34" s="136">
        <v>1</v>
      </c>
    </row>
    <row r="35" spans="1:104" ht="22.5">
      <c r="A35" s="137">
        <v>22</v>
      </c>
      <c r="B35" s="138" t="s">
        <v>71</v>
      </c>
      <c r="C35" s="139" t="s">
        <v>72</v>
      </c>
      <c r="D35" s="140" t="s">
        <v>988</v>
      </c>
      <c r="E35" s="141">
        <v>2</v>
      </c>
      <c r="F35" s="477"/>
      <c r="G35" s="478">
        <f aca="true" t="shared" si="12" ref="G35:G46">E35*F35</f>
        <v>0</v>
      </c>
      <c r="O35" s="136">
        <v>2</v>
      </c>
      <c r="AA35" s="110">
        <v>1</v>
      </c>
      <c r="AB35" s="110">
        <v>7</v>
      </c>
      <c r="AC35" s="110">
        <v>7</v>
      </c>
      <c r="AZ35" s="110">
        <v>2</v>
      </c>
      <c r="BA35" s="110">
        <f aca="true" t="shared" si="13" ref="BA35:BA46">IF(AZ35=1,G35,0)</f>
        <v>0</v>
      </c>
      <c r="BB35" s="110">
        <f aca="true" t="shared" si="14" ref="BB35:BB46">IF(AZ35=2,G35,0)</f>
        <v>0</v>
      </c>
      <c r="BC35" s="110">
        <f aca="true" t="shared" si="15" ref="BC35:BC46">IF(AZ35=3,G35,0)</f>
        <v>0</v>
      </c>
      <c r="BD35" s="110">
        <f aca="true" t="shared" si="16" ref="BD35:BD46">IF(AZ35=4,G35,0)</f>
        <v>0</v>
      </c>
      <c r="BE35" s="110">
        <f aca="true" t="shared" si="17" ref="BE35:BE46">IF(AZ35=5,G35,0)</f>
        <v>0</v>
      </c>
      <c r="CA35" s="142">
        <v>1</v>
      </c>
      <c r="CB35" s="142">
        <v>7</v>
      </c>
      <c r="CZ35" s="110">
        <v>8E-05</v>
      </c>
    </row>
    <row r="36" spans="1:104" ht="22.5">
      <c r="A36" s="137">
        <v>23</v>
      </c>
      <c r="B36" s="138" t="s">
        <v>73</v>
      </c>
      <c r="C36" s="139" t="s">
        <v>74</v>
      </c>
      <c r="D36" s="140" t="s">
        <v>988</v>
      </c>
      <c r="E36" s="141">
        <v>4</v>
      </c>
      <c r="F36" s="477"/>
      <c r="G36" s="478">
        <f t="shared" si="12"/>
        <v>0</v>
      </c>
      <c r="O36" s="136">
        <v>2</v>
      </c>
      <c r="AA36" s="110">
        <v>1</v>
      </c>
      <c r="AB36" s="110">
        <v>7</v>
      </c>
      <c r="AC36" s="110">
        <v>7</v>
      </c>
      <c r="AZ36" s="110">
        <v>2</v>
      </c>
      <c r="BA36" s="110">
        <f t="shared" si="13"/>
        <v>0</v>
      </c>
      <c r="BB36" s="110">
        <f t="shared" si="14"/>
        <v>0</v>
      </c>
      <c r="BC36" s="110">
        <f t="shared" si="15"/>
        <v>0</v>
      </c>
      <c r="BD36" s="110">
        <f t="shared" si="16"/>
        <v>0</v>
      </c>
      <c r="BE36" s="110">
        <f t="shared" si="17"/>
        <v>0</v>
      </c>
      <c r="CA36" s="142">
        <v>1</v>
      </c>
      <c r="CB36" s="142">
        <v>7</v>
      </c>
      <c r="CZ36" s="110">
        <v>0</v>
      </c>
    </row>
    <row r="37" spans="1:104" ht="22.5">
      <c r="A37" s="137">
        <v>24</v>
      </c>
      <c r="B37" s="138" t="s">
        <v>128</v>
      </c>
      <c r="C37" s="139" t="s">
        <v>129</v>
      </c>
      <c r="D37" s="140" t="s">
        <v>988</v>
      </c>
      <c r="E37" s="141">
        <v>1</v>
      </c>
      <c r="F37" s="477"/>
      <c r="G37" s="478">
        <f t="shared" si="12"/>
        <v>0</v>
      </c>
      <c r="O37" s="136">
        <v>2</v>
      </c>
      <c r="AA37" s="110">
        <v>1</v>
      </c>
      <c r="AB37" s="110">
        <v>7</v>
      </c>
      <c r="AC37" s="110">
        <v>7</v>
      </c>
      <c r="AZ37" s="110">
        <v>2</v>
      </c>
      <c r="BA37" s="110">
        <f t="shared" si="13"/>
        <v>0</v>
      </c>
      <c r="BB37" s="110">
        <f t="shared" si="14"/>
        <v>0</v>
      </c>
      <c r="BC37" s="110">
        <f t="shared" si="15"/>
        <v>0</v>
      </c>
      <c r="BD37" s="110">
        <f t="shared" si="16"/>
        <v>0</v>
      </c>
      <c r="BE37" s="110">
        <f t="shared" si="17"/>
        <v>0</v>
      </c>
      <c r="CA37" s="142">
        <v>1</v>
      </c>
      <c r="CB37" s="142">
        <v>7</v>
      </c>
      <c r="CZ37" s="110">
        <v>0.0007</v>
      </c>
    </row>
    <row r="38" spans="1:104" ht="22.5">
      <c r="A38" s="137">
        <v>25</v>
      </c>
      <c r="B38" s="138" t="s">
        <v>130</v>
      </c>
      <c r="C38" s="139" t="s">
        <v>131</v>
      </c>
      <c r="D38" s="140" t="s">
        <v>988</v>
      </c>
      <c r="E38" s="141">
        <v>4</v>
      </c>
      <c r="F38" s="477"/>
      <c r="G38" s="478">
        <f t="shared" si="12"/>
        <v>0</v>
      </c>
      <c r="O38" s="136">
        <v>2</v>
      </c>
      <c r="AA38" s="110">
        <v>1</v>
      </c>
      <c r="AB38" s="110">
        <v>7</v>
      </c>
      <c r="AC38" s="110">
        <v>7</v>
      </c>
      <c r="AZ38" s="110">
        <v>2</v>
      </c>
      <c r="BA38" s="110">
        <f t="shared" si="13"/>
        <v>0</v>
      </c>
      <c r="BB38" s="110">
        <f t="shared" si="14"/>
        <v>0</v>
      </c>
      <c r="BC38" s="110">
        <f t="shared" si="15"/>
        <v>0</v>
      </c>
      <c r="BD38" s="110">
        <f t="shared" si="16"/>
        <v>0</v>
      </c>
      <c r="BE38" s="110">
        <f t="shared" si="17"/>
        <v>0</v>
      </c>
      <c r="CA38" s="142">
        <v>1</v>
      </c>
      <c r="CB38" s="142">
        <v>7</v>
      </c>
      <c r="CZ38" s="110">
        <v>0.001</v>
      </c>
    </row>
    <row r="39" spans="1:104" ht="22.5">
      <c r="A39" s="137">
        <v>26</v>
      </c>
      <c r="B39" s="138" t="s">
        <v>79</v>
      </c>
      <c r="C39" s="139" t="s">
        <v>132</v>
      </c>
      <c r="D39" s="140" t="s">
        <v>988</v>
      </c>
      <c r="E39" s="141">
        <v>1</v>
      </c>
      <c r="F39" s="477"/>
      <c r="G39" s="478">
        <f t="shared" si="12"/>
        <v>0</v>
      </c>
      <c r="O39" s="136">
        <v>2</v>
      </c>
      <c r="AA39" s="110">
        <v>1</v>
      </c>
      <c r="AB39" s="110">
        <v>7</v>
      </c>
      <c r="AC39" s="110">
        <v>7</v>
      </c>
      <c r="AZ39" s="110">
        <v>2</v>
      </c>
      <c r="BA39" s="110">
        <f t="shared" si="13"/>
        <v>0</v>
      </c>
      <c r="BB39" s="110">
        <f t="shared" si="14"/>
        <v>0</v>
      </c>
      <c r="BC39" s="110">
        <f t="shared" si="15"/>
        <v>0</v>
      </c>
      <c r="BD39" s="110">
        <f t="shared" si="16"/>
        <v>0</v>
      </c>
      <c r="BE39" s="110">
        <f t="shared" si="17"/>
        <v>0</v>
      </c>
      <c r="CA39" s="142">
        <v>1</v>
      </c>
      <c r="CB39" s="142">
        <v>7</v>
      </c>
      <c r="CZ39" s="110">
        <v>0.001</v>
      </c>
    </row>
    <row r="40" spans="1:104" ht="12.75">
      <c r="A40" s="137">
        <v>27</v>
      </c>
      <c r="B40" s="138" t="s">
        <v>81</v>
      </c>
      <c r="C40" s="139" t="s">
        <v>133</v>
      </c>
      <c r="D40" s="140" t="s">
        <v>988</v>
      </c>
      <c r="E40" s="141">
        <v>22</v>
      </c>
      <c r="F40" s="477"/>
      <c r="G40" s="478">
        <f t="shared" si="12"/>
        <v>0</v>
      </c>
      <c r="O40" s="136">
        <v>2</v>
      </c>
      <c r="AA40" s="110">
        <v>1</v>
      </c>
      <c r="AB40" s="110">
        <v>7</v>
      </c>
      <c r="AC40" s="110">
        <v>7</v>
      </c>
      <c r="AZ40" s="110">
        <v>2</v>
      </c>
      <c r="BA40" s="110">
        <f t="shared" si="13"/>
        <v>0</v>
      </c>
      <c r="BB40" s="110">
        <f t="shared" si="14"/>
        <v>0</v>
      </c>
      <c r="BC40" s="110">
        <f t="shared" si="15"/>
        <v>0</v>
      </c>
      <c r="BD40" s="110">
        <f t="shared" si="16"/>
        <v>0</v>
      </c>
      <c r="BE40" s="110">
        <f t="shared" si="17"/>
        <v>0</v>
      </c>
      <c r="CA40" s="142">
        <v>1</v>
      </c>
      <c r="CB40" s="142">
        <v>7</v>
      </c>
      <c r="CZ40" s="110">
        <v>0.00013</v>
      </c>
    </row>
    <row r="41" spans="1:104" ht="12.75">
      <c r="A41" s="137">
        <v>28</v>
      </c>
      <c r="B41" s="138" t="s">
        <v>83</v>
      </c>
      <c r="C41" s="139" t="s">
        <v>134</v>
      </c>
      <c r="D41" s="140" t="s">
        <v>988</v>
      </c>
      <c r="E41" s="141">
        <v>1</v>
      </c>
      <c r="F41" s="477"/>
      <c r="G41" s="478">
        <f t="shared" si="12"/>
        <v>0</v>
      </c>
      <c r="O41" s="136">
        <v>2</v>
      </c>
      <c r="AA41" s="110">
        <v>1</v>
      </c>
      <c r="AB41" s="110">
        <v>7</v>
      </c>
      <c r="AC41" s="110">
        <v>7</v>
      </c>
      <c r="AZ41" s="110">
        <v>2</v>
      </c>
      <c r="BA41" s="110">
        <f t="shared" si="13"/>
        <v>0</v>
      </c>
      <c r="BB41" s="110">
        <f t="shared" si="14"/>
        <v>0</v>
      </c>
      <c r="BC41" s="110">
        <f t="shared" si="15"/>
        <v>0</v>
      </c>
      <c r="BD41" s="110">
        <f t="shared" si="16"/>
        <v>0</v>
      </c>
      <c r="BE41" s="110">
        <f t="shared" si="17"/>
        <v>0</v>
      </c>
      <c r="CA41" s="142">
        <v>1</v>
      </c>
      <c r="CB41" s="142">
        <v>7</v>
      </c>
      <c r="CZ41" s="110">
        <v>0.00069</v>
      </c>
    </row>
    <row r="42" spans="1:104" ht="12.75">
      <c r="A42" s="137">
        <v>29</v>
      </c>
      <c r="B42" s="138" t="s">
        <v>135</v>
      </c>
      <c r="C42" s="139" t="s">
        <v>136</v>
      </c>
      <c r="D42" s="140" t="s">
        <v>988</v>
      </c>
      <c r="E42" s="141">
        <v>22</v>
      </c>
      <c r="F42" s="477"/>
      <c r="G42" s="478">
        <f t="shared" si="12"/>
        <v>0</v>
      </c>
      <c r="O42" s="136">
        <v>2</v>
      </c>
      <c r="AA42" s="110">
        <v>1</v>
      </c>
      <c r="AB42" s="110">
        <v>7</v>
      </c>
      <c r="AC42" s="110">
        <v>7</v>
      </c>
      <c r="AZ42" s="110">
        <v>2</v>
      </c>
      <c r="BA42" s="110">
        <f t="shared" si="13"/>
        <v>0</v>
      </c>
      <c r="BB42" s="110">
        <f t="shared" si="14"/>
        <v>0</v>
      </c>
      <c r="BC42" s="110">
        <f t="shared" si="15"/>
        <v>0</v>
      </c>
      <c r="BD42" s="110">
        <f t="shared" si="16"/>
        <v>0</v>
      </c>
      <c r="BE42" s="110">
        <f t="shared" si="17"/>
        <v>0</v>
      </c>
      <c r="CA42" s="142">
        <v>1</v>
      </c>
      <c r="CB42" s="142">
        <v>7</v>
      </c>
      <c r="CZ42" s="110">
        <v>0.00059</v>
      </c>
    </row>
    <row r="43" spans="1:104" ht="12.75">
      <c r="A43" s="137">
        <v>30</v>
      </c>
      <c r="B43" s="138" t="s">
        <v>85</v>
      </c>
      <c r="C43" s="139" t="s">
        <v>86</v>
      </c>
      <c r="D43" s="140" t="s">
        <v>988</v>
      </c>
      <c r="E43" s="141">
        <v>22</v>
      </c>
      <c r="F43" s="477"/>
      <c r="G43" s="478">
        <f t="shared" si="12"/>
        <v>0</v>
      </c>
      <c r="O43" s="136">
        <v>2</v>
      </c>
      <c r="AA43" s="110">
        <v>1</v>
      </c>
      <c r="AB43" s="110">
        <v>7</v>
      </c>
      <c r="AC43" s="110">
        <v>7</v>
      </c>
      <c r="AZ43" s="110">
        <v>2</v>
      </c>
      <c r="BA43" s="110">
        <f t="shared" si="13"/>
        <v>0</v>
      </c>
      <c r="BB43" s="110">
        <f t="shared" si="14"/>
        <v>0</v>
      </c>
      <c r="BC43" s="110">
        <f t="shared" si="15"/>
        <v>0</v>
      </c>
      <c r="BD43" s="110">
        <f t="shared" si="16"/>
        <v>0</v>
      </c>
      <c r="BE43" s="110">
        <f t="shared" si="17"/>
        <v>0</v>
      </c>
      <c r="CA43" s="142">
        <v>1</v>
      </c>
      <c r="CB43" s="142">
        <v>7</v>
      </c>
      <c r="CZ43" s="110">
        <v>0.00059</v>
      </c>
    </row>
    <row r="44" spans="1:104" ht="12.75">
      <c r="A44" s="137">
        <v>31</v>
      </c>
      <c r="B44" s="138" t="s">
        <v>89</v>
      </c>
      <c r="C44" s="139" t="s">
        <v>90</v>
      </c>
      <c r="D44" s="140" t="s">
        <v>988</v>
      </c>
      <c r="E44" s="141">
        <v>22</v>
      </c>
      <c r="F44" s="477"/>
      <c r="G44" s="478">
        <f t="shared" si="12"/>
        <v>0</v>
      </c>
      <c r="O44" s="136">
        <v>2</v>
      </c>
      <c r="AA44" s="110">
        <v>1</v>
      </c>
      <c r="AB44" s="110">
        <v>7</v>
      </c>
      <c r="AC44" s="110">
        <v>7</v>
      </c>
      <c r="AZ44" s="110">
        <v>2</v>
      </c>
      <c r="BA44" s="110">
        <f t="shared" si="13"/>
        <v>0</v>
      </c>
      <c r="BB44" s="110">
        <f t="shared" si="14"/>
        <v>0</v>
      </c>
      <c r="BC44" s="110">
        <f t="shared" si="15"/>
        <v>0</v>
      </c>
      <c r="BD44" s="110">
        <f t="shared" si="16"/>
        <v>0</v>
      </c>
      <c r="BE44" s="110">
        <f t="shared" si="17"/>
        <v>0</v>
      </c>
      <c r="CA44" s="142">
        <v>1</v>
      </c>
      <c r="CB44" s="142">
        <v>7</v>
      </c>
      <c r="CZ44" s="110">
        <v>0.00059</v>
      </c>
    </row>
    <row r="45" spans="1:104" ht="12.75">
      <c r="A45" s="137">
        <v>32</v>
      </c>
      <c r="B45" s="138" t="s">
        <v>91</v>
      </c>
      <c r="C45" s="139" t="s">
        <v>92</v>
      </c>
      <c r="D45" s="140" t="s">
        <v>988</v>
      </c>
      <c r="E45" s="141">
        <v>4</v>
      </c>
      <c r="F45" s="477"/>
      <c r="G45" s="478">
        <f t="shared" si="12"/>
        <v>0</v>
      </c>
      <c r="O45" s="136">
        <v>2</v>
      </c>
      <c r="AA45" s="110">
        <v>1</v>
      </c>
      <c r="AB45" s="110">
        <v>7</v>
      </c>
      <c r="AC45" s="110">
        <v>7</v>
      </c>
      <c r="AZ45" s="110">
        <v>2</v>
      </c>
      <c r="BA45" s="110">
        <f t="shared" si="13"/>
        <v>0</v>
      </c>
      <c r="BB45" s="110">
        <f t="shared" si="14"/>
        <v>0</v>
      </c>
      <c r="BC45" s="110">
        <f t="shared" si="15"/>
        <v>0</v>
      </c>
      <c r="BD45" s="110">
        <f t="shared" si="16"/>
        <v>0</v>
      </c>
      <c r="BE45" s="110">
        <f t="shared" si="17"/>
        <v>0</v>
      </c>
      <c r="CA45" s="142">
        <v>1</v>
      </c>
      <c r="CB45" s="142">
        <v>7</v>
      </c>
      <c r="CZ45" s="110">
        <v>0.0006</v>
      </c>
    </row>
    <row r="46" spans="1:104" ht="12.75">
      <c r="A46" s="137">
        <v>33</v>
      </c>
      <c r="B46" s="138" t="s">
        <v>93</v>
      </c>
      <c r="C46" s="139" t="s">
        <v>94</v>
      </c>
      <c r="D46" s="140" t="s">
        <v>991</v>
      </c>
      <c r="E46" s="141">
        <v>0.05075</v>
      </c>
      <c r="F46" s="477"/>
      <c r="G46" s="478">
        <f t="shared" si="12"/>
        <v>0</v>
      </c>
      <c r="O46" s="136">
        <v>2</v>
      </c>
      <c r="AA46" s="110">
        <v>7</v>
      </c>
      <c r="AB46" s="110">
        <v>1001</v>
      </c>
      <c r="AC46" s="110">
        <v>5</v>
      </c>
      <c r="AZ46" s="110">
        <v>2</v>
      </c>
      <c r="BA46" s="110">
        <f t="shared" si="13"/>
        <v>0</v>
      </c>
      <c r="BB46" s="110">
        <f t="shared" si="14"/>
        <v>0</v>
      </c>
      <c r="BC46" s="110">
        <f t="shared" si="15"/>
        <v>0</v>
      </c>
      <c r="BD46" s="110">
        <f t="shared" si="16"/>
        <v>0</v>
      </c>
      <c r="BE46" s="110">
        <f t="shared" si="17"/>
        <v>0</v>
      </c>
      <c r="CA46" s="142">
        <v>7</v>
      </c>
      <c r="CB46" s="142">
        <v>1001</v>
      </c>
      <c r="CZ46" s="110">
        <v>0</v>
      </c>
    </row>
    <row r="47" spans="1:57" ht="12.75">
      <c r="A47" s="143"/>
      <c r="B47" s="144" t="s">
        <v>997</v>
      </c>
      <c r="C47" s="145" t="str">
        <f>CONCATENATE(B34," ",C34)</f>
        <v>734 Armatury</v>
      </c>
      <c r="D47" s="146"/>
      <c r="E47" s="147"/>
      <c r="F47" s="479"/>
      <c r="G47" s="480">
        <f>SUM(G34:G46)</f>
        <v>0</v>
      </c>
      <c r="O47" s="136">
        <v>4</v>
      </c>
      <c r="BA47" s="148">
        <f>SUM(BA34:BA46)</f>
        <v>0</v>
      </c>
      <c r="BB47" s="148">
        <f>SUM(BB34:BB46)</f>
        <v>0</v>
      </c>
      <c r="BC47" s="148">
        <f>SUM(BC34:BC46)</f>
        <v>0</v>
      </c>
      <c r="BD47" s="148">
        <f>SUM(BD34:BD46)</f>
        <v>0</v>
      </c>
      <c r="BE47" s="148">
        <f>SUM(BE34:BE46)</f>
        <v>0</v>
      </c>
    </row>
    <row r="48" spans="1:15" ht="12.75">
      <c r="A48" s="129" t="s">
        <v>983</v>
      </c>
      <c r="B48" s="130" t="s">
        <v>95</v>
      </c>
      <c r="C48" s="131" t="s">
        <v>96</v>
      </c>
      <c r="D48" s="132"/>
      <c r="E48" s="133"/>
      <c r="F48" s="481"/>
      <c r="G48" s="482"/>
      <c r="H48" s="135"/>
      <c r="I48" s="135"/>
      <c r="O48" s="136">
        <v>1</v>
      </c>
    </row>
    <row r="49" spans="1:104" ht="22.5">
      <c r="A49" s="137">
        <v>34</v>
      </c>
      <c r="B49" s="138" t="s">
        <v>97</v>
      </c>
      <c r="C49" s="139" t="s">
        <v>98</v>
      </c>
      <c r="D49" s="140" t="s">
        <v>996</v>
      </c>
      <c r="E49" s="141">
        <v>105.13</v>
      </c>
      <c r="F49" s="477"/>
      <c r="G49" s="478">
        <f aca="true" t="shared" si="18" ref="G49:G54">E49*F49</f>
        <v>0</v>
      </c>
      <c r="O49" s="136">
        <v>2</v>
      </c>
      <c r="AA49" s="110">
        <v>1</v>
      </c>
      <c r="AB49" s="110">
        <v>7</v>
      </c>
      <c r="AC49" s="110">
        <v>7</v>
      </c>
      <c r="AZ49" s="110">
        <v>2</v>
      </c>
      <c r="BA49" s="110">
        <f aca="true" t="shared" si="19" ref="BA49:BA54">IF(AZ49=1,G49,0)</f>
        <v>0</v>
      </c>
      <c r="BB49" s="110">
        <f aca="true" t="shared" si="20" ref="BB49:BB54">IF(AZ49=2,G49,0)</f>
        <v>0</v>
      </c>
      <c r="BC49" s="110">
        <f aca="true" t="shared" si="21" ref="BC49:BC54">IF(AZ49=3,G49,0)</f>
        <v>0</v>
      </c>
      <c r="BD49" s="110">
        <f aca="true" t="shared" si="22" ref="BD49:BD54">IF(AZ49=4,G49,0)</f>
        <v>0</v>
      </c>
      <c r="BE49" s="110">
        <f aca="true" t="shared" si="23" ref="BE49:BE54">IF(AZ49=5,G49,0)</f>
        <v>0</v>
      </c>
      <c r="CA49" s="142">
        <v>1</v>
      </c>
      <c r="CB49" s="142">
        <v>7</v>
      </c>
      <c r="CZ49" s="110">
        <v>0.03818</v>
      </c>
    </row>
    <row r="50" spans="1:104" ht="12.75">
      <c r="A50" s="137">
        <v>35</v>
      </c>
      <c r="B50" s="138" t="s">
        <v>101</v>
      </c>
      <c r="C50" s="139" t="s">
        <v>102</v>
      </c>
      <c r="D50" s="140" t="s">
        <v>857</v>
      </c>
      <c r="E50" s="141">
        <v>44</v>
      </c>
      <c r="F50" s="477"/>
      <c r="G50" s="478">
        <f t="shared" si="18"/>
        <v>0</v>
      </c>
      <c r="O50" s="136">
        <v>2</v>
      </c>
      <c r="AA50" s="110">
        <v>1</v>
      </c>
      <c r="AB50" s="110">
        <v>7</v>
      </c>
      <c r="AC50" s="110">
        <v>7</v>
      </c>
      <c r="AZ50" s="110">
        <v>2</v>
      </c>
      <c r="BA50" s="110">
        <f t="shared" si="19"/>
        <v>0</v>
      </c>
      <c r="BB50" s="110">
        <f t="shared" si="20"/>
        <v>0</v>
      </c>
      <c r="BC50" s="110">
        <f t="shared" si="21"/>
        <v>0</v>
      </c>
      <c r="BD50" s="110">
        <f t="shared" si="22"/>
        <v>0</v>
      </c>
      <c r="BE50" s="110">
        <f t="shared" si="23"/>
        <v>0</v>
      </c>
      <c r="CA50" s="142">
        <v>1</v>
      </c>
      <c r="CB50" s="142">
        <v>7</v>
      </c>
      <c r="CZ50" s="110">
        <v>0.03741</v>
      </c>
    </row>
    <row r="51" spans="1:104" ht="12.75">
      <c r="A51" s="137">
        <v>36</v>
      </c>
      <c r="B51" s="138" t="s">
        <v>103</v>
      </c>
      <c r="C51" s="139" t="s">
        <v>104</v>
      </c>
      <c r="D51" s="140" t="s">
        <v>996</v>
      </c>
      <c r="E51" s="141">
        <v>105.13</v>
      </c>
      <c r="F51" s="477"/>
      <c r="G51" s="478">
        <f t="shared" si="18"/>
        <v>0</v>
      </c>
      <c r="O51" s="136">
        <v>2</v>
      </c>
      <c r="AA51" s="110">
        <v>1</v>
      </c>
      <c r="AB51" s="110">
        <v>7</v>
      </c>
      <c r="AC51" s="110">
        <v>7</v>
      </c>
      <c r="AZ51" s="110">
        <v>2</v>
      </c>
      <c r="BA51" s="110">
        <f t="shared" si="19"/>
        <v>0</v>
      </c>
      <c r="BB51" s="110">
        <f t="shared" si="20"/>
        <v>0</v>
      </c>
      <c r="BC51" s="110">
        <f t="shared" si="21"/>
        <v>0</v>
      </c>
      <c r="BD51" s="110">
        <f t="shared" si="22"/>
        <v>0</v>
      </c>
      <c r="BE51" s="110">
        <f t="shared" si="23"/>
        <v>0</v>
      </c>
      <c r="CA51" s="142">
        <v>1</v>
      </c>
      <c r="CB51" s="142">
        <v>7</v>
      </c>
      <c r="CZ51" s="110">
        <v>0</v>
      </c>
    </row>
    <row r="52" spans="1:104" ht="12.75">
      <c r="A52" s="137">
        <v>37</v>
      </c>
      <c r="B52" s="138" t="s">
        <v>105</v>
      </c>
      <c r="C52" s="139" t="s">
        <v>106</v>
      </c>
      <c r="D52" s="140" t="s">
        <v>996</v>
      </c>
      <c r="E52" s="141">
        <v>105.13</v>
      </c>
      <c r="F52" s="477"/>
      <c r="G52" s="478">
        <f t="shared" si="18"/>
        <v>0</v>
      </c>
      <c r="O52" s="136">
        <v>2</v>
      </c>
      <c r="AA52" s="110">
        <v>1</v>
      </c>
      <c r="AB52" s="110">
        <v>7</v>
      </c>
      <c r="AC52" s="110">
        <v>7</v>
      </c>
      <c r="AZ52" s="110">
        <v>2</v>
      </c>
      <c r="BA52" s="110">
        <f t="shared" si="19"/>
        <v>0</v>
      </c>
      <c r="BB52" s="110">
        <f t="shared" si="20"/>
        <v>0</v>
      </c>
      <c r="BC52" s="110">
        <f t="shared" si="21"/>
        <v>0</v>
      </c>
      <c r="BD52" s="110">
        <f t="shared" si="22"/>
        <v>0</v>
      </c>
      <c r="BE52" s="110">
        <f t="shared" si="23"/>
        <v>0</v>
      </c>
      <c r="CA52" s="142">
        <v>1</v>
      </c>
      <c r="CB52" s="142">
        <v>7</v>
      </c>
      <c r="CZ52" s="110">
        <v>0</v>
      </c>
    </row>
    <row r="53" spans="1:104" ht="12.75">
      <c r="A53" s="137">
        <v>38</v>
      </c>
      <c r="B53" s="138" t="s">
        <v>107</v>
      </c>
      <c r="C53" s="139" t="s">
        <v>108</v>
      </c>
      <c r="D53" s="140" t="s">
        <v>996</v>
      </c>
      <c r="E53" s="141">
        <v>105.13</v>
      </c>
      <c r="F53" s="477"/>
      <c r="G53" s="478">
        <f t="shared" si="18"/>
        <v>0</v>
      </c>
      <c r="O53" s="136">
        <v>2</v>
      </c>
      <c r="AA53" s="110">
        <v>1</v>
      </c>
      <c r="AB53" s="110">
        <v>7</v>
      </c>
      <c r="AC53" s="110">
        <v>7</v>
      </c>
      <c r="AZ53" s="110">
        <v>2</v>
      </c>
      <c r="BA53" s="110">
        <f t="shared" si="19"/>
        <v>0</v>
      </c>
      <c r="BB53" s="110">
        <f t="shared" si="20"/>
        <v>0</v>
      </c>
      <c r="BC53" s="110">
        <f t="shared" si="21"/>
        <v>0</v>
      </c>
      <c r="BD53" s="110">
        <f t="shared" si="22"/>
        <v>0</v>
      </c>
      <c r="BE53" s="110">
        <f t="shared" si="23"/>
        <v>0</v>
      </c>
      <c r="CA53" s="142">
        <v>1</v>
      </c>
      <c r="CB53" s="142">
        <v>7</v>
      </c>
      <c r="CZ53" s="110">
        <v>0.01632</v>
      </c>
    </row>
    <row r="54" spans="1:104" ht="12.75">
      <c r="A54" s="137">
        <v>39</v>
      </c>
      <c r="B54" s="138" t="s">
        <v>109</v>
      </c>
      <c r="C54" s="139" t="s">
        <v>110</v>
      </c>
      <c r="D54" s="140" t="s">
        <v>991</v>
      </c>
      <c r="E54" s="141">
        <v>7.375625</v>
      </c>
      <c r="F54" s="477"/>
      <c r="G54" s="478">
        <f t="shared" si="18"/>
        <v>0</v>
      </c>
      <c r="O54" s="136">
        <v>2</v>
      </c>
      <c r="AA54" s="110">
        <v>7</v>
      </c>
      <c r="AB54" s="110">
        <v>1001</v>
      </c>
      <c r="AC54" s="110">
        <v>5</v>
      </c>
      <c r="AZ54" s="110">
        <v>2</v>
      </c>
      <c r="BA54" s="110">
        <f t="shared" si="19"/>
        <v>0</v>
      </c>
      <c r="BB54" s="110">
        <f t="shared" si="20"/>
        <v>0</v>
      </c>
      <c r="BC54" s="110">
        <f t="shared" si="21"/>
        <v>0</v>
      </c>
      <c r="BD54" s="110">
        <f t="shared" si="22"/>
        <v>0</v>
      </c>
      <c r="BE54" s="110">
        <f t="shared" si="23"/>
        <v>0</v>
      </c>
      <c r="CA54" s="142">
        <v>7</v>
      </c>
      <c r="CB54" s="142">
        <v>1001</v>
      </c>
      <c r="CZ54" s="110">
        <v>0</v>
      </c>
    </row>
    <row r="55" spans="1:57" ht="12.75">
      <c r="A55" s="143"/>
      <c r="B55" s="144" t="s">
        <v>997</v>
      </c>
      <c r="C55" s="145" t="str">
        <f>CONCATENATE(B48," ",C48)</f>
        <v>735 Otopná tělesa</v>
      </c>
      <c r="D55" s="146"/>
      <c r="E55" s="147"/>
      <c r="F55" s="479"/>
      <c r="G55" s="480">
        <f>SUM(G48:G54)</f>
        <v>0</v>
      </c>
      <c r="O55" s="136">
        <v>4</v>
      </c>
      <c r="BA55" s="148">
        <f>SUM(BA48:BA54)</f>
        <v>0</v>
      </c>
      <c r="BB55" s="148">
        <f>SUM(BB48:BB54)</f>
        <v>0</v>
      </c>
      <c r="BC55" s="148">
        <f>SUM(BC48:BC54)</f>
        <v>0</v>
      </c>
      <c r="BD55" s="148">
        <f>SUM(BD48:BD54)</f>
        <v>0</v>
      </c>
      <c r="BE55" s="148">
        <f>SUM(BE48:BE54)</f>
        <v>0</v>
      </c>
    </row>
    <row r="56" spans="1:15" ht="12.75">
      <c r="A56" s="129" t="s">
        <v>983</v>
      </c>
      <c r="B56" s="130" t="s">
        <v>111</v>
      </c>
      <c r="C56" s="131" t="s">
        <v>112</v>
      </c>
      <c r="D56" s="132"/>
      <c r="E56" s="133"/>
      <c r="F56" s="481"/>
      <c r="G56" s="482"/>
      <c r="H56" s="135"/>
      <c r="I56" s="135"/>
      <c r="O56" s="136">
        <v>1</v>
      </c>
    </row>
    <row r="57" spans="1:104" ht="12.75">
      <c r="A57" s="137">
        <v>40</v>
      </c>
      <c r="B57" s="138" t="s">
        <v>113</v>
      </c>
      <c r="C57" s="139" t="s">
        <v>114</v>
      </c>
      <c r="D57" s="140" t="s">
        <v>996</v>
      </c>
      <c r="E57" s="141">
        <v>105.13</v>
      </c>
      <c r="F57" s="477"/>
      <c r="G57" s="478">
        <f>E57*F57</f>
        <v>0</v>
      </c>
      <c r="O57" s="136">
        <v>2</v>
      </c>
      <c r="AA57" s="110">
        <v>1</v>
      </c>
      <c r="AB57" s="110">
        <v>7</v>
      </c>
      <c r="AC57" s="110">
        <v>7</v>
      </c>
      <c r="AZ57" s="110">
        <v>2</v>
      </c>
      <c r="BA57" s="110">
        <f>IF(AZ57=1,G57,0)</f>
        <v>0</v>
      </c>
      <c r="BB57" s="110">
        <f>IF(AZ57=2,G57,0)</f>
        <v>0</v>
      </c>
      <c r="BC57" s="110">
        <f>IF(AZ57=3,G57,0)</f>
        <v>0</v>
      </c>
      <c r="BD57" s="110">
        <f>IF(AZ57=4,G57,0)</f>
        <v>0</v>
      </c>
      <c r="BE57" s="110">
        <f>IF(AZ57=5,G57,0)</f>
        <v>0</v>
      </c>
      <c r="CA57" s="142">
        <v>1</v>
      </c>
      <c r="CB57" s="142">
        <v>7</v>
      </c>
      <c r="CZ57" s="110">
        <v>0.00084</v>
      </c>
    </row>
    <row r="58" spans="1:104" ht="12.75">
      <c r="A58" s="137">
        <v>41</v>
      </c>
      <c r="B58" s="138" t="s">
        <v>115</v>
      </c>
      <c r="C58" s="139" t="s">
        <v>116</v>
      </c>
      <c r="D58" s="140" t="s">
        <v>888</v>
      </c>
      <c r="E58" s="141">
        <v>12</v>
      </c>
      <c r="F58" s="477"/>
      <c r="G58" s="478">
        <f>E58*F58</f>
        <v>0</v>
      </c>
      <c r="O58" s="136">
        <v>2</v>
      </c>
      <c r="AA58" s="110">
        <v>1</v>
      </c>
      <c r="AB58" s="110">
        <v>7</v>
      </c>
      <c r="AC58" s="110">
        <v>7</v>
      </c>
      <c r="AZ58" s="110">
        <v>2</v>
      </c>
      <c r="BA58" s="110">
        <f>IF(AZ58=1,G58,0)</f>
        <v>0</v>
      </c>
      <c r="BB58" s="110">
        <f>IF(AZ58=2,G58,0)</f>
        <v>0</v>
      </c>
      <c r="BC58" s="110">
        <f>IF(AZ58=3,G58,0)</f>
        <v>0</v>
      </c>
      <c r="BD58" s="110">
        <f>IF(AZ58=4,G58,0)</f>
        <v>0</v>
      </c>
      <c r="BE58" s="110">
        <f>IF(AZ58=5,G58,0)</f>
        <v>0</v>
      </c>
      <c r="CA58" s="142">
        <v>1</v>
      </c>
      <c r="CB58" s="142">
        <v>7</v>
      </c>
      <c r="CZ58" s="110">
        <v>9E-05</v>
      </c>
    </row>
    <row r="59" spans="1:57" ht="12.75">
      <c r="A59" s="143"/>
      <c r="B59" s="144" t="s">
        <v>997</v>
      </c>
      <c r="C59" s="145" t="str">
        <f>CONCATENATE(B56," ",C56)</f>
        <v>783 Nátěry</v>
      </c>
      <c r="D59" s="146"/>
      <c r="E59" s="147"/>
      <c r="F59" s="479"/>
      <c r="G59" s="480">
        <f>SUM(G56:G58)</f>
        <v>0</v>
      </c>
      <c r="O59" s="136">
        <v>4</v>
      </c>
      <c r="BA59" s="148">
        <f>SUM(BA56:BA58)</f>
        <v>0</v>
      </c>
      <c r="BB59" s="148">
        <f>SUM(BB56:BB58)</f>
        <v>0</v>
      </c>
      <c r="BC59" s="148">
        <f>SUM(BC56:BC58)</f>
        <v>0</v>
      </c>
      <c r="BD59" s="148">
        <f>SUM(BD56:BD58)</f>
        <v>0</v>
      </c>
      <c r="BE59" s="148">
        <f>SUM(BE56:BE58)</f>
        <v>0</v>
      </c>
    </row>
    <row r="60" spans="1:7" ht="12.75">
      <c r="A60" s="157"/>
      <c r="B60" s="158"/>
      <c r="C60" s="158"/>
      <c r="D60" s="158"/>
      <c r="E60" s="158"/>
      <c r="F60" s="483"/>
      <c r="G60" s="484"/>
    </row>
    <row r="61" spans="1:7" ht="12.75">
      <c r="A61" s="159"/>
      <c r="B61" s="164" t="s">
        <v>849</v>
      </c>
      <c r="C61" s="160"/>
      <c r="D61" s="160"/>
      <c r="E61" s="160"/>
      <c r="F61" s="485"/>
      <c r="G61" s="486">
        <f>SUM(G59,G55,G47,G33,G21,G17)</f>
        <v>0</v>
      </c>
    </row>
    <row r="62" spans="1:7" ht="12.75">
      <c r="A62" s="161"/>
      <c r="B62" s="162"/>
      <c r="C62" s="162"/>
      <c r="D62" s="162"/>
      <c r="E62" s="162"/>
      <c r="F62" s="487"/>
      <c r="G62" s="488"/>
    </row>
    <row r="63" ht="12.75">
      <c r="E63" s="110"/>
    </row>
    <row r="64" ht="12.75">
      <c r="E64" s="110"/>
    </row>
    <row r="65" ht="12.75">
      <c r="E65" s="110"/>
    </row>
    <row r="66" ht="12.75">
      <c r="E66" s="110"/>
    </row>
    <row r="67" ht="12.75">
      <c r="E67" s="110"/>
    </row>
    <row r="68" ht="12.75">
      <c r="E68" s="110"/>
    </row>
    <row r="69" ht="12.75">
      <c r="E69" s="110"/>
    </row>
    <row r="70" ht="12.75">
      <c r="E70" s="110"/>
    </row>
    <row r="71" ht="12.75">
      <c r="E71" s="110"/>
    </row>
    <row r="72" ht="12.75">
      <c r="E72" s="110"/>
    </row>
    <row r="73" ht="12.75">
      <c r="E73" s="110"/>
    </row>
    <row r="74" ht="12.75">
      <c r="E74" s="110"/>
    </row>
    <row r="75" ht="12.75">
      <c r="E75" s="110"/>
    </row>
    <row r="76" ht="12.75">
      <c r="E76" s="110"/>
    </row>
    <row r="77" ht="12.75">
      <c r="E77" s="110"/>
    </row>
    <row r="78" ht="12.75">
      <c r="E78" s="110"/>
    </row>
    <row r="79" ht="12.75">
      <c r="E79" s="110"/>
    </row>
    <row r="80" ht="12.75">
      <c r="E80" s="110"/>
    </row>
    <row r="81" ht="12.75">
      <c r="E81" s="110"/>
    </row>
    <row r="82" ht="12.75">
      <c r="E82" s="110"/>
    </row>
    <row r="83" spans="1:7" ht="12.75">
      <c r="A83" s="149"/>
      <c r="B83" s="149"/>
      <c r="C83" s="149"/>
      <c r="D83" s="149"/>
      <c r="E83" s="149"/>
      <c r="F83" s="149"/>
      <c r="G83" s="149"/>
    </row>
    <row r="84" spans="1:7" ht="12.75">
      <c r="A84" s="149"/>
      <c r="B84" s="149"/>
      <c r="C84" s="149"/>
      <c r="D84" s="149"/>
      <c r="E84" s="149"/>
      <c r="F84" s="149"/>
      <c r="G84" s="149"/>
    </row>
    <row r="85" spans="1:7" ht="12.75">
      <c r="A85" s="149"/>
      <c r="B85" s="149"/>
      <c r="C85" s="149"/>
      <c r="D85" s="149"/>
      <c r="E85" s="149"/>
      <c r="F85" s="149"/>
      <c r="G85" s="149"/>
    </row>
    <row r="86" spans="1:7" ht="12.75">
      <c r="A86" s="149"/>
      <c r="B86" s="149"/>
      <c r="C86" s="149"/>
      <c r="D86" s="149"/>
      <c r="E86" s="149"/>
      <c r="F86" s="149"/>
      <c r="G86" s="149"/>
    </row>
    <row r="87" ht="12.75">
      <c r="E87" s="110"/>
    </row>
    <row r="88" ht="12.75">
      <c r="E88" s="110"/>
    </row>
    <row r="89" ht="12.75">
      <c r="E89" s="110"/>
    </row>
    <row r="90" ht="12.75">
      <c r="E90" s="110"/>
    </row>
    <row r="91" ht="12.75">
      <c r="E91" s="110"/>
    </row>
    <row r="92" ht="12.75">
      <c r="E92" s="110"/>
    </row>
    <row r="93" ht="12.75">
      <c r="E93" s="110"/>
    </row>
    <row r="94" ht="12.75">
      <c r="E94" s="110"/>
    </row>
    <row r="95" ht="12.75">
      <c r="E95" s="110"/>
    </row>
    <row r="96" ht="12.75">
      <c r="E96" s="110"/>
    </row>
    <row r="97" ht="12.75">
      <c r="E97" s="110"/>
    </row>
    <row r="98" ht="12.75">
      <c r="E98" s="110"/>
    </row>
    <row r="99" ht="12.75">
      <c r="E99" s="110"/>
    </row>
    <row r="100" ht="12.75">
      <c r="E100" s="110"/>
    </row>
    <row r="101" ht="12.75">
      <c r="E101" s="110"/>
    </row>
    <row r="102" ht="12.75">
      <c r="E102" s="110"/>
    </row>
    <row r="103" ht="12.75">
      <c r="E103" s="110"/>
    </row>
    <row r="104" ht="12.75">
      <c r="E104" s="110"/>
    </row>
    <row r="105" ht="12.75">
      <c r="E105" s="110"/>
    </row>
    <row r="106" ht="12.75">
      <c r="E106" s="110"/>
    </row>
    <row r="107" ht="12.75">
      <c r="E107" s="110"/>
    </row>
    <row r="108" ht="12.75">
      <c r="E108" s="110"/>
    </row>
    <row r="109" ht="12.75">
      <c r="E109" s="110"/>
    </row>
    <row r="110" ht="12.75">
      <c r="E110" s="110"/>
    </row>
    <row r="111" ht="12.75">
      <c r="E111" s="110"/>
    </row>
    <row r="112" ht="12.75">
      <c r="E112" s="110"/>
    </row>
    <row r="113" ht="12.75">
      <c r="E113" s="110"/>
    </row>
    <row r="114" ht="12.75">
      <c r="E114" s="110"/>
    </row>
    <row r="115" ht="12.75">
      <c r="E115" s="110"/>
    </row>
    <row r="116" ht="12.75">
      <c r="E116" s="110"/>
    </row>
    <row r="117" ht="12.75">
      <c r="E117" s="110"/>
    </row>
    <row r="118" spans="1:2" ht="12.75">
      <c r="A118" s="150"/>
      <c r="B118" s="150"/>
    </row>
    <row r="119" spans="1:7" ht="12.75">
      <c r="A119" s="149"/>
      <c r="B119" s="149"/>
      <c r="C119" s="152"/>
      <c r="D119" s="152"/>
      <c r="E119" s="153"/>
      <c r="F119" s="152"/>
      <c r="G119" s="154"/>
    </row>
    <row r="120" spans="1:7" ht="12.75">
      <c r="A120" s="155"/>
      <c r="B120" s="155"/>
      <c r="C120" s="149"/>
      <c r="D120" s="149"/>
      <c r="E120" s="156"/>
      <c r="F120" s="149"/>
      <c r="G120" s="149"/>
    </row>
    <row r="121" spans="1:7" ht="12.75">
      <c r="A121" s="149"/>
      <c r="B121" s="149"/>
      <c r="C121" s="149"/>
      <c r="D121" s="149"/>
      <c r="E121" s="156"/>
      <c r="F121" s="149"/>
      <c r="G121" s="149"/>
    </row>
    <row r="122" spans="1:7" ht="12.75">
      <c r="A122" s="149"/>
      <c r="B122" s="149"/>
      <c r="C122" s="149"/>
      <c r="D122" s="149"/>
      <c r="E122" s="156"/>
      <c r="F122" s="149"/>
      <c r="G122" s="149"/>
    </row>
    <row r="123" spans="1:7" ht="12.75">
      <c r="A123" s="149"/>
      <c r="B123" s="149"/>
      <c r="C123" s="149"/>
      <c r="D123" s="149"/>
      <c r="E123" s="156"/>
      <c r="F123" s="149"/>
      <c r="G123" s="149"/>
    </row>
    <row r="124" spans="1:7" ht="12.75">
      <c r="A124" s="149"/>
      <c r="B124" s="149"/>
      <c r="C124" s="149"/>
      <c r="D124" s="149"/>
      <c r="E124" s="156"/>
      <c r="F124" s="149"/>
      <c r="G124" s="149"/>
    </row>
    <row r="125" spans="1:7" ht="12.75">
      <c r="A125" s="149"/>
      <c r="B125" s="149"/>
      <c r="C125" s="149"/>
      <c r="D125" s="149"/>
      <c r="E125" s="156"/>
      <c r="F125" s="149"/>
      <c r="G125" s="149"/>
    </row>
    <row r="126" spans="1:7" ht="12.75">
      <c r="A126" s="149"/>
      <c r="B126" s="149"/>
      <c r="C126" s="149"/>
      <c r="D126" s="149"/>
      <c r="E126" s="156"/>
      <c r="F126" s="149"/>
      <c r="G126" s="149"/>
    </row>
    <row r="127" spans="1:7" ht="12.75">
      <c r="A127" s="149"/>
      <c r="B127" s="149"/>
      <c r="C127" s="149"/>
      <c r="D127" s="149"/>
      <c r="E127" s="156"/>
      <c r="F127" s="149"/>
      <c r="G127" s="149"/>
    </row>
    <row r="128" spans="1:7" ht="12.75">
      <c r="A128" s="149"/>
      <c r="B128" s="149"/>
      <c r="C128" s="149"/>
      <c r="D128" s="149"/>
      <c r="E128" s="156"/>
      <c r="F128" s="149"/>
      <c r="G128" s="149"/>
    </row>
    <row r="129" spans="1:7" ht="12.75">
      <c r="A129" s="149"/>
      <c r="B129" s="149"/>
      <c r="C129" s="149"/>
      <c r="D129" s="149"/>
      <c r="E129" s="156"/>
      <c r="F129" s="149"/>
      <c r="G129" s="149"/>
    </row>
    <row r="130" spans="1:7" ht="12.75">
      <c r="A130" s="149"/>
      <c r="B130" s="149"/>
      <c r="C130" s="149"/>
      <c r="D130" s="149"/>
      <c r="E130" s="156"/>
      <c r="F130" s="149"/>
      <c r="G130" s="149"/>
    </row>
    <row r="131" spans="1:7" ht="12.75">
      <c r="A131" s="149"/>
      <c r="B131" s="149"/>
      <c r="C131" s="149"/>
      <c r="D131" s="149"/>
      <c r="E131" s="156"/>
      <c r="F131" s="149"/>
      <c r="G131" s="149"/>
    </row>
    <row r="132" spans="1:7" ht="12.75">
      <c r="A132" s="149"/>
      <c r="B132" s="149"/>
      <c r="C132" s="149"/>
      <c r="D132" s="149"/>
      <c r="E132" s="156"/>
      <c r="F132" s="149"/>
      <c r="G132" s="149"/>
    </row>
  </sheetData>
  <sheetProtection password="DA49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J114"/>
  <sheetViews>
    <sheetView zoomScaleSheetLayoutView="100" workbookViewId="0" topLeftCell="A47">
      <selection activeCell="E65" sqref="E65"/>
    </sheetView>
  </sheetViews>
  <sheetFormatPr defaultColWidth="9.00390625" defaultRowHeight="12.75"/>
  <cols>
    <col min="1" max="1" width="8.75390625" style="0" customWidth="1"/>
    <col min="2" max="2" width="10.125" style="0" bestFit="1" customWidth="1"/>
    <col min="3" max="3" width="9.00390625" style="0" customWidth="1"/>
    <col min="4" max="4" width="15.125" style="0" customWidth="1"/>
    <col min="5" max="5" width="15.25390625" style="0" customWidth="1"/>
    <col min="6" max="6" width="10.25390625" style="0" customWidth="1"/>
    <col min="7" max="7" width="11.75390625" style="0" bestFit="1" customWidth="1"/>
    <col min="8" max="9" width="9.25390625" style="0" customWidth="1"/>
    <col min="10" max="10" width="0.74609375" style="0" customWidth="1"/>
  </cols>
  <sheetData>
    <row r="1" spans="1:9" ht="15.75">
      <c r="A1" s="630" t="s">
        <v>137</v>
      </c>
      <c r="B1" s="630"/>
      <c r="C1" s="630"/>
      <c r="D1" s="630"/>
      <c r="E1" s="630"/>
      <c r="F1" s="630"/>
      <c r="G1" s="630"/>
      <c r="H1" s="630"/>
      <c r="I1" s="630"/>
    </row>
    <row r="3" spans="1:10" ht="18">
      <c r="A3" s="631" t="s">
        <v>138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9" ht="19.5" customHeight="1">
      <c r="A4" s="631" t="s">
        <v>231</v>
      </c>
      <c r="B4" s="631"/>
      <c r="C4" s="631"/>
      <c r="D4" s="631"/>
      <c r="E4" s="631"/>
      <c r="F4" s="631"/>
      <c r="G4" s="631"/>
      <c r="H4" s="631"/>
      <c r="I4" s="631"/>
    </row>
    <row r="5" spans="1:9" ht="114.75" customHeight="1">
      <c r="A5" s="165"/>
      <c r="B5" s="165"/>
      <c r="C5" s="165"/>
      <c r="D5" s="165"/>
      <c r="E5" s="165"/>
      <c r="F5" s="165"/>
      <c r="G5" s="165"/>
      <c r="H5" s="165"/>
      <c r="I5" s="165"/>
    </row>
    <row r="6" spans="1:7" ht="12.75">
      <c r="A6" s="166"/>
      <c r="E6" t="s">
        <v>140</v>
      </c>
      <c r="F6" t="s">
        <v>141</v>
      </c>
      <c r="G6" t="s">
        <v>142</v>
      </c>
    </row>
    <row r="8" ht="12.75">
      <c r="F8" s="171"/>
    </row>
    <row r="9" ht="12.75">
      <c r="A9" s="166" t="s">
        <v>143</v>
      </c>
    </row>
    <row r="10" spans="1:5" ht="12.75">
      <c r="A10" t="s">
        <v>140</v>
      </c>
      <c r="E10" s="170">
        <f>G108</f>
        <v>0</v>
      </c>
    </row>
    <row r="11" spans="1:6" ht="12.75">
      <c r="A11" t="s">
        <v>141</v>
      </c>
      <c r="F11" s="170">
        <f>H108</f>
        <v>0</v>
      </c>
    </row>
    <row r="12" spans="1:7" ht="12.75">
      <c r="A12" t="s">
        <v>142</v>
      </c>
      <c r="G12" s="171">
        <f>I108</f>
        <v>0</v>
      </c>
    </row>
    <row r="13" ht="12.75">
      <c r="A13" t="s">
        <v>144</v>
      </c>
    </row>
    <row r="14" ht="12.75">
      <c r="A14" s="166" t="s">
        <v>145</v>
      </c>
    </row>
    <row r="16" spans="1:5" ht="12.75">
      <c r="A16" t="s">
        <v>146</v>
      </c>
      <c r="E16" s="171">
        <f>0.033*E10</f>
        <v>0</v>
      </c>
    </row>
    <row r="17" spans="1:6" ht="12.75">
      <c r="A17" t="s">
        <v>147</v>
      </c>
      <c r="F17" s="171">
        <f>(G12*0.01)*12.6</f>
        <v>0</v>
      </c>
    </row>
    <row r="18" spans="1:6" ht="12.75">
      <c r="A18" t="s">
        <v>148</v>
      </c>
      <c r="F18" s="171">
        <f>0.05*F11</f>
        <v>0</v>
      </c>
    </row>
    <row r="19" spans="1:5" ht="12.75">
      <c r="A19" t="s">
        <v>149</v>
      </c>
      <c r="E19" s="171">
        <f>0.01*E10</f>
        <v>0</v>
      </c>
    </row>
    <row r="20" spans="1:6" ht="12.75">
      <c r="A20" t="s">
        <v>150</v>
      </c>
      <c r="F20" s="171">
        <f>0.02*F11</f>
        <v>0</v>
      </c>
    </row>
    <row r="21" ht="12.75">
      <c r="A21" t="s">
        <v>144</v>
      </c>
    </row>
    <row r="22" ht="12.75">
      <c r="A22" s="166" t="s">
        <v>151</v>
      </c>
    </row>
    <row r="24" spans="1:5" ht="12.75">
      <c r="A24" s="166" t="s">
        <v>152</v>
      </c>
      <c r="E24" s="172">
        <f>E10+E16+E19</f>
        <v>0</v>
      </c>
    </row>
    <row r="25" spans="1:6" ht="12.75">
      <c r="A25" s="166" t="s">
        <v>153</v>
      </c>
      <c r="F25" s="172">
        <f>F11+F17+F18+F20</f>
        <v>0</v>
      </c>
    </row>
    <row r="26" spans="1:7" ht="12.75">
      <c r="A26" s="166" t="s">
        <v>154</v>
      </c>
      <c r="G26" s="172">
        <f>G12</f>
        <v>0</v>
      </c>
    </row>
    <row r="27" ht="12.75">
      <c r="A27" t="s">
        <v>144</v>
      </c>
    </row>
    <row r="28" spans="1:6" ht="15.75">
      <c r="A28" s="173" t="s">
        <v>155</v>
      </c>
      <c r="F28" s="174">
        <f>E24+F25+G26</f>
        <v>0</v>
      </c>
    </row>
    <row r="29" ht="12.75">
      <c r="A29" t="s">
        <v>156</v>
      </c>
    </row>
    <row r="32" ht="12.75">
      <c r="A32" s="175"/>
    </row>
    <row r="33" ht="12.75">
      <c r="A33" s="175"/>
    </row>
    <row r="34" ht="12.75">
      <c r="A34" s="175"/>
    </row>
    <row r="35" ht="12.75">
      <c r="A35" s="175"/>
    </row>
    <row r="37" ht="12.75">
      <c r="A37" t="s">
        <v>157</v>
      </c>
    </row>
    <row r="38" ht="12.75">
      <c r="A38" t="s">
        <v>158</v>
      </c>
    </row>
    <row r="39" ht="3" customHeight="1"/>
    <row r="40" spans="1:5" ht="16.5" customHeight="1">
      <c r="A40" s="176" t="s">
        <v>250</v>
      </c>
      <c r="B40" s="176"/>
      <c r="C40" s="176"/>
      <c r="D40" s="176"/>
      <c r="E40" s="176"/>
    </row>
    <row r="41" spans="1:9" ht="16.5" customHeight="1">
      <c r="A41" s="177"/>
      <c r="B41" s="177"/>
      <c r="C41" s="177"/>
      <c r="D41" s="177"/>
      <c r="E41" s="177"/>
      <c r="F41" s="177"/>
      <c r="G41" s="178" t="s">
        <v>140</v>
      </c>
      <c r="H41" s="178" t="s">
        <v>141</v>
      </c>
      <c r="I41" s="177"/>
    </row>
    <row r="42" spans="1:9" ht="16.5" customHeight="1">
      <c r="A42" s="179" t="s">
        <v>159</v>
      </c>
      <c r="B42" s="179" t="s">
        <v>160</v>
      </c>
      <c r="C42" s="177"/>
      <c r="D42" s="177"/>
      <c r="E42" s="177"/>
      <c r="F42" s="179" t="s">
        <v>161</v>
      </c>
      <c r="G42" s="179" t="s">
        <v>162</v>
      </c>
      <c r="H42" s="179" t="s">
        <v>162</v>
      </c>
      <c r="I42" s="179" t="s">
        <v>163</v>
      </c>
    </row>
    <row r="43" spans="1:9" ht="16.5" customHeight="1">
      <c r="A43" s="177"/>
      <c r="B43" s="179" t="s">
        <v>164</v>
      </c>
      <c r="C43" s="177"/>
      <c r="D43" s="177"/>
      <c r="E43" s="177"/>
      <c r="F43" s="177"/>
      <c r="G43" s="179" t="s">
        <v>165</v>
      </c>
      <c r="H43" s="179" t="s">
        <v>165</v>
      </c>
      <c r="I43" s="181"/>
    </row>
    <row r="44" spans="1:9" ht="16.5" customHeight="1">
      <c r="A44" s="183" t="s">
        <v>144</v>
      </c>
      <c r="B44" s="183"/>
      <c r="C44" s="183"/>
      <c r="D44" s="183"/>
      <c r="E44" s="183"/>
      <c r="F44" s="183"/>
      <c r="G44" s="183"/>
      <c r="H44" s="183"/>
      <c r="I44" s="183"/>
    </row>
    <row r="45" spans="1:9" ht="9.75" customHeight="1">
      <c r="A45" s="183"/>
      <c r="B45" s="183"/>
      <c r="C45" s="183"/>
      <c r="D45" s="183"/>
      <c r="E45" s="183"/>
      <c r="F45" s="183"/>
      <c r="G45" s="183"/>
      <c r="H45" s="183"/>
      <c r="I45" s="183"/>
    </row>
    <row r="46" spans="1:10" ht="15">
      <c r="A46" s="184" t="s">
        <v>232</v>
      </c>
      <c r="B46" s="185" t="s">
        <v>233</v>
      </c>
      <c r="C46" s="186"/>
      <c r="D46" s="186"/>
      <c r="E46" s="186"/>
      <c r="F46" s="191" t="s">
        <v>857</v>
      </c>
      <c r="G46" s="191"/>
      <c r="H46" s="192"/>
      <c r="I46" s="191"/>
      <c r="J46" s="189"/>
    </row>
    <row r="47" spans="1:10" ht="15">
      <c r="A47" s="184"/>
      <c r="B47" s="179" t="s">
        <v>251</v>
      </c>
      <c r="C47" s="189"/>
      <c r="D47" s="189"/>
      <c r="E47" s="189"/>
      <c r="F47" s="191">
        <v>1</v>
      </c>
      <c r="G47" s="193"/>
      <c r="H47" s="201"/>
      <c r="I47" s="193"/>
      <c r="J47" s="189"/>
    </row>
    <row r="48" spans="1:10" ht="15">
      <c r="A48" s="184"/>
      <c r="B48" s="179"/>
      <c r="C48" s="189"/>
      <c r="D48" s="189"/>
      <c r="E48" s="189"/>
      <c r="F48" s="191"/>
      <c r="G48" s="193"/>
      <c r="H48" s="201"/>
      <c r="I48" s="193"/>
      <c r="J48" s="189"/>
    </row>
    <row r="49" spans="1:10" ht="15">
      <c r="A49" s="184"/>
      <c r="B49" s="179"/>
      <c r="C49" s="189"/>
      <c r="D49" s="189"/>
      <c r="E49" s="189"/>
      <c r="F49" s="191"/>
      <c r="G49" s="193"/>
      <c r="H49" s="201"/>
      <c r="I49" s="193"/>
      <c r="J49" s="189"/>
    </row>
    <row r="50" spans="1:10" ht="15">
      <c r="A50" s="184"/>
      <c r="B50" s="179"/>
      <c r="C50" s="189"/>
      <c r="D50" s="189"/>
      <c r="E50" s="189"/>
      <c r="F50" s="191"/>
      <c r="G50" s="193"/>
      <c r="H50" s="201"/>
      <c r="I50" s="193"/>
      <c r="J50" s="189"/>
    </row>
    <row r="51" spans="1:10" ht="15">
      <c r="A51" s="184"/>
      <c r="B51" s="179"/>
      <c r="C51" s="189"/>
      <c r="D51" s="189"/>
      <c r="E51" s="189"/>
      <c r="F51" s="191"/>
      <c r="G51" s="193"/>
      <c r="H51" s="201"/>
      <c r="I51" s="193"/>
      <c r="J51" s="189"/>
    </row>
    <row r="52" spans="1:10" ht="15">
      <c r="A52" s="184"/>
      <c r="B52" s="179"/>
      <c r="C52" s="189"/>
      <c r="D52" s="189"/>
      <c r="E52" s="189"/>
      <c r="F52" s="191"/>
      <c r="G52" s="193"/>
      <c r="H52" s="201"/>
      <c r="I52" s="193"/>
      <c r="J52" s="189"/>
    </row>
    <row r="53" spans="1:10" ht="15">
      <c r="A53" s="184"/>
      <c r="B53" s="179"/>
      <c r="C53" s="189"/>
      <c r="D53" s="189"/>
      <c r="E53" s="189"/>
      <c r="F53" s="191"/>
      <c r="G53" s="193"/>
      <c r="H53" s="201"/>
      <c r="I53" s="193"/>
      <c r="J53" s="189"/>
    </row>
    <row r="54" spans="1:10" ht="15">
      <c r="A54" s="184"/>
      <c r="B54" s="179"/>
      <c r="C54" s="189"/>
      <c r="D54" s="189"/>
      <c r="E54" s="189"/>
      <c r="F54" s="191"/>
      <c r="G54" s="193"/>
      <c r="H54" s="201"/>
      <c r="I54" s="193"/>
      <c r="J54" s="189"/>
    </row>
    <row r="55" spans="1:10" ht="15">
      <c r="A55" s="184"/>
      <c r="B55" s="179"/>
      <c r="C55" s="189"/>
      <c r="D55" s="189"/>
      <c r="E55" s="189"/>
      <c r="F55" s="191"/>
      <c r="G55" s="193"/>
      <c r="H55" s="201"/>
      <c r="I55" s="193"/>
      <c r="J55" s="189"/>
    </row>
    <row r="56" spans="1:10" ht="15">
      <c r="A56" s="184"/>
      <c r="B56" s="179"/>
      <c r="C56" s="189"/>
      <c r="D56" s="189"/>
      <c r="E56" s="189"/>
      <c r="F56" s="191"/>
      <c r="G56" s="193"/>
      <c r="H56" s="201"/>
      <c r="I56" s="193"/>
      <c r="J56" s="189"/>
    </row>
    <row r="57" spans="1:10" ht="15.75">
      <c r="A57" s="202"/>
      <c r="B57" s="179"/>
      <c r="C57" s="180"/>
      <c r="D57" s="180"/>
      <c r="E57" s="180"/>
      <c r="F57" s="191"/>
      <c r="G57" s="193"/>
      <c r="H57" s="194"/>
      <c r="I57" s="193"/>
      <c r="J57" s="189"/>
    </row>
    <row r="58" spans="1:10" ht="15">
      <c r="A58" s="184"/>
      <c r="B58" s="179"/>
      <c r="C58" s="180"/>
      <c r="D58" s="180"/>
      <c r="E58" s="180"/>
      <c r="F58" s="191"/>
      <c r="G58" s="193"/>
      <c r="H58" s="194"/>
      <c r="I58" s="193"/>
      <c r="J58" s="189"/>
    </row>
    <row r="59" spans="1:10" ht="15">
      <c r="A59" s="184"/>
      <c r="B59" s="179"/>
      <c r="C59" s="199"/>
      <c r="D59" s="199"/>
      <c r="E59" s="199"/>
      <c r="F59" s="191"/>
      <c r="G59" s="191"/>
      <c r="H59" s="192"/>
      <c r="I59" s="191"/>
      <c r="J59" s="189"/>
    </row>
    <row r="60" spans="1:10" ht="15">
      <c r="A60" s="184" t="s">
        <v>234</v>
      </c>
      <c r="B60" s="185" t="s">
        <v>235</v>
      </c>
      <c r="C60" s="186"/>
      <c r="D60" s="186"/>
      <c r="E60" s="186"/>
      <c r="F60" s="191" t="s">
        <v>857</v>
      </c>
      <c r="G60" s="526"/>
      <c r="H60" s="527"/>
      <c r="I60" s="526"/>
      <c r="J60" s="189"/>
    </row>
    <row r="61" spans="1:10" ht="15">
      <c r="A61" s="184"/>
      <c r="B61" s="179" t="s">
        <v>236</v>
      </c>
      <c r="C61" s="189"/>
      <c r="D61" s="189"/>
      <c r="E61" s="189"/>
      <c r="F61" s="191">
        <v>2</v>
      </c>
      <c r="G61" s="528"/>
      <c r="H61" s="529"/>
      <c r="I61" s="528"/>
      <c r="J61" s="186"/>
    </row>
    <row r="62" spans="1:10" ht="15">
      <c r="A62" s="195"/>
      <c r="B62" s="179"/>
      <c r="C62" s="186"/>
      <c r="D62" s="186"/>
      <c r="E62" s="186"/>
      <c r="F62" s="187"/>
      <c r="G62" s="530"/>
      <c r="H62" s="531"/>
      <c r="I62" s="530"/>
      <c r="J62" s="186"/>
    </row>
    <row r="63" spans="1:10" ht="15.75">
      <c r="A63" s="184" t="s">
        <v>237</v>
      </c>
      <c r="B63" s="193" t="s">
        <v>238</v>
      </c>
      <c r="C63" s="176"/>
      <c r="D63" s="176"/>
      <c r="E63" s="176"/>
      <c r="F63" s="191" t="s">
        <v>857</v>
      </c>
      <c r="G63" s="526"/>
      <c r="H63" s="527"/>
      <c r="I63" s="526"/>
      <c r="J63" s="189"/>
    </row>
    <row r="64" spans="1:10" ht="15.75">
      <c r="A64" s="184"/>
      <c r="B64" s="179" t="s">
        <v>236</v>
      </c>
      <c r="C64" s="196"/>
      <c r="D64" s="196"/>
      <c r="E64" s="196"/>
      <c r="F64" s="191">
        <v>1</v>
      </c>
      <c r="G64" s="528"/>
      <c r="H64" s="529"/>
      <c r="I64" s="528"/>
      <c r="J64" s="189"/>
    </row>
    <row r="65" spans="1:10" ht="15.75">
      <c r="A65" s="195"/>
      <c r="B65" s="197"/>
      <c r="C65" s="191"/>
      <c r="D65" s="191"/>
      <c r="E65" s="191"/>
      <c r="F65" s="191"/>
      <c r="G65" s="528"/>
      <c r="H65" s="529"/>
      <c r="I65" s="528"/>
      <c r="J65" s="189"/>
    </row>
    <row r="66" spans="1:10" ht="15">
      <c r="A66" s="184" t="s">
        <v>239</v>
      </c>
      <c r="B66" s="185" t="s">
        <v>240</v>
      </c>
      <c r="C66" s="186"/>
      <c r="D66" s="186"/>
      <c r="E66" s="186"/>
      <c r="F66" s="187" t="s">
        <v>857</v>
      </c>
      <c r="G66" s="532"/>
      <c r="H66" s="533"/>
      <c r="I66" s="532"/>
      <c r="J66" s="189"/>
    </row>
    <row r="67" spans="1:10" ht="15">
      <c r="A67" s="184"/>
      <c r="B67" s="179" t="s">
        <v>236</v>
      </c>
      <c r="C67" s="186"/>
      <c r="D67" s="186"/>
      <c r="E67" s="186"/>
      <c r="F67" s="187">
        <v>1</v>
      </c>
      <c r="G67" s="530"/>
      <c r="H67" s="531"/>
      <c r="I67" s="530"/>
      <c r="J67" s="189"/>
    </row>
    <row r="68" spans="1:10" ht="15.75">
      <c r="A68" s="202"/>
      <c r="B68" s="196"/>
      <c r="C68" s="196"/>
      <c r="D68" s="196"/>
      <c r="E68" s="196"/>
      <c r="F68" s="176"/>
      <c r="G68" s="536"/>
      <c r="H68" s="536"/>
      <c r="I68" s="536"/>
      <c r="J68" s="189"/>
    </row>
    <row r="69" spans="1:10" ht="15">
      <c r="A69" s="184" t="s">
        <v>175</v>
      </c>
      <c r="B69" s="185" t="s">
        <v>176</v>
      </c>
      <c r="C69" s="186"/>
      <c r="D69" s="186"/>
      <c r="E69" s="186"/>
      <c r="F69" s="191" t="s">
        <v>857</v>
      </c>
      <c r="G69" s="526"/>
      <c r="H69" s="527"/>
      <c r="I69" s="526"/>
      <c r="J69" s="189"/>
    </row>
    <row r="70" spans="1:10" ht="15">
      <c r="A70" s="184"/>
      <c r="B70" s="179" t="s">
        <v>177</v>
      </c>
      <c r="C70" s="186"/>
      <c r="D70" s="186"/>
      <c r="E70" s="186"/>
      <c r="F70" s="191">
        <v>1</v>
      </c>
      <c r="G70" s="528"/>
      <c r="H70" s="529"/>
      <c r="I70" s="528"/>
      <c r="J70" s="189"/>
    </row>
    <row r="71" spans="1:10" ht="15">
      <c r="A71" s="184"/>
      <c r="B71" s="179"/>
      <c r="C71" s="198"/>
      <c r="D71" s="191"/>
      <c r="E71" s="191"/>
      <c r="F71" s="191"/>
      <c r="G71" s="528"/>
      <c r="H71" s="529"/>
      <c r="I71" s="528"/>
      <c r="J71" s="189"/>
    </row>
    <row r="72" spans="1:10" ht="15">
      <c r="A72" s="184" t="s">
        <v>178</v>
      </c>
      <c r="B72" s="185" t="s">
        <v>179</v>
      </c>
      <c r="C72" s="186"/>
      <c r="D72" s="186"/>
      <c r="E72" s="186"/>
      <c r="F72" s="191" t="s">
        <v>857</v>
      </c>
      <c r="G72" s="526"/>
      <c r="H72" s="527"/>
      <c r="I72" s="526"/>
      <c r="J72" s="189"/>
    </row>
    <row r="73" spans="1:10" ht="15">
      <c r="A73" s="184"/>
      <c r="B73" s="179" t="s">
        <v>180</v>
      </c>
      <c r="C73" s="186"/>
      <c r="D73" s="186"/>
      <c r="E73" s="186"/>
      <c r="F73" s="191">
        <v>7</v>
      </c>
      <c r="G73" s="528"/>
      <c r="H73" s="529"/>
      <c r="I73" s="528"/>
      <c r="J73" s="189"/>
    </row>
    <row r="74" spans="1:10" ht="15">
      <c r="A74" s="184"/>
      <c r="B74" s="179"/>
      <c r="C74" s="198"/>
      <c r="D74" s="191"/>
      <c r="E74" s="191"/>
      <c r="F74" s="191"/>
      <c r="G74" s="528"/>
      <c r="H74" s="529"/>
      <c r="I74" s="528"/>
      <c r="J74" s="189"/>
    </row>
    <row r="75" spans="1:10" ht="15">
      <c r="A75" s="184" t="s">
        <v>181</v>
      </c>
      <c r="B75" s="193" t="s">
        <v>182</v>
      </c>
      <c r="C75" s="191"/>
      <c r="D75" s="191"/>
      <c r="E75" s="191"/>
      <c r="F75" s="191" t="s">
        <v>857</v>
      </c>
      <c r="G75" s="526"/>
      <c r="H75" s="527"/>
      <c r="I75" s="526"/>
      <c r="J75" s="189"/>
    </row>
    <row r="76" spans="1:10" ht="15">
      <c r="A76" s="184"/>
      <c r="B76" s="179" t="s">
        <v>183</v>
      </c>
      <c r="C76" s="191"/>
      <c r="D76" s="191"/>
      <c r="E76" s="191"/>
      <c r="F76" s="191">
        <v>1</v>
      </c>
      <c r="G76" s="528"/>
      <c r="H76" s="529"/>
      <c r="I76" s="528"/>
      <c r="J76" s="189"/>
    </row>
    <row r="77" spans="1:10" ht="15.75">
      <c r="A77" s="195"/>
      <c r="B77" s="179"/>
      <c r="C77" s="191"/>
      <c r="D77" s="191"/>
      <c r="E77" s="191"/>
      <c r="F77" s="191"/>
      <c r="G77" s="528"/>
      <c r="H77" s="529"/>
      <c r="I77" s="528"/>
      <c r="J77" s="189"/>
    </row>
    <row r="78" spans="1:10" ht="15">
      <c r="A78" s="184" t="s">
        <v>189</v>
      </c>
      <c r="B78" s="193" t="s">
        <v>190</v>
      </c>
      <c r="C78" s="191"/>
      <c r="D78" s="191"/>
      <c r="E78" s="191"/>
      <c r="F78" s="191" t="s">
        <v>888</v>
      </c>
      <c r="G78" s="526"/>
      <c r="H78" s="527"/>
      <c r="I78" s="526"/>
      <c r="J78" s="189"/>
    </row>
    <row r="79" spans="1:10" ht="15">
      <c r="A79" s="184"/>
      <c r="B79" s="179" t="s">
        <v>191</v>
      </c>
      <c r="C79" s="191"/>
      <c r="D79" s="191"/>
      <c r="E79" s="191"/>
      <c r="F79" s="191">
        <v>3</v>
      </c>
      <c r="G79" s="528"/>
      <c r="H79" s="529"/>
      <c r="I79" s="528"/>
      <c r="J79" s="189"/>
    </row>
    <row r="80" spans="1:10" ht="15">
      <c r="A80" s="184"/>
      <c r="B80" s="179"/>
      <c r="C80" s="199"/>
      <c r="D80" s="199"/>
      <c r="E80" s="199"/>
      <c r="F80" s="187"/>
      <c r="G80" s="530"/>
      <c r="H80" s="531"/>
      <c r="I80" s="530"/>
      <c r="J80" s="189"/>
    </row>
    <row r="81" spans="1:10" ht="15">
      <c r="A81" s="184"/>
      <c r="B81" s="185" t="s">
        <v>192</v>
      </c>
      <c r="C81" s="186"/>
      <c r="D81" s="186"/>
      <c r="E81" s="186"/>
      <c r="F81" s="187" t="s">
        <v>857</v>
      </c>
      <c r="G81" s="532"/>
      <c r="H81" s="533"/>
      <c r="I81" s="532"/>
      <c r="J81" s="189"/>
    </row>
    <row r="82" spans="1:10" ht="15">
      <c r="A82" s="184"/>
      <c r="B82" s="179" t="s">
        <v>191</v>
      </c>
      <c r="C82" s="189"/>
      <c r="D82" s="189"/>
      <c r="E82" s="189"/>
      <c r="F82" s="187">
        <v>2</v>
      </c>
      <c r="G82" s="530"/>
      <c r="H82" s="531"/>
      <c r="I82" s="530"/>
      <c r="J82" s="189"/>
    </row>
    <row r="83" spans="1:10" ht="15">
      <c r="A83" s="184"/>
      <c r="B83" s="179"/>
      <c r="C83" s="199"/>
      <c r="D83" s="199"/>
      <c r="E83" s="199"/>
      <c r="F83" s="187"/>
      <c r="G83" s="530"/>
      <c r="H83" s="531"/>
      <c r="I83" s="530"/>
      <c r="J83" s="189"/>
    </row>
    <row r="84" spans="1:10" ht="15">
      <c r="A84" s="184"/>
      <c r="B84" s="193" t="s">
        <v>193</v>
      </c>
      <c r="C84" s="191"/>
      <c r="D84" s="191"/>
      <c r="E84" s="191"/>
      <c r="F84" s="191" t="s">
        <v>857</v>
      </c>
      <c r="G84" s="526"/>
      <c r="H84" s="533"/>
      <c r="I84" s="526"/>
      <c r="J84" s="189"/>
    </row>
    <row r="85" spans="1:10" ht="15">
      <c r="A85" s="184"/>
      <c r="B85" s="179" t="s">
        <v>194</v>
      </c>
      <c r="C85" s="191"/>
      <c r="D85" s="191"/>
      <c r="E85" s="191"/>
      <c r="F85" s="191">
        <v>2</v>
      </c>
      <c r="G85" s="530"/>
      <c r="H85" s="531"/>
      <c r="I85" s="530"/>
      <c r="J85" s="189"/>
    </row>
    <row r="86" spans="1:10" ht="15">
      <c r="A86" s="184"/>
      <c r="B86" s="179"/>
      <c r="C86" s="191"/>
      <c r="D86" s="191"/>
      <c r="E86" s="191"/>
      <c r="F86" s="191"/>
      <c r="G86" s="526"/>
      <c r="H86" s="526"/>
      <c r="I86" s="526"/>
      <c r="J86" s="189"/>
    </row>
    <row r="87" spans="1:10" ht="15.75">
      <c r="A87" s="184" t="s">
        <v>241</v>
      </c>
      <c r="B87" s="193" t="s">
        <v>242</v>
      </c>
      <c r="C87" s="176"/>
      <c r="D87" s="176"/>
      <c r="E87" s="186"/>
      <c r="F87" s="187" t="s">
        <v>888</v>
      </c>
      <c r="G87" s="532"/>
      <c r="H87" s="533"/>
      <c r="I87" s="532"/>
      <c r="J87" s="189"/>
    </row>
    <row r="88" spans="1:10" ht="15.75">
      <c r="A88" s="184"/>
      <c r="B88" s="179" t="s">
        <v>236</v>
      </c>
      <c r="C88" s="196"/>
      <c r="D88" s="196"/>
      <c r="E88" s="189"/>
      <c r="F88" s="187">
        <v>6</v>
      </c>
      <c r="G88" s="530"/>
      <c r="H88" s="531"/>
      <c r="I88" s="530"/>
      <c r="J88" s="189"/>
    </row>
    <row r="89" spans="1:10" ht="15">
      <c r="A89" s="184"/>
      <c r="B89" s="179"/>
      <c r="C89" s="198"/>
      <c r="D89" s="191"/>
      <c r="E89" s="191"/>
      <c r="F89" s="191"/>
      <c r="G89" s="528"/>
      <c r="H89" s="529"/>
      <c r="I89" s="528"/>
      <c r="J89" s="189"/>
    </row>
    <row r="90" spans="1:10" ht="15">
      <c r="A90" s="184"/>
      <c r="B90" s="185" t="s">
        <v>243</v>
      </c>
      <c r="C90" s="186"/>
      <c r="D90" s="186"/>
      <c r="E90" s="186"/>
      <c r="F90" s="187" t="s">
        <v>857</v>
      </c>
      <c r="G90" s="532"/>
      <c r="H90" s="533"/>
      <c r="I90" s="532"/>
      <c r="J90" s="189"/>
    </row>
    <row r="91" spans="1:10" ht="15">
      <c r="A91" s="184"/>
      <c r="B91" s="179" t="s">
        <v>236</v>
      </c>
      <c r="C91" s="189"/>
      <c r="D91" s="189"/>
      <c r="E91" s="189"/>
      <c r="F91" s="187">
        <v>2</v>
      </c>
      <c r="G91" s="530"/>
      <c r="H91" s="531"/>
      <c r="I91" s="530"/>
      <c r="J91" s="189"/>
    </row>
    <row r="92" spans="1:10" ht="15">
      <c r="A92" s="184"/>
      <c r="B92" s="179"/>
      <c r="C92" s="189"/>
      <c r="D92" s="189"/>
      <c r="E92" s="189"/>
      <c r="F92" s="187"/>
      <c r="G92" s="530"/>
      <c r="H92" s="531"/>
      <c r="I92" s="530"/>
      <c r="J92" s="189"/>
    </row>
    <row r="93" spans="1:10" ht="15">
      <c r="A93" s="184"/>
      <c r="B93" s="185" t="s">
        <v>244</v>
      </c>
      <c r="C93" s="186"/>
      <c r="D93" s="186"/>
      <c r="E93" s="186"/>
      <c r="F93" s="187" t="s">
        <v>857</v>
      </c>
      <c r="G93" s="532"/>
      <c r="H93" s="533"/>
      <c r="I93" s="532"/>
      <c r="J93" s="189"/>
    </row>
    <row r="94" spans="1:10" ht="15">
      <c r="A94" s="184"/>
      <c r="B94" s="179" t="s">
        <v>236</v>
      </c>
      <c r="C94" s="189"/>
      <c r="D94" s="189"/>
      <c r="E94" s="189"/>
      <c r="F94" s="187">
        <v>3</v>
      </c>
      <c r="G94" s="530"/>
      <c r="H94" s="531"/>
      <c r="I94" s="530"/>
      <c r="J94" s="189"/>
    </row>
    <row r="95" spans="1:10" ht="15">
      <c r="A95" s="184"/>
      <c r="B95" s="179"/>
      <c r="C95" s="189"/>
      <c r="D95" s="189"/>
      <c r="E95" s="189"/>
      <c r="F95" s="187"/>
      <c r="G95" s="530"/>
      <c r="H95" s="531"/>
      <c r="I95" s="530"/>
      <c r="J95" s="189"/>
    </row>
    <row r="96" spans="1:10" ht="15">
      <c r="A96" s="184"/>
      <c r="B96" s="193" t="s">
        <v>245</v>
      </c>
      <c r="C96" s="191"/>
      <c r="D96" s="191"/>
      <c r="E96" s="191"/>
      <c r="F96" s="191" t="s">
        <v>857</v>
      </c>
      <c r="G96" s="526"/>
      <c r="H96" s="533"/>
      <c r="I96" s="526"/>
      <c r="J96" s="189"/>
    </row>
    <row r="97" spans="1:10" ht="15">
      <c r="A97" s="184"/>
      <c r="B97" s="179" t="s">
        <v>246</v>
      </c>
      <c r="C97" s="191"/>
      <c r="D97" s="191"/>
      <c r="E97" s="191"/>
      <c r="F97" s="191">
        <v>1</v>
      </c>
      <c r="G97" s="530"/>
      <c r="H97" s="531"/>
      <c r="I97" s="530"/>
      <c r="J97" s="189"/>
    </row>
    <row r="98" spans="1:10" ht="15">
      <c r="A98" s="184"/>
      <c r="B98" s="179"/>
      <c r="C98" s="189"/>
      <c r="D98" s="189"/>
      <c r="E98" s="189"/>
      <c r="F98" s="187"/>
      <c r="G98" s="530"/>
      <c r="H98" s="531"/>
      <c r="I98" s="530"/>
      <c r="J98" s="189"/>
    </row>
    <row r="99" spans="1:10" ht="15">
      <c r="A99" s="184"/>
      <c r="B99" s="185" t="s">
        <v>247</v>
      </c>
      <c r="C99" s="186"/>
      <c r="D99" s="186"/>
      <c r="E99" s="186"/>
      <c r="F99" s="187" t="s">
        <v>857</v>
      </c>
      <c r="G99" s="532"/>
      <c r="H99" s="533"/>
      <c r="I99" s="532"/>
      <c r="J99" s="189"/>
    </row>
    <row r="100" spans="1:10" ht="15">
      <c r="A100" s="184"/>
      <c r="B100" s="179" t="s">
        <v>236</v>
      </c>
      <c r="C100" s="189"/>
      <c r="D100" s="189"/>
      <c r="E100" s="189"/>
      <c r="F100" s="187">
        <v>2</v>
      </c>
      <c r="G100" s="530"/>
      <c r="H100" s="531"/>
      <c r="I100" s="530"/>
      <c r="J100" s="189"/>
    </row>
    <row r="101" spans="1:10" ht="15">
      <c r="A101" s="184"/>
      <c r="B101" s="179"/>
      <c r="C101" s="189"/>
      <c r="D101" s="189"/>
      <c r="E101" s="189"/>
      <c r="F101" s="187"/>
      <c r="G101" s="530"/>
      <c r="H101" s="531"/>
      <c r="I101" s="530"/>
      <c r="J101" s="189"/>
    </row>
    <row r="102" spans="1:10" ht="15">
      <c r="A102" s="184" t="s">
        <v>201</v>
      </c>
      <c r="B102" s="193" t="s">
        <v>202</v>
      </c>
      <c r="C102" s="191"/>
      <c r="D102" s="191"/>
      <c r="E102" s="191"/>
      <c r="F102" s="191" t="s">
        <v>857</v>
      </c>
      <c r="G102" s="526"/>
      <c r="H102" s="533"/>
      <c r="I102" s="526"/>
      <c r="J102" s="189"/>
    </row>
    <row r="103" spans="1:10" ht="15">
      <c r="A103" s="184"/>
      <c r="B103" s="179" t="s">
        <v>203</v>
      </c>
      <c r="C103" s="191"/>
      <c r="D103" s="191"/>
      <c r="E103" s="191"/>
      <c r="F103" s="191">
        <v>1</v>
      </c>
      <c r="G103" s="530"/>
      <c r="H103" s="531"/>
      <c r="I103" s="530"/>
      <c r="J103" s="189"/>
    </row>
    <row r="104" spans="1:10" ht="15">
      <c r="A104" s="184"/>
      <c r="B104" s="179"/>
      <c r="C104" s="191"/>
      <c r="D104" s="191"/>
      <c r="E104" s="191"/>
      <c r="F104" s="191"/>
      <c r="G104" s="530"/>
      <c r="H104" s="531"/>
      <c r="I104" s="530"/>
      <c r="J104" s="189"/>
    </row>
    <row r="105" spans="1:10" ht="15">
      <c r="A105" s="184" t="s">
        <v>224</v>
      </c>
      <c r="B105" s="193" t="s">
        <v>225</v>
      </c>
      <c r="C105" s="199"/>
      <c r="D105" s="199"/>
      <c r="E105" s="199"/>
      <c r="F105" s="191" t="s">
        <v>226</v>
      </c>
      <c r="G105" s="526"/>
      <c r="H105" s="526"/>
      <c r="I105" s="526"/>
      <c r="J105" s="189"/>
    </row>
    <row r="106" spans="1:10" ht="15.75">
      <c r="A106" s="195"/>
      <c r="B106" s="199"/>
      <c r="C106" s="199"/>
      <c r="D106" s="199"/>
      <c r="E106" s="199"/>
      <c r="F106" s="191">
        <v>4</v>
      </c>
      <c r="G106" s="528"/>
      <c r="H106" s="529"/>
      <c r="I106" s="528"/>
      <c r="J106" s="189"/>
    </row>
    <row r="107" spans="1:10" ht="15">
      <c r="A107" s="184"/>
      <c r="B107" s="179"/>
      <c r="C107" s="191"/>
      <c r="D107" s="191"/>
      <c r="E107" s="191"/>
      <c r="F107" s="191"/>
      <c r="G107" s="191"/>
      <c r="H107" s="191"/>
      <c r="I107" s="191"/>
      <c r="J107" s="189"/>
    </row>
    <row r="108" spans="1:10" ht="15">
      <c r="A108" s="193" t="s">
        <v>248</v>
      </c>
      <c r="B108" s="191"/>
      <c r="C108" s="191"/>
      <c r="D108" s="191" t="s">
        <v>249</v>
      </c>
      <c r="E108" s="191"/>
      <c r="F108" s="191"/>
      <c r="G108" s="193">
        <f>G47+G61+G64+G67+G70+G73+G76+G79+G82+G85+G88+G91+G94+G97+G100+G106+G103</f>
        <v>0</v>
      </c>
      <c r="H108" s="194">
        <f>H47+H61+H64+H67+H70+H73+H76+H79+H82+H85+H88+H91+H94+H97+H100+H106+H103</f>
        <v>0</v>
      </c>
      <c r="I108" s="191">
        <f>I47+I61+I64+I67+I70+I73+I76+I79+I82+I85+I88+I91+I94+I97+I100+I106+I103</f>
        <v>0</v>
      </c>
      <c r="J108" s="189"/>
    </row>
    <row r="109" spans="1:10" ht="15">
      <c r="A109" s="193"/>
      <c r="B109" s="191"/>
      <c r="C109" s="191"/>
      <c r="D109" s="191"/>
      <c r="E109" s="191"/>
      <c r="F109" s="191"/>
      <c r="G109" s="191"/>
      <c r="H109" s="194"/>
      <c r="I109" s="191"/>
      <c r="J109" s="189"/>
    </row>
    <row r="110" spans="2:9" ht="14.25">
      <c r="B110" s="185"/>
      <c r="C110" s="186"/>
      <c r="D110" s="186"/>
      <c r="E110" s="186"/>
      <c r="F110" s="187"/>
      <c r="G110" s="187"/>
      <c r="H110" s="188"/>
      <c r="I110" s="187"/>
    </row>
    <row r="111" spans="2:9" ht="15">
      <c r="B111" s="203"/>
      <c r="C111" s="189"/>
      <c r="D111" s="189"/>
      <c r="E111" s="189"/>
      <c r="F111" s="187"/>
      <c r="G111" s="185"/>
      <c r="H111" s="190"/>
      <c r="I111" s="185"/>
    </row>
    <row r="113" spans="2:9" ht="14.25">
      <c r="B113" s="185"/>
      <c r="C113" s="186"/>
      <c r="D113" s="186"/>
      <c r="E113" s="186"/>
      <c r="F113" s="187"/>
      <c r="G113" s="187"/>
      <c r="H113" s="188"/>
      <c r="I113" s="187"/>
    </row>
    <row r="114" spans="2:9" ht="15">
      <c r="B114" s="203"/>
      <c r="C114" s="189"/>
      <c r="D114" s="189"/>
      <c r="E114" s="189"/>
      <c r="F114" s="187"/>
      <c r="G114" s="185"/>
      <c r="H114" s="190"/>
      <c r="I114" s="185"/>
    </row>
  </sheetData>
  <sheetProtection password="DA49" sheet="1" objects="1" scenarios="1"/>
  <mergeCells count="3">
    <mergeCell ref="A1:I1"/>
    <mergeCell ref="A3:J3"/>
    <mergeCell ref="A4:I4"/>
  </mergeCells>
  <printOptions/>
  <pageMargins left="0.7874015748031497" right="0.4330708661417323" top="0.984251968503937" bottom="0.984251968503937" header="0.5118110236220472" footer="0.5118110236220472"/>
  <pageSetup horizontalDpi="600" verticalDpi="600" orientation="portrait" paperSize="9" scale="87" r:id="rId2"/>
  <rowBreaks count="3" manualBreakCount="3">
    <brk id="38" max="255" man="1"/>
    <brk id="91" max="8" man="1"/>
    <brk id="108" max="8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0"/>
  <dimension ref="A1:CB152"/>
  <sheetViews>
    <sheetView showGridLines="0" showZeros="0" zoomScaleSheetLayoutView="100" workbookViewId="0" topLeftCell="A1">
      <selection activeCell="G8" sqref="G8"/>
    </sheetView>
  </sheetViews>
  <sheetFormatPr defaultColWidth="9.00390625" defaultRowHeight="12.75"/>
  <cols>
    <col min="1" max="1" width="4.375" style="111" customWidth="1"/>
    <col min="2" max="2" width="11.625" style="111" customWidth="1"/>
    <col min="3" max="3" width="40.375" style="111" customWidth="1"/>
    <col min="4" max="4" width="5.625" style="111" customWidth="1"/>
    <col min="5" max="5" width="8.625" style="123" customWidth="1"/>
    <col min="6" max="6" width="9.875" style="111" customWidth="1"/>
    <col min="7" max="7" width="13.875" style="111" customWidth="1"/>
    <col min="8" max="8" width="11.75390625" style="111" hidden="1" customWidth="1"/>
    <col min="9" max="9" width="11.625" style="111" hidden="1" customWidth="1"/>
    <col min="10" max="10" width="11.00390625" style="111" hidden="1" customWidth="1"/>
    <col min="11" max="11" width="10.375" style="111" hidden="1" customWidth="1"/>
    <col min="12" max="12" width="75.375" style="111" customWidth="1"/>
    <col min="13" max="13" width="45.25390625" style="111" customWidth="1"/>
    <col min="14" max="16384" width="9.125" style="111" customWidth="1"/>
  </cols>
  <sheetData>
    <row r="1" spans="1:7" ht="15.75">
      <c r="A1" s="622" t="s">
        <v>972</v>
      </c>
      <c r="B1" s="622"/>
      <c r="C1" s="622"/>
      <c r="D1" s="622"/>
      <c r="E1" s="622"/>
      <c r="F1" s="622"/>
      <c r="G1" s="622"/>
    </row>
    <row r="2" spans="2:7" ht="14.25" customHeight="1" thickBot="1">
      <c r="B2" s="112"/>
      <c r="C2" s="113"/>
      <c r="D2" s="113"/>
      <c r="E2" s="114"/>
      <c r="F2" s="113"/>
      <c r="G2" s="113"/>
    </row>
    <row r="3" spans="1:7" ht="13.5" thickTop="1">
      <c r="A3" s="623" t="s">
        <v>973</v>
      </c>
      <c r="B3" s="624"/>
      <c r="C3" s="115" t="s">
        <v>260</v>
      </c>
      <c r="D3" s="116"/>
      <c r="E3" s="117" t="s">
        <v>974</v>
      </c>
      <c r="F3" s="118">
        <v>21102703</v>
      </c>
      <c r="G3" s="119"/>
    </row>
    <row r="4" spans="1:7" ht="13.5" thickBot="1">
      <c r="A4" s="625" t="s">
        <v>975</v>
      </c>
      <c r="B4" s="626"/>
      <c r="C4" s="120" t="s">
        <v>608</v>
      </c>
      <c r="D4" s="121"/>
      <c r="E4" s="627" t="s">
        <v>785</v>
      </c>
      <c r="F4" s="628"/>
      <c r="G4" s="629"/>
    </row>
    <row r="5" spans="1:7" ht="13.5" thickTop="1">
      <c r="A5" s="122"/>
      <c r="G5" s="124"/>
    </row>
    <row r="6" spans="1:11" ht="27" customHeight="1">
      <c r="A6" s="125" t="s">
        <v>976</v>
      </c>
      <c r="B6" s="126" t="s">
        <v>977</v>
      </c>
      <c r="C6" s="126" t="s">
        <v>978</v>
      </c>
      <c r="D6" s="126" t="s">
        <v>979</v>
      </c>
      <c r="E6" s="127" t="s">
        <v>980</v>
      </c>
      <c r="F6" s="126" t="s">
        <v>981</v>
      </c>
      <c r="G6" s="128" t="s">
        <v>982</v>
      </c>
      <c r="H6" s="212" t="s">
        <v>262</v>
      </c>
      <c r="I6" s="212" t="s">
        <v>263</v>
      </c>
      <c r="J6" s="212" t="s">
        <v>264</v>
      </c>
      <c r="K6" s="212" t="s">
        <v>265</v>
      </c>
    </row>
    <row r="7" spans="1:15" ht="12.75">
      <c r="A7" s="129" t="s">
        <v>983</v>
      </c>
      <c r="B7" s="130" t="s">
        <v>275</v>
      </c>
      <c r="C7" s="131" t="s">
        <v>276</v>
      </c>
      <c r="D7" s="132"/>
      <c r="E7" s="133"/>
      <c r="F7" s="133"/>
      <c r="G7" s="134"/>
      <c r="H7" s="213"/>
      <c r="I7" s="214"/>
      <c r="J7" s="215"/>
      <c r="K7" s="216"/>
      <c r="O7" s="217">
        <v>1</v>
      </c>
    </row>
    <row r="8" spans="1:80" ht="12.75">
      <c r="A8" s="137">
        <v>1</v>
      </c>
      <c r="B8" s="138" t="s">
        <v>609</v>
      </c>
      <c r="C8" s="139" t="s">
        <v>756</v>
      </c>
      <c r="D8" s="140" t="s">
        <v>988</v>
      </c>
      <c r="E8" s="141">
        <v>2</v>
      </c>
      <c r="F8" s="477"/>
      <c r="G8" s="478">
        <f aca="true" t="shared" si="0" ref="G8:G16">E8*F8</f>
        <v>0</v>
      </c>
      <c r="H8" s="218">
        <v>0.00475</v>
      </c>
      <c r="I8" s="219">
        <f aca="true" t="shared" si="1" ref="I8:I16">E8*H8</f>
        <v>0.0095</v>
      </c>
      <c r="J8" s="218">
        <v>0</v>
      </c>
      <c r="K8" s="219">
        <f aca="true" t="shared" si="2" ref="K8:K16">E8*J8</f>
        <v>0</v>
      </c>
      <c r="O8" s="217">
        <v>2</v>
      </c>
      <c r="AA8" s="111">
        <v>1</v>
      </c>
      <c r="AB8" s="111">
        <v>1</v>
      </c>
      <c r="AC8" s="111">
        <v>1</v>
      </c>
      <c r="AZ8" s="111">
        <v>1</v>
      </c>
      <c r="BA8" s="111">
        <f aca="true" t="shared" si="3" ref="BA8:BA16">IF(AZ8=1,G8,0)</f>
        <v>0</v>
      </c>
      <c r="BB8" s="111">
        <f aca="true" t="shared" si="4" ref="BB8:BB16">IF(AZ8=2,G8,0)</f>
        <v>0</v>
      </c>
      <c r="BC8" s="111">
        <f aca="true" t="shared" si="5" ref="BC8:BC16">IF(AZ8=3,G8,0)</f>
        <v>0</v>
      </c>
      <c r="BD8" s="111">
        <f aca="true" t="shared" si="6" ref="BD8:BD16">IF(AZ8=4,G8,0)</f>
        <v>0</v>
      </c>
      <c r="BE8" s="111">
        <f aca="true" t="shared" si="7" ref="BE8:BE16">IF(AZ8=5,G8,0)</f>
        <v>0</v>
      </c>
      <c r="CA8" s="217">
        <v>1</v>
      </c>
      <c r="CB8" s="217">
        <v>1</v>
      </c>
    </row>
    <row r="9" spans="1:80" ht="12.75">
      <c r="A9" s="137">
        <v>2</v>
      </c>
      <c r="B9" s="138" t="s">
        <v>280</v>
      </c>
      <c r="C9" s="139" t="s">
        <v>281</v>
      </c>
      <c r="D9" s="140" t="s">
        <v>988</v>
      </c>
      <c r="E9" s="141">
        <v>1</v>
      </c>
      <c r="F9" s="477"/>
      <c r="G9" s="478">
        <f t="shared" si="0"/>
        <v>0</v>
      </c>
      <c r="H9" s="218">
        <v>0.00713</v>
      </c>
      <c r="I9" s="219">
        <f t="shared" si="1"/>
        <v>0.00713</v>
      </c>
      <c r="J9" s="218">
        <v>0</v>
      </c>
      <c r="K9" s="219">
        <f t="shared" si="2"/>
        <v>0</v>
      </c>
      <c r="O9" s="217">
        <v>2</v>
      </c>
      <c r="AA9" s="111">
        <v>1</v>
      </c>
      <c r="AB9" s="111">
        <v>1</v>
      </c>
      <c r="AC9" s="111">
        <v>1</v>
      </c>
      <c r="AZ9" s="111">
        <v>1</v>
      </c>
      <c r="BA9" s="111">
        <f t="shared" si="3"/>
        <v>0</v>
      </c>
      <c r="BB9" s="111">
        <f t="shared" si="4"/>
        <v>0</v>
      </c>
      <c r="BC9" s="111">
        <f t="shared" si="5"/>
        <v>0</v>
      </c>
      <c r="BD9" s="111">
        <f t="shared" si="6"/>
        <v>0</v>
      </c>
      <c r="BE9" s="111">
        <f t="shared" si="7"/>
        <v>0</v>
      </c>
      <c r="CA9" s="217">
        <v>1</v>
      </c>
      <c r="CB9" s="217">
        <v>1</v>
      </c>
    </row>
    <row r="10" spans="1:80" ht="12.75">
      <c r="A10" s="137">
        <v>3</v>
      </c>
      <c r="B10" s="138" t="s">
        <v>757</v>
      </c>
      <c r="C10" s="139" t="s">
        <v>758</v>
      </c>
      <c r="D10" s="140" t="s">
        <v>988</v>
      </c>
      <c r="E10" s="141">
        <v>2</v>
      </c>
      <c r="F10" s="477"/>
      <c r="G10" s="478">
        <f t="shared" si="0"/>
        <v>0</v>
      </c>
      <c r="H10" s="218">
        <v>0.0095</v>
      </c>
      <c r="I10" s="219">
        <f t="shared" si="1"/>
        <v>0.019</v>
      </c>
      <c r="J10" s="218">
        <v>0</v>
      </c>
      <c r="K10" s="219">
        <f t="shared" si="2"/>
        <v>0</v>
      </c>
      <c r="O10" s="217">
        <v>2</v>
      </c>
      <c r="AA10" s="111">
        <v>1</v>
      </c>
      <c r="AB10" s="111">
        <v>1</v>
      </c>
      <c r="AC10" s="111">
        <v>1</v>
      </c>
      <c r="AZ10" s="111">
        <v>1</v>
      </c>
      <c r="BA10" s="111">
        <f t="shared" si="3"/>
        <v>0</v>
      </c>
      <c r="BB10" s="111">
        <f t="shared" si="4"/>
        <v>0</v>
      </c>
      <c r="BC10" s="111">
        <f t="shared" si="5"/>
        <v>0</v>
      </c>
      <c r="BD10" s="111">
        <f t="shared" si="6"/>
        <v>0</v>
      </c>
      <c r="BE10" s="111">
        <f t="shared" si="7"/>
        <v>0</v>
      </c>
      <c r="CA10" s="217">
        <v>1</v>
      </c>
      <c r="CB10" s="217">
        <v>1</v>
      </c>
    </row>
    <row r="11" spans="1:80" ht="22.5">
      <c r="A11" s="137">
        <v>4</v>
      </c>
      <c r="B11" s="138" t="s">
        <v>759</v>
      </c>
      <c r="C11" s="139" t="s">
        <v>760</v>
      </c>
      <c r="D11" s="140" t="s">
        <v>991</v>
      </c>
      <c r="E11" s="141">
        <v>0.0422</v>
      </c>
      <c r="F11" s="477"/>
      <c r="G11" s="478"/>
      <c r="H11" s="218">
        <v>1.09954</v>
      </c>
      <c r="I11" s="219">
        <f t="shared" si="1"/>
        <v>0.046400588</v>
      </c>
      <c r="J11" s="218">
        <v>0</v>
      </c>
      <c r="K11" s="219">
        <f t="shared" si="2"/>
        <v>0</v>
      </c>
      <c r="O11" s="217">
        <v>2</v>
      </c>
      <c r="AA11" s="111">
        <v>1</v>
      </c>
      <c r="AB11" s="111">
        <v>1</v>
      </c>
      <c r="AC11" s="111">
        <v>1</v>
      </c>
      <c r="AZ11" s="111">
        <v>1</v>
      </c>
      <c r="BA11" s="111">
        <f t="shared" si="3"/>
        <v>0</v>
      </c>
      <c r="BB11" s="111">
        <f t="shared" si="4"/>
        <v>0</v>
      </c>
      <c r="BC11" s="111">
        <f t="shared" si="5"/>
        <v>0</v>
      </c>
      <c r="BD11" s="111">
        <f t="shared" si="6"/>
        <v>0</v>
      </c>
      <c r="BE11" s="111">
        <f t="shared" si="7"/>
        <v>0</v>
      </c>
      <c r="CA11" s="217">
        <v>1</v>
      </c>
      <c r="CB11" s="217">
        <v>1</v>
      </c>
    </row>
    <row r="12" spans="1:80" ht="22.5">
      <c r="A12" s="137">
        <v>5</v>
      </c>
      <c r="B12" s="138" t="s">
        <v>288</v>
      </c>
      <c r="C12" s="139" t="s">
        <v>289</v>
      </c>
      <c r="D12" s="140" t="s">
        <v>996</v>
      </c>
      <c r="E12" s="141">
        <v>42.9</v>
      </c>
      <c r="F12" s="477"/>
      <c r="G12" s="478">
        <f t="shared" si="0"/>
        <v>0</v>
      </c>
      <c r="H12" s="218">
        <v>0.12304</v>
      </c>
      <c r="I12" s="219">
        <f t="shared" si="1"/>
        <v>5.278416</v>
      </c>
      <c r="J12" s="218">
        <v>0</v>
      </c>
      <c r="K12" s="219">
        <f t="shared" si="2"/>
        <v>0</v>
      </c>
      <c r="O12" s="217">
        <v>2</v>
      </c>
      <c r="AA12" s="111">
        <v>1</v>
      </c>
      <c r="AB12" s="111">
        <v>1</v>
      </c>
      <c r="AC12" s="111">
        <v>1</v>
      </c>
      <c r="AZ12" s="111">
        <v>1</v>
      </c>
      <c r="BA12" s="111">
        <f t="shared" si="3"/>
        <v>0</v>
      </c>
      <c r="BB12" s="111">
        <f t="shared" si="4"/>
        <v>0</v>
      </c>
      <c r="BC12" s="111">
        <f t="shared" si="5"/>
        <v>0</v>
      </c>
      <c r="BD12" s="111">
        <f t="shared" si="6"/>
        <v>0</v>
      </c>
      <c r="BE12" s="111">
        <f t="shared" si="7"/>
        <v>0</v>
      </c>
      <c r="CA12" s="217">
        <v>1</v>
      </c>
      <c r="CB12" s="217">
        <v>1</v>
      </c>
    </row>
    <row r="13" spans="1:80" ht="12.75">
      <c r="A13" s="137">
        <v>6</v>
      </c>
      <c r="B13" s="138" t="s">
        <v>298</v>
      </c>
      <c r="C13" s="139" t="s">
        <v>299</v>
      </c>
      <c r="D13" s="140" t="s">
        <v>996</v>
      </c>
      <c r="E13" s="141">
        <v>1.2</v>
      </c>
      <c r="F13" s="477"/>
      <c r="G13" s="478">
        <f t="shared" si="0"/>
        <v>0</v>
      </c>
      <c r="H13" s="218">
        <v>0.009</v>
      </c>
      <c r="I13" s="219">
        <f t="shared" si="1"/>
        <v>0.010799999999999999</v>
      </c>
      <c r="J13" s="218">
        <v>0</v>
      </c>
      <c r="K13" s="219">
        <f t="shared" si="2"/>
        <v>0</v>
      </c>
      <c r="O13" s="217">
        <v>2</v>
      </c>
      <c r="AA13" s="111">
        <v>1</v>
      </c>
      <c r="AB13" s="111">
        <v>1</v>
      </c>
      <c r="AC13" s="111">
        <v>1</v>
      </c>
      <c r="AZ13" s="111">
        <v>1</v>
      </c>
      <c r="BA13" s="111">
        <f t="shared" si="3"/>
        <v>0</v>
      </c>
      <c r="BB13" s="111">
        <f t="shared" si="4"/>
        <v>0</v>
      </c>
      <c r="BC13" s="111">
        <f t="shared" si="5"/>
        <v>0</v>
      </c>
      <c r="BD13" s="111">
        <f t="shared" si="6"/>
        <v>0</v>
      </c>
      <c r="BE13" s="111">
        <f t="shared" si="7"/>
        <v>0</v>
      </c>
      <c r="CA13" s="217">
        <v>1</v>
      </c>
      <c r="CB13" s="217">
        <v>1</v>
      </c>
    </row>
    <row r="14" spans="1:80" ht="12.75">
      <c r="A14" s="137">
        <v>7</v>
      </c>
      <c r="B14" s="138" t="s">
        <v>761</v>
      </c>
      <c r="C14" s="139" t="s">
        <v>762</v>
      </c>
      <c r="D14" s="140" t="s">
        <v>988</v>
      </c>
      <c r="E14" s="141">
        <v>2</v>
      </c>
      <c r="F14" s="477"/>
      <c r="G14" s="478">
        <f t="shared" si="0"/>
        <v>0</v>
      </c>
      <c r="H14" s="218">
        <v>0.126</v>
      </c>
      <c r="I14" s="219">
        <f t="shared" si="1"/>
        <v>0.252</v>
      </c>
      <c r="J14" s="218"/>
      <c r="K14" s="219">
        <f t="shared" si="2"/>
        <v>0</v>
      </c>
      <c r="O14" s="217">
        <v>2</v>
      </c>
      <c r="AA14" s="111">
        <v>3</v>
      </c>
      <c r="AB14" s="111">
        <v>1</v>
      </c>
      <c r="AC14" s="111">
        <v>593408558</v>
      </c>
      <c r="AZ14" s="111">
        <v>1</v>
      </c>
      <c r="BA14" s="111">
        <f t="shared" si="3"/>
        <v>0</v>
      </c>
      <c r="BB14" s="111">
        <f t="shared" si="4"/>
        <v>0</v>
      </c>
      <c r="BC14" s="111">
        <f t="shared" si="5"/>
        <v>0</v>
      </c>
      <c r="BD14" s="111">
        <f t="shared" si="6"/>
        <v>0</v>
      </c>
      <c r="BE14" s="111">
        <f t="shared" si="7"/>
        <v>0</v>
      </c>
      <c r="CA14" s="217">
        <v>3</v>
      </c>
      <c r="CB14" s="217">
        <v>1</v>
      </c>
    </row>
    <row r="15" spans="1:80" ht="12.75">
      <c r="A15" s="137">
        <v>8</v>
      </c>
      <c r="B15" s="138" t="s">
        <v>302</v>
      </c>
      <c r="C15" s="139" t="s">
        <v>303</v>
      </c>
      <c r="D15" s="140" t="s">
        <v>988</v>
      </c>
      <c r="E15" s="141">
        <v>1</v>
      </c>
      <c r="F15" s="477"/>
      <c r="G15" s="478">
        <f t="shared" si="0"/>
        <v>0</v>
      </c>
      <c r="H15" s="218">
        <v>0.042</v>
      </c>
      <c r="I15" s="219">
        <f t="shared" si="1"/>
        <v>0.042</v>
      </c>
      <c r="J15" s="218"/>
      <c r="K15" s="219">
        <f t="shared" si="2"/>
        <v>0</v>
      </c>
      <c r="O15" s="217">
        <v>2</v>
      </c>
      <c r="AA15" s="111">
        <v>3</v>
      </c>
      <c r="AB15" s="111">
        <v>1</v>
      </c>
      <c r="AC15" s="111">
        <v>59534155</v>
      </c>
      <c r="AZ15" s="111">
        <v>1</v>
      </c>
      <c r="BA15" s="111">
        <f t="shared" si="3"/>
        <v>0</v>
      </c>
      <c r="BB15" s="111">
        <f t="shared" si="4"/>
        <v>0</v>
      </c>
      <c r="BC15" s="111">
        <f t="shared" si="5"/>
        <v>0</v>
      </c>
      <c r="BD15" s="111">
        <f t="shared" si="6"/>
        <v>0</v>
      </c>
      <c r="BE15" s="111">
        <f t="shared" si="7"/>
        <v>0</v>
      </c>
      <c r="CA15" s="217">
        <v>3</v>
      </c>
      <c r="CB15" s="217">
        <v>1</v>
      </c>
    </row>
    <row r="16" spans="1:80" ht="12.75">
      <c r="A16" s="137">
        <v>9</v>
      </c>
      <c r="B16" s="138" t="s">
        <v>763</v>
      </c>
      <c r="C16" s="139" t="s">
        <v>765</v>
      </c>
      <c r="D16" s="140" t="s">
        <v>988</v>
      </c>
      <c r="E16" s="141">
        <v>2</v>
      </c>
      <c r="F16" s="477"/>
      <c r="G16" s="478">
        <f t="shared" si="0"/>
        <v>0</v>
      </c>
      <c r="H16" s="218">
        <v>0.052</v>
      </c>
      <c r="I16" s="219">
        <f t="shared" si="1"/>
        <v>0.104</v>
      </c>
      <c r="J16" s="218"/>
      <c r="K16" s="219">
        <f t="shared" si="2"/>
        <v>0</v>
      </c>
      <c r="O16" s="217">
        <v>2</v>
      </c>
      <c r="AA16" s="111">
        <v>3</v>
      </c>
      <c r="AB16" s="111">
        <v>1</v>
      </c>
      <c r="AC16" s="111">
        <v>59534158</v>
      </c>
      <c r="AZ16" s="111">
        <v>1</v>
      </c>
      <c r="BA16" s="111">
        <f t="shared" si="3"/>
        <v>0</v>
      </c>
      <c r="BB16" s="111">
        <f t="shared" si="4"/>
        <v>0</v>
      </c>
      <c r="BC16" s="111">
        <f t="shared" si="5"/>
        <v>0</v>
      </c>
      <c r="BD16" s="111">
        <f t="shared" si="6"/>
        <v>0</v>
      </c>
      <c r="BE16" s="111">
        <f t="shared" si="7"/>
        <v>0</v>
      </c>
      <c r="CA16" s="217">
        <v>3</v>
      </c>
      <c r="CB16" s="217">
        <v>1</v>
      </c>
    </row>
    <row r="17" spans="1:57" ht="12.75">
      <c r="A17" s="143"/>
      <c r="B17" s="144" t="s">
        <v>997</v>
      </c>
      <c r="C17" s="145" t="s">
        <v>304</v>
      </c>
      <c r="D17" s="146"/>
      <c r="E17" s="147"/>
      <c r="F17" s="479"/>
      <c r="G17" s="480">
        <f>SUM(G7:G16)</f>
        <v>0</v>
      </c>
      <c r="H17" s="220"/>
      <c r="I17" s="221">
        <f>SUM(I7:I16)</f>
        <v>5.769246588</v>
      </c>
      <c r="J17" s="220"/>
      <c r="K17" s="221">
        <f>SUM(K7:K16)</f>
        <v>0</v>
      </c>
      <c r="O17" s="217">
        <v>4</v>
      </c>
      <c r="BA17" s="222">
        <f>SUM(BA7:BA16)</f>
        <v>0</v>
      </c>
      <c r="BB17" s="222">
        <f>SUM(BB7:BB16)</f>
        <v>0</v>
      </c>
      <c r="BC17" s="222">
        <f>SUM(BC7:BC16)</f>
        <v>0</v>
      </c>
      <c r="BD17" s="222">
        <f>SUM(BD7:BD16)</f>
        <v>0</v>
      </c>
      <c r="BE17" s="222">
        <f>SUM(BE7:BE16)</f>
        <v>0</v>
      </c>
    </row>
    <row r="18" spans="1:15" ht="12.75">
      <c r="A18" s="129" t="s">
        <v>983</v>
      </c>
      <c r="B18" s="130" t="s">
        <v>316</v>
      </c>
      <c r="C18" s="131" t="s">
        <v>317</v>
      </c>
      <c r="D18" s="132"/>
      <c r="E18" s="133"/>
      <c r="F18" s="481"/>
      <c r="G18" s="482"/>
      <c r="H18" s="213"/>
      <c r="I18" s="214"/>
      <c r="J18" s="215"/>
      <c r="K18" s="216"/>
      <c r="O18" s="217">
        <v>1</v>
      </c>
    </row>
    <row r="19" spans="1:80" ht="12.75">
      <c r="A19" s="137">
        <v>10</v>
      </c>
      <c r="B19" s="138" t="s">
        <v>766</v>
      </c>
      <c r="C19" s="139" t="s">
        <v>767</v>
      </c>
      <c r="D19" s="140" t="s">
        <v>996</v>
      </c>
      <c r="E19" s="141">
        <v>200.6</v>
      </c>
      <c r="F19" s="477"/>
      <c r="G19" s="478">
        <f>E19*F19</f>
        <v>0</v>
      </c>
      <c r="H19" s="218">
        <v>0.01888</v>
      </c>
      <c r="I19" s="219">
        <f>E19*H19</f>
        <v>3.787328</v>
      </c>
      <c r="J19" s="218">
        <v>0</v>
      </c>
      <c r="K19" s="219">
        <f>E19*J19</f>
        <v>0</v>
      </c>
      <c r="O19" s="217">
        <v>2</v>
      </c>
      <c r="AA19" s="111">
        <v>1</v>
      </c>
      <c r="AB19" s="111">
        <v>1</v>
      </c>
      <c r="AC19" s="111">
        <v>1</v>
      </c>
      <c r="AZ19" s="111">
        <v>1</v>
      </c>
      <c r="BA19" s="111">
        <f>IF(AZ19=1,G19,0)</f>
        <v>0</v>
      </c>
      <c r="BB19" s="111">
        <f>IF(AZ19=2,G19,0)</f>
        <v>0</v>
      </c>
      <c r="BC19" s="111">
        <f>IF(AZ19=3,G19,0)</f>
        <v>0</v>
      </c>
      <c r="BD19" s="111">
        <f>IF(AZ19=4,G19,0)</f>
        <v>0</v>
      </c>
      <c r="BE19" s="111">
        <f>IF(AZ19=5,G19,0)</f>
        <v>0</v>
      </c>
      <c r="CA19" s="217">
        <v>1</v>
      </c>
      <c r="CB19" s="217">
        <v>1</v>
      </c>
    </row>
    <row r="20" spans="1:80" ht="12.75">
      <c r="A20" s="137">
        <v>11</v>
      </c>
      <c r="B20" s="138" t="s">
        <v>768</v>
      </c>
      <c r="C20" s="139" t="s">
        <v>769</v>
      </c>
      <c r="D20" s="140" t="s">
        <v>996</v>
      </c>
      <c r="E20" s="141">
        <v>181.83</v>
      </c>
      <c r="F20" s="477"/>
      <c r="G20" s="478">
        <f>E20*F20</f>
        <v>0</v>
      </c>
      <c r="H20" s="218">
        <v>0.01694</v>
      </c>
      <c r="I20" s="219">
        <f>E20*H20</f>
        <v>3.0802002</v>
      </c>
      <c r="J20" s="218">
        <v>0</v>
      </c>
      <c r="K20" s="219">
        <f>E20*J20</f>
        <v>0</v>
      </c>
      <c r="O20" s="217">
        <v>2</v>
      </c>
      <c r="AA20" s="111">
        <v>1</v>
      </c>
      <c r="AB20" s="111">
        <v>1</v>
      </c>
      <c r="AC20" s="111">
        <v>1</v>
      </c>
      <c r="AZ20" s="111">
        <v>1</v>
      </c>
      <c r="BA20" s="111">
        <f>IF(AZ20=1,G20,0)</f>
        <v>0</v>
      </c>
      <c r="BB20" s="111">
        <f>IF(AZ20=2,G20,0)</f>
        <v>0</v>
      </c>
      <c r="BC20" s="111">
        <f>IF(AZ20=3,G20,0)</f>
        <v>0</v>
      </c>
      <c r="BD20" s="111">
        <f>IF(AZ20=4,G20,0)</f>
        <v>0</v>
      </c>
      <c r="BE20" s="111">
        <f>IF(AZ20=5,G20,0)</f>
        <v>0</v>
      </c>
      <c r="CA20" s="217">
        <v>1</v>
      </c>
      <c r="CB20" s="217">
        <v>1</v>
      </c>
    </row>
    <row r="21" spans="1:80" ht="22.5">
      <c r="A21" s="137">
        <v>12</v>
      </c>
      <c r="B21" s="138" t="s">
        <v>318</v>
      </c>
      <c r="C21" s="139" t="s">
        <v>319</v>
      </c>
      <c r="D21" s="140" t="s">
        <v>996</v>
      </c>
      <c r="E21" s="141">
        <v>42.9</v>
      </c>
      <c r="F21" s="477"/>
      <c r="G21" s="478">
        <f>E21*F21</f>
        <v>0</v>
      </c>
      <c r="H21" s="218">
        <v>0.021</v>
      </c>
      <c r="I21" s="219">
        <f>E21*H21</f>
        <v>0.9009</v>
      </c>
      <c r="J21" s="218">
        <v>0</v>
      </c>
      <c r="K21" s="219">
        <f>E21*J21</f>
        <v>0</v>
      </c>
      <c r="O21" s="217">
        <v>2</v>
      </c>
      <c r="AA21" s="111">
        <v>1</v>
      </c>
      <c r="AB21" s="111">
        <v>0</v>
      </c>
      <c r="AC21" s="111">
        <v>0</v>
      </c>
      <c r="AZ21" s="111">
        <v>1</v>
      </c>
      <c r="BA21" s="111">
        <f>IF(AZ21=1,G21,0)</f>
        <v>0</v>
      </c>
      <c r="BB21" s="111">
        <f>IF(AZ21=2,G21,0)</f>
        <v>0</v>
      </c>
      <c r="BC21" s="111">
        <f>IF(AZ21=3,G21,0)</f>
        <v>0</v>
      </c>
      <c r="BD21" s="111">
        <f>IF(AZ21=4,G21,0)</f>
        <v>0</v>
      </c>
      <c r="BE21" s="111">
        <f>IF(AZ21=5,G21,0)</f>
        <v>0</v>
      </c>
      <c r="CA21" s="217">
        <v>1</v>
      </c>
      <c r="CB21" s="217">
        <v>0</v>
      </c>
    </row>
    <row r="22" spans="1:57" ht="12.75">
      <c r="A22" s="143"/>
      <c r="B22" s="144" t="s">
        <v>997</v>
      </c>
      <c r="C22" s="145" t="s">
        <v>320</v>
      </c>
      <c r="D22" s="146"/>
      <c r="E22" s="147"/>
      <c r="F22" s="479"/>
      <c r="G22" s="480">
        <f>SUM(G18:G21)</f>
        <v>0</v>
      </c>
      <c r="H22" s="220"/>
      <c r="I22" s="221">
        <f>SUM(I18:I21)</f>
        <v>7.768428200000001</v>
      </c>
      <c r="J22" s="220"/>
      <c r="K22" s="221">
        <f>SUM(K18:K21)</f>
        <v>0</v>
      </c>
      <c r="O22" s="217">
        <v>4</v>
      </c>
      <c r="BA22" s="222">
        <f>SUM(BA18:BA21)</f>
        <v>0</v>
      </c>
      <c r="BB22" s="222">
        <f>SUM(BB18:BB21)</f>
        <v>0</v>
      </c>
      <c r="BC22" s="222">
        <f>SUM(BC18:BC21)</f>
        <v>0</v>
      </c>
      <c r="BD22" s="222">
        <f>SUM(BD18:BD21)</f>
        <v>0</v>
      </c>
      <c r="BE22" s="222">
        <f>SUM(BE18:BE21)</f>
        <v>0</v>
      </c>
    </row>
    <row r="23" spans="1:15" ht="12.75">
      <c r="A23" s="129" t="s">
        <v>983</v>
      </c>
      <c r="B23" s="130" t="s">
        <v>329</v>
      </c>
      <c r="C23" s="131" t="s">
        <v>330</v>
      </c>
      <c r="D23" s="132"/>
      <c r="E23" s="133"/>
      <c r="F23" s="481"/>
      <c r="G23" s="482"/>
      <c r="H23" s="213"/>
      <c r="I23" s="214"/>
      <c r="J23" s="215"/>
      <c r="K23" s="216"/>
      <c r="O23" s="217">
        <v>1</v>
      </c>
    </row>
    <row r="24" spans="1:80" ht="12.75">
      <c r="A24" s="137">
        <v>13</v>
      </c>
      <c r="B24" s="138" t="s">
        <v>335</v>
      </c>
      <c r="C24" s="139" t="s">
        <v>336</v>
      </c>
      <c r="D24" s="140" t="s">
        <v>996</v>
      </c>
      <c r="E24" s="141">
        <v>75</v>
      </c>
      <c r="F24" s="477"/>
      <c r="G24" s="478">
        <f>E24*F24</f>
        <v>0</v>
      </c>
      <c r="H24" s="218">
        <v>0.01691</v>
      </c>
      <c r="I24" s="219">
        <f>E24*H24</f>
        <v>1.26825</v>
      </c>
      <c r="J24" s="218">
        <v>0</v>
      </c>
      <c r="K24" s="219">
        <f>E24*J24</f>
        <v>0</v>
      </c>
      <c r="O24" s="217">
        <v>2</v>
      </c>
      <c r="AA24" s="111">
        <v>1</v>
      </c>
      <c r="AB24" s="111">
        <v>1</v>
      </c>
      <c r="AC24" s="111">
        <v>1</v>
      </c>
      <c r="AZ24" s="111">
        <v>1</v>
      </c>
      <c r="BA24" s="111">
        <f>IF(AZ24=1,G24,0)</f>
        <v>0</v>
      </c>
      <c r="BB24" s="111">
        <f>IF(AZ24=2,G24,0)</f>
        <v>0</v>
      </c>
      <c r="BC24" s="111">
        <f>IF(AZ24=3,G24,0)</f>
        <v>0</v>
      </c>
      <c r="BD24" s="111">
        <f>IF(AZ24=4,G24,0)</f>
        <v>0</v>
      </c>
      <c r="BE24" s="111">
        <f>IF(AZ24=5,G24,0)</f>
        <v>0</v>
      </c>
      <c r="CA24" s="217">
        <v>1</v>
      </c>
      <c r="CB24" s="217">
        <v>1</v>
      </c>
    </row>
    <row r="25" spans="1:80" ht="12.75">
      <c r="A25" s="137">
        <v>14</v>
      </c>
      <c r="B25" s="138" t="s">
        <v>770</v>
      </c>
      <c r="C25" s="139" t="s">
        <v>771</v>
      </c>
      <c r="D25" s="140" t="s">
        <v>996</v>
      </c>
      <c r="E25" s="141">
        <v>75</v>
      </c>
      <c r="F25" s="477"/>
      <c r="G25" s="478">
        <f>E25*F25</f>
        <v>0</v>
      </c>
      <c r="H25" s="218">
        <v>0</v>
      </c>
      <c r="I25" s="219">
        <f>E25*H25</f>
        <v>0</v>
      </c>
      <c r="J25" s="218">
        <v>0</v>
      </c>
      <c r="K25" s="219">
        <f>E25*J25</f>
        <v>0</v>
      </c>
      <c r="O25" s="217">
        <v>2</v>
      </c>
      <c r="AA25" s="111">
        <v>1</v>
      </c>
      <c r="AB25" s="111">
        <v>1</v>
      </c>
      <c r="AC25" s="111">
        <v>1</v>
      </c>
      <c r="AZ25" s="111">
        <v>1</v>
      </c>
      <c r="BA25" s="111">
        <f>IF(AZ25=1,G25,0)</f>
        <v>0</v>
      </c>
      <c r="BB25" s="111">
        <f>IF(AZ25=2,G25,0)</f>
        <v>0</v>
      </c>
      <c r="BC25" s="111">
        <f>IF(AZ25=3,G25,0)</f>
        <v>0</v>
      </c>
      <c r="BD25" s="111">
        <f>IF(AZ25=4,G25,0)</f>
        <v>0</v>
      </c>
      <c r="BE25" s="111">
        <f>IF(AZ25=5,G25,0)</f>
        <v>0</v>
      </c>
      <c r="CA25" s="217">
        <v>1</v>
      </c>
      <c r="CB25" s="217">
        <v>1</v>
      </c>
    </row>
    <row r="26" spans="1:57" ht="12.75">
      <c r="A26" s="143"/>
      <c r="B26" s="144" t="s">
        <v>997</v>
      </c>
      <c r="C26" s="145" t="s">
        <v>344</v>
      </c>
      <c r="D26" s="146"/>
      <c r="E26" s="147"/>
      <c r="F26" s="479"/>
      <c r="G26" s="480">
        <f>SUM(G23:G25)</f>
        <v>0</v>
      </c>
      <c r="H26" s="220"/>
      <c r="I26" s="221">
        <f>SUM(I23:I25)</f>
        <v>1.26825</v>
      </c>
      <c r="J26" s="220"/>
      <c r="K26" s="221">
        <f>SUM(K23:K25)</f>
        <v>0</v>
      </c>
      <c r="O26" s="217">
        <v>4</v>
      </c>
      <c r="BA26" s="222">
        <f>SUM(BA23:BA25)</f>
        <v>0</v>
      </c>
      <c r="BB26" s="222">
        <f>SUM(BB23:BB25)</f>
        <v>0</v>
      </c>
      <c r="BC26" s="222">
        <f>SUM(BC23:BC25)</f>
        <v>0</v>
      </c>
      <c r="BD26" s="222">
        <f>SUM(BD23:BD25)</f>
        <v>0</v>
      </c>
      <c r="BE26" s="222">
        <f>SUM(BE23:BE25)</f>
        <v>0</v>
      </c>
    </row>
    <row r="27" spans="1:15" ht="12.75">
      <c r="A27" s="129" t="s">
        <v>983</v>
      </c>
      <c r="B27" s="130" t="s">
        <v>345</v>
      </c>
      <c r="C27" s="131" t="s">
        <v>346</v>
      </c>
      <c r="D27" s="132"/>
      <c r="E27" s="133"/>
      <c r="F27" s="481"/>
      <c r="G27" s="482"/>
      <c r="H27" s="213"/>
      <c r="I27" s="214"/>
      <c r="J27" s="215"/>
      <c r="K27" s="216"/>
      <c r="O27" s="217">
        <v>1</v>
      </c>
    </row>
    <row r="28" spans="1:80" ht="12.75">
      <c r="A28" s="137">
        <v>15</v>
      </c>
      <c r="B28" s="138" t="s">
        <v>347</v>
      </c>
      <c r="C28" s="139" t="s">
        <v>348</v>
      </c>
      <c r="D28" s="140" t="s">
        <v>996</v>
      </c>
      <c r="E28" s="141">
        <v>200.6</v>
      </c>
      <c r="F28" s="477"/>
      <c r="G28" s="478">
        <f>E28*F28</f>
        <v>0</v>
      </c>
      <c r="H28" s="218">
        <v>4E-05</v>
      </c>
      <c r="I28" s="219">
        <f>E28*H28</f>
        <v>0.008024</v>
      </c>
      <c r="J28" s="218">
        <v>0</v>
      </c>
      <c r="K28" s="219">
        <f>E28*J28</f>
        <v>0</v>
      </c>
      <c r="O28" s="217">
        <v>2</v>
      </c>
      <c r="AA28" s="111">
        <v>1</v>
      </c>
      <c r="AB28" s="111">
        <v>1</v>
      </c>
      <c r="AC28" s="111">
        <v>1</v>
      </c>
      <c r="AZ28" s="111">
        <v>1</v>
      </c>
      <c r="BA28" s="111">
        <f>IF(AZ28=1,G28,0)</f>
        <v>0</v>
      </c>
      <c r="BB28" s="111">
        <f>IF(AZ28=2,G28,0)</f>
        <v>0</v>
      </c>
      <c r="BC28" s="111">
        <f>IF(AZ28=3,G28,0)</f>
        <v>0</v>
      </c>
      <c r="BD28" s="111">
        <f>IF(AZ28=4,G28,0)</f>
        <v>0</v>
      </c>
      <c r="BE28" s="111">
        <f>IF(AZ28=5,G28,0)</f>
        <v>0</v>
      </c>
      <c r="CA28" s="217">
        <v>1</v>
      </c>
      <c r="CB28" s="217">
        <v>1</v>
      </c>
    </row>
    <row r="29" spans="1:80" ht="12.75">
      <c r="A29" s="137">
        <v>16</v>
      </c>
      <c r="B29" s="138" t="s">
        <v>352</v>
      </c>
      <c r="C29" s="139" t="s">
        <v>353</v>
      </c>
      <c r="D29" s="140" t="s">
        <v>988</v>
      </c>
      <c r="E29" s="141">
        <v>2</v>
      </c>
      <c r="F29" s="477"/>
      <c r="G29" s="478">
        <f>E29*F29</f>
        <v>0</v>
      </c>
      <c r="H29" s="218">
        <v>0.0155</v>
      </c>
      <c r="I29" s="219">
        <f>E29*H29</f>
        <v>0.031</v>
      </c>
      <c r="J29" s="218"/>
      <c r="K29" s="219">
        <f>E29*J29</f>
        <v>0</v>
      </c>
      <c r="O29" s="217">
        <v>2</v>
      </c>
      <c r="AA29" s="111">
        <v>3</v>
      </c>
      <c r="AB29" s="111">
        <v>1</v>
      </c>
      <c r="AC29" s="111">
        <v>44984124</v>
      </c>
      <c r="AZ29" s="111">
        <v>1</v>
      </c>
      <c r="BA29" s="111">
        <f>IF(AZ29=1,G29,0)</f>
        <v>0</v>
      </c>
      <c r="BB29" s="111">
        <f>IF(AZ29=2,G29,0)</f>
        <v>0</v>
      </c>
      <c r="BC29" s="111">
        <f>IF(AZ29=3,G29,0)</f>
        <v>0</v>
      </c>
      <c r="BD29" s="111">
        <f>IF(AZ29=4,G29,0)</f>
        <v>0</v>
      </c>
      <c r="BE29" s="111">
        <f>IF(AZ29=5,G29,0)</f>
        <v>0</v>
      </c>
      <c r="CA29" s="217">
        <v>3</v>
      </c>
      <c r="CB29" s="217">
        <v>1</v>
      </c>
    </row>
    <row r="30" spans="1:57" ht="12.75">
      <c r="A30" s="143"/>
      <c r="B30" s="144" t="s">
        <v>997</v>
      </c>
      <c r="C30" s="145" t="s">
        <v>354</v>
      </c>
      <c r="D30" s="146"/>
      <c r="E30" s="147"/>
      <c r="F30" s="479"/>
      <c r="G30" s="480">
        <f>SUM(G27:G29)</f>
        <v>0</v>
      </c>
      <c r="H30" s="220"/>
      <c r="I30" s="221">
        <f>SUM(I27:I29)</f>
        <v>0.039024</v>
      </c>
      <c r="J30" s="220"/>
      <c r="K30" s="221">
        <f>SUM(K27:K29)</f>
        <v>0</v>
      </c>
      <c r="O30" s="217">
        <v>4</v>
      </c>
      <c r="BA30" s="222">
        <f>SUM(BA27:BA29)</f>
        <v>0</v>
      </c>
      <c r="BB30" s="222">
        <f>SUM(BB27:BB29)</f>
        <v>0</v>
      </c>
      <c r="BC30" s="222">
        <f>SUM(BC27:BC29)</f>
        <v>0</v>
      </c>
      <c r="BD30" s="222">
        <f>SUM(BD27:BD29)</f>
        <v>0</v>
      </c>
      <c r="BE30" s="222">
        <f>SUM(BE27:BE29)</f>
        <v>0</v>
      </c>
    </row>
    <row r="31" spans="1:15" ht="12.75">
      <c r="A31" s="129" t="s">
        <v>983</v>
      </c>
      <c r="B31" s="130" t="s">
        <v>355</v>
      </c>
      <c r="C31" s="131" t="s">
        <v>356</v>
      </c>
      <c r="D31" s="132"/>
      <c r="E31" s="133"/>
      <c r="F31" s="481"/>
      <c r="G31" s="482"/>
      <c r="H31" s="213"/>
      <c r="I31" s="214"/>
      <c r="J31" s="215"/>
      <c r="K31" s="216"/>
      <c r="O31" s="217">
        <v>1</v>
      </c>
    </row>
    <row r="32" spans="1:80" ht="12.75">
      <c r="A32" s="137">
        <v>17</v>
      </c>
      <c r="B32" s="138" t="s">
        <v>772</v>
      </c>
      <c r="C32" s="139" t="s">
        <v>773</v>
      </c>
      <c r="D32" s="140" t="s">
        <v>279</v>
      </c>
      <c r="E32" s="141">
        <v>0.54</v>
      </c>
      <c r="F32" s="477"/>
      <c r="G32" s="478">
        <f>E32*F32</f>
        <v>0</v>
      </c>
      <c r="H32" s="218">
        <v>0.00128</v>
      </c>
      <c r="I32" s="219">
        <f>E32*H32</f>
        <v>0.0006912000000000001</v>
      </c>
      <c r="J32" s="218">
        <v>-1.8</v>
      </c>
      <c r="K32" s="219">
        <f>E32*J32</f>
        <v>-0.9720000000000001</v>
      </c>
      <c r="O32" s="217">
        <v>2</v>
      </c>
      <c r="AA32" s="111">
        <v>1</v>
      </c>
      <c r="AB32" s="111">
        <v>1</v>
      </c>
      <c r="AC32" s="111">
        <v>1</v>
      </c>
      <c r="AZ32" s="111">
        <v>1</v>
      </c>
      <c r="BA32" s="111">
        <f>IF(AZ32=1,G32,0)</f>
        <v>0</v>
      </c>
      <c r="BB32" s="111">
        <f>IF(AZ32=2,G32,0)</f>
        <v>0</v>
      </c>
      <c r="BC32" s="111">
        <f>IF(AZ32=3,G32,0)</f>
        <v>0</v>
      </c>
      <c r="BD32" s="111">
        <f>IF(AZ32=4,G32,0)</f>
        <v>0</v>
      </c>
      <c r="BE32" s="111">
        <f>IF(AZ32=5,G32,0)</f>
        <v>0</v>
      </c>
      <c r="CA32" s="217">
        <v>1</v>
      </c>
      <c r="CB32" s="217">
        <v>1</v>
      </c>
    </row>
    <row r="33" spans="1:80" ht="12.75">
      <c r="A33" s="137">
        <v>18</v>
      </c>
      <c r="B33" s="138" t="s">
        <v>774</v>
      </c>
      <c r="C33" s="139" t="s">
        <v>775</v>
      </c>
      <c r="D33" s="140" t="s">
        <v>988</v>
      </c>
      <c r="E33" s="141">
        <v>1</v>
      </c>
      <c r="F33" s="477"/>
      <c r="G33" s="478">
        <f>E33*F33</f>
        <v>0</v>
      </c>
      <c r="H33" s="218">
        <v>0</v>
      </c>
      <c r="I33" s="219">
        <f>E33*H33</f>
        <v>0</v>
      </c>
      <c r="J33" s="218">
        <v>-0.017</v>
      </c>
      <c r="K33" s="219">
        <f>E33*J33</f>
        <v>-0.017</v>
      </c>
      <c r="O33" s="217">
        <v>2</v>
      </c>
      <c r="AA33" s="111">
        <v>1</v>
      </c>
      <c r="AB33" s="111">
        <v>1</v>
      </c>
      <c r="AC33" s="111">
        <v>1</v>
      </c>
      <c r="AZ33" s="111">
        <v>1</v>
      </c>
      <c r="BA33" s="111">
        <f>IF(AZ33=1,G33,0)</f>
        <v>0</v>
      </c>
      <c r="BB33" s="111">
        <f>IF(AZ33=2,G33,0)</f>
        <v>0</v>
      </c>
      <c r="BC33" s="111">
        <f>IF(AZ33=3,G33,0)</f>
        <v>0</v>
      </c>
      <c r="BD33" s="111">
        <f>IF(AZ33=4,G33,0)</f>
        <v>0</v>
      </c>
      <c r="BE33" s="111">
        <f>IF(AZ33=5,G33,0)</f>
        <v>0</v>
      </c>
      <c r="CA33" s="217">
        <v>1</v>
      </c>
      <c r="CB33" s="217">
        <v>1</v>
      </c>
    </row>
    <row r="34" spans="1:80" ht="12.75">
      <c r="A34" s="137">
        <v>19</v>
      </c>
      <c r="B34" s="138" t="s">
        <v>578</v>
      </c>
      <c r="C34" s="139" t="s">
        <v>579</v>
      </c>
      <c r="D34" s="140" t="s">
        <v>988</v>
      </c>
      <c r="E34" s="141">
        <v>12</v>
      </c>
      <c r="F34" s="477"/>
      <c r="G34" s="478">
        <f>E34*F34</f>
        <v>0</v>
      </c>
      <c r="H34" s="218">
        <v>0</v>
      </c>
      <c r="I34" s="219">
        <f>E34*H34</f>
        <v>0</v>
      </c>
      <c r="J34" s="218">
        <v>-0.002</v>
      </c>
      <c r="K34" s="219">
        <f>E34*J34</f>
        <v>-0.024</v>
      </c>
      <c r="O34" s="217">
        <v>2</v>
      </c>
      <c r="AA34" s="111">
        <v>1</v>
      </c>
      <c r="AB34" s="111">
        <v>1</v>
      </c>
      <c r="AC34" s="111">
        <v>1</v>
      </c>
      <c r="AZ34" s="111">
        <v>1</v>
      </c>
      <c r="BA34" s="111">
        <f>IF(AZ34=1,G34,0)</f>
        <v>0</v>
      </c>
      <c r="BB34" s="111">
        <f>IF(AZ34=2,G34,0)</f>
        <v>0</v>
      </c>
      <c r="BC34" s="111">
        <f>IF(AZ34=3,G34,0)</f>
        <v>0</v>
      </c>
      <c r="BD34" s="111">
        <f>IF(AZ34=4,G34,0)</f>
        <v>0</v>
      </c>
      <c r="BE34" s="111">
        <f>IF(AZ34=5,G34,0)</f>
        <v>0</v>
      </c>
      <c r="CA34" s="217">
        <v>1</v>
      </c>
      <c r="CB34" s="217">
        <v>1</v>
      </c>
    </row>
    <row r="35" spans="1:80" ht="12.75">
      <c r="A35" s="137">
        <v>20</v>
      </c>
      <c r="B35" s="138" t="s">
        <v>776</v>
      </c>
      <c r="C35" s="139" t="s">
        <v>777</v>
      </c>
      <c r="D35" s="140" t="s">
        <v>888</v>
      </c>
      <c r="E35" s="141">
        <v>4.8</v>
      </c>
      <c r="F35" s="477"/>
      <c r="G35" s="478">
        <f>E35*F35</f>
        <v>0</v>
      </c>
      <c r="H35" s="218">
        <v>0.00049</v>
      </c>
      <c r="I35" s="219">
        <f>E35*H35</f>
        <v>0.002352</v>
      </c>
      <c r="J35" s="218">
        <v>-0.013</v>
      </c>
      <c r="K35" s="219">
        <f>E35*J35</f>
        <v>-0.0624</v>
      </c>
      <c r="O35" s="217">
        <v>2</v>
      </c>
      <c r="AA35" s="111">
        <v>1</v>
      </c>
      <c r="AB35" s="111">
        <v>1</v>
      </c>
      <c r="AC35" s="111">
        <v>1</v>
      </c>
      <c r="AZ35" s="111">
        <v>1</v>
      </c>
      <c r="BA35" s="111">
        <f>IF(AZ35=1,G35,0)</f>
        <v>0</v>
      </c>
      <c r="BB35" s="111">
        <f>IF(AZ35=2,G35,0)</f>
        <v>0</v>
      </c>
      <c r="BC35" s="111">
        <f>IF(AZ35=3,G35,0)</f>
        <v>0</v>
      </c>
      <c r="BD35" s="111">
        <f>IF(AZ35=4,G35,0)</f>
        <v>0</v>
      </c>
      <c r="BE35" s="111">
        <f>IF(AZ35=5,G35,0)</f>
        <v>0</v>
      </c>
      <c r="CA35" s="217">
        <v>1</v>
      </c>
      <c r="CB35" s="217">
        <v>1</v>
      </c>
    </row>
    <row r="36" spans="1:57" ht="12.75">
      <c r="A36" s="143"/>
      <c r="B36" s="144" t="s">
        <v>997</v>
      </c>
      <c r="C36" s="145" t="s">
        <v>379</v>
      </c>
      <c r="D36" s="146"/>
      <c r="E36" s="147"/>
      <c r="F36" s="479"/>
      <c r="G36" s="480">
        <f>SUM(G31:G35)</f>
        <v>0</v>
      </c>
      <c r="H36" s="220"/>
      <c r="I36" s="221">
        <f>SUM(I31:I35)</f>
        <v>0.0030432000000000002</v>
      </c>
      <c r="J36" s="220"/>
      <c r="K36" s="221">
        <f>SUM(K31:K35)</f>
        <v>-1.0754000000000001</v>
      </c>
      <c r="O36" s="217">
        <v>4</v>
      </c>
      <c r="BA36" s="222">
        <f>SUM(BA31:BA35)</f>
        <v>0</v>
      </c>
      <c r="BB36" s="222">
        <f>SUM(BB31:BB35)</f>
        <v>0</v>
      </c>
      <c r="BC36" s="222">
        <f>SUM(BC31:BC35)</f>
        <v>0</v>
      </c>
      <c r="BD36" s="222">
        <f>SUM(BD31:BD35)</f>
        <v>0</v>
      </c>
      <c r="BE36" s="222">
        <f>SUM(BE31:BE35)</f>
        <v>0</v>
      </c>
    </row>
    <row r="37" spans="1:15" ht="12.75">
      <c r="A37" s="129" t="s">
        <v>983</v>
      </c>
      <c r="B37" s="130" t="s">
        <v>380</v>
      </c>
      <c r="C37" s="131" t="s">
        <v>381</v>
      </c>
      <c r="D37" s="132"/>
      <c r="E37" s="133"/>
      <c r="F37" s="481"/>
      <c r="G37" s="482"/>
      <c r="H37" s="213"/>
      <c r="I37" s="214"/>
      <c r="J37" s="215"/>
      <c r="K37" s="216"/>
      <c r="O37" s="217">
        <v>1</v>
      </c>
    </row>
    <row r="38" spans="1:80" ht="12.75">
      <c r="A38" s="137">
        <v>21</v>
      </c>
      <c r="B38" s="138" t="s">
        <v>382</v>
      </c>
      <c r="C38" s="139" t="s">
        <v>383</v>
      </c>
      <c r="D38" s="140" t="s">
        <v>991</v>
      </c>
      <c r="E38" s="141">
        <v>14.847991988</v>
      </c>
      <c r="F38" s="477"/>
      <c r="G38" s="478">
        <f>E38*F38</f>
        <v>0</v>
      </c>
      <c r="H38" s="218">
        <v>0</v>
      </c>
      <c r="I38" s="219">
        <f>E38*H38</f>
        <v>0</v>
      </c>
      <c r="J38" s="218"/>
      <c r="K38" s="219">
        <f>E38*J38</f>
        <v>0</v>
      </c>
      <c r="O38" s="217">
        <v>2</v>
      </c>
      <c r="AA38" s="111">
        <v>7</v>
      </c>
      <c r="AB38" s="111">
        <v>1</v>
      </c>
      <c r="AC38" s="111">
        <v>2</v>
      </c>
      <c r="AZ38" s="111">
        <v>1</v>
      </c>
      <c r="BA38" s="111">
        <f>IF(AZ38=1,G38,0)</f>
        <v>0</v>
      </c>
      <c r="BB38" s="111">
        <f>IF(AZ38=2,G38,0)</f>
        <v>0</v>
      </c>
      <c r="BC38" s="111">
        <f>IF(AZ38=3,G38,0)</f>
        <v>0</v>
      </c>
      <c r="BD38" s="111">
        <f>IF(AZ38=4,G38,0)</f>
        <v>0</v>
      </c>
      <c r="BE38" s="111">
        <f>IF(AZ38=5,G38,0)</f>
        <v>0</v>
      </c>
      <c r="CA38" s="217">
        <v>7</v>
      </c>
      <c r="CB38" s="217">
        <v>1</v>
      </c>
    </row>
    <row r="39" spans="1:57" ht="12.75">
      <c r="A39" s="143"/>
      <c r="B39" s="144" t="s">
        <v>997</v>
      </c>
      <c r="C39" s="145" t="s">
        <v>384</v>
      </c>
      <c r="D39" s="146"/>
      <c r="E39" s="147"/>
      <c r="F39" s="479"/>
      <c r="G39" s="480">
        <f>SUM(G37:G38)</f>
        <v>0</v>
      </c>
      <c r="H39" s="220"/>
      <c r="I39" s="221">
        <f>SUM(I37:I38)</f>
        <v>0</v>
      </c>
      <c r="J39" s="220"/>
      <c r="K39" s="221">
        <f>SUM(K37:K38)</f>
        <v>0</v>
      </c>
      <c r="O39" s="217">
        <v>4</v>
      </c>
      <c r="BA39" s="222">
        <f>SUM(BA37:BA38)</f>
        <v>0</v>
      </c>
      <c r="BB39" s="222">
        <f>SUM(BB37:BB38)</f>
        <v>0</v>
      </c>
      <c r="BC39" s="222">
        <f>SUM(BC37:BC38)</f>
        <v>0</v>
      </c>
      <c r="BD39" s="222">
        <f>SUM(BD37:BD38)</f>
        <v>0</v>
      </c>
      <c r="BE39" s="222">
        <f>SUM(BE37:BE38)</f>
        <v>0</v>
      </c>
    </row>
    <row r="40" spans="1:15" ht="12.75">
      <c r="A40" s="129" t="s">
        <v>983</v>
      </c>
      <c r="B40" s="130" t="s">
        <v>448</v>
      </c>
      <c r="C40" s="131" t="s">
        <v>449</v>
      </c>
      <c r="D40" s="132"/>
      <c r="E40" s="133"/>
      <c r="F40" s="481"/>
      <c r="G40" s="482"/>
      <c r="H40" s="213"/>
      <c r="I40" s="214"/>
      <c r="J40" s="215"/>
      <c r="K40" s="216"/>
      <c r="O40" s="217">
        <v>1</v>
      </c>
    </row>
    <row r="41" spans="1:80" ht="22.5">
      <c r="A41" s="137">
        <v>22</v>
      </c>
      <c r="B41" s="138" t="s">
        <v>450</v>
      </c>
      <c r="C41" s="139" t="s">
        <v>778</v>
      </c>
      <c r="D41" s="140" t="s">
        <v>988</v>
      </c>
      <c r="E41" s="141">
        <v>1</v>
      </c>
      <c r="F41" s="477"/>
      <c r="G41" s="478">
        <f>E41*F41</f>
        <v>0</v>
      </c>
      <c r="H41" s="218">
        <v>0.018</v>
      </c>
      <c r="I41" s="219">
        <f>E41*H41</f>
        <v>0.018</v>
      </c>
      <c r="J41" s="218">
        <v>0</v>
      </c>
      <c r="K41" s="219">
        <f>E41*J41</f>
        <v>0</v>
      </c>
      <c r="O41" s="217">
        <v>2</v>
      </c>
      <c r="AA41" s="111">
        <v>1</v>
      </c>
      <c r="AB41" s="111">
        <v>7</v>
      </c>
      <c r="AC41" s="111">
        <v>7</v>
      </c>
      <c r="AZ41" s="111">
        <v>2</v>
      </c>
      <c r="BA41" s="111">
        <f>IF(AZ41=1,G41,0)</f>
        <v>0</v>
      </c>
      <c r="BB41" s="111">
        <f>IF(AZ41=2,G41,0)</f>
        <v>0</v>
      </c>
      <c r="BC41" s="111">
        <f>IF(AZ41=3,G41,0)</f>
        <v>0</v>
      </c>
      <c r="BD41" s="111">
        <f>IF(AZ41=4,G41,0)</f>
        <v>0</v>
      </c>
      <c r="BE41" s="111">
        <f>IF(AZ41=5,G41,0)</f>
        <v>0</v>
      </c>
      <c r="CA41" s="217">
        <v>1</v>
      </c>
      <c r="CB41" s="217">
        <v>7</v>
      </c>
    </row>
    <row r="42" spans="1:80" ht="22.5">
      <c r="A42" s="137">
        <v>23</v>
      </c>
      <c r="B42" s="138" t="s">
        <v>452</v>
      </c>
      <c r="C42" s="139" t="s">
        <v>779</v>
      </c>
      <c r="D42" s="140" t="s">
        <v>988</v>
      </c>
      <c r="E42" s="141">
        <v>1</v>
      </c>
      <c r="F42" s="477"/>
      <c r="G42" s="478">
        <f>E42*F42</f>
        <v>0</v>
      </c>
      <c r="H42" s="218">
        <v>0.018</v>
      </c>
      <c r="I42" s="219">
        <f>E42*H42</f>
        <v>0.018</v>
      </c>
      <c r="J42" s="218">
        <v>0</v>
      </c>
      <c r="K42" s="219">
        <f>E42*J42</f>
        <v>0</v>
      </c>
      <c r="O42" s="217">
        <v>2</v>
      </c>
      <c r="AA42" s="111">
        <v>1</v>
      </c>
      <c r="AB42" s="111">
        <v>7</v>
      </c>
      <c r="AC42" s="111">
        <v>7</v>
      </c>
      <c r="AZ42" s="111">
        <v>2</v>
      </c>
      <c r="BA42" s="111">
        <f>IF(AZ42=1,G42,0)</f>
        <v>0</v>
      </c>
      <c r="BB42" s="111">
        <f>IF(AZ42=2,G42,0)</f>
        <v>0</v>
      </c>
      <c r="BC42" s="111">
        <f>IF(AZ42=3,G42,0)</f>
        <v>0</v>
      </c>
      <c r="BD42" s="111">
        <f>IF(AZ42=4,G42,0)</f>
        <v>0</v>
      </c>
      <c r="BE42" s="111">
        <f>IF(AZ42=5,G42,0)</f>
        <v>0</v>
      </c>
      <c r="CA42" s="217">
        <v>1</v>
      </c>
      <c r="CB42" s="217">
        <v>7</v>
      </c>
    </row>
    <row r="43" spans="1:80" ht="22.5">
      <c r="A43" s="137">
        <v>24</v>
      </c>
      <c r="B43" s="138" t="s">
        <v>454</v>
      </c>
      <c r="C43" s="139" t="s">
        <v>793</v>
      </c>
      <c r="D43" s="140" t="s">
        <v>988</v>
      </c>
      <c r="E43" s="141">
        <v>2</v>
      </c>
      <c r="F43" s="477"/>
      <c r="G43" s="478">
        <f>E43*F43</f>
        <v>0</v>
      </c>
      <c r="H43" s="218">
        <v>0.021</v>
      </c>
      <c r="I43" s="219">
        <f>E43*H43</f>
        <v>0.042</v>
      </c>
      <c r="J43" s="218">
        <v>0</v>
      </c>
      <c r="K43" s="219">
        <f>E43*J43</f>
        <v>0</v>
      </c>
      <c r="O43" s="217">
        <v>2</v>
      </c>
      <c r="AA43" s="111">
        <v>1</v>
      </c>
      <c r="AB43" s="111">
        <v>7</v>
      </c>
      <c r="AC43" s="111">
        <v>7</v>
      </c>
      <c r="AZ43" s="111">
        <v>2</v>
      </c>
      <c r="BA43" s="111">
        <f>IF(AZ43=1,G43,0)</f>
        <v>0</v>
      </c>
      <c r="BB43" s="111">
        <f>IF(AZ43=2,G43,0)</f>
        <v>0</v>
      </c>
      <c r="BC43" s="111">
        <f>IF(AZ43=3,G43,0)</f>
        <v>0</v>
      </c>
      <c r="BD43" s="111">
        <f>IF(AZ43=4,G43,0)</f>
        <v>0</v>
      </c>
      <c r="BE43" s="111">
        <f>IF(AZ43=5,G43,0)</f>
        <v>0</v>
      </c>
      <c r="CA43" s="217">
        <v>1</v>
      </c>
      <c r="CB43" s="217">
        <v>7</v>
      </c>
    </row>
    <row r="44" spans="1:80" ht="12.75">
      <c r="A44" s="137">
        <v>25</v>
      </c>
      <c r="B44" s="138" t="s">
        <v>477</v>
      </c>
      <c r="C44" s="139" t="s">
        <v>478</v>
      </c>
      <c r="D44" s="140" t="s">
        <v>991</v>
      </c>
      <c r="E44" s="141">
        <v>0.078</v>
      </c>
      <c r="F44" s="477"/>
      <c r="G44" s="478">
        <f>E44*F44</f>
        <v>0</v>
      </c>
      <c r="H44" s="218">
        <v>0</v>
      </c>
      <c r="I44" s="219">
        <f>E44*H44</f>
        <v>0</v>
      </c>
      <c r="J44" s="218"/>
      <c r="K44" s="219">
        <f>E44*J44</f>
        <v>0</v>
      </c>
      <c r="O44" s="217">
        <v>2</v>
      </c>
      <c r="AA44" s="111">
        <v>7</v>
      </c>
      <c r="AB44" s="111">
        <v>1001</v>
      </c>
      <c r="AC44" s="111">
        <v>5</v>
      </c>
      <c r="AZ44" s="111">
        <v>2</v>
      </c>
      <c r="BA44" s="111">
        <f>IF(AZ44=1,G44,0)</f>
        <v>0</v>
      </c>
      <c r="BB44" s="111">
        <f>IF(AZ44=2,G44,0)</f>
        <v>0</v>
      </c>
      <c r="BC44" s="111">
        <f>IF(AZ44=3,G44,0)</f>
        <v>0</v>
      </c>
      <c r="BD44" s="111">
        <f>IF(AZ44=4,G44,0)</f>
        <v>0</v>
      </c>
      <c r="BE44" s="111">
        <f>IF(AZ44=5,G44,0)</f>
        <v>0</v>
      </c>
      <c r="CA44" s="217">
        <v>7</v>
      </c>
      <c r="CB44" s="217">
        <v>1001</v>
      </c>
    </row>
    <row r="45" spans="1:57" ht="12.75">
      <c r="A45" s="143"/>
      <c r="B45" s="144" t="s">
        <v>997</v>
      </c>
      <c r="C45" s="145" t="s">
        <v>479</v>
      </c>
      <c r="D45" s="146"/>
      <c r="E45" s="147"/>
      <c r="F45" s="479"/>
      <c r="G45" s="480">
        <f>SUM(G40:G44)</f>
        <v>0</v>
      </c>
      <c r="H45" s="220"/>
      <c r="I45" s="221">
        <f>SUM(I40:I44)</f>
        <v>0.078</v>
      </c>
      <c r="J45" s="220"/>
      <c r="K45" s="221">
        <f>SUM(K40:K44)</f>
        <v>0</v>
      </c>
      <c r="O45" s="217">
        <v>4</v>
      </c>
      <c r="BA45" s="222">
        <f>SUM(BA40:BA44)</f>
        <v>0</v>
      </c>
      <c r="BB45" s="222">
        <f>SUM(BB40:BB44)</f>
        <v>0</v>
      </c>
      <c r="BC45" s="222">
        <f>SUM(BC40:BC44)</f>
        <v>0</v>
      </c>
      <c r="BD45" s="222">
        <f>SUM(BD40:BD44)</f>
        <v>0</v>
      </c>
      <c r="BE45" s="222">
        <f>SUM(BE40:BE44)</f>
        <v>0</v>
      </c>
    </row>
    <row r="46" spans="1:15" ht="12.75">
      <c r="A46" s="129" t="s">
        <v>983</v>
      </c>
      <c r="B46" s="130" t="s">
        <v>480</v>
      </c>
      <c r="C46" s="131" t="s">
        <v>481</v>
      </c>
      <c r="D46" s="132"/>
      <c r="E46" s="133"/>
      <c r="F46" s="481"/>
      <c r="G46" s="482"/>
      <c r="H46" s="213"/>
      <c r="I46" s="214"/>
      <c r="J46" s="215"/>
      <c r="K46" s="216"/>
      <c r="O46" s="217">
        <v>1</v>
      </c>
    </row>
    <row r="47" spans="1:80" ht="22.5">
      <c r="A47" s="137">
        <v>26</v>
      </c>
      <c r="B47" s="138" t="s">
        <v>794</v>
      </c>
      <c r="C47" s="139" t="s">
        <v>795</v>
      </c>
      <c r="D47" s="140" t="s">
        <v>988</v>
      </c>
      <c r="E47" s="141">
        <v>1</v>
      </c>
      <c r="F47" s="477"/>
      <c r="G47" s="478">
        <f aca="true" t="shared" si="8" ref="G47:G53">E47*F47</f>
        <v>0</v>
      </c>
      <c r="H47" s="218">
        <v>0.012</v>
      </c>
      <c r="I47" s="219">
        <f aca="true" t="shared" si="9" ref="I47:I53">E47*H47</f>
        <v>0.012</v>
      </c>
      <c r="J47" s="218">
        <v>0</v>
      </c>
      <c r="K47" s="219">
        <f aca="true" t="shared" si="10" ref="K47:K53">E47*J47</f>
        <v>0</v>
      </c>
      <c r="O47" s="217">
        <v>2</v>
      </c>
      <c r="AA47" s="111">
        <v>1</v>
      </c>
      <c r="AB47" s="111">
        <v>7</v>
      </c>
      <c r="AC47" s="111">
        <v>7</v>
      </c>
      <c r="AZ47" s="111">
        <v>2</v>
      </c>
      <c r="BA47" s="111">
        <f aca="true" t="shared" si="11" ref="BA47:BA53">IF(AZ47=1,G47,0)</f>
        <v>0</v>
      </c>
      <c r="BB47" s="111">
        <f aca="true" t="shared" si="12" ref="BB47:BB53">IF(AZ47=2,G47,0)</f>
        <v>0</v>
      </c>
      <c r="BC47" s="111">
        <f aca="true" t="shared" si="13" ref="BC47:BC53">IF(AZ47=3,G47,0)</f>
        <v>0</v>
      </c>
      <c r="BD47" s="111">
        <f aca="true" t="shared" si="14" ref="BD47:BD53">IF(AZ47=4,G47,0)</f>
        <v>0</v>
      </c>
      <c r="BE47" s="111">
        <f aca="true" t="shared" si="15" ref="BE47:BE53">IF(AZ47=5,G47,0)</f>
        <v>0</v>
      </c>
      <c r="CA47" s="217">
        <v>1</v>
      </c>
      <c r="CB47" s="217">
        <v>7</v>
      </c>
    </row>
    <row r="48" spans="1:80" ht="22.5">
      <c r="A48" s="137">
        <v>27</v>
      </c>
      <c r="B48" s="138" t="s">
        <v>796</v>
      </c>
      <c r="C48" s="139" t="s">
        <v>797</v>
      </c>
      <c r="D48" s="140" t="s">
        <v>988</v>
      </c>
      <c r="E48" s="141">
        <v>1</v>
      </c>
      <c r="F48" s="477"/>
      <c r="G48" s="478">
        <f t="shared" si="8"/>
        <v>0</v>
      </c>
      <c r="H48" s="218">
        <v>0.015</v>
      </c>
      <c r="I48" s="219">
        <f t="shared" si="9"/>
        <v>0.015</v>
      </c>
      <c r="J48" s="218">
        <v>0</v>
      </c>
      <c r="K48" s="219">
        <f t="shared" si="10"/>
        <v>0</v>
      </c>
      <c r="O48" s="217">
        <v>2</v>
      </c>
      <c r="AA48" s="111">
        <v>1</v>
      </c>
      <c r="AB48" s="111">
        <v>7</v>
      </c>
      <c r="AC48" s="111">
        <v>7</v>
      </c>
      <c r="AZ48" s="111">
        <v>2</v>
      </c>
      <c r="BA48" s="111">
        <f t="shared" si="11"/>
        <v>0</v>
      </c>
      <c r="BB48" s="111">
        <f t="shared" si="12"/>
        <v>0</v>
      </c>
      <c r="BC48" s="111">
        <f t="shared" si="13"/>
        <v>0</v>
      </c>
      <c r="BD48" s="111">
        <f t="shared" si="14"/>
        <v>0</v>
      </c>
      <c r="BE48" s="111">
        <f t="shared" si="15"/>
        <v>0</v>
      </c>
      <c r="CA48" s="217">
        <v>1</v>
      </c>
      <c r="CB48" s="217">
        <v>7</v>
      </c>
    </row>
    <row r="49" spans="1:80" ht="22.5">
      <c r="A49" s="137">
        <v>28</v>
      </c>
      <c r="B49" s="138" t="s">
        <v>798</v>
      </c>
      <c r="C49" s="139" t="s">
        <v>799</v>
      </c>
      <c r="D49" s="140" t="s">
        <v>476</v>
      </c>
      <c r="E49" s="141">
        <v>6.07</v>
      </c>
      <c r="F49" s="477"/>
      <c r="G49" s="478">
        <f t="shared" si="8"/>
        <v>0</v>
      </c>
      <c r="H49" s="218">
        <v>0.015</v>
      </c>
      <c r="I49" s="219">
        <f t="shared" si="9"/>
        <v>0.09105</v>
      </c>
      <c r="J49" s="218">
        <v>0</v>
      </c>
      <c r="K49" s="219">
        <f t="shared" si="10"/>
        <v>0</v>
      </c>
      <c r="O49" s="217">
        <v>2</v>
      </c>
      <c r="AA49" s="111">
        <v>1</v>
      </c>
      <c r="AB49" s="111">
        <v>7</v>
      </c>
      <c r="AC49" s="111">
        <v>7</v>
      </c>
      <c r="AZ49" s="111">
        <v>2</v>
      </c>
      <c r="BA49" s="111">
        <f t="shared" si="11"/>
        <v>0</v>
      </c>
      <c r="BB49" s="111">
        <f t="shared" si="12"/>
        <v>0</v>
      </c>
      <c r="BC49" s="111">
        <f t="shared" si="13"/>
        <v>0</v>
      </c>
      <c r="BD49" s="111">
        <f t="shared" si="14"/>
        <v>0</v>
      </c>
      <c r="BE49" s="111">
        <f t="shared" si="15"/>
        <v>0</v>
      </c>
      <c r="CA49" s="217">
        <v>1</v>
      </c>
      <c r="CB49" s="217">
        <v>7</v>
      </c>
    </row>
    <row r="50" spans="1:80" ht="22.5">
      <c r="A50" s="137">
        <v>29</v>
      </c>
      <c r="B50" s="138" t="s">
        <v>800</v>
      </c>
      <c r="C50" s="139" t="s">
        <v>801</v>
      </c>
      <c r="D50" s="140" t="s">
        <v>476</v>
      </c>
      <c r="E50" s="141">
        <v>3.7</v>
      </c>
      <c r="F50" s="477"/>
      <c r="G50" s="478">
        <f t="shared" si="8"/>
        <v>0</v>
      </c>
      <c r="H50" s="218">
        <v>0.0085</v>
      </c>
      <c r="I50" s="219">
        <f t="shared" si="9"/>
        <v>0.031450000000000006</v>
      </c>
      <c r="J50" s="218">
        <v>0</v>
      </c>
      <c r="K50" s="219">
        <f t="shared" si="10"/>
        <v>0</v>
      </c>
      <c r="O50" s="217">
        <v>2</v>
      </c>
      <c r="AA50" s="111">
        <v>1</v>
      </c>
      <c r="AB50" s="111">
        <v>7</v>
      </c>
      <c r="AC50" s="111">
        <v>7</v>
      </c>
      <c r="AZ50" s="111">
        <v>2</v>
      </c>
      <c r="BA50" s="111">
        <f t="shared" si="11"/>
        <v>0</v>
      </c>
      <c r="BB50" s="111">
        <f t="shared" si="12"/>
        <v>0</v>
      </c>
      <c r="BC50" s="111">
        <f t="shared" si="13"/>
        <v>0</v>
      </c>
      <c r="BD50" s="111">
        <f t="shared" si="14"/>
        <v>0</v>
      </c>
      <c r="BE50" s="111">
        <f t="shared" si="15"/>
        <v>0</v>
      </c>
      <c r="CA50" s="217">
        <v>1</v>
      </c>
      <c r="CB50" s="217">
        <v>7</v>
      </c>
    </row>
    <row r="51" spans="1:80" ht="22.5">
      <c r="A51" s="137">
        <v>30</v>
      </c>
      <c r="B51" s="138" t="s">
        <v>802</v>
      </c>
      <c r="C51" s="139" t="s">
        <v>803</v>
      </c>
      <c r="D51" s="140" t="s">
        <v>476</v>
      </c>
      <c r="E51" s="141">
        <v>13.5</v>
      </c>
      <c r="F51" s="477"/>
      <c r="G51" s="478">
        <f t="shared" si="8"/>
        <v>0</v>
      </c>
      <c r="H51" s="218">
        <v>0.005</v>
      </c>
      <c r="I51" s="219">
        <f t="shared" si="9"/>
        <v>0.0675</v>
      </c>
      <c r="J51" s="218">
        <v>0</v>
      </c>
      <c r="K51" s="219">
        <f t="shared" si="10"/>
        <v>0</v>
      </c>
      <c r="O51" s="217">
        <v>2</v>
      </c>
      <c r="AA51" s="111">
        <v>1</v>
      </c>
      <c r="AB51" s="111">
        <v>7</v>
      </c>
      <c r="AC51" s="111">
        <v>7</v>
      </c>
      <c r="AZ51" s="111">
        <v>2</v>
      </c>
      <c r="BA51" s="111">
        <f t="shared" si="11"/>
        <v>0</v>
      </c>
      <c r="BB51" s="111">
        <f t="shared" si="12"/>
        <v>0</v>
      </c>
      <c r="BC51" s="111">
        <f t="shared" si="13"/>
        <v>0</v>
      </c>
      <c r="BD51" s="111">
        <f t="shared" si="14"/>
        <v>0</v>
      </c>
      <c r="BE51" s="111">
        <f t="shared" si="15"/>
        <v>0</v>
      </c>
      <c r="CA51" s="217">
        <v>1</v>
      </c>
      <c r="CB51" s="217">
        <v>7</v>
      </c>
    </row>
    <row r="52" spans="1:80" ht="12.75">
      <c r="A52" s="137">
        <v>31</v>
      </c>
      <c r="B52" s="138" t="s">
        <v>804</v>
      </c>
      <c r="C52" s="139" t="s">
        <v>805</v>
      </c>
      <c r="D52" s="140" t="s">
        <v>988</v>
      </c>
      <c r="E52" s="141">
        <v>1</v>
      </c>
      <c r="F52" s="477"/>
      <c r="G52" s="478">
        <f t="shared" si="8"/>
        <v>0</v>
      </c>
      <c r="H52" s="218">
        <v>0</v>
      </c>
      <c r="I52" s="219">
        <f t="shared" si="9"/>
        <v>0</v>
      </c>
      <c r="J52" s="218">
        <v>-0.4</v>
      </c>
      <c r="K52" s="219">
        <f t="shared" si="10"/>
        <v>-0.4</v>
      </c>
      <c r="O52" s="217">
        <v>2</v>
      </c>
      <c r="AA52" s="111">
        <v>1</v>
      </c>
      <c r="AB52" s="111">
        <v>7</v>
      </c>
      <c r="AC52" s="111">
        <v>7</v>
      </c>
      <c r="AZ52" s="111">
        <v>2</v>
      </c>
      <c r="BA52" s="111">
        <f t="shared" si="11"/>
        <v>0</v>
      </c>
      <c r="BB52" s="111">
        <f t="shared" si="12"/>
        <v>0</v>
      </c>
      <c r="BC52" s="111">
        <f t="shared" si="13"/>
        <v>0</v>
      </c>
      <c r="BD52" s="111">
        <f t="shared" si="14"/>
        <v>0</v>
      </c>
      <c r="BE52" s="111">
        <f t="shared" si="15"/>
        <v>0</v>
      </c>
      <c r="CA52" s="217">
        <v>1</v>
      </c>
      <c r="CB52" s="217">
        <v>7</v>
      </c>
    </row>
    <row r="53" spans="1:80" ht="12.75">
      <c r="A53" s="137">
        <v>32</v>
      </c>
      <c r="B53" s="138" t="s">
        <v>502</v>
      </c>
      <c r="C53" s="139" t="s">
        <v>503</v>
      </c>
      <c r="D53" s="140" t="s">
        <v>991</v>
      </c>
      <c r="E53" s="141">
        <v>0.217</v>
      </c>
      <c r="F53" s="477"/>
      <c r="G53" s="478">
        <f t="shared" si="8"/>
        <v>0</v>
      </c>
      <c r="H53" s="218">
        <v>0</v>
      </c>
      <c r="I53" s="219">
        <f t="shared" si="9"/>
        <v>0</v>
      </c>
      <c r="J53" s="218"/>
      <c r="K53" s="219">
        <f t="shared" si="10"/>
        <v>0</v>
      </c>
      <c r="O53" s="217">
        <v>2</v>
      </c>
      <c r="AA53" s="111">
        <v>7</v>
      </c>
      <c r="AB53" s="111">
        <v>1001</v>
      </c>
      <c r="AC53" s="111">
        <v>5</v>
      </c>
      <c r="AZ53" s="111">
        <v>2</v>
      </c>
      <c r="BA53" s="111">
        <f t="shared" si="11"/>
        <v>0</v>
      </c>
      <c r="BB53" s="111">
        <f t="shared" si="12"/>
        <v>0</v>
      </c>
      <c r="BC53" s="111">
        <f t="shared" si="13"/>
        <v>0</v>
      </c>
      <c r="BD53" s="111">
        <f t="shared" si="14"/>
        <v>0</v>
      </c>
      <c r="BE53" s="111">
        <f t="shared" si="15"/>
        <v>0</v>
      </c>
      <c r="CA53" s="217">
        <v>7</v>
      </c>
      <c r="CB53" s="217">
        <v>1001</v>
      </c>
    </row>
    <row r="54" spans="1:57" ht="12.75">
      <c r="A54" s="143"/>
      <c r="B54" s="144" t="s">
        <v>997</v>
      </c>
      <c r="C54" s="145" t="s">
        <v>504</v>
      </c>
      <c r="D54" s="146"/>
      <c r="E54" s="147"/>
      <c r="F54" s="479"/>
      <c r="G54" s="480">
        <f>SUM(G46:G53)</f>
        <v>0</v>
      </c>
      <c r="H54" s="220"/>
      <c r="I54" s="221">
        <f>SUM(I46:I53)</f>
        <v>0.21700000000000003</v>
      </c>
      <c r="J54" s="220"/>
      <c r="K54" s="221">
        <f>SUM(K46:K53)</f>
        <v>-0.4</v>
      </c>
      <c r="O54" s="217">
        <v>4</v>
      </c>
      <c r="BA54" s="222">
        <f>SUM(BA46:BA53)</f>
        <v>0</v>
      </c>
      <c r="BB54" s="222">
        <f>SUM(BB46:BB53)</f>
        <v>0</v>
      </c>
      <c r="BC54" s="222">
        <f>SUM(BC46:BC53)</f>
        <v>0</v>
      </c>
      <c r="BD54" s="222">
        <f>SUM(BD46:BD53)</f>
        <v>0</v>
      </c>
      <c r="BE54" s="222">
        <f>SUM(BE46:BE53)</f>
        <v>0</v>
      </c>
    </row>
    <row r="55" spans="1:15" ht="12.75">
      <c r="A55" s="129" t="s">
        <v>983</v>
      </c>
      <c r="B55" s="130" t="s">
        <v>505</v>
      </c>
      <c r="C55" s="131" t="s">
        <v>506</v>
      </c>
      <c r="D55" s="132"/>
      <c r="E55" s="133"/>
      <c r="F55" s="481"/>
      <c r="G55" s="482"/>
      <c r="H55" s="213"/>
      <c r="I55" s="214"/>
      <c r="J55" s="215"/>
      <c r="K55" s="216"/>
      <c r="O55" s="217">
        <v>1</v>
      </c>
    </row>
    <row r="56" spans="1:80" ht="12.75">
      <c r="A56" s="137">
        <v>33</v>
      </c>
      <c r="B56" s="138" t="s">
        <v>507</v>
      </c>
      <c r="C56" s="139" t="s">
        <v>508</v>
      </c>
      <c r="D56" s="140" t="s">
        <v>996</v>
      </c>
      <c r="E56" s="141">
        <v>165.4</v>
      </c>
      <c r="F56" s="477"/>
      <c r="G56" s="478">
        <f>E56*F56</f>
        <v>0</v>
      </c>
      <c r="H56" s="218">
        <v>0.00475</v>
      </c>
      <c r="I56" s="219">
        <f>E56*H56</f>
        <v>0.78565</v>
      </c>
      <c r="J56" s="218">
        <v>0</v>
      </c>
      <c r="K56" s="219">
        <f>E56*J56</f>
        <v>0</v>
      </c>
      <c r="O56" s="217">
        <v>2</v>
      </c>
      <c r="AA56" s="111">
        <v>1</v>
      </c>
      <c r="AB56" s="111">
        <v>7</v>
      </c>
      <c r="AC56" s="111">
        <v>7</v>
      </c>
      <c r="AZ56" s="111">
        <v>2</v>
      </c>
      <c r="BA56" s="111">
        <f>IF(AZ56=1,G56,0)</f>
        <v>0</v>
      </c>
      <c r="BB56" s="111">
        <f>IF(AZ56=2,G56,0)</f>
        <v>0</v>
      </c>
      <c r="BC56" s="111">
        <f>IF(AZ56=3,G56,0)</f>
        <v>0</v>
      </c>
      <c r="BD56" s="111">
        <f>IF(AZ56=4,G56,0)</f>
        <v>0</v>
      </c>
      <c r="BE56" s="111">
        <f>IF(AZ56=5,G56,0)</f>
        <v>0</v>
      </c>
      <c r="CA56" s="217">
        <v>1</v>
      </c>
      <c r="CB56" s="217">
        <v>7</v>
      </c>
    </row>
    <row r="57" spans="1:80" ht="12.75">
      <c r="A57" s="137">
        <v>34</v>
      </c>
      <c r="B57" s="138" t="s">
        <v>509</v>
      </c>
      <c r="C57" s="139" t="s">
        <v>510</v>
      </c>
      <c r="D57" s="140" t="s">
        <v>996</v>
      </c>
      <c r="E57" s="141">
        <v>170.362</v>
      </c>
      <c r="F57" s="477"/>
      <c r="G57" s="478">
        <f>E57*F57</f>
        <v>0</v>
      </c>
      <c r="H57" s="218">
        <v>0.0192</v>
      </c>
      <c r="I57" s="219">
        <f>E57*H57</f>
        <v>3.2709504</v>
      </c>
      <c r="J57" s="218"/>
      <c r="K57" s="219">
        <f>E57*J57</f>
        <v>0</v>
      </c>
      <c r="O57" s="217">
        <v>2</v>
      </c>
      <c r="AA57" s="111">
        <v>3</v>
      </c>
      <c r="AB57" s="111">
        <v>7</v>
      </c>
      <c r="AC57" s="111">
        <v>5976420322</v>
      </c>
      <c r="AZ57" s="111">
        <v>2</v>
      </c>
      <c r="BA57" s="111">
        <f>IF(AZ57=1,G57,0)</f>
        <v>0</v>
      </c>
      <c r="BB57" s="111">
        <f>IF(AZ57=2,G57,0)</f>
        <v>0</v>
      </c>
      <c r="BC57" s="111">
        <f>IF(AZ57=3,G57,0)</f>
        <v>0</v>
      </c>
      <c r="BD57" s="111">
        <f>IF(AZ57=4,G57,0)</f>
        <v>0</v>
      </c>
      <c r="BE57" s="111">
        <f>IF(AZ57=5,G57,0)</f>
        <v>0</v>
      </c>
      <c r="CA57" s="217">
        <v>3</v>
      </c>
      <c r="CB57" s="217">
        <v>7</v>
      </c>
    </row>
    <row r="58" spans="1:80" ht="12.75">
      <c r="A58" s="137">
        <v>35</v>
      </c>
      <c r="B58" s="138" t="s">
        <v>511</v>
      </c>
      <c r="C58" s="139" t="s">
        <v>512</v>
      </c>
      <c r="D58" s="140" t="s">
        <v>991</v>
      </c>
      <c r="E58" s="141">
        <v>4.0566004</v>
      </c>
      <c r="F58" s="477"/>
      <c r="G58" s="478">
        <f>E58*F58</f>
        <v>0</v>
      </c>
      <c r="H58" s="218">
        <v>0</v>
      </c>
      <c r="I58" s="219">
        <f>E58*H58</f>
        <v>0</v>
      </c>
      <c r="J58" s="218"/>
      <c r="K58" s="219">
        <f>E58*J58</f>
        <v>0</v>
      </c>
      <c r="O58" s="217">
        <v>2</v>
      </c>
      <c r="AA58" s="111">
        <v>7</v>
      </c>
      <c r="AB58" s="111">
        <v>1001</v>
      </c>
      <c r="AC58" s="111">
        <v>5</v>
      </c>
      <c r="AZ58" s="111">
        <v>2</v>
      </c>
      <c r="BA58" s="111">
        <f>IF(AZ58=1,G58,0)</f>
        <v>0</v>
      </c>
      <c r="BB58" s="111">
        <f>IF(AZ58=2,G58,0)</f>
        <v>0</v>
      </c>
      <c r="BC58" s="111">
        <f>IF(AZ58=3,G58,0)</f>
        <v>0</v>
      </c>
      <c r="BD58" s="111">
        <f>IF(AZ58=4,G58,0)</f>
        <v>0</v>
      </c>
      <c r="BE58" s="111">
        <f>IF(AZ58=5,G58,0)</f>
        <v>0</v>
      </c>
      <c r="CA58" s="217">
        <v>7</v>
      </c>
      <c r="CB58" s="217">
        <v>1001</v>
      </c>
    </row>
    <row r="59" spans="1:57" ht="12.75">
      <c r="A59" s="143"/>
      <c r="B59" s="144" t="s">
        <v>997</v>
      </c>
      <c r="C59" s="145" t="s">
        <v>513</v>
      </c>
      <c r="D59" s="146"/>
      <c r="E59" s="147"/>
      <c r="F59" s="479"/>
      <c r="G59" s="480">
        <f>SUM(G55:G58)</f>
        <v>0</v>
      </c>
      <c r="H59" s="220"/>
      <c r="I59" s="221">
        <f>SUM(I55:I58)</f>
        <v>4.0566004</v>
      </c>
      <c r="J59" s="220"/>
      <c r="K59" s="221">
        <f>SUM(K55:K58)</f>
        <v>0</v>
      </c>
      <c r="O59" s="217">
        <v>4</v>
      </c>
      <c r="BA59" s="222">
        <f>SUM(BA55:BA58)</f>
        <v>0</v>
      </c>
      <c r="BB59" s="222">
        <f>SUM(BB55:BB58)</f>
        <v>0</v>
      </c>
      <c r="BC59" s="222">
        <f>SUM(BC55:BC58)</f>
        <v>0</v>
      </c>
      <c r="BD59" s="222">
        <f>SUM(BD55:BD58)</f>
        <v>0</v>
      </c>
      <c r="BE59" s="222">
        <f>SUM(BE55:BE58)</f>
        <v>0</v>
      </c>
    </row>
    <row r="60" spans="1:15" ht="12.75">
      <c r="A60" s="129" t="s">
        <v>983</v>
      </c>
      <c r="B60" s="130" t="s">
        <v>521</v>
      </c>
      <c r="C60" s="131" t="s">
        <v>522</v>
      </c>
      <c r="D60" s="132"/>
      <c r="E60" s="133"/>
      <c r="F60" s="481"/>
      <c r="G60" s="482"/>
      <c r="H60" s="213"/>
      <c r="I60" s="214"/>
      <c r="J60" s="215"/>
      <c r="K60" s="216"/>
      <c r="O60" s="217">
        <v>1</v>
      </c>
    </row>
    <row r="61" spans="1:80" ht="12.75">
      <c r="A61" s="137">
        <v>36</v>
      </c>
      <c r="B61" s="138" t="s">
        <v>523</v>
      </c>
      <c r="C61" s="139" t="s">
        <v>524</v>
      </c>
      <c r="D61" s="140" t="s">
        <v>996</v>
      </c>
      <c r="E61" s="141">
        <v>31.28</v>
      </c>
      <c r="F61" s="477"/>
      <c r="G61" s="478">
        <f>E61*F61</f>
        <v>0</v>
      </c>
      <c r="H61" s="218">
        <v>0.05196</v>
      </c>
      <c r="I61" s="219">
        <f>E61*H61</f>
        <v>1.6253088</v>
      </c>
      <c r="J61" s="218">
        <v>0</v>
      </c>
      <c r="K61" s="219">
        <f>E61*J61</f>
        <v>0</v>
      </c>
      <c r="O61" s="217">
        <v>2</v>
      </c>
      <c r="AA61" s="111">
        <v>1</v>
      </c>
      <c r="AB61" s="111">
        <v>7</v>
      </c>
      <c r="AC61" s="111">
        <v>7</v>
      </c>
      <c r="AZ61" s="111">
        <v>2</v>
      </c>
      <c r="BA61" s="111">
        <f>IF(AZ61=1,G61,0)</f>
        <v>0</v>
      </c>
      <c r="BB61" s="111">
        <f>IF(AZ61=2,G61,0)</f>
        <v>0</v>
      </c>
      <c r="BC61" s="111">
        <f>IF(AZ61=3,G61,0)</f>
        <v>0</v>
      </c>
      <c r="BD61" s="111">
        <f>IF(AZ61=4,G61,0)</f>
        <v>0</v>
      </c>
      <c r="BE61" s="111">
        <f>IF(AZ61=5,G61,0)</f>
        <v>0</v>
      </c>
      <c r="CA61" s="217">
        <v>1</v>
      </c>
      <c r="CB61" s="217">
        <v>7</v>
      </c>
    </row>
    <row r="62" spans="1:80" ht="12.75">
      <c r="A62" s="137">
        <v>37</v>
      </c>
      <c r="B62" s="138" t="s">
        <v>525</v>
      </c>
      <c r="C62" s="139" t="s">
        <v>526</v>
      </c>
      <c r="D62" s="140" t="s">
        <v>996</v>
      </c>
      <c r="E62" s="141">
        <v>32.239</v>
      </c>
      <c r="F62" s="477"/>
      <c r="G62" s="478">
        <f>E62*F62</f>
        <v>0</v>
      </c>
      <c r="H62" s="218">
        <v>0</v>
      </c>
      <c r="I62" s="219">
        <f>E62*H62</f>
        <v>0</v>
      </c>
      <c r="J62" s="218"/>
      <c r="K62" s="219">
        <f>E62*J62</f>
        <v>0</v>
      </c>
      <c r="O62" s="217">
        <v>2</v>
      </c>
      <c r="AA62" s="111">
        <v>12</v>
      </c>
      <c r="AB62" s="111">
        <v>0</v>
      </c>
      <c r="AC62" s="111">
        <v>29</v>
      </c>
      <c r="AZ62" s="111">
        <v>2</v>
      </c>
      <c r="BA62" s="111">
        <f>IF(AZ62=1,G62,0)</f>
        <v>0</v>
      </c>
      <c r="BB62" s="111">
        <f>IF(AZ62=2,G62,0)</f>
        <v>0</v>
      </c>
      <c r="BC62" s="111">
        <f>IF(AZ62=3,G62,0)</f>
        <v>0</v>
      </c>
      <c r="BD62" s="111">
        <f>IF(AZ62=4,G62,0)</f>
        <v>0</v>
      </c>
      <c r="BE62" s="111">
        <f>IF(AZ62=5,G62,0)</f>
        <v>0</v>
      </c>
      <c r="CA62" s="217">
        <v>12</v>
      </c>
      <c r="CB62" s="217">
        <v>0</v>
      </c>
    </row>
    <row r="63" spans="1:80" ht="12.75">
      <c r="A63" s="137">
        <v>38</v>
      </c>
      <c r="B63" s="138" t="s">
        <v>527</v>
      </c>
      <c r="C63" s="139" t="s">
        <v>528</v>
      </c>
      <c r="D63" s="140" t="s">
        <v>991</v>
      </c>
      <c r="E63" s="141">
        <v>1.6253088</v>
      </c>
      <c r="F63" s="477"/>
      <c r="G63" s="478">
        <f>E63*F63</f>
        <v>0</v>
      </c>
      <c r="H63" s="218">
        <v>0</v>
      </c>
      <c r="I63" s="219">
        <f>E63*H63</f>
        <v>0</v>
      </c>
      <c r="J63" s="218"/>
      <c r="K63" s="219">
        <f>E63*J63</f>
        <v>0</v>
      </c>
      <c r="O63" s="217">
        <v>2</v>
      </c>
      <c r="AA63" s="111">
        <v>7</v>
      </c>
      <c r="AB63" s="111">
        <v>1001</v>
      </c>
      <c r="AC63" s="111">
        <v>5</v>
      </c>
      <c r="AZ63" s="111">
        <v>2</v>
      </c>
      <c r="BA63" s="111">
        <f>IF(AZ63=1,G63,0)</f>
        <v>0</v>
      </c>
      <c r="BB63" s="111">
        <f>IF(AZ63=2,G63,0)</f>
        <v>0</v>
      </c>
      <c r="BC63" s="111">
        <f>IF(AZ63=3,G63,0)</f>
        <v>0</v>
      </c>
      <c r="BD63" s="111">
        <f>IF(AZ63=4,G63,0)</f>
        <v>0</v>
      </c>
      <c r="BE63" s="111">
        <f>IF(AZ63=5,G63,0)</f>
        <v>0</v>
      </c>
      <c r="CA63" s="217">
        <v>7</v>
      </c>
      <c r="CB63" s="217">
        <v>1001</v>
      </c>
    </row>
    <row r="64" spans="1:57" ht="12.75">
      <c r="A64" s="143"/>
      <c r="B64" s="144" t="s">
        <v>997</v>
      </c>
      <c r="C64" s="145" t="s">
        <v>529</v>
      </c>
      <c r="D64" s="146"/>
      <c r="E64" s="147"/>
      <c r="F64" s="479"/>
      <c r="G64" s="480">
        <f>SUM(G60:G63)</f>
        <v>0</v>
      </c>
      <c r="H64" s="220"/>
      <c r="I64" s="221">
        <f>SUM(I60:I63)</f>
        <v>1.6253088</v>
      </c>
      <c r="J64" s="220"/>
      <c r="K64" s="221">
        <f>SUM(K60:K63)</f>
        <v>0</v>
      </c>
      <c r="O64" s="217">
        <v>4</v>
      </c>
      <c r="BA64" s="222">
        <f>SUM(BA60:BA63)</f>
        <v>0</v>
      </c>
      <c r="BB64" s="222">
        <f>SUM(BB60:BB63)</f>
        <v>0</v>
      </c>
      <c r="BC64" s="222">
        <f>SUM(BC60:BC63)</f>
        <v>0</v>
      </c>
      <c r="BD64" s="222">
        <f>SUM(BD60:BD63)</f>
        <v>0</v>
      </c>
      <c r="BE64" s="222">
        <f>SUM(BE60:BE63)</f>
        <v>0</v>
      </c>
    </row>
    <row r="65" spans="1:15" ht="12.75">
      <c r="A65" s="129" t="s">
        <v>983</v>
      </c>
      <c r="B65" s="130" t="s">
        <v>111</v>
      </c>
      <c r="C65" s="131" t="s">
        <v>112</v>
      </c>
      <c r="D65" s="132"/>
      <c r="E65" s="133"/>
      <c r="F65" s="481"/>
      <c r="G65" s="482"/>
      <c r="H65" s="213"/>
      <c r="I65" s="214"/>
      <c r="J65" s="215"/>
      <c r="K65" s="216"/>
      <c r="O65" s="217">
        <v>1</v>
      </c>
    </row>
    <row r="66" spans="1:80" ht="12.75">
      <c r="A66" s="137">
        <v>39</v>
      </c>
      <c r="B66" s="138" t="s">
        <v>532</v>
      </c>
      <c r="C66" s="139" t="s">
        <v>533</v>
      </c>
      <c r="D66" s="140" t="s">
        <v>996</v>
      </c>
      <c r="E66" s="141">
        <v>100.36</v>
      </c>
      <c r="F66" s="477"/>
      <c r="G66" s="478">
        <f>E66*F66</f>
        <v>0</v>
      </c>
      <c r="H66" s="218">
        <v>0.00061</v>
      </c>
      <c r="I66" s="219">
        <f>E66*H66</f>
        <v>0.0612196</v>
      </c>
      <c r="J66" s="218">
        <v>0</v>
      </c>
      <c r="K66" s="219">
        <f>E66*J66</f>
        <v>0</v>
      </c>
      <c r="O66" s="217">
        <v>2</v>
      </c>
      <c r="AA66" s="111">
        <v>1</v>
      </c>
      <c r="AB66" s="111">
        <v>7</v>
      </c>
      <c r="AC66" s="111">
        <v>7</v>
      </c>
      <c r="AZ66" s="111">
        <v>2</v>
      </c>
      <c r="BA66" s="111">
        <f>IF(AZ66=1,G66,0)</f>
        <v>0</v>
      </c>
      <c r="BB66" s="111">
        <f>IF(AZ66=2,G66,0)</f>
        <v>0</v>
      </c>
      <c r="BC66" s="111">
        <f>IF(AZ66=3,G66,0)</f>
        <v>0</v>
      </c>
      <c r="BD66" s="111">
        <f>IF(AZ66=4,G66,0)</f>
        <v>0</v>
      </c>
      <c r="BE66" s="111">
        <f>IF(AZ66=5,G66,0)</f>
        <v>0</v>
      </c>
      <c r="CA66" s="217">
        <v>1</v>
      </c>
      <c r="CB66" s="217">
        <v>7</v>
      </c>
    </row>
    <row r="67" spans="1:57" ht="12.75">
      <c r="A67" s="143"/>
      <c r="B67" s="144" t="s">
        <v>997</v>
      </c>
      <c r="C67" s="145" t="s">
        <v>534</v>
      </c>
      <c r="D67" s="146"/>
      <c r="E67" s="147"/>
      <c r="F67" s="479"/>
      <c r="G67" s="480">
        <f>SUM(G65:G66)</f>
        <v>0</v>
      </c>
      <c r="H67" s="220"/>
      <c r="I67" s="221">
        <f>SUM(I65:I66)</f>
        <v>0.0612196</v>
      </c>
      <c r="J67" s="220"/>
      <c r="K67" s="221">
        <f>SUM(K65:K66)</f>
        <v>0</v>
      </c>
      <c r="O67" s="217">
        <v>4</v>
      </c>
      <c r="BA67" s="222">
        <f>SUM(BA65:BA66)</f>
        <v>0</v>
      </c>
      <c r="BB67" s="222">
        <f>SUM(BB65:BB66)</f>
        <v>0</v>
      </c>
      <c r="BC67" s="222">
        <f>SUM(BC65:BC66)</f>
        <v>0</v>
      </c>
      <c r="BD67" s="222">
        <f>SUM(BD65:BD66)</f>
        <v>0</v>
      </c>
      <c r="BE67" s="222">
        <f>SUM(BE65:BE66)</f>
        <v>0</v>
      </c>
    </row>
    <row r="68" spans="1:15" ht="12.75">
      <c r="A68" s="129" t="s">
        <v>983</v>
      </c>
      <c r="B68" s="130" t="s">
        <v>535</v>
      </c>
      <c r="C68" s="131" t="s">
        <v>536</v>
      </c>
      <c r="D68" s="132"/>
      <c r="E68" s="133"/>
      <c r="F68" s="481"/>
      <c r="G68" s="482"/>
      <c r="H68" s="213"/>
      <c r="I68" s="214"/>
      <c r="J68" s="215"/>
      <c r="K68" s="216"/>
      <c r="O68" s="217">
        <v>1</v>
      </c>
    </row>
    <row r="69" spans="1:80" ht="22.5">
      <c r="A69" s="137">
        <v>40</v>
      </c>
      <c r="B69" s="138" t="s">
        <v>537</v>
      </c>
      <c r="C69" s="139" t="s">
        <v>607</v>
      </c>
      <c r="D69" s="140" t="s">
        <v>996</v>
      </c>
      <c r="E69" s="141">
        <v>300.33</v>
      </c>
      <c r="F69" s="477"/>
      <c r="G69" s="478">
        <f>E69*F69</f>
        <v>0</v>
      </c>
      <c r="H69" s="218">
        <v>0.0002</v>
      </c>
      <c r="I69" s="219">
        <f>E69*H69</f>
        <v>0.060066</v>
      </c>
      <c r="J69" s="218">
        <v>0</v>
      </c>
      <c r="K69" s="219">
        <f>E69*J69</f>
        <v>0</v>
      </c>
      <c r="O69" s="217">
        <v>2</v>
      </c>
      <c r="AA69" s="111">
        <v>1</v>
      </c>
      <c r="AB69" s="111">
        <v>7</v>
      </c>
      <c r="AC69" s="111">
        <v>7</v>
      </c>
      <c r="AZ69" s="111">
        <v>2</v>
      </c>
      <c r="BA69" s="111">
        <f>IF(AZ69=1,G69,0)</f>
        <v>0</v>
      </c>
      <c r="BB69" s="111">
        <f>IF(AZ69=2,G69,0)</f>
        <v>0</v>
      </c>
      <c r="BC69" s="111">
        <f>IF(AZ69=3,G69,0)</f>
        <v>0</v>
      </c>
      <c r="BD69" s="111">
        <f>IF(AZ69=4,G69,0)</f>
        <v>0</v>
      </c>
      <c r="BE69" s="111">
        <f>IF(AZ69=5,G69,0)</f>
        <v>0</v>
      </c>
      <c r="CA69" s="217">
        <v>1</v>
      </c>
      <c r="CB69" s="217">
        <v>7</v>
      </c>
    </row>
    <row r="70" spans="1:57" ht="12.75">
      <c r="A70" s="143"/>
      <c r="B70" s="144" t="s">
        <v>997</v>
      </c>
      <c r="C70" s="145" t="s">
        <v>539</v>
      </c>
      <c r="D70" s="146"/>
      <c r="E70" s="147"/>
      <c r="F70" s="479"/>
      <c r="G70" s="480">
        <f>SUM(G68:G69)</f>
        <v>0</v>
      </c>
      <c r="H70" s="220"/>
      <c r="I70" s="221">
        <f>SUM(I68:I69)</f>
        <v>0.060066</v>
      </c>
      <c r="J70" s="220"/>
      <c r="K70" s="221">
        <f>SUM(K68:K69)</f>
        <v>0</v>
      </c>
      <c r="O70" s="217">
        <v>4</v>
      </c>
      <c r="BA70" s="222">
        <f>SUM(BA68:BA69)</f>
        <v>0</v>
      </c>
      <c r="BB70" s="222">
        <f>SUM(BB68:BB69)</f>
        <v>0</v>
      </c>
      <c r="BC70" s="222">
        <f>SUM(BC68:BC69)</f>
        <v>0</v>
      </c>
      <c r="BD70" s="222">
        <f>SUM(BD68:BD69)</f>
        <v>0</v>
      </c>
      <c r="BE70" s="222">
        <f>SUM(BE68:BE69)</f>
        <v>0</v>
      </c>
    </row>
    <row r="71" spans="1:15" ht="12.75">
      <c r="A71" s="129" t="s">
        <v>983</v>
      </c>
      <c r="B71" s="130" t="s">
        <v>547</v>
      </c>
      <c r="C71" s="131" t="s">
        <v>548</v>
      </c>
      <c r="D71" s="132"/>
      <c r="E71" s="133"/>
      <c r="F71" s="481"/>
      <c r="G71" s="482"/>
      <c r="H71" s="213"/>
      <c r="I71" s="214"/>
      <c r="J71" s="215"/>
      <c r="K71" s="216"/>
      <c r="O71" s="217">
        <v>1</v>
      </c>
    </row>
    <row r="72" spans="1:80" ht="12.75">
      <c r="A72" s="137">
        <v>41</v>
      </c>
      <c r="B72" s="138" t="s">
        <v>549</v>
      </c>
      <c r="C72" s="139" t="s">
        <v>550</v>
      </c>
      <c r="D72" s="140" t="s">
        <v>991</v>
      </c>
      <c r="E72" s="141">
        <v>1.4754</v>
      </c>
      <c r="F72" s="477"/>
      <c r="G72" s="478">
        <f aca="true" t="shared" si="16" ref="G72:G78">E72*F72</f>
        <v>0</v>
      </c>
      <c r="H72" s="218">
        <v>0</v>
      </c>
      <c r="I72" s="219">
        <f aca="true" t="shared" si="17" ref="I72:I78">E72*H72</f>
        <v>0</v>
      </c>
      <c r="J72" s="218"/>
      <c r="K72" s="219">
        <f aca="true" t="shared" si="18" ref="K72:K78">E72*J72</f>
        <v>0</v>
      </c>
      <c r="O72" s="217">
        <v>2</v>
      </c>
      <c r="AA72" s="111">
        <v>8</v>
      </c>
      <c r="AB72" s="111">
        <v>1</v>
      </c>
      <c r="AC72" s="111">
        <v>3</v>
      </c>
      <c r="AZ72" s="111">
        <v>1</v>
      </c>
      <c r="BA72" s="111">
        <f aca="true" t="shared" si="19" ref="BA72:BA78">IF(AZ72=1,G72,0)</f>
        <v>0</v>
      </c>
      <c r="BB72" s="111">
        <f aca="true" t="shared" si="20" ref="BB72:BB78">IF(AZ72=2,G72,0)</f>
        <v>0</v>
      </c>
      <c r="BC72" s="111">
        <f aca="true" t="shared" si="21" ref="BC72:BC78">IF(AZ72=3,G72,0)</f>
        <v>0</v>
      </c>
      <c r="BD72" s="111">
        <f aca="true" t="shared" si="22" ref="BD72:BD78">IF(AZ72=4,G72,0)</f>
        <v>0</v>
      </c>
      <c r="BE72" s="111">
        <f aca="true" t="shared" si="23" ref="BE72:BE78">IF(AZ72=5,G72,0)</f>
        <v>0</v>
      </c>
      <c r="CA72" s="217">
        <v>8</v>
      </c>
      <c r="CB72" s="217">
        <v>1</v>
      </c>
    </row>
    <row r="73" spans="1:80" ht="12.75">
      <c r="A73" s="137">
        <v>42</v>
      </c>
      <c r="B73" s="138" t="s">
        <v>551</v>
      </c>
      <c r="C73" s="139" t="s">
        <v>552</v>
      </c>
      <c r="D73" s="140" t="s">
        <v>991</v>
      </c>
      <c r="E73" s="141">
        <v>4.4262</v>
      </c>
      <c r="F73" s="477"/>
      <c r="G73" s="478">
        <f t="shared" si="16"/>
        <v>0</v>
      </c>
      <c r="H73" s="218">
        <v>0</v>
      </c>
      <c r="I73" s="219">
        <f t="shared" si="17"/>
        <v>0</v>
      </c>
      <c r="J73" s="218"/>
      <c r="K73" s="219">
        <f t="shared" si="18"/>
        <v>0</v>
      </c>
      <c r="O73" s="217">
        <v>2</v>
      </c>
      <c r="AA73" s="111">
        <v>8</v>
      </c>
      <c r="AB73" s="111">
        <v>1</v>
      </c>
      <c r="AC73" s="111">
        <v>3</v>
      </c>
      <c r="AZ73" s="111">
        <v>1</v>
      </c>
      <c r="BA73" s="111">
        <f t="shared" si="19"/>
        <v>0</v>
      </c>
      <c r="BB73" s="111">
        <f t="shared" si="20"/>
        <v>0</v>
      </c>
      <c r="BC73" s="111">
        <f t="shared" si="21"/>
        <v>0</v>
      </c>
      <c r="BD73" s="111">
        <f t="shared" si="22"/>
        <v>0</v>
      </c>
      <c r="BE73" s="111">
        <f t="shared" si="23"/>
        <v>0</v>
      </c>
      <c r="CA73" s="217">
        <v>8</v>
      </c>
      <c r="CB73" s="217">
        <v>1</v>
      </c>
    </row>
    <row r="74" spans="1:80" ht="12.75">
      <c r="A74" s="137">
        <v>43</v>
      </c>
      <c r="B74" s="138" t="s">
        <v>553</v>
      </c>
      <c r="C74" s="139" t="s">
        <v>554</v>
      </c>
      <c r="D74" s="140" t="s">
        <v>991</v>
      </c>
      <c r="E74" s="141">
        <v>1.4754</v>
      </c>
      <c r="F74" s="477"/>
      <c r="G74" s="478">
        <f t="shared" si="16"/>
        <v>0</v>
      </c>
      <c r="H74" s="218">
        <v>0</v>
      </c>
      <c r="I74" s="219">
        <f t="shared" si="17"/>
        <v>0</v>
      </c>
      <c r="J74" s="218"/>
      <c r="K74" s="219">
        <f t="shared" si="18"/>
        <v>0</v>
      </c>
      <c r="O74" s="217">
        <v>2</v>
      </c>
      <c r="AA74" s="111">
        <v>8</v>
      </c>
      <c r="AB74" s="111">
        <v>1</v>
      </c>
      <c r="AC74" s="111">
        <v>3</v>
      </c>
      <c r="AZ74" s="111">
        <v>1</v>
      </c>
      <c r="BA74" s="111">
        <f t="shared" si="19"/>
        <v>0</v>
      </c>
      <c r="BB74" s="111">
        <f t="shared" si="20"/>
        <v>0</v>
      </c>
      <c r="BC74" s="111">
        <f t="shared" si="21"/>
        <v>0</v>
      </c>
      <c r="BD74" s="111">
        <f t="shared" si="22"/>
        <v>0</v>
      </c>
      <c r="BE74" s="111">
        <f t="shared" si="23"/>
        <v>0</v>
      </c>
      <c r="CA74" s="217">
        <v>8</v>
      </c>
      <c r="CB74" s="217">
        <v>1</v>
      </c>
    </row>
    <row r="75" spans="1:80" ht="12.75">
      <c r="A75" s="137">
        <v>44</v>
      </c>
      <c r="B75" s="138" t="s">
        <v>555</v>
      </c>
      <c r="C75" s="139" t="s">
        <v>556</v>
      </c>
      <c r="D75" s="140" t="s">
        <v>991</v>
      </c>
      <c r="E75" s="141">
        <v>4.4262</v>
      </c>
      <c r="F75" s="477"/>
      <c r="G75" s="478">
        <f t="shared" si="16"/>
        <v>0</v>
      </c>
      <c r="H75" s="218">
        <v>0</v>
      </c>
      <c r="I75" s="219">
        <f t="shared" si="17"/>
        <v>0</v>
      </c>
      <c r="J75" s="218"/>
      <c r="K75" s="219">
        <f t="shared" si="18"/>
        <v>0</v>
      </c>
      <c r="O75" s="217">
        <v>2</v>
      </c>
      <c r="AA75" s="111">
        <v>8</v>
      </c>
      <c r="AB75" s="111">
        <v>1</v>
      </c>
      <c r="AC75" s="111">
        <v>3</v>
      </c>
      <c r="AZ75" s="111">
        <v>1</v>
      </c>
      <c r="BA75" s="111">
        <f t="shared" si="19"/>
        <v>0</v>
      </c>
      <c r="BB75" s="111">
        <f t="shared" si="20"/>
        <v>0</v>
      </c>
      <c r="BC75" s="111">
        <f t="shared" si="21"/>
        <v>0</v>
      </c>
      <c r="BD75" s="111">
        <f t="shared" si="22"/>
        <v>0</v>
      </c>
      <c r="BE75" s="111">
        <f t="shared" si="23"/>
        <v>0</v>
      </c>
      <c r="CA75" s="217">
        <v>8</v>
      </c>
      <c r="CB75" s="217">
        <v>1</v>
      </c>
    </row>
    <row r="76" spans="1:80" ht="12.75">
      <c r="A76" s="137">
        <v>45</v>
      </c>
      <c r="B76" s="138" t="s">
        <v>557</v>
      </c>
      <c r="C76" s="139" t="s">
        <v>558</v>
      </c>
      <c r="D76" s="140" t="s">
        <v>991</v>
      </c>
      <c r="E76" s="141">
        <v>1.4754</v>
      </c>
      <c r="F76" s="477"/>
      <c r="G76" s="478">
        <f t="shared" si="16"/>
        <v>0</v>
      </c>
      <c r="H76" s="218">
        <v>0</v>
      </c>
      <c r="I76" s="219">
        <f t="shared" si="17"/>
        <v>0</v>
      </c>
      <c r="J76" s="218"/>
      <c r="K76" s="219">
        <f t="shared" si="18"/>
        <v>0</v>
      </c>
      <c r="O76" s="217">
        <v>2</v>
      </c>
      <c r="AA76" s="111">
        <v>8</v>
      </c>
      <c r="AB76" s="111">
        <v>0</v>
      </c>
      <c r="AC76" s="111">
        <v>3</v>
      </c>
      <c r="AZ76" s="111">
        <v>1</v>
      </c>
      <c r="BA76" s="111">
        <f t="shared" si="19"/>
        <v>0</v>
      </c>
      <c r="BB76" s="111">
        <f t="shared" si="20"/>
        <v>0</v>
      </c>
      <c r="BC76" s="111">
        <f t="shared" si="21"/>
        <v>0</v>
      </c>
      <c r="BD76" s="111">
        <f t="shared" si="22"/>
        <v>0</v>
      </c>
      <c r="BE76" s="111">
        <f t="shared" si="23"/>
        <v>0</v>
      </c>
      <c r="CA76" s="217">
        <v>8</v>
      </c>
      <c r="CB76" s="217">
        <v>0</v>
      </c>
    </row>
    <row r="77" spans="1:80" ht="12.75">
      <c r="A77" s="137">
        <v>46</v>
      </c>
      <c r="B77" s="138" t="s">
        <v>559</v>
      </c>
      <c r="C77" s="139" t="s">
        <v>560</v>
      </c>
      <c r="D77" s="140" t="s">
        <v>991</v>
      </c>
      <c r="E77" s="141">
        <v>1.4754</v>
      </c>
      <c r="F77" s="477"/>
      <c r="G77" s="478">
        <f t="shared" si="16"/>
        <v>0</v>
      </c>
      <c r="H77" s="218">
        <v>0</v>
      </c>
      <c r="I77" s="219">
        <f t="shared" si="17"/>
        <v>0</v>
      </c>
      <c r="J77" s="218"/>
      <c r="K77" s="219">
        <f t="shared" si="18"/>
        <v>0</v>
      </c>
      <c r="O77" s="217">
        <v>2</v>
      </c>
      <c r="AA77" s="111">
        <v>8</v>
      </c>
      <c r="AB77" s="111">
        <v>1</v>
      </c>
      <c r="AC77" s="111">
        <v>3</v>
      </c>
      <c r="AZ77" s="111">
        <v>1</v>
      </c>
      <c r="BA77" s="111">
        <f t="shared" si="19"/>
        <v>0</v>
      </c>
      <c r="BB77" s="111">
        <f t="shared" si="20"/>
        <v>0</v>
      </c>
      <c r="BC77" s="111">
        <f t="shared" si="21"/>
        <v>0</v>
      </c>
      <c r="BD77" s="111">
        <f t="shared" si="22"/>
        <v>0</v>
      </c>
      <c r="BE77" s="111">
        <f t="shared" si="23"/>
        <v>0</v>
      </c>
      <c r="CA77" s="217">
        <v>8</v>
      </c>
      <c r="CB77" s="217">
        <v>1</v>
      </c>
    </row>
    <row r="78" spans="1:80" ht="12.75">
      <c r="A78" s="137">
        <v>47</v>
      </c>
      <c r="B78" s="138" t="s">
        <v>561</v>
      </c>
      <c r="C78" s="139" t="s">
        <v>562</v>
      </c>
      <c r="D78" s="140" t="s">
        <v>991</v>
      </c>
      <c r="E78" s="141">
        <v>1.4754</v>
      </c>
      <c r="F78" s="477"/>
      <c r="G78" s="478">
        <f t="shared" si="16"/>
        <v>0</v>
      </c>
      <c r="H78" s="218">
        <v>0</v>
      </c>
      <c r="I78" s="219">
        <f t="shared" si="17"/>
        <v>0</v>
      </c>
      <c r="J78" s="218"/>
      <c r="K78" s="219">
        <f t="shared" si="18"/>
        <v>0</v>
      </c>
      <c r="O78" s="217">
        <v>2</v>
      </c>
      <c r="AA78" s="111">
        <v>8</v>
      </c>
      <c r="AB78" s="111">
        <v>1</v>
      </c>
      <c r="AC78" s="111">
        <v>3</v>
      </c>
      <c r="AZ78" s="111">
        <v>1</v>
      </c>
      <c r="BA78" s="111">
        <f t="shared" si="19"/>
        <v>0</v>
      </c>
      <c r="BB78" s="111">
        <f t="shared" si="20"/>
        <v>0</v>
      </c>
      <c r="BC78" s="111">
        <f t="shared" si="21"/>
        <v>0</v>
      </c>
      <c r="BD78" s="111">
        <f t="shared" si="22"/>
        <v>0</v>
      </c>
      <c r="BE78" s="111">
        <f t="shared" si="23"/>
        <v>0</v>
      </c>
      <c r="CA78" s="217">
        <v>8</v>
      </c>
      <c r="CB78" s="217">
        <v>1</v>
      </c>
    </row>
    <row r="79" spans="1:57" ht="15" customHeight="1">
      <c r="A79" s="143"/>
      <c r="B79" s="144" t="s">
        <v>997</v>
      </c>
      <c r="C79" s="145" t="s">
        <v>563</v>
      </c>
      <c r="D79" s="146"/>
      <c r="E79" s="147"/>
      <c r="F79" s="479"/>
      <c r="G79" s="480">
        <f>SUM(G71:G78)</f>
        <v>0</v>
      </c>
      <c r="H79" s="220"/>
      <c r="I79" s="221">
        <f>SUM(I71:I78)</f>
        <v>0</v>
      </c>
      <c r="J79" s="220"/>
      <c r="K79" s="221">
        <f>SUM(K71:K78)</f>
        <v>0</v>
      </c>
      <c r="O79" s="217">
        <v>4</v>
      </c>
      <c r="BA79" s="222">
        <f>SUM(BA71:BA78)</f>
        <v>0</v>
      </c>
      <c r="BB79" s="222">
        <f>SUM(BB71:BB78)</f>
        <v>0</v>
      </c>
      <c r="BC79" s="222">
        <f>SUM(BC71:BC78)</f>
        <v>0</v>
      </c>
      <c r="BD79" s="222">
        <f>SUM(BD71:BD78)</f>
        <v>0</v>
      </c>
      <c r="BE79" s="222">
        <f>SUM(BE71:BE78)</f>
        <v>0</v>
      </c>
    </row>
    <row r="80" spans="1:7" s="110" customFormat="1" ht="12.75">
      <c r="A80" s="157"/>
      <c r="B80" s="158"/>
      <c r="C80" s="158"/>
      <c r="D80" s="158"/>
      <c r="E80" s="158"/>
      <c r="F80" s="483"/>
      <c r="G80" s="484"/>
    </row>
    <row r="81" spans="1:7" s="110" customFormat="1" ht="12.75">
      <c r="A81" s="159"/>
      <c r="B81" s="164" t="s">
        <v>849</v>
      </c>
      <c r="C81" s="160"/>
      <c r="D81" s="160"/>
      <c r="E81" s="160"/>
      <c r="F81" s="485"/>
      <c r="G81" s="486">
        <f>SUM(G79,G70,G67,G64,G59,G54,G45,G39,G36,G30,G26,G22,G17)</f>
        <v>0</v>
      </c>
    </row>
    <row r="82" spans="1:7" s="110" customFormat="1" ht="12.75">
      <c r="A82" s="161"/>
      <c r="B82" s="162"/>
      <c r="C82" s="162"/>
      <c r="D82" s="162"/>
      <c r="E82" s="162"/>
      <c r="F82" s="162"/>
      <c r="G82" s="163"/>
    </row>
    <row r="83" ht="12.75">
      <c r="E83" s="111"/>
    </row>
    <row r="84" ht="12.75">
      <c r="E84" s="111"/>
    </row>
    <row r="85" ht="12.75">
      <c r="E85" s="111"/>
    </row>
    <row r="86" ht="12.75">
      <c r="E86" s="111"/>
    </row>
    <row r="87" ht="12.75">
      <c r="E87" s="111"/>
    </row>
    <row r="88" ht="12.75">
      <c r="E88" s="111"/>
    </row>
    <row r="89" ht="12.75">
      <c r="E89" s="111"/>
    </row>
    <row r="90" ht="12.75">
      <c r="E90" s="111"/>
    </row>
    <row r="91" ht="12.75">
      <c r="E91" s="111"/>
    </row>
    <row r="92" ht="12.75">
      <c r="E92" s="111"/>
    </row>
    <row r="93" ht="12.75">
      <c r="E93" s="111"/>
    </row>
    <row r="94" ht="12.75">
      <c r="E94" s="111"/>
    </row>
    <row r="95" ht="12.75">
      <c r="E95" s="111"/>
    </row>
    <row r="96" ht="12.75">
      <c r="E96" s="111"/>
    </row>
    <row r="97" ht="12.75">
      <c r="E97" s="111"/>
    </row>
    <row r="98" ht="12.75">
      <c r="E98" s="111"/>
    </row>
    <row r="99" ht="12.75">
      <c r="E99" s="111"/>
    </row>
    <row r="100" ht="12.75">
      <c r="E100" s="111"/>
    </row>
    <row r="101" ht="12.75">
      <c r="E101" s="111"/>
    </row>
    <row r="102" ht="12.75">
      <c r="E102" s="111"/>
    </row>
    <row r="103" spans="1:7" ht="12.75">
      <c r="A103" s="223"/>
      <c r="B103" s="223"/>
      <c r="C103" s="223"/>
      <c r="D103" s="223"/>
      <c r="E103" s="223"/>
      <c r="F103" s="223"/>
      <c r="G103" s="223"/>
    </row>
    <row r="104" spans="1:7" ht="12.75">
      <c r="A104" s="223"/>
      <c r="B104" s="223"/>
      <c r="C104" s="223"/>
      <c r="D104" s="223"/>
      <c r="E104" s="223"/>
      <c r="F104" s="223"/>
      <c r="G104" s="223"/>
    </row>
    <row r="105" spans="1:7" ht="12.75">
      <c r="A105" s="223"/>
      <c r="B105" s="223"/>
      <c r="C105" s="223"/>
      <c r="D105" s="223"/>
      <c r="E105" s="223"/>
      <c r="F105" s="223"/>
      <c r="G105" s="223"/>
    </row>
    <row r="106" spans="1:7" ht="12.75">
      <c r="A106" s="223"/>
      <c r="B106" s="223"/>
      <c r="C106" s="223"/>
      <c r="D106" s="223"/>
      <c r="E106" s="223"/>
      <c r="F106" s="223"/>
      <c r="G106" s="223"/>
    </row>
    <row r="107" ht="12.75">
      <c r="E107" s="111"/>
    </row>
    <row r="108" ht="12.75">
      <c r="E108" s="111"/>
    </row>
    <row r="109" ht="12.75">
      <c r="E109" s="111"/>
    </row>
    <row r="110" ht="12.75">
      <c r="E110" s="111"/>
    </row>
    <row r="111" ht="12.75">
      <c r="E111" s="111"/>
    </row>
    <row r="112" ht="12.75">
      <c r="E112" s="111"/>
    </row>
    <row r="113" ht="12.75">
      <c r="E113" s="111"/>
    </row>
    <row r="114" ht="12.75">
      <c r="E114" s="111"/>
    </row>
    <row r="115" ht="12.75">
      <c r="E115" s="111"/>
    </row>
    <row r="116" ht="12.75">
      <c r="E116" s="111"/>
    </row>
    <row r="117" ht="12.75">
      <c r="E117" s="111"/>
    </row>
    <row r="118" ht="12.75">
      <c r="E118" s="111"/>
    </row>
    <row r="119" ht="12.75">
      <c r="E119" s="111"/>
    </row>
    <row r="120" ht="12.75">
      <c r="E120" s="111"/>
    </row>
    <row r="121" ht="12.75">
      <c r="E121" s="111"/>
    </row>
    <row r="122" ht="12.75">
      <c r="E122" s="111"/>
    </row>
    <row r="123" ht="12.75">
      <c r="E123" s="111"/>
    </row>
    <row r="124" ht="12.75">
      <c r="E124" s="111"/>
    </row>
    <row r="125" ht="12.75">
      <c r="E125" s="111"/>
    </row>
    <row r="126" ht="12.75">
      <c r="E126" s="111"/>
    </row>
    <row r="127" ht="12.75">
      <c r="E127" s="111"/>
    </row>
    <row r="128" ht="12.75">
      <c r="E128" s="111"/>
    </row>
    <row r="129" ht="12.75">
      <c r="E129" s="111"/>
    </row>
    <row r="130" ht="12.75">
      <c r="E130" s="111"/>
    </row>
    <row r="131" ht="12.75">
      <c r="E131" s="111"/>
    </row>
    <row r="132" ht="12.75">
      <c r="E132" s="111"/>
    </row>
    <row r="133" ht="12.75">
      <c r="E133" s="111"/>
    </row>
    <row r="134" ht="12.75">
      <c r="E134" s="111"/>
    </row>
    <row r="135" ht="12.75">
      <c r="E135" s="111"/>
    </row>
    <row r="136" ht="12.75">
      <c r="E136" s="111"/>
    </row>
    <row r="137" ht="12.75">
      <c r="E137" s="111"/>
    </row>
    <row r="138" spans="1:2" ht="12.75">
      <c r="A138" s="224"/>
      <c r="B138" s="224"/>
    </row>
    <row r="139" spans="1:7" ht="12.75">
      <c r="A139" s="223"/>
      <c r="B139" s="223"/>
      <c r="C139" s="225"/>
      <c r="D139" s="225"/>
      <c r="E139" s="226"/>
      <c r="F139" s="225"/>
      <c r="G139" s="227"/>
    </row>
    <row r="140" spans="1:7" ht="12.75">
      <c r="A140" s="228"/>
      <c r="B140" s="228"/>
      <c r="C140" s="223"/>
      <c r="D140" s="223"/>
      <c r="E140" s="229"/>
      <c r="F140" s="223"/>
      <c r="G140" s="223"/>
    </row>
    <row r="141" spans="1:7" ht="12.75">
      <c r="A141" s="223"/>
      <c r="B141" s="223"/>
      <c r="C141" s="223"/>
      <c r="D141" s="223"/>
      <c r="E141" s="229"/>
      <c r="F141" s="223"/>
      <c r="G141" s="223"/>
    </row>
    <row r="142" spans="1:7" ht="12.75">
      <c r="A142" s="223"/>
      <c r="B142" s="223"/>
      <c r="C142" s="223"/>
      <c r="D142" s="223"/>
      <c r="E142" s="229"/>
      <c r="F142" s="223"/>
      <c r="G142" s="223"/>
    </row>
    <row r="143" spans="1:7" ht="12.75">
      <c r="A143" s="223"/>
      <c r="B143" s="223"/>
      <c r="C143" s="223"/>
      <c r="D143" s="223"/>
      <c r="E143" s="229"/>
      <c r="F143" s="223"/>
      <c r="G143" s="223"/>
    </row>
    <row r="144" spans="1:7" ht="12.75">
      <c r="A144" s="223"/>
      <c r="B144" s="223"/>
      <c r="C144" s="223"/>
      <c r="D144" s="223"/>
      <c r="E144" s="229"/>
      <c r="F144" s="223"/>
      <c r="G144" s="223"/>
    </row>
    <row r="145" spans="1:7" ht="12.75">
      <c r="A145" s="223"/>
      <c r="B145" s="223"/>
      <c r="C145" s="223"/>
      <c r="D145" s="223"/>
      <c r="E145" s="229"/>
      <c r="F145" s="223"/>
      <c r="G145" s="223"/>
    </row>
    <row r="146" spans="1:7" ht="12.75">
      <c r="A146" s="223"/>
      <c r="B146" s="223"/>
      <c r="C146" s="223"/>
      <c r="D146" s="223"/>
      <c r="E146" s="229"/>
      <c r="F146" s="223"/>
      <c r="G146" s="223"/>
    </row>
    <row r="147" spans="1:7" ht="12.75">
      <c r="A147" s="223"/>
      <c r="B147" s="223"/>
      <c r="C147" s="223"/>
      <c r="D147" s="223"/>
      <c r="E147" s="229"/>
      <c r="F147" s="223"/>
      <c r="G147" s="223"/>
    </row>
    <row r="148" spans="1:7" ht="12.75">
      <c r="A148" s="223"/>
      <c r="B148" s="223"/>
      <c r="C148" s="223"/>
      <c r="D148" s="223"/>
      <c r="E148" s="229"/>
      <c r="F148" s="223"/>
      <c r="G148" s="223"/>
    </row>
    <row r="149" spans="1:7" ht="12.75">
      <c r="A149" s="223"/>
      <c r="B149" s="223"/>
      <c r="C149" s="223"/>
      <c r="D149" s="223"/>
      <c r="E149" s="229"/>
      <c r="F149" s="223"/>
      <c r="G149" s="223"/>
    </row>
    <row r="150" spans="1:7" ht="12.75">
      <c r="A150" s="223"/>
      <c r="B150" s="223"/>
      <c r="C150" s="223"/>
      <c r="D150" s="223"/>
      <c r="E150" s="229"/>
      <c r="F150" s="223"/>
      <c r="G150" s="223"/>
    </row>
    <row r="151" spans="1:7" ht="12.75">
      <c r="A151" s="223"/>
      <c r="B151" s="223"/>
      <c r="C151" s="223"/>
      <c r="D151" s="223"/>
      <c r="E151" s="229"/>
      <c r="F151" s="223"/>
      <c r="G151" s="223"/>
    </row>
    <row r="152" spans="1:7" ht="12.75">
      <c r="A152" s="223"/>
      <c r="B152" s="223"/>
      <c r="C152" s="223"/>
      <c r="D152" s="223"/>
      <c r="E152" s="229"/>
      <c r="F152" s="223"/>
      <c r="G152" s="223"/>
    </row>
  </sheetData>
  <sheetProtection password="DA49" sheet="1" object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43"/>
  <dimension ref="A1:H116"/>
  <sheetViews>
    <sheetView workbookViewId="0" topLeftCell="B1">
      <pane ySplit="7" topLeftCell="BM35" activePane="bottomLeft" state="frozen"/>
      <selection pane="topLeft" activeCell="H18" sqref="H18:K19"/>
      <selection pane="bottomLeft" activeCell="F52" sqref="F52"/>
    </sheetView>
  </sheetViews>
  <sheetFormatPr defaultColWidth="9.00390625" defaultRowHeight="12.75" outlineLevelRow="3"/>
  <cols>
    <col min="1" max="1" width="33.375" style="70" hidden="1" customWidth="1"/>
    <col min="2" max="2" width="41.75390625" style="70" customWidth="1"/>
    <col min="3" max="3" width="3.875" style="92" customWidth="1"/>
    <col min="4" max="4" width="6.375" style="93" customWidth="1"/>
    <col min="5" max="5" width="11.00390625" style="68" customWidth="1"/>
    <col min="6" max="6" width="11.375" style="69" customWidth="1"/>
    <col min="7" max="7" width="0" style="68" hidden="1" customWidth="1"/>
    <col min="8" max="8" width="11.00390625" style="68" customWidth="1"/>
    <col min="9" max="16384" width="9.125" style="72" customWidth="1"/>
  </cols>
  <sheetData>
    <row r="1" spans="1:8" ht="13.5" thickBot="1">
      <c r="A1" s="67" t="s">
        <v>837</v>
      </c>
      <c r="B1" s="489" t="s">
        <v>838</v>
      </c>
      <c r="C1" s="490"/>
      <c r="D1" s="491"/>
      <c r="G1" s="70"/>
      <c r="H1" s="71">
        <v>40812</v>
      </c>
    </row>
    <row r="2" spans="1:8" ht="12.75">
      <c r="A2" s="73" t="s">
        <v>839</v>
      </c>
      <c r="B2" s="492" t="s">
        <v>840</v>
      </c>
      <c r="C2" s="490"/>
      <c r="D2" s="491"/>
      <c r="H2" s="68">
        <v>0</v>
      </c>
    </row>
    <row r="3" spans="1:8" s="78" customFormat="1" ht="15.75">
      <c r="A3" s="75" t="s">
        <v>841</v>
      </c>
      <c r="B3" s="493" t="s">
        <v>841</v>
      </c>
      <c r="C3" s="494"/>
      <c r="D3" s="495"/>
      <c r="E3" s="634"/>
      <c r="F3" s="635"/>
      <c r="G3" s="76"/>
      <c r="H3" s="76"/>
    </row>
    <row r="4" spans="1:8" s="81" customFormat="1" ht="15.75" customHeight="1">
      <c r="A4" s="74"/>
      <c r="B4" s="496" t="s">
        <v>950</v>
      </c>
      <c r="C4" s="496"/>
      <c r="D4" s="491"/>
      <c r="E4" s="70"/>
      <c r="F4" s="90"/>
      <c r="G4" s="79" t="s">
        <v>843</v>
      </c>
      <c r="H4" s="79" t="s">
        <v>827</v>
      </c>
    </row>
    <row r="5" spans="1:8" s="87" customFormat="1" ht="12.75">
      <c r="A5" s="82" t="s">
        <v>844</v>
      </c>
      <c r="B5" s="82" t="s">
        <v>845</v>
      </c>
      <c r="C5" s="82" t="s">
        <v>846</v>
      </c>
      <c r="D5" s="83" t="s">
        <v>847</v>
      </c>
      <c r="E5" s="93" t="s">
        <v>848</v>
      </c>
      <c r="F5" s="636" t="s">
        <v>849</v>
      </c>
      <c r="G5" s="86">
        <v>0</v>
      </c>
      <c r="H5" s="86">
        <v>0.2</v>
      </c>
    </row>
    <row r="6" spans="1:8" ht="12.75" customHeight="1" hidden="1">
      <c r="A6" s="88"/>
      <c r="B6" s="492"/>
      <c r="C6" s="490"/>
      <c r="D6" s="491"/>
      <c r="E6" s="89">
        <v>0</v>
      </c>
      <c r="F6" s="90">
        <v>0</v>
      </c>
      <c r="G6" s="91">
        <v>0</v>
      </c>
      <c r="H6" s="91">
        <v>0</v>
      </c>
    </row>
    <row r="7" spans="2:4" ht="12.75" customHeight="1" hidden="1">
      <c r="B7" s="497"/>
      <c r="C7" s="498"/>
      <c r="D7" s="499"/>
    </row>
    <row r="8" spans="1:8" ht="24.75" customHeight="1">
      <c r="A8" s="88"/>
      <c r="B8" s="537" t="s">
        <v>951</v>
      </c>
      <c r="C8" s="490" t="s">
        <v>851</v>
      </c>
      <c r="D8" s="491">
        <v>1</v>
      </c>
      <c r="E8" s="89"/>
      <c r="F8" s="90"/>
      <c r="G8" s="91"/>
      <c r="H8" s="91"/>
    </row>
    <row r="9" spans="1:8" ht="12.75" customHeight="1">
      <c r="A9" s="88"/>
      <c r="B9" s="492" t="s">
        <v>952</v>
      </c>
      <c r="C9" s="490" t="s">
        <v>851</v>
      </c>
      <c r="D9" s="491">
        <v>1</v>
      </c>
      <c r="E9" s="89"/>
      <c r="F9" s="90"/>
      <c r="G9" s="91"/>
      <c r="H9" s="91"/>
    </row>
    <row r="10" spans="1:8" s="96" customFormat="1" ht="12.75" outlineLevel="3">
      <c r="A10" s="95" t="s">
        <v>866</v>
      </c>
      <c r="B10" s="503" t="s">
        <v>868</v>
      </c>
      <c r="C10" s="511" t="s">
        <v>857</v>
      </c>
      <c r="D10" s="505">
        <v>3</v>
      </c>
      <c r="E10" s="97"/>
      <c r="F10" s="90"/>
      <c r="G10" s="98"/>
      <c r="H10" s="98"/>
    </row>
    <row r="11" spans="1:8" s="96" customFormat="1" ht="12.75" outlineLevel="3">
      <c r="A11" s="96" t="s">
        <v>869</v>
      </c>
      <c r="B11" s="503" t="s">
        <v>870</v>
      </c>
      <c r="C11" s="511" t="s">
        <v>857</v>
      </c>
      <c r="D11" s="505">
        <v>6</v>
      </c>
      <c r="E11" s="97"/>
      <c r="F11" s="90"/>
      <c r="G11" s="98"/>
      <c r="H11" s="98"/>
    </row>
    <row r="12" spans="1:8" s="96" customFormat="1" ht="12.75" outlineLevel="3">
      <c r="A12" s="95" t="s">
        <v>866</v>
      </c>
      <c r="B12" s="503" t="s">
        <v>867</v>
      </c>
      <c r="C12" s="511" t="s">
        <v>857</v>
      </c>
      <c r="D12" s="505">
        <v>1</v>
      </c>
      <c r="E12" s="97"/>
      <c r="F12" s="90"/>
      <c r="G12" s="98"/>
      <c r="H12" s="98"/>
    </row>
    <row r="13" spans="1:8" s="96" customFormat="1" ht="12.75" outlineLevel="3">
      <c r="A13" s="96" t="s">
        <v>869</v>
      </c>
      <c r="B13" s="503" t="s">
        <v>953</v>
      </c>
      <c r="C13" s="511" t="s">
        <v>857</v>
      </c>
      <c r="D13" s="505">
        <v>4</v>
      </c>
      <c r="E13" s="97"/>
      <c r="F13" s="90"/>
      <c r="G13" s="98"/>
      <c r="H13" s="98"/>
    </row>
    <row r="14" spans="1:8" s="96" customFormat="1" ht="12.75" outlineLevel="3">
      <c r="A14" s="96" t="s">
        <v>876</v>
      </c>
      <c r="B14" s="503" t="s">
        <v>877</v>
      </c>
      <c r="C14" s="511" t="s">
        <v>857</v>
      </c>
      <c r="D14" s="505">
        <v>11</v>
      </c>
      <c r="E14" s="97"/>
      <c r="F14" s="90"/>
      <c r="G14" s="98"/>
      <c r="H14" s="98"/>
    </row>
    <row r="15" spans="1:8" s="96" customFormat="1" ht="12.75" customHeight="1" outlineLevel="1">
      <c r="A15" s="100" t="s">
        <v>883</v>
      </c>
      <c r="B15" s="507" t="s">
        <v>884</v>
      </c>
      <c r="C15" s="511" t="s">
        <v>857</v>
      </c>
      <c r="D15" s="508">
        <v>16</v>
      </c>
      <c r="E15" s="97"/>
      <c r="F15" s="90"/>
      <c r="G15" s="98"/>
      <c r="H15" s="98"/>
    </row>
    <row r="16" spans="1:8" s="96" customFormat="1" ht="12.75" customHeight="1" outlineLevel="1">
      <c r="A16" s="100" t="s">
        <v>954</v>
      </c>
      <c r="B16" s="507" t="s">
        <v>955</v>
      </c>
      <c r="C16" s="511" t="s">
        <v>857</v>
      </c>
      <c r="D16" s="508">
        <v>9</v>
      </c>
      <c r="E16" s="97"/>
      <c r="F16" s="90"/>
      <c r="G16" s="98"/>
      <c r="H16" s="98"/>
    </row>
    <row r="17" spans="1:8" s="96" customFormat="1" ht="12.75" customHeight="1" outlineLevel="1">
      <c r="A17" s="100" t="s">
        <v>956</v>
      </c>
      <c r="B17" s="507" t="s">
        <v>957</v>
      </c>
      <c r="C17" s="511" t="s">
        <v>857</v>
      </c>
      <c r="D17" s="508">
        <v>20</v>
      </c>
      <c r="E17" s="97"/>
      <c r="F17" s="90"/>
      <c r="G17" s="98"/>
      <c r="H17" s="98"/>
    </row>
    <row r="18" spans="1:8" s="96" customFormat="1" ht="12" customHeight="1" outlineLevel="2">
      <c r="A18" s="96" t="s">
        <v>958</v>
      </c>
      <c r="B18" s="506" t="s">
        <v>959</v>
      </c>
      <c r="C18" s="511" t="s">
        <v>857</v>
      </c>
      <c r="D18" s="508">
        <v>1</v>
      </c>
      <c r="E18" s="97"/>
      <c r="F18" s="90"/>
      <c r="G18" s="98"/>
      <c r="H18" s="98"/>
    </row>
    <row r="19" spans="1:8" s="96" customFormat="1" ht="12.75" outlineLevel="2">
      <c r="A19" s="96" t="s">
        <v>960</v>
      </c>
      <c r="B19" s="503" t="s">
        <v>961</v>
      </c>
      <c r="C19" s="511" t="s">
        <v>857</v>
      </c>
      <c r="D19" s="505">
        <v>10</v>
      </c>
      <c r="E19" s="97"/>
      <c r="F19" s="90"/>
      <c r="G19" s="98"/>
      <c r="H19" s="98"/>
    </row>
    <row r="20" spans="1:8" ht="12.75" customHeight="1">
      <c r="A20" s="88"/>
      <c r="B20" s="492" t="s">
        <v>962</v>
      </c>
      <c r="C20" s="490" t="s">
        <v>857</v>
      </c>
      <c r="D20" s="491">
        <v>23</v>
      </c>
      <c r="E20" s="89"/>
      <c r="F20" s="90"/>
      <c r="G20" s="91"/>
      <c r="H20" s="91"/>
    </row>
    <row r="21" spans="1:8" ht="12.75" customHeight="1">
      <c r="A21" s="88"/>
      <c r="B21" s="492" t="s">
        <v>963</v>
      </c>
      <c r="C21" s="490" t="s">
        <v>857</v>
      </c>
      <c r="D21" s="491">
        <v>12</v>
      </c>
      <c r="E21" s="89"/>
      <c r="F21" s="90"/>
      <c r="G21" s="91"/>
      <c r="H21" s="91"/>
    </row>
    <row r="22" spans="1:8" ht="12.75" customHeight="1">
      <c r="A22" s="88"/>
      <c r="B22" s="492" t="s">
        <v>863</v>
      </c>
      <c r="C22" s="490" t="s">
        <v>857</v>
      </c>
      <c r="D22" s="491">
        <v>60</v>
      </c>
      <c r="E22" s="89"/>
      <c r="F22" s="90"/>
      <c r="G22" s="91"/>
      <c r="H22" s="91"/>
    </row>
    <row r="23" spans="1:8" ht="12.75" customHeight="1">
      <c r="A23" s="88"/>
      <c r="B23" s="492" t="s">
        <v>964</v>
      </c>
      <c r="C23" s="490" t="s">
        <v>857</v>
      </c>
      <c r="D23" s="491">
        <v>21</v>
      </c>
      <c r="E23" s="89"/>
      <c r="F23" s="90"/>
      <c r="G23" s="91"/>
      <c r="H23" s="91"/>
    </row>
    <row r="24" spans="1:8" ht="12.75" customHeight="1">
      <c r="A24" s="88"/>
      <c r="B24" s="492" t="s">
        <v>865</v>
      </c>
      <c r="C24" s="490" t="s">
        <v>857</v>
      </c>
      <c r="D24" s="491">
        <v>6</v>
      </c>
      <c r="E24" s="89"/>
      <c r="F24" s="90"/>
      <c r="G24" s="91"/>
      <c r="H24" s="91"/>
    </row>
    <row r="25" spans="1:8" ht="12.75" customHeight="1">
      <c r="A25" s="88"/>
      <c r="B25" s="492" t="s">
        <v>965</v>
      </c>
      <c r="C25" s="490" t="s">
        <v>888</v>
      </c>
      <c r="D25" s="491">
        <v>75</v>
      </c>
      <c r="E25" s="89"/>
      <c r="F25" s="90"/>
      <c r="G25" s="91"/>
      <c r="H25" s="91"/>
    </row>
    <row r="26" spans="1:8" ht="12.75" customHeight="1">
      <c r="A26" s="88"/>
      <c r="B26" s="492" t="s">
        <v>898</v>
      </c>
      <c r="C26" s="490" t="s">
        <v>888</v>
      </c>
      <c r="D26" s="491">
        <v>25</v>
      </c>
      <c r="E26" s="89"/>
      <c r="F26" s="90"/>
      <c r="G26" s="91"/>
      <c r="H26" s="91"/>
    </row>
    <row r="27" spans="1:8" ht="12.75" customHeight="1">
      <c r="A27" s="88"/>
      <c r="B27" s="492" t="s">
        <v>899</v>
      </c>
      <c r="C27" s="490" t="s">
        <v>888</v>
      </c>
      <c r="D27" s="491">
        <v>40</v>
      </c>
      <c r="E27" s="89"/>
      <c r="F27" s="90"/>
      <c r="G27" s="91"/>
      <c r="H27" s="91"/>
    </row>
    <row r="28" spans="1:8" ht="12.75" customHeight="1">
      <c r="A28" s="88"/>
      <c r="B28" s="492" t="s">
        <v>900</v>
      </c>
      <c r="C28" s="490" t="s">
        <v>888</v>
      </c>
      <c r="D28" s="491">
        <v>250</v>
      </c>
      <c r="E28" s="89"/>
      <c r="F28" s="90"/>
      <c r="G28" s="91"/>
      <c r="H28" s="91"/>
    </row>
    <row r="29" spans="1:8" ht="12.75" customHeight="1">
      <c r="A29" s="88"/>
      <c r="B29" s="492" t="s">
        <v>901</v>
      </c>
      <c r="C29" s="490" t="s">
        <v>888</v>
      </c>
      <c r="D29" s="491">
        <v>120</v>
      </c>
      <c r="E29" s="89"/>
      <c r="F29" s="90"/>
      <c r="G29" s="91"/>
      <c r="H29" s="91"/>
    </row>
    <row r="30" spans="1:8" ht="12.75" customHeight="1">
      <c r="A30" s="88"/>
      <c r="B30" s="492" t="s">
        <v>966</v>
      </c>
      <c r="C30" s="490" t="s">
        <v>888</v>
      </c>
      <c r="D30" s="491">
        <v>50</v>
      </c>
      <c r="E30" s="89"/>
      <c r="F30" s="90"/>
      <c r="G30" s="91"/>
      <c r="H30" s="91"/>
    </row>
    <row r="31" spans="1:8" s="96" customFormat="1" ht="12.75" outlineLevel="2">
      <c r="A31" s="96" t="s">
        <v>967</v>
      </c>
      <c r="B31" s="510" t="s">
        <v>968</v>
      </c>
      <c r="C31" s="511" t="s">
        <v>888</v>
      </c>
      <c r="D31" s="505">
        <v>80</v>
      </c>
      <c r="E31" s="97"/>
      <c r="F31" s="97"/>
      <c r="G31" s="98"/>
      <c r="H31" s="98"/>
    </row>
    <row r="32" spans="1:8" s="96" customFormat="1" ht="12.75" outlineLevel="2">
      <c r="A32" s="96" t="s">
        <v>894</v>
      </c>
      <c r="B32" s="510" t="s">
        <v>895</v>
      </c>
      <c r="C32" s="511" t="s">
        <v>888</v>
      </c>
      <c r="D32" s="505">
        <v>60</v>
      </c>
      <c r="E32" s="97"/>
      <c r="F32" s="97"/>
      <c r="G32" s="98"/>
      <c r="H32" s="98"/>
    </row>
    <row r="33" spans="1:8" s="96" customFormat="1" ht="12.75" outlineLevel="2">
      <c r="A33" s="96" t="s">
        <v>896</v>
      </c>
      <c r="B33" s="510" t="s">
        <v>897</v>
      </c>
      <c r="C33" s="511" t="s">
        <v>888</v>
      </c>
      <c r="D33" s="505">
        <v>25</v>
      </c>
      <c r="E33" s="97"/>
      <c r="F33" s="97"/>
      <c r="G33" s="98"/>
      <c r="H33" s="98"/>
    </row>
    <row r="34" spans="1:8" ht="12.75" customHeight="1">
      <c r="A34" s="88"/>
      <c r="B34" s="492" t="s">
        <v>969</v>
      </c>
      <c r="C34" s="490" t="s">
        <v>857</v>
      </c>
      <c r="D34" s="491">
        <v>1</v>
      </c>
      <c r="E34" s="89"/>
      <c r="F34" s="90"/>
      <c r="G34" s="91"/>
      <c r="H34" s="91"/>
    </row>
    <row r="35" spans="1:8" ht="12.75" customHeight="1">
      <c r="A35" s="88"/>
      <c r="B35" s="492" t="s">
        <v>970</v>
      </c>
      <c r="C35" s="490" t="s">
        <v>857</v>
      </c>
      <c r="D35" s="491">
        <v>1</v>
      </c>
      <c r="E35" s="89"/>
      <c r="F35" s="90"/>
      <c r="G35" s="91"/>
      <c r="H35" s="91"/>
    </row>
    <row r="36" spans="1:8" ht="12.75" customHeight="1">
      <c r="A36" s="88"/>
      <c r="B36" s="492" t="s">
        <v>971</v>
      </c>
      <c r="C36" s="490" t="s">
        <v>851</v>
      </c>
      <c r="D36" s="491">
        <v>1</v>
      </c>
      <c r="E36" s="89"/>
      <c r="F36" s="90"/>
      <c r="G36" s="91"/>
      <c r="H36" s="91"/>
    </row>
    <row r="37" spans="1:8" ht="12.75" customHeight="1">
      <c r="A37" s="88"/>
      <c r="B37" s="492"/>
      <c r="C37" s="490"/>
      <c r="D37" s="491"/>
      <c r="E37" s="89"/>
      <c r="F37" s="90"/>
      <c r="G37" s="91"/>
      <c r="H37" s="91"/>
    </row>
    <row r="38" spans="1:8" ht="12.75" customHeight="1">
      <c r="A38" s="88"/>
      <c r="B38" s="516" t="s">
        <v>919</v>
      </c>
      <c r="C38" s="490"/>
      <c r="D38" s="491"/>
      <c r="E38" s="89"/>
      <c r="F38" s="90"/>
      <c r="G38" s="91"/>
      <c r="H38" s="91"/>
    </row>
    <row r="39" spans="1:8" ht="12.75" customHeight="1">
      <c r="A39" s="88"/>
      <c r="B39" s="492" t="s">
        <v>920</v>
      </c>
      <c r="C39" s="490" t="s">
        <v>851</v>
      </c>
      <c r="D39" s="491">
        <v>1</v>
      </c>
      <c r="E39" s="89"/>
      <c r="F39" s="90"/>
      <c r="G39" s="91"/>
      <c r="H39" s="91"/>
    </row>
    <row r="40" spans="1:8" ht="12.75" customHeight="1">
      <c r="A40" s="88"/>
      <c r="B40" s="492" t="s">
        <v>921</v>
      </c>
      <c r="C40" s="490" t="s">
        <v>851</v>
      </c>
      <c r="D40" s="491">
        <v>1</v>
      </c>
      <c r="E40" s="89"/>
      <c r="F40" s="90"/>
      <c r="G40" s="91"/>
      <c r="H40" s="91"/>
    </row>
    <row r="41" spans="1:8" ht="12.75" customHeight="1">
      <c r="A41" s="88"/>
      <c r="B41" s="492" t="s">
        <v>923</v>
      </c>
      <c r="C41" s="490" t="s">
        <v>851</v>
      </c>
      <c r="D41" s="491">
        <v>1</v>
      </c>
      <c r="E41" s="89"/>
      <c r="F41" s="90"/>
      <c r="G41" s="91"/>
      <c r="H41" s="91"/>
    </row>
    <row r="42" spans="1:8" ht="12.75" customHeight="1">
      <c r="A42" s="88"/>
      <c r="B42" s="492" t="s">
        <v>924</v>
      </c>
      <c r="C42" s="490" t="s">
        <v>851</v>
      </c>
      <c r="D42" s="491">
        <v>1</v>
      </c>
      <c r="E42" s="89"/>
      <c r="F42" s="90"/>
      <c r="G42" s="91"/>
      <c r="H42" s="91"/>
    </row>
    <row r="43" spans="1:8" ht="12.75" customHeight="1">
      <c r="A43" s="88"/>
      <c r="B43" s="492"/>
      <c r="C43" s="490"/>
      <c r="D43" s="491"/>
      <c r="E43" s="89"/>
      <c r="F43" s="90"/>
      <c r="G43" s="91"/>
      <c r="H43" s="91"/>
    </row>
    <row r="44" spans="2:4" ht="4.5" customHeight="1">
      <c r="B44" s="497"/>
      <c r="C44" s="498"/>
      <c r="D44" s="499"/>
    </row>
    <row r="45" spans="1:8" s="103" customFormat="1" ht="12.75">
      <c r="A45" s="73" t="s">
        <v>926</v>
      </c>
      <c r="B45" s="521" t="s">
        <v>927</v>
      </c>
      <c r="C45" s="498"/>
      <c r="D45" s="499"/>
      <c r="E45" s="68"/>
      <c r="F45" s="69"/>
      <c r="G45" s="102"/>
      <c r="H45" s="102"/>
    </row>
    <row r="46" spans="1:8" ht="12.75">
      <c r="A46" s="70" t="s">
        <v>928</v>
      </c>
      <c r="B46" s="522" t="s">
        <v>929</v>
      </c>
      <c r="C46" s="498" t="s">
        <v>851</v>
      </c>
      <c r="D46" s="499">
        <v>0</v>
      </c>
      <c r="E46" s="104"/>
      <c r="F46" s="105"/>
      <c r="G46" s="91"/>
      <c r="H46" s="91"/>
    </row>
    <row r="47" spans="2:4" ht="4.5" customHeight="1">
      <c r="B47" s="522"/>
      <c r="C47" s="498"/>
      <c r="D47" s="499"/>
    </row>
    <row r="48" spans="1:4" ht="12.75">
      <c r="A48" s="106" t="s">
        <v>930</v>
      </c>
      <c r="B48" s="522" t="s">
        <v>931</v>
      </c>
      <c r="C48" s="498"/>
      <c r="D48" s="499"/>
    </row>
    <row r="49" spans="1:8" ht="12.75" customHeight="1">
      <c r="A49" s="107" t="s">
        <v>932</v>
      </c>
      <c r="B49" s="492" t="s">
        <v>933</v>
      </c>
      <c r="C49" s="490" t="s">
        <v>851</v>
      </c>
      <c r="D49" s="491">
        <v>1</v>
      </c>
      <c r="E49" s="89"/>
      <c r="F49" s="90"/>
      <c r="G49" s="91"/>
      <c r="H49" s="91"/>
    </row>
    <row r="50" spans="1:8" ht="12.75" customHeight="1">
      <c r="A50" s="88" t="s">
        <v>934</v>
      </c>
      <c r="B50" s="492" t="s">
        <v>935</v>
      </c>
      <c r="C50" s="490" t="s">
        <v>851</v>
      </c>
      <c r="D50" s="491">
        <v>1</v>
      </c>
      <c r="E50" s="89"/>
      <c r="F50" s="90"/>
      <c r="G50" s="91"/>
      <c r="H50" s="91"/>
    </row>
    <row r="51" spans="2:4" ht="3.75" customHeight="1">
      <c r="B51" s="497"/>
      <c r="C51" s="498"/>
      <c r="D51" s="499"/>
    </row>
    <row r="52" spans="1:8" s="109" customFormat="1" ht="12.75">
      <c r="A52" s="106" t="s">
        <v>936</v>
      </c>
      <c r="B52" s="523" t="s">
        <v>937</v>
      </c>
      <c r="C52" s="524"/>
      <c r="D52" s="525"/>
      <c r="E52" s="108"/>
      <c r="F52" s="637">
        <f>SUM(F6:F51)</f>
        <v>0</v>
      </c>
      <c r="G52" s="108"/>
      <c r="H52" s="108"/>
    </row>
    <row r="53" spans="1:4" ht="12.75">
      <c r="A53" s="70" t="s">
        <v>938</v>
      </c>
      <c r="B53" s="497" t="s">
        <v>939</v>
      </c>
      <c r="C53" s="498"/>
      <c r="D53" s="499"/>
    </row>
    <row r="54" spans="1:4" ht="12.75">
      <c r="A54" s="70" t="s">
        <v>940</v>
      </c>
      <c r="B54" s="497" t="s">
        <v>941</v>
      </c>
      <c r="C54" s="498"/>
      <c r="D54" s="499"/>
    </row>
    <row r="116" ht="12.75">
      <c r="B116" s="70" t="s">
        <v>819</v>
      </c>
    </row>
  </sheetData>
  <sheetProtection password="DA49" sheet="1" objects="1"/>
  <conditionalFormatting sqref="F45">
    <cfRule type="cellIs" priority="1" dxfId="1" operator="notEqual" stopIfTrue="1">
      <formula>#REF!+#REF!+#REF!*#REF!+#REF!*#REF!+#REF!</formula>
    </cfRule>
  </conditionalFormatting>
  <printOptions/>
  <pageMargins left="0.984251968503937" right="0.3937007874015748" top="0.7874015748031497" bottom="0.7874015748031497" header="0.1968503937007874" footer="0.31496062992125984"/>
  <pageSetup blackAndWhite="1" fitToHeight="5" horizontalDpi="180" verticalDpi="180" orientation="portrait" paperSize="9" scale="95" r:id="rId1"/>
  <headerFooter alignWithMargins="0">
    <oddHeader>&amp;C&amp;A-&amp;P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O114"/>
  <sheetViews>
    <sheetView workbookViewId="0" topLeftCell="A43">
      <selection activeCell="A63" sqref="A63"/>
    </sheetView>
  </sheetViews>
  <sheetFormatPr defaultColWidth="9.00390625" defaultRowHeight="12.75"/>
  <cols>
    <col min="1" max="1" width="55.875" style="268" customWidth="1"/>
    <col min="2" max="2" width="7.00390625" style="268" bestFit="1" customWidth="1"/>
    <col min="3" max="3" width="7.125" style="269" bestFit="1" customWidth="1"/>
    <col min="4" max="4" width="9.75390625" style="269" bestFit="1" customWidth="1"/>
    <col min="5" max="5" width="14.00390625" style="269" bestFit="1" customWidth="1"/>
    <col min="6" max="6" width="8.00390625" style="269" bestFit="1" customWidth="1"/>
    <col min="7" max="8" width="14.00390625" style="269" bestFit="1" customWidth="1"/>
    <col min="9" max="10" width="9.125" style="231" customWidth="1"/>
    <col min="11" max="11" width="14.00390625" style="231" bestFit="1" customWidth="1"/>
    <col min="12" max="12" width="9.125" style="231" customWidth="1"/>
    <col min="13" max="13" width="12.625" style="231" bestFit="1" customWidth="1"/>
    <col min="14" max="14" width="14.00390625" style="231" bestFit="1" customWidth="1"/>
    <col min="15" max="16384" width="9.125" style="231" customWidth="1"/>
  </cols>
  <sheetData>
    <row r="1" spans="1:14" ht="12.75">
      <c r="A1" s="230" t="s">
        <v>610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2.75">
      <c r="A2" s="230" t="s">
        <v>611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2.75">
      <c r="A3" s="230" t="s">
        <v>612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3.5" thickBot="1">
      <c r="A4" s="232" t="s">
        <v>613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5" spans="1:15" s="235" customFormat="1" ht="12.75">
      <c r="A5" s="233"/>
      <c r="B5" s="607" t="s">
        <v>614</v>
      </c>
      <c r="C5" s="608"/>
      <c r="D5" s="608"/>
      <c r="E5" s="608"/>
      <c r="F5" s="608"/>
      <c r="G5" s="608"/>
      <c r="H5" s="609"/>
      <c r="I5" s="607" t="s">
        <v>615</v>
      </c>
      <c r="J5" s="608"/>
      <c r="K5" s="608"/>
      <c r="L5" s="608"/>
      <c r="M5" s="608"/>
      <c r="N5" s="609"/>
      <c r="O5" s="234"/>
    </row>
    <row r="6" spans="1:14" ht="12.75">
      <c r="A6" s="236" t="s">
        <v>616</v>
      </c>
      <c r="B6" s="237" t="s">
        <v>617</v>
      </c>
      <c r="C6" s="238" t="s">
        <v>618</v>
      </c>
      <c r="D6" s="238" t="s">
        <v>619</v>
      </c>
      <c r="E6" s="238" t="s">
        <v>620</v>
      </c>
      <c r="F6" s="238" t="s">
        <v>621</v>
      </c>
      <c r="G6" s="238" t="s">
        <v>622</v>
      </c>
      <c r="H6" s="239" t="s">
        <v>623</v>
      </c>
      <c r="I6" s="240" t="s">
        <v>618</v>
      </c>
      <c r="J6" s="238" t="s">
        <v>619</v>
      </c>
      <c r="K6" s="238" t="s">
        <v>620</v>
      </c>
      <c r="L6" s="238" t="s">
        <v>621</v>
      </c>
      <c r="M6" s="238" t="s">
        <v>622</v>
      </c>
      <c r="N6" s="239" t="s">
        <v>623</v>
      </c>
    </row>
    <row r="7" spans="1:14" ht="14.25">
      <c r="A7" s="241" t="s">
        <v>624</v>
      </c>
      <c r="B7" s="242" t="s">
        <v>625</v>
      </c>
      <c r="C7" s="243"/>
      <c r="D7" s="243"/>
      <c r="E7" s="243"/>
      <c r="F7" s="243"/>
      <c r="G7" s="243"/>
      <c r="H7" s="244"/>
      <c r="I7" s="245"/>
      <c r="J7" s="243"/>
      <c r="K7" s="243"/>
      <c r="L7" s="243"/>
      <c r="M7" s="243"/>
      <c r="N7" s="244"/>
    </row>
    <row r="8" spans="1:14" ht="12.75">
      <c r="A8" s="246" t="s">
        <v>626</v>
      </c>
      <c r="B8" s="247" t="s">
        <v>625</v>
      </c>
      <c r="C8" s="248"/>
      <c r="D8" s="248"/>
      <c r="E8" s="248"/>
      <c r="F8" s="248"/>
      <c r="G8" s="248"/>
      <c r="H8" s="249"/>
      <c r="I8" s="250"/>
      <c r="J8" s="248"/>
      <c r="K8" s="248"/>
      <c r="L8" s="248"/>
      <c r="M8" s="248"/>
      <c r="N8" s="249"/>
    </row>
    <row r="9" spans="1:14" ht="12.75">
      <c r="A9" s="251" t="s">
        <v>627</v>
      </c>
      <c r="B9" s="252" t="s">
        <v>625</v>
      </c>
      <c r="C9" s="253"/>
      <c r="D9" s="253"/>
      <c r="E9" s="253"/>
      <c r="F9" s="253"/>
      <c r="G9" s="253"/>
      <c r="H9" s="254"/>
      <c r="I9" s="255"/>
      <c r="J9" s="253"/>
      <c r="K9" s="253"/>
      <c r="L9" s="253"/>
      <c r="M9" s="253"/>
      <c r="N9" s="254"/>
    </row>
    <row r="10" spans="1:14" ht="12.75">
      <c r="A10" s="256" t="s">
        <v>628</v>
      </c>
      <c r="B10" s="257" t="s">
        <v>851</v>
      </c>
      <c r="C10" s="258">
        <v>1</v>
      </c>
      <c r="D10" s="437"/>
      <c r="E10" s="437">
        <v>0</v>
      </c>
      <c r="F10" s="437"/>
      <c r="G10" s="437">
        <v>0</v>
      </c>
      <c r="H10" s="438">
        <f aca="true" t="shared" si="0" ref="H10:H17">SUM(G10+E10)</f>
        <v>0</v>
      </c>
      <c r="I10" s="258"/>
      <c r="J10" s="437"/>
      <c r="K10" s="437">
        <f aca="true" t="shared" si="1" ref="K10:K17">SUM(J10*I10)</f>
        <v>0</v>
      </c>
      <c r="L10" s="437"/>
      <c r="M10" s="437">
        <f aca="true" t="shared" si="2" ref="M10:M15">SUM(L10*I10)</f>
        <v>0</v>
      </c>
      <c r="N10" s="438">
        <f aca="true" t="shared" si="3" ref="N10:N17">SUM(M10+K10)</f>
        <v>0</v>
      </c>
    </row>
    <row r="11" spans="1:14" ht="12.75">
      <c r="A11" s="256" t="s">
        <v>629</v>
      </c>
      <c r="B11" s="257" t="s">
        <v>888</v>
      </c>
      <c r="C11" s="258">
        <v>212</v>
      </c>
      <c r="D11" s="437"/>
      <c r="E11" s="437">
        <f aca="true" t="shared" si="4" ref="E10:E17">SUM(D11*C11)</f>
        <v>0</v>
      </c>
      <c r="F11" s="437"/>
      <c r="G11" s="437">
        <f aca="true" t="shared" si="5" ref="G10:G15">SUM(F11*C11)</f>
        <v>0</v>
      </c>
      <c r="H11" s="438">
        <f t="shared" si="0"/>
        <v>0</v>
      </c>
      <c r="I11" s="258"/>
      <c r="J11" s="437"/>
      <c r="K11" s="437">
        <f t="shared" si="1"/>
        <v>0</v>
      </c>
      <c r="L11" s="437"/>
      <c r="M11" s="437">
        <f t="shared" si="2"/>
        <v>0</v>
      </c>
      <c r="N11" s="438">
        <f t="shared" si="3"/>
        <v>0</v>
      </c>
    </row>
    <row r="12" spans="1:14" ht="12.75">
      <c r="A12" s="256" t="s">
        <v>630</v>
      </c>
      <c r="B12" s="257" t="s">
        <v>851</v>
      </c>
      <c r="C12" s="258">
        <v>1</v>
      </c>
      <c r="D12" s="437"/>
      <c r="E12" s="437">
        <f t="shared" si="4"/>
        <v>0</v>
      </c>
      <c r="F12" s="437"/>
      <c r="G12" s="437">
        <f t="shared" si="5"/>
        <v>0</v>
      </c>
      <c r="H12" s="438">
        <f t="shared" si="0"/>
        <v>0</v>
      </c>
      <c r="I12" s="258"/>
      <c r="J12" s="437"/>
      <c r="K12" s="437">
        <f t="shared" si="1"/>
        <v>0</v>
      </c>
      <c r="L12" s="437"/>
      <c r="M12" s="437">
        <f t="shared" si="2"/>
        <v>0</v>
      </c>
      <c r="N12" s="438">
        <f t="shared" si="3"/>
        <v>0</v>
      </c>
    </row>
    <row r="13" spans="1:14" ht="12.75">
      <c r="A13" s="256" t="s">
        <v>631</v>
      </c>
      <c r="B13" s="257" t="s">
        <v>851</v>
      </c>
      <c r="C13" s="258">
        <v>10</v>
      </c>
      <c r="D13" s="437"/>
      <c r="E13" s="437">
        <f t="shared" si="4"/>
        <v>0</v>
      </c>
      <c r="F13" s="437"/>
      <c r="G13" s="437">
        <f t="shared" si="5"/>
        <v>0</v>
      </c>
      <c r="H13" s="438">
        <f t="shared" si="0"/>
        <v>0</v>
      </c>
      <c r="I13" s="258"/>
      <c r="J13" s="437"/>
      <c r="K13" s="437">
        <f t="shared" si="1"/>
        <v>0</v>
      </c>
      <c r="L13" s="437"/>
      <c r="M13" s="437">
        <f t="shared" si="2"/>
        <v>0</v>
      </c>
      <c r="N13" s="438">
        <f t="shared" si="3"/>
        <v>0</v>
      </c>
    </row>
    <row r="14" spans="1:14" ht="12.75">
      <c r="A14" s="256" t="s">
        <v>632</v>
      </c>
      <c r="B14" s="257" t="s">
        <v>851</v>
      </c>
      <c r="C14" s="258">
        <v>4</v>
      </c>
      <c r="D14" s="437"/>
      <c r="E14" s="437">
        <f t="shared" si="4"/>
        <v>0</v>
      </c>
      <c r="F14" s="437"/>
      <c r="G14" s="437">
        <f t="shared" si="5"/>
        <v>0</v>
      </c>
      <c r="H14" s="438">
        <f t="shared" si="0"/>
        <v>0</v>
      </c>
      <c r="I14" s="258"/>
      <c r="J14" s="437"/>
      <c r="K14" s="437">
        <f t="shared" si="1"/>
        <v>0</v>
      </c>
      <c r="L14" s="437"/>
      <c r="M14" s="437">
        <f t="shared" si="2"/>
        <v>0</v>
      </c>
      <c r="N14" s="438">
        <f t="shared" si="3"/>
        <v>0</v>
      </c>
    </row>
    <row r="15" spans="1:14" ht="12.75">
      <c r="A15" s="256" t="s">
        <v>633</v>
      </c>
      <c r="B15" s="257" t="s">
        <v>851</v>
      </c>
      <c r="C15" s="258">
        <v>1</v>
      </c>
      <c r="D15" s="437"/>
      <c r="E15" s="437">
        <f t="shared" si="4"/>
        <v>0</v>
      </c>
      <c r="F15" s="437"/>
      <c r="G15" s="437">
        <f t="shared" si="5"/>
        <v>0</v>
      </c>
      <c r="H15" s="438">
        <f t="shared" si="0"/>
        <v>0</v>
      </c>
      <c r="I15" s="258"/>
      <c r="J15" s="437"/>
      <c r="K15" s="437">
        <f t="shared" si="1"/>
        <v>0</v>
      </c>
      <c r="L15" s="437"/>
      <c r="M15" s="437">
        <f t="shared" si="2"/>
        <v>0</v>
      </c>
      <c r="N15" s="438">
        <f t="shared" si="3"/>
        <v>0</v>
      </c>
    </row>
    <row r="16" spans="1:14" ht="12.75">
      <c r="A16" s="256" t="s">
        <v>634</v>
      </c>
      <c r="B16" s="257" t="s">
        <v>851</v>
      </c>
      <c r="C16" s="258"/>
      <c r="D16" s="437"/>
      <c r="E16" s="437">
        <f t="shared" si="4"/>
        <v>0</v>
      </c>
      <c r="F16" s="437"/>
      <c r="G16" s="437"/>
      <c r="H16" s="438">
        <f t="shared" si="0"/>
        <v>0</v>
      </c>
      <c r="I16" s="259">
        <v>2</v>
      </c>
      <c r="J16" s="437"/>
      <c r="K16" s="437">
        <f t="shared" si="1"/>
        <v>0</v>
      </c>
      <c r="L16" s="437"/>
      <c r="M16" s="437"/>
      <c r="N16" s="438">
        <f t="shared" si="3"/>
        <v>0</v>
      </c>
    </row>
    <row r="17" spans="1:14" ht="12.75">
      <c r="A17" s="256" t="s">
        <v>635</v>
      </c>
      <c r="B17" s="257" t="s">
        <v>851</v>
      </c>
      <c r="C17" s="258"/>
      <c r="D17" s="437"/>
      <c r="E17" s="437">
        <f t="shared" si="4"/>
        <v>0</v>
      </c>
      <c r="F17" s="437"/>
      <c r="G17" s="437"/>
      <c r="H17" s="438">
        <f t="shared" si="0"/>
        <v>0</v>
      </c>
      <c r="I17" s="259">
        <v>1</v>
      </c>
      <c r="J17" s="437"/>
      <c r="K17" s="437">
        <f t="shared" si="1"/>
        <v>0</v>
      </c>
      <c r="L17" s="437"/>
      <c r="M17" s="437"/>
      <c r="N17" s="438">
        <f t="shared" si="3"/>
        <v>0</v>
      </c>
    </row>
    <row r="18" spans="1:14" ht="12.75">
      <c r="A18" s="246" t="s">
        <v>636</v>
      </c>
      <c r="B18" s="247" t="s">
        <v>625</v>
      </c>
      <c r="C18" s="248"/>
      <c r="D18" s="439"/>
      <c r="E18" s="439"/>
      <c r="F18" s="439"/>
      <c r="G18" s="439"/>
      <c r="H18" s="440"/>
      <c r="I18" s="250"/>
      <c r="J18" s="439"/>
      <c r="K18" s="439"/>
      <c r="L18" s="439"/>
      <c r="M18" s="439"/>
      <c r="N18" s="440"/>
    </row>
    <row r="19" spans="1:14" ht="12.75">
      <c r="A19" s="251" t="s">
        <v>637</v>
      </c>
      <c r="B19" s="252" t="s">
        <v>625</v>
      </c>
      <c r="C19" s="253"/>
      <c r="D19" s="441"/>
      <c r="E19" s="441"/>
      <c r="F19" s="441"/>
      <c r="G19" s="441"/>
      <c r="H19" s="442"/>
      <c r="I19" s="255"/>
      <c r="J19" s="441"/>
      <c r="K19" s="441"/>
      <c r="L19" s="441"/>
      <c r="M19" s="441"/>
      <c r="N19" s="442"/>
    </row>
    <row r="20" spans="1:14" ht="12.75">
      <c r="A20" s="256" t="s">
        <v>638</v>
      </c>
      <c r="B20" s="257" t="s">
        <v>851</v>
      </c>
      <c r="C20" s="258"/>
      <c r="D20" s="443"/>
      <c r="E20" s="437">
        <f>SUM(D20*C20)</f>
        <v>0</v>
      </c>
      <c r="F20" s="437"/>
      <c r="G20" s="437">
        <f>SUM(F20*C20)</f>
        <v>0</v>
      </c>
      <c r="H20" s="438">
        <f>SUM(G20+E20)</f>
        <v>0</v>
      </c>
      <c r="I20" s="258">
        <v>3</v>
      </c>
      <c r="J20" s="437"/>
      <c r="K20" s="437">
        <f>SUM(J20*I20)</f>
        <v>0</v>
      </c>
      <c r="L20" s="437"/>
      <c r="M20" s="437">
        <f>SUM(L20*I20)</f>
        <v>0</v>
      </c>
      <c r="N20" s="438">
        <f>SUM(M20+K20)</f>
        <v>0</v>
      </c>
    </row>
    <row r="21" spans="1:14" ht="12.75">
      <c r="A21" s="256" t="s">
        <v>639</v>
      </c>
      <c r="B21" s="257" t="s">
        <v>888</v>
      </c>
      <c r="C21" s="258">
        <v>70</v>
      </c>
      <c r="D21" s="437"/>
      <c r="E21" s="437">
        <f>SUM(D21*C21)</f>
        <v>0</v>
      </c>
      <c r="F21" s="437"/>
      <c r="G21" s="437">
        <f>SUM(F21*C21)</f>
        <v>0</v>
      </c>
      <c r="H21" s="438">
        <f>SUM(G21+E21)</f>
        <v>0</v>
      </c>
      <c r="I21" s="258"/>
      <c r="J21" s="437"/>
      <c r="K21" s="437">
        <f>SUM(J21*I21)</f>
        <v>0</v>
      </c>
      <c r="L21" s="437"/>
      <c r="M21" s="437">
        <f>SUM(L21*I21)</f>
        <v>0</v>
      </c>
      <c r="N21" s="438">
        <f>SUM(M21+K21)</f>
        <v>0</v>
      </c>
    </row>
    <row r="22" spans="1:14" ht="12.75">
      <c r="A22" s="256" t="s">
        <v>640</v>
      </c>
      <c r="B22" s="257" t="s">
        <v>888</v>
      </c>
      <c r="C22" s="258">
        <v>85</v>
      </c>
      <c r="D22" s="437"/>
      <c r="E22" s="437">
        <f>SUM(D22*C22)</f>
        <v>0</v>
      </c>
      <c r="F22" s="437"/>
      <c r="G22" s="437">
        <f>SUM(F22*C22)</f>
        <v>0</v>
      </c>
      <c r="H22" s="438">
        <f>SUM(G22+E22)</f>
        <v>0</v>
      </c>
      <c r="I22" s="258"/>
      <c r="J22" s="437"/>
      <c r="K22" s="437">
        <f>SUM(J22*I22)</f>
        <v>0</v>
      </c>
      <c r="L22" s="437"/>
      <c r="M22" s="437">
        <f>SUM(L22*I22)</f>
        <v>0</v>
      </c>
      <c r="N22" s="438">
        <f>SUM(M22+K22)</f>
        <v>0</v>
      </c>
    </row>
    <row r="23" spans="1:14" ht="12.75">
      <c r="A23" s="246" t="s">
        <v>641</v>
      </c>
      <c r="B23" s="247" t="s">
        <v>625</v>
      </c>
      <c r="C23" s="248"/>
      <c r="D23" s="439"/>
      <c r="E23" s="439"/>
      <c r="F23" s="439"/>
      <c r="G23" s="439"/>
      <c r="H23" s="440"/>
      <c r="I23" s="250"/>
      <c r="J23" s="439"/>
      <c r="K23" s="439"/>
      <c r="L23" s="439"/>
      <c r="M23" s="439"/>
      <c r="N23" s="440"/>
    </row>
    <row r="24" spans="1:14" ht="12.75">
      <c r="A24" s="251" t="s">
        <v>642</v>
      </c>
      <c r="B24" s="252" t="s">
        <v>625</v>
      </c>
      <c r="C24" s="253"/>
      <c r="D24" s="441"/>
      <c r="E24" s="441"/>
      <c r="F24" s="441"/>
      <c r="G24" s="441"/>
      <c r="H24" s="442"/>
      <c r="I24" s="255"/>
      <c r="J24" s="441"/>
      <c r="K24" s="441"/>
      <c r="L24" s="441"/>
      <c r="M24" s="441"/>
      <c r="N24" s="442"/>
    </row>
    <row r="25" spans="1:14" ht="12.75">
      <c r="A25" s="256" t="s">
        <v>643</v>
      </c>
      <c r="B25" s="257" t="s">
        <v>851</v>
      </c>
      <c r="C25" s="258">
        <v>4</v>
      </c>
      <c r="D25" s="437"/>
      <c r="E25" s="437">
        <f aca="true" t="shared" si="6" ref="E25:E33">SUM(D25*C25)</f>
        <v>0</v>
      </c>
      <c r="F25" s="437"/>
      <c r="G25" s="437">
        <f aca="true" t="shared" si="7" ref="G25:G33">SUM(F25*C25)</f>
        <v>0</v>
      </c>
      <c r="H25" s="438">
        <f aca="true" t="shared" si="8" ref="H25:H33">SUM(G25+E25)</f>
        <v>0</v>
      </c>
      <c r="I25" s="258"/>
      <c r="J25" s="437"/>
      <c r="K25" s="437">
        <f aca="true" t="shared" si="9" ref="K25:K33">SUM(J25*I25)</f>
        <v>0</v>
      </c>
      <c r="L25" s="437"/>
      <c r="M25" s="437">
        <f aca="true" t="shared" si="10" ref="M25:M33">SUM(L25*I25)</f>
        <v>0</v>
      </c>
      <c r="N25" s="438">
        <f aca="true" t="shared" si="11" ref="N25:N33">SUM(M25+K25)</f>
        <v>0</v>
      </c>
    </row>
    <row r="26" spans="1:14" ht="12.75">
      <c r="A26" s="256" t="s">
        <v>644</v>
      </c>
      <c r="B26" s="257" t="s">
        <v>888</v>
      </c>
      <c r="C26" s="258">
        <v>270</v>
      </c>
      <c r="D26" s="437"/>
      <c r="E26" s="437">
        <f t="shared" si="6"/>
        <v>0</v>
      </c>
      <c r="F26" s="437"/>
      <c r="G26" s="437">
        <f t="shared" si="7"/>
        <v>0</v>
      </c>
      <c r="H26" s="438">
        <f t="shared" si="8"/>
        <v>0</v>
      </c>
      <c r="I26" s="258"/>
      <c r="J26" s="437"/>
      <c r="K26" s="437">
        <f t="shared" si="9"/>
        <v>0</v>
      </c>
      <c r="L26" s="437"/>
      <c r="M26" s="437">
        <f t="shared" si="10"/>
        <v>0</v>
      </c>
      <c r="N26" s="438">
        <f t="shared" si="11"/>
        <v>0</v>
      </c>
    </row>
    <row r="27" spans="1:14" ht="12.75">
      <c r="A27" s="256" t="s">
        <v>645</v>
      </c>
      <c r="B27" s="257" t="s">
        <v>851</v>
      </c>
      <c r="C27" s="258">
        <v>1</v>
      </c>
      <c r="D27" s="437"/>
      <c r="E27" s="437">
        <f t="shared" si="6"/>
        <v>0</v>
      </c>
      <c r="F27" s="437"/>
      <c r="G27" s="437">
        <f t="shared" si="7"/>
        <v>0</v>
      </c>
      <c r="H27" s="438">
        <f t="shared" si="8"/>
        <v>0</v>
      </c>
      <c r="I27" s="258"/>
      <c r="J27" s="437"/>
      <c r="K27" s="437">
        <f t="shared" si="9"/>
        <v>0</v>
      </c>
      <c r="L27" s="437"/>
      <c r="M27" s="437">
        <f t="shared" si="10"/>
        <v>0</v>
      </c>
      <c r="N27" s="438">
        <f t="shared" si="11"/>
        <v>0</v>
      </c>
    </row>
    <row r="28" spans="1:14" ht="12.75">
      <c r="A28" s="256" t="s">
        <v>646</v>
      </c>
      <c r="B28" s="257" t="s">
        <v>851</v>
      </c>
      <c r="C28" s="258">
        <v>1</v>
      </c>
      <c r="D28" s="437"/>
      <c r="E28" s="437">
        <f t="shared" si="6"/>
        <v>0</v>
      </c>
      <c r="F28" s="437"/>
      <c r="G28" s="437">
        <f t="shared" si="7"/>
        <v>0</v>
      </c>
      <c r="H28" s="438">
        <f t="shared" si="8"/>
        <v>0</v>
      </c>
      <c r="I28" s="258"/>
      <c r="J28" s="437"/>
      <c r="K28" s="437">
        <f t="shared" si="9"/>
        <v>0</v>
      </c>
      <c r="L28" s="437"/>
      <c r="M28" s="437">
        <f t="shared" si="10"/>
        <v>0</v>
      </c>
      <c r="N28" s="438">
        <f t="shared" si="11"/>
        <v>0</v>
      </c>
    </row>
    <row r="29" spans="1:14" ht="12.75">
      <c r="A29" s="256" t="s">
        <v>647</v>
      </c>
      <c r="B29" s="257" t="s">
        <v>888</v>
      </c>
      <c r="C29" s="258">
        <v>5</v>
      </c>
      <c r="D29" s="437"/>
      <c r="E29" s="437">
        <f t="shared" si="6"/>
        <v>0</v>
      </c>
      <c r="F29" s="437"/>
      <c r="G29" s="437">
        <f t="shared" si="7"/>
        <v>0</v>
      </c>
      <c r="H29" s="438">
        <f t="shared" si="8"/>
        <v>0</v>
      </c>
      <c r="I29" s="258"/>
      <c r="J29" s="437"/>
      <c r="K29" s="437">
        <f t="shared" si="9"/>
        <v>0</v>
      </c>
      <c r="L29" s="437"/>
      <c r="M29" s="437">
        <f t="shared" si="10"/>
        <v>0</v>
      </c>
      <c r="N29" s="438">
        <f t="shared" si="11"/>
        <v>0</v>
      </c>
    </row>
    <row r="30" spans="1:14" ht="12.75">
      <c r="A30" s="256" t="s">
        <v>648</v>
      </c>
      <c r="B30" s="257" t="s">
        <v>851</v>
      </c>
      <c r="C30" s="258">
        <v>2</v>
      </c>
      <c r="D30" s="443"/>
      <c r="E30" s="437">
        <f t="shared" si="6"/>
        <v>0</v>
      </c>
      <c r="F30" s="437"/>
      <c r="G30" s="437">
        <f t="shared" si="7"/>
        <v>0</v>
      </c>
      <c r="H30" s="438">
        <f t="shared" si="8"/>
        <v>0</v>
      </c>
      <c r="I30" s="258"/>
      <c r="J30" s="437"/>
      <c r="K30" s="437">
        <f t="shared" si="9"/>
        <v>0</v>
      </c>
      <c r="L30" s="437"/>
      <c r="M30" s="437">
        <f t="shared" si="10"/>
        <v>0</v>
      </c>
      <c r="N30" s="438">
        <f t="shared" si="11"/>
        <v>0</v>
      </c>
    </row>
    <row r="31" spans="1:14" ht="12.75">
      <c r="A31" s="256" t="s">
        <v>649</v>
      </c>
      <c r="B31" s="257" t="s">
        <v>851</v>
      </c>
      <c r="C31" s="258">
        <v>10</v>
      </c>
      <c r="D31" s="437"/>
      <c r="E31" s="437">
        <f t="shared" si="6"/>
        <v>0</v>
      </c>
      <c r="F31" s="437"/>
      <c r="G31" s="437">
        <f t="shared" si="7"/>
        <v>0</v>
      </c>
      <c r="H31" s="438">
        <f t="shared" si="8"/>
        <v>0</v>
      </c>
      <c r="I31" s="258"/>
      <c r="J31" s="437"/>
      <c r="K31" s="437">
        <f t="shared" si="9"/>
        <v>0</v>
      </c>
      <c r="L31" s="437"/>
      <c r="M31" s="437">
        <f t="shared" si="10"/>
        <v>0</v>
      </c>
      <c r="N31" s="438">
        <f t="shared" si="11"/>
        <v>0</v>
      </c>
    </row>
    <row r="32" spans="1:14" ht="12.75">
      <c r="A32" s="256" t="s">
        <v>650</v>
      </c>
      <c r="B32" s="257" t="s">
        <v>851</v>
      </c>
      <c r="C32" s="258">
        <v>1</v>
      </c>
      <c r="D32" s="437"/>
      <c r="E32" s="437">
        <f t="shared" si="6"/>
        <v>0</v>
      </c>
      <c r="F32" s="437"/>
      <c r="G32" s="437">
        <f t="shared" si="7"/>
        <v>0</v>
      </c>
      <c r="H32" s="438">
        <f t="shared" si="8"/>
        <v>0</v>
      </c>
      <c r="I32" s="258"/>
      <c r="J32" s="437"/>
      <c r="K32" s="437">
        <f t="shared" si="9"/>
        <v>0</v>
      </c>
      <c r="L32" s="437"/>
      <c r="M32" s="437">
        <f t="shared" si="10"/>
        <v>0</v>
      </c>
      <c r="N32" s="438">
        <f t="shared" si="11"/>
        <v>0</v>
      </c>
    </row>
    <row r="33" spans="1:14" ht="12.75">
      <c r="A33" s="256" t="s">
        <v>651</v>
      </c>
      <c r="B33" s="257" t="s">
        <v>851</v>
      </c>
      <c r="C33" s="258">
        <v>5</v>
      </c>
      <c r="D33" s="437"/>
      <c r="E33" s="437">
        <f t="shared" si="6"/>
        <v>0</v>
      </c>
      <c r="F33" s="437"/>
      <c r="G33" s="437">
        <f t="shared" si="7"/>
        <v>0</v>
      </c>
      <c r="H33" s="438">
        <f t="shared" si="8"/>
        <v>0</v>
      </c>
      <c r="I33" s="258"/>
      <c r="J33" s="437"/>
      <c r="K33" s="437">
        <f t="shared" si="9"/>
        <v>0</v>
      </c>
      <c r="L33" s="437"/>
      <c r="M33" s="437">
        <f t="shared" si="10"/>
        <v>0</v>
      </c>
      <c r="N33" s="438">
        <f t="shared" si="11"/>
        <v>0</v>
      </c>
    </row>
    <row r="34" spans="1:14" ht="12.75">
      <c r="A34" s="246" t="s">
        <v>652</v>
      </c>
      <c r="B34" s="247" t="s">
        <v>625</v>
      </c>
      <c r="C34" s="248"/>
      <c r="D34" s="439"/>
      <c r="E34" s="439"/>
      <c r="F34" s="439"/>
      <c r="G34" s="439"/>
      <c r="H34" s="440"/>
      <c r="I34" s="250"/>
      <c r="J34" s="439"/>
      <c r="K34" s="439"/>
      <c r="L34" s="439"/>
      <c r="M34" s="439"/>
      <c r="N34" s="440"/>
    </row>
    <row r="35" spans="1:14" ht="12.75">
      <c r="A35" s="251" t="s">
        <v>653</v>
      </c>
      <c r="B35" s="252" t="s">
        <v>625</v>
      </c>
      <c r="C35" s="253"/>
      <c r="D35" s="441"/>
      <c r="E35" s="441"/>
      <c r="F35" s="441"/>
      <c r="G35" s="441"/>
      <c r="H35" s="442"/>
      <c r="I35" s="255"/>
      <c r="J35" s="441"/>
      <c r="K35" s="441"/>
      <c r="L35" s="441"/>
      <c r="M35" s="441"/>
      <c r="N35" s="442"/>
    </row>
    <row r="36" spans="1:14" ht="12.75">
      <c r="A36" s="260" t="s">
        <v>654</v>
      </c>
      <c r="B36" s="257" t="s">
        <v>851</v>
      </c>
      <c r="C36" s="258"/>
      <c r="D36" s="437"/>
      <c r="E36" s="437">
        <f>SUM(D36*C36)</f>
        <v>0</v>
      </c>
      <c r="F36" s="437"/>
      <c r="G36" s="437">
        <f>SUM(F36*C36)</f>
        <v>0</v>
      </c>
      <c r="H36" s="438">
        <f>SUM(G36+E36)</f>
        <v>0</v>
      </c>
      <c r="I36" s="258">
        <v>3</v>
      </c>
      <c r="J36" s="437"/>
      <c r="K36" s="437">
        <f>SUM(J36*I36)</f>
        <v>0</v>
      </c>
      <c r="L36" s="437"/>
      <c r="M36" s="437">
        <f>SUM(L36*I36)</f>
        <v>0</v>
      </c>
      <c r="N36" s="438">
        <f>SUM(M36+K36)</f>
        <v>0</v>
      </c>
    </row>
    <row r="37" spans="1:14" ht="66" customHeight="1">
      <c r="A37" s="261" t="s">
        <v>655</v>
      </c>
      <c r="B37" s="257"/>
      <c r="C37" s="258"/>
      <c r="D37" s="437"/>
      <c r="E37" s="437"/>
      <c r="F37" s="437"/>
      <c r="G37" s="437"/>
      <c r="H37" s="438"/>
      <c r="I37" s="258"/>
      <c r="J37" s="437"/>
      <c r="K37" s="437"/>
      <c r="L37" s="437"/>
      <c r="M37" s="437"/>
      <c r="N37" s="438"/>
    </row>
    <row r="38" spans="1:14" ht="12.75">
      <c r="A38" s="260" t="s">
        <v>656</v>
      </c>
      <c r="B38" s="257" t="s">
        <v>851</v>
      </c>
      <c r="C38" s="258"/>
      <c r="D38" s="437"/>
      <c r="E38" s="437">
        <f>SUM(D38*C38)</f>
        <v>0</v>
      </c>
      <c r="F38" s="437"/>
      <c r="G38" s="437">
        <f>SUM(F38*C38)</f>
        <v>0</v>
      </c>
      <c r="H38" s="438">
        <f>SUM(G38+E38)</f>
        <v>0</v>
      </c>
      <c r="I38" s="258">
        <v>2</v>
      </c>
      <c r="J38" s="437"/>
      <c r="K38" s="437">
        <f>SUM(J38*I38)</f>
        <v>0</v>
      </c>
      <c r="L38" s="437"/>
      <c r="M38" s="437">
        <f>SUM(L38*I38)</f>
        <v>0</v>
      </c>
      <c r="N38" s="438">
        <f>SUM(M38+K38)</f>
        <v>0</v>
      </c>
    </row>
    <row r="39" spans="1:14" ht="117.75" customHeight="1">
      <c r="A39" s="261" t="s">
        <v>657</v>
      </c>
      <c r="B39" s="257"/>
      <c r="C39" s="258"/>
      <c r="D39" s="437"/>
      <c r="E39" s="437"/>
      <c r="F39" s="437"/>
      <c r="G39" s="437"/>
      <c r="H39" s="438"/>
      <c r="I39" s="258"/>
      <c r="J39" s="437"/>
      <c r="K39" s="437"/>
      <c r="L39" s="437"/>
      <c r="M39" s="437"/>
      <c r="N39" s="438"/>
    </row>
    <row r="40" spans="1:14" ht="12.75">
      <c r="A40" s="256" t="s">
        <v>658</v>
      </c>
      <c r="B40" s="257" t="s">
        <v>851</v>
      </c>
      <c r="C40" s="258"/>
      <c r="D40" s="437"/>
      <c r="E40" s="437">
        <f aca="true" t="shared" si="12" ref="E40:E51">SUM(D40*C40)</f>
        <v>0</v>
      </c>
      <c r="F40" s="437"/>
      <c r="G40" s="437">
        <f aca="true" t="shared" si="13" ref="G40:G51">SUM(F40*C40)</f>
        <v>0</v>
      </c>
      <c r="H40" s="438">
        <f aca="true" t="shared" si="14" ref="H40:H51">SUM(G40+E40)</f>
        <v>0</v>
      </c>
      <c r="I40" s="258">
        <v>3</v>
      </c>
      <c r="J40" s="437"/>
      <c r="K40" s="437">
        <f aca="true" t="shared" si="15" ref="K40:K51">SUM(J40*I40)</f>
        <v>0</v>
      </c>
      <c r="L40" s="437"/>
      <c r="M40" s="437">
        <f aca="true" t="shared" si="16" ref="M40:M51">SUM(L40*I40)</f>
        <v>0</v>
      </c>
      <c r="N40" s="438">
        <f aca="true" t="shared" si="17" ref="N40:N51">SUM(M40+K40)</f>
        <v>0</v>
      </c>
    </row>
    <row r="41" spans="1:14" ht="12.75">
      <c r="A41" s="256" t="s">
        <v>659</v>
      </c>
      <c r="B41" s="257" t="s">
        <v>851</v>
      </c>
      <c r="C41" s="258"/>
      <c r="D41" s="437"/>
      <c r="E41" s="437">
        <f t="shared" si="12"/>
        <v>0</v>
      </c>
      <c r="F41" s="437"/>
      <c r="G41" s="437">
        <f t="shared" si="13"/>
        <v>0</v>
      </c>
      <c r="H41" s="438">
        <f t="shared" si="14"/>
        <v>0</v>
      </c>
      <c r="I41" s="258">
        <v>2</v>
      </c>
      <c r="J41" s="437"/>
      <c r="K41" s="437">
        <f t="shared" si="15"/>
        <v>0</v>
      </c>
      <c r="L41" s="437"/>
      <c r="M41" s="437">
        <f t="shared" si="16"/>
        <v>0</v>
      </c>
      <c r="N41" s="438">
        <f t="shared" si="17"/>
        <v>0</v>
      </c>
    </row>
    <row r="42" spans="1:14" ht="12.75">
      <c r="A42" s="256" t="s">
        <v>660</v>
      </c>
      <c r="B42" s="257" t="s">
        <v>851</v>
      </c>
      <c r="C42" s="258">
        <v>1</v>
      </c>
      <c r="D42" s="437"/>
      <c r="E42" s="437">
        <f t="shared" si="12"/>
        <v>0</v>
      </c>
      <c r="F42" s="437"/>
      <c r="G42" s="437">
        <f t="shared" si="13"/>
        <v>0</v>
      </c>
      <c r="H42" s="438">
        <f t="shared" si="14"/>
        <v>0</v>
      </c>
      <c r="I42" s="258"/>
      <c r="J42" s="437"/>
      <c r="K42" s="437">
        <f t="shared" si="15"/>
        <v>0</v>
      </c>
      <c r="L42" s="437"/>
      <c r="M42" s="437">
        <f t="shared" si="16"/>
        <v>0</v>
      </c>
      <c r="N42" s="438">
        <f t="shared" si="17"/>
        <v>0</v>
      </c>
    </row>
    <row r="43" spans="1:14" ht="12.75">
      <c r="A43" s="256" t="s">
        <v>661</v>
      </c>
      <c r="B43" s="257" t="s">
        <v>851</v>
      </c>
      <c r="C43" s="258">
        <v>1</v>
      </c>
      <c r="D43" s="437"/>
      <c r="E43" s="437">
        <f t="shared" si="12"/>
        <v>0</v>
      </c>
      <c r="F43" s="437"/>
      <c r="G43" s="437">
        <f t="shared" si="13"/>
        <v>0</v>
      </c>
      <c r="H43" s="438">
        <f t="shared" si="14"/>
        <v>0</v>
      </c>
      <c r="I43" s="258"/>
      <c r="J43" s="437"/>
      <c r="K43" s="437">
        <f t="shared" si="15"/>
        <v>0</v>
      </c>
      <c r="L43" s="437"/>
      <c r="M43" s="437">
        <f t="shared" si="16"/>
        <v>0</v>
      </c>
      <c r="N43" s="438">
        <f t="shared" si="17"/>
        <v>0</v>
      </c>
    </row>
    <row r="44" spans="1:14" ht="12.75">
      <c r="A44" s="256" t="s">
        <v>662</v>
      </c>
      <c r="B44" s="257" t="s">
        <v>888</v>
      </c>
      <c r="C44" s="258">
        <v>370</v>
      </c>
      <c r="D44" s="437"/>
      <c r="E44" s="437">
        <f t="shared" si="12"/>
        <v>0</v>
      </c>
      <c r="F44" s="437"/>
      <c r="G44" s="437">
        <f t="shared" si="13"/>
        <v>0</v>
      </c>
      <c r="H44" s="438">
        <f t="shared" si="14"/>
        <v>0</v>
      </c>
      <c r="I44" s="258"/>
      <c r="J44" s="437"/>
      <c r="K44" s="437">
        <f t="shared" si="15"/>
        <v>0</v>
      </c>
      <c r="L44" s="437"/>
      <c r="M44" s="437">
        <f t="shared" si="16"/>
        <v>0</v>
      </c>
      <c r="N44" s="438">
        <f t="shared" si="17"/>
        <v>0</v>
      </c>
    </row>
    <row r="45" spans="1:14" ht="12.75">
      <c r="A45" s="256" t="s">
        <v>663</v>
      </c>
      <c r="B45" s="257" t="s">
        <v>888</v>
      </c>
      <c r="C45" s="258">
        <v>140</v>
      </c>
      <c r="D45" s="437"/>
      <c r="E45" s="437">
        <f t="shared" si="12"/>
        <v>0</v>
      </c>
      <c r="F45" s="437"/>
      <c r="G45" s="437">
        <f t="shared" si="13"/>
        <v>0</v>
      </c>
      <c r="H45" s="438">
        <f t="shared" si="14"/>
        <v>0</v>
      </c>
      <c r="I45" s="258"/>
      <c r="J45" s="437"/>
      <c r="K45" s="437">
        <f t="shared" si="15"/>
        <v>0</v>
      </c>
      <c r="L45" s="437"/>
      <c r="M45" s="437">
        <f t="shared" si="16"/>
        <v>0</v>
      </c>
      <c r="N45" s="438">
        <f t="shared" si="17"/>
        <v>0</v>
      </c>
    </row>
    <row r="46" spans="1:14" ht="12.75">
      <c r="A46" s="256" t="s">
        <v>664</v>
      </c>
      <c r="B46" s="257" t="s">
        <v>888</v>
      </c>
      <c r="C46" s="258">
        <v>115</v>
      </c>
      <c r="D46" s="437"/>
      <c r="E46" s="437">
        <f t="shared" si="12"/>
        <v>0</v>
      </c>
      <c r="F46" s="437"/>
      <c r="G46" s="437">
        <f t="shared" si="13"/>
        <v>0</v>
      </c>
      <c r="H46" s="438">
        <f t="shared" si="14"/>
        <v>0</v>
      </c>
      <c r="I46" s="258"/>
      <c r="J46" s="437"/>
      <c r="K46" s="437">
        <f t="shared" si="15"/>
        <v>0</v>
      </c>
      <c r="L46" s="437"/>
      <c r="M46" s="437">
        <f t="shared" si="16"/>
        <v>0</v>
      </c>
      <c r="N46" s="438">
        <f t="shared" si="17"/>
        <v>0</v>
      </c>
    </row>
    <row r="47" spans="1:14" ht="12.75">
      <c r="A47" s="256" t="s">
        <v>665</v>
      </c>
      <c r="B47" s="257" t="s">
        <v>888</v>
      </c>
      <c r="C47" s="258">
        <v>50</v>
      </c>
      <c r="D47" s="437"/>
      <c r="E47" s="437">
        <f t="shared" si="12"/>
        <v>0</v>
      </c>
      <c r="F47" s="437"/>
      <c r="G47" s="437">
        <f t="shared" si="13"/>
        <v>0</v>
      </c>
      <c r="H47" s="438">
        <f t="shared" si="14"/>
        <v>0</v>
      </c>
      <c r="I47" s="258"/>
      <c r="J47" s="437"/>
      <c r="K47" s="437">
        <f t="shared" si="15"/>
        <v>0</v>
      </c>
      <c r="L47" s="437"/>
      <c r="M47" s="437">
        <f t="shared" si="16"/>
        <v>0</v>
      </c>
      <c r="N47" s="438">
        <f t="shared" si="17"/>
        <v>0</v>
      </c>
    </row>
    <row r="48" spans="1:14" ht="12.75">
      <c r="A48" s="256" t="s">
        <v>666</v>
      </c>
      <c r="B48" s="257" t="s">
        <v>888</v>
      </c>
      <c r="C48" s="258">
        <v>80</v>
      </c>
      <c r="D48" s="437"/>
      <c r="E48" s="437">
        <f t="shared" si="12"/>
        <v>0</v>
      </c>
      <c r="F48" s="437"/>
      <c r="G48" s="437">
        <f t="shared" si="13"/>
        <v>0</v>
      </c>
      <c r="H48" s="438">
        <f t="shared" si="14"/>
        <v>0</v>
      </c>
      <c r="I48" s="258"/>
      <c r="J48" s="437"/>
      <c r="K48" s="437">
        <f t="shared" si="15"/>
        <v>0</v>
      </c>
      <c r="L48" s="437"/>
      <c r="M48" s="437">
        <f t="shared" si="16"/>
        <v>0</v>
      </c>
      <c r="N48" s="438">
        <f t="shared" si="17"/>
        <v>0</v>
      </c>
    </row>
    <row r="49" spans="1:14" ht="12.75">
      <c r="A49" s="256" t="s">
        <v>667</v>
      </c>
      <c r="B49" s="257" t="s">
        <v>851</v>
      </c>
      <c r="C49" s="258">
        <v>4</v>
      </c>
      <c r="D49" s="437"/>
      <c r="E49" s="437">
        <f t="shared" si="12"/>
        <v>0</v>
      </c>
      <c r="F49" s="437"/>
      <c r="G49" s="437">
        <f t="shared" si="13"/>
        <v>0</v>
      </c>
      <c r="H49" s="438">
        <f t="shared" si="14"/>
        <v>0</v>
      </c>
      <c r="I49" s="258"/>
      <c r="J49" s="437"/>
      <c r="K49" s="437">
        <f t="shared" si="15"/>
        <v>0</v>
      </c>
      <c r="L49" s="437"/>
      <c r="M49" s="437">
        <f t="shared" si="16"/>
        <v>0</v>
      </c>
      <c r="N49" s="438">
        <f t="shared" si="17"/>
        <v>0</v>
      </c>
    </row>
    <row r="50" spans="1:14" ht="12.75">
      <c r="A50" s="256" t="s">
        <v>668</v>
      </c>
      <c r="B50" s="257" t="s">
        <v>851</v>
      </c>
      <c r="C50" s="258">
        <v>4</v>
      </c>
      <c r="D50" s="437"/>
      <c r="E50" s="437">
        <f t="shared" si="12"/>
        <v>0</v>
      </c>
      <c r="F50" s="437"/>
      <c r="G50" s="437">
        <f t="shared" si="13"/>
        <v>0</v>
      </c>
      <c r="H50" s="438">
        <f t="shared" si="14"/>
        <v>0</v>
      </c>
      <c r="I50" s="258"/>
      <c r="J50" s="437"/>
      <c r="K50" s="437">
        <f t="shared" si="15"/>
        <v>0</v>
      </c>
      <c r="L50" s="437"/>
      <c r="M50" s="437">
        <f t="shared" si="16"/>
        <v>0</v>
      </c>
      <c r="N50" s="438">
        <f t="shared" si="17"/>
        <v>0</v>
      </c>
    </row>
    <row r="51" spans="1:14" ht="12.75">
      <c r="A51" s="256" t="s">
        <v>669</v>
      </c>
      <c r="B51" s="257" t="s">
        <v>857</v>
      </c>
      <c r="C51" s="258">
        <v>4</v>
      </c>
      <c r="D51" s="437"/>
      <c r="E51" s="437">
        <f t="shared" si="12"/>
        <v>0</v>
      </c>
      <c r="F51" s="437"/>
      <c r="G51" s="437">
        <f t="shared" si="13"/>
        <v>0</v>
      </c>
      <c r="H51" s="438">
        <f t="shared" si="14"/>
        <v>0</v>
      </c>
      <c r="I51" s="258"/>
      <c r="J51" s="437"/>
      <c r="K51" s="437">
        <f t="shared" si="15"/>
        <v>0</v>
      </c>
      <c r="L51" s="437"/>
      <c r="M51" s="437">
        <f t="shared" si="16"/>
        <v>0</v>
      </c>
      <c r="N51" s="438">
        <f t="shared" si="17"/>
        <v>0</v>
      </c>
    </row>
    <row r="52" spans="1:14" ht="12.75">
      <c r="A52" s="246" t="s">
        <v>670</v>
      </c>
      <c r="B52" s="247" t="s">
        <v>625</v>
      </c>
      <c r="C52" s="248"/>
      <c r="D52" s="439"/>
      <c r="E52" s="439"/>
      <c r="F52" s="439"/>
      <c r="G52" s="439"/>
      <c r="H52" s="440"/>
      <c r="I52" s="250"/>
      <c r="J52" s="439"/>
      <c r="K52" s="439"/>
      <c r="L52" s="439"/>
      <c r="M52" s="439"/>
      <c r="N52" s="440"/>
    </row>
    <row r="53" spans="1:14" ht="12.75">
      <c r="A53" s="251" t="s">
        <v>671</v>
      </c>
      <c r="B53" s="252" t="s">
        <v>625</v>
      </c>
      <c r="C53" s="253"/>
      <c r="D53" s="441"/>
      <c r="E53" s="441"/>
      <c r="F53" s="441"/>
      <c r="G53" s="441"/>
      <c r="H53" s="442"/>
      <c r="I53" s="255"/>
      <c r="J53" s="441"/>
      <c r="K53" s="441"/>
      <c r="L53" s="441"/>
      <c r="M53" s="441"/>
      <c r="N53" s="442"/>
    </row>
    <row r="54" spans="1:14" ht="12.75">
      <c r="A54" s="262" t="s">
        <v>672</v>
      </c>
      <c r="B54" s="257" t="s">
        <v>851</v>
      </c>
      <c r="C54" s="258"/>
      <c r="D54" s="437"/>
      <c r="E54" s="437">
        <f aca="true" t="shared" si="18" ref="E54:E66">SUM(D54*C54)</f>
        <v>0</v>
      </c>
      <c r="F54" s="437"/>
      <c r="G54" s="437">
        <f aca="true" t="shared" si="19" ref="G54:G66">SUM(F54*C54)</f>
        <v>0</v>
      </c>
      <c r="H54" s="438">
        <f aca="true" t="shared" si="20" ref="H54:H66">SUM(G54+E54)</f>
        <v>0</v>
      </c>
      <c r="I54" s="258">
        <v>2</v>
      </c>
      <c r="J54" s="437"/>
      <c r="K54" s="437">
        <f aca="true" t="shared" si="21" ref="K54:K66">SUM(J54*I54)</f>
        <v>0</v>
      </c>
      <c r="L54" s="437"/>
      <c r="M54" s="437">
        <f aca="true" t="shared" si="22" ref="M54:M66">SUM(L54*I54)</f>
        <v>0</v>
      </c>
      <c r="N54" s="438">
        <f aca="true" t="shared" si="23" ref="N54:N66">SUM(M54+K54)</f>
        <v>0</v>
      </c>
    </row>
    <row r="55" spans="1:14" ht="12.75">
      <c r="A55" s="262" t="s">
        <v>673</v>
      </c>
      <c r="B55" s="257" t="s">
        <v>851</v>
      </c>
      <c r="C55" s="258"/>
      <c r="D55" s="437"/>
      <c r="E55" s="437">
        <f t="shared" si="18"/>
        <v>0</v>
      </c>
      <c r="F55" s="437"/>
      <c r="G55" s="437">
        <f t="shared" si="19"/>
        <v>0</v>
      </c>
      <c r="H55" s="438">
        <f t="shared" si="20"/>
        <v>0</v>
      </c>
      <c r="I55" s="258">
        <v>10</v>
      </c>
      <c r="J55" s="437"/>
      <c r="K55" s="437">
        <f t="shared" si="21"/>
        <v>0</v>
      </c>
      <c r="L55" s="437"/>
      <c r="M55" s="437">
        <f t="shared" si="22"/>
        <v>0</v>
      </c>
      <c r="N55" s="438">
        <f t="shared" si="23"/>
        <v>0</v>
      </c>
    </row>
    <row r="56" spans="1:14" ht="12.75">
      <c r="A56" s="256" t="s">
        <v>674</v>
      </c>
      <c r="B56" s="257" t="s">
        <v>851</v>
      </c>
      <c r="C56" s="258">
        <v>5</v>
      </c>
      <c r="D56" s="437"/>
      <c r="E56" s="437">
        <f t="shared" si="18"/>
        <v>0</v>
      </c>
      <c r="F56" s="437"/>
      <c r="G56" s="437">
        <f t="shared" si="19"/>
        <v>0</v>
      </c>
      <c r="H56" s="438">
        <f t="shared" si="20"/>
        <v>0</v>
      </c>
      <c r="I56" s="258"/>
      <c r="J56" s="437"/>
      <c r="K56" s="437">
        <f t="shared" si="21"/>
        <v>0</v>
      </c>
      <c r="L56" s="437"/>
      <c r="M56" s="437">
        <f t="shared" si="22"/>
        <v>0</v>
      </c>
      <c r="N56" s="438">
        <f t="shared" si="23"/>
        <v>0</v>
      </c>
    </row>
    <row r="57" spans="1:14" ht="12.75">
      <c r="A57" s="262" t="s">
        <v>675</v>
      </c>
      <c r="B57" s="257" t="s">
        <v>851</v>
      </c>
      <c r="C57" s="258"/>
      <c r="D57" s="437"/>
      <c r="E57" s="437">
        <f t="shared" si="18"/>
        <v>0</v>
      </c>
      <c r="F57" s="437"/>
      <c r="G57" s="437">
        <f t="shared" si="19"/>
        <v>0</v>
      </c>
      <c r="H57" s="438">
        <f t="shared" si="20"/>
        <v>0</v>
      </c>
      <c r="I57" s="258">
        <v>5</v>
      </c>
      <c r="J57" s="437"/>
      <c r="K57" s="437">
        <f t="shared" si="21"/>
        <v>0</v>
      </c>
      <c r="L57" s="437"/>
      <c r="M57" s="437">
        <f t="shared" si="22"/>
        <v>0</v>
      </c>
      <c r="N57" s="438">
        <f t="shared" si="23"/>
        <v>0</v>
      </c>
    </row>
    <row r="58" spans="1:14" ht="12.75">
      <c r="A58" s="256" t="s">
        <v>676</v>
      </c>
      <c r="B58" s="257" t="s">
        <v>888</v>
      </c>
      <c r="C58" s="258">
        <v>130</v>
      </c>
      <c r="D58" s="437"/>
      <c r="E58" s="437">
        <f t="shared" si="18"/>
        <v>0</v>
      </c>
      <c r="F58" s="437"/>
      <c r="G58" s="437">
        <f t="shared" si="19"/>
        <v>0</v>
      </c>
      <c r="H58" s="438">
        <f t="shared" si="20"/>
        <v>0</v>
      </c>
      <c r="I58" s="258"/>
      <c r="J58" s="437"/>
      <c r="K58" s="437">
        <f t="shared" si="21"/>
        <v>0</v>
      </c>
      <c r="L58" s="437"/>
      <c r="M58" s="437">
        <f t="shared" si="22"/>
        <v>0</v>
      </c>
      <c r="N58" s="438">
        <f t="shared" si="23"/>
        <v>0</v>
      </c>
    </row>
    <row r="59" spans="1:14" ht="12.75">
      <c r="A59" s="256" t="s">
        <v>677</v>
      </c>
      <c r="B59" s="257" t="s">
        <v>888</v>
      </c>
      <c r="C59" s="258">
        <v>120</v>
      </c>
      <c r="D59" s="437"/>
      <c r="E59" s="437">
        <f t="shared" si="18"/>
        <v>0</v>
      </c>
      <c r="F59" s="437"/>
      <c r="G59" s="437">
        <f t="shared" si="19"/>
        <v>0</v>
      </c>
      <c r="H59" s="438">
        <f t="shared" si="20"/>
        <v>0</v>
      </c>
      <c r="I59" s="258"/>
      <c r="J59" s="437"/>
      <c r="K59" s="437">
        <f t="shared" si="21"/>
        <v>0</v>
      </c>
      <c r="L59" s="437"/>
      <c r="M59" s="437">
        <f t="shared" si="22"/>
        <v>0</v>
      </c>
      <c r="N59" s="438">
        <f t="shared" si="23"/>
        <v>0</v>
      </c>
    </row>
    <row r="60" spans="1:14" ht="12.75">
      <c r="A60" s="256" t="s">
        <v>678</v>
      </c>
      <c r="B60" s="257" t="s">
        <v>888</v>
      </c>
      <c r="C60" s="258">
        <v>130</v>
      </c>
      <c r="D60" s="437"/>
      <c r="E60" s="437">
        <f t="shared" si="18"/>
        <v>0</v>
      </c>
      <c r="F60" s="437"/>
      <c r="G60" s="437">
        <f t="shared" si="19"/>
        <v>0</v>
      </c>
      <c r="H60" s="438">
        <f t="shared" si="20"/>
        <v>0</v>
      </c>
      <c r="I60" s="258"/>
      <c r="J60" s="437"/>
      <c r="K60" s="437">
        <f t="shared" si="21"/>
        <v>0</v>
      </c>
      <c r="L60" s="437"/>
      <c r="M60" s="437">
        <f t="shared" si="22"/>
        <v>0</v>
      </c>
      <c r="N60" s="438">
        <f t="shared" si="23"/>
        <v>0</v>
      </c>
    </row>
    <row r="61" spans="1:14" ht="12.75">
      <c r="A61" s="256" t="s">
        <v>665</v>
      </c>
      <c r="B61" s="257" t="s">
        <v>888</v>
      </c>
      <c r="C61" s="258">
        <v>40</v>
      </c>
      <c r="D61" s="437"/>
      <c r="E61" s="437">
        <f t="shared" si="18"/>
        <v>0</v>
      </c>
      <c r="F61" s="437"/>
      <c r="G61" s="437">
        <f t="shared" si="19"/>
        <v>0</v>
      </c>
      <c r="H61" s="438">
        <f t="shared" si="20"/>
        <v>0</v>
      </c>
      <c r="I61" s="258"/>
      <c r="J61" s="437"/>
      <c r="K61" s="437">
        <f t="shared" si="21"/>
        <v>0</v>
      </c>
      <c r="L61" s="437"/>
      <c r="M61" s="437">
        <f t="shared" si="22"/>
        <v>0</v>
      </c>
      <c r="N61" s="438">
        <f t="shared" si="23"/>
        <v>0</v>
      </c>
    </row>
    <row r="62" spans="1:14" ht="12.75">
      <c r="A62" s="262" t="s">
        <v>679</v>
      </c>
      <c r="B62" s="257" t="s">
        <v>851</v>
      </c>
      <c r="C62" s="258"/>
      <c r="D62" s="437"/>
      <c r="E62" s="437">
        <f t="shared" si="18"/>
        <v>0</v>
      </c>
      <c r="F62" s="437"/>
      <c r="G62" s="437">
        <f t="shared" si="19"/>
        <v>0</v>
      </c>
      <c r="H62" s="438">
        <f t="shared" si="20"/>
        <v>0</v>
      </c>
      <c r="I62" s="258">
        <v>5</v>
      </c>
      <c r="J62" s="437"/>
      <c r="K62" s="437">
        <f t="shared" si="21"/>
        <v>0</v>
      </c>
      <c r="L62" s="437"/>
      <c r="M62" s="437">
        <f t="shared" si="22"/>
        <v>0</v>
      </c>
      <c r="N62" s="438">
        <f t="shared" si="23"/>
        <v>0</v>
      </c>
    </row>
    <row r="63" spans="1:14" ht="12.75">
      <c r="A63" s="262" t="s">
        <v>680</v>
      </c>
      <c r="B63" s="257" t="s">
        <v>851</v>
      </c>
      <c r="C63" s="258"/>
      <c r="D63" s="437"/>
      <c r="E63" s="437">
        <f t="shared" si="18"/>
        <v>0</v>
      </c>
      <c r="F63" s="437"/>
      <c r="G63" s="437">
        <f t="shared" si="19"/>
        <v>0</v>
      </c>
      <c r="H63" s="438">
        <f t="shared" si="20"/>
        <v>0</v>
      </c>
      <c r="I63" s="258">
        <v>1</v>
      </c>
      <c r="J63" s="437"/>
      <c r="K63" s="437">
        <f t="shared" si="21"/>
        <v>0</v>
      </c>
      <c r="L63" s="437"/>
      <c r="M63" s="437">
        <f t="shared" si="22"/>
        <v>0</v>
      </c>
      <c r="N63" s="438">
        <f t="shared" si="23"/>
        <v>0</v>
      </c>
    </row>
    <row r="64" spans="1:14" ht="12.75">
      <c r="A64" s="262" t="s">
        <v>681</v>
      </c>
      <c r="B64" s="257" t="s">
        <v>851</v>
      </c>
      <c r="C64" s="258"/>
      <c r="D64" s="437"/>
      <c r="E64" s="437">
        <f t="shared" si="18"/>
        <v>0</v>
      </c>
      <c r="F64" s="437"/>
      <c r="G64" s="437">
        <f t="shared" si="19"/>
        <v>0</v>
      </c>
      <c r="H64" s="438">
        <f t="shared" si="20"/>
        <v>0</v>
      </c>
      <c r="I64" s="258">
        <v>1</v>
      </c>
      <c r="J64" s="437"/>
      <c r="K64" s="437">
        <f t="shared" si="21"/>
        <v>0</v>
      </c>
      <c r="L64" s="437"/>
      <c r="M64" s="437">
        <f t="shared" si="22"/>
        <v>0</v>
      </c>
      <c r="N64" s="438">
        <f t="shared" si="23"/>
        <v>0</v>
      </c>
    </row>
    <row r="65" spans="1:14" ht="12.75">
      <c r="A65" s="256" t="s">
        <v>682</v>
      </c>
      <c r="B65" s="257" t="s">
        <v>888</v>
      </c>
      <c r="C65" s="258">
        <v>180</v>
      </c>
      <c r="D65" s="437"/>
      <c r="E65" s="437">
        <f t="shared" si="18"/>
        <v>0</v>
      </c>
      <c r="F65" s="437"/>
      <c r="G65" s="437">
        <f t="shared" si="19"/>
        <v>0</v>
      </c>
      <c r="H65" s="438">
        <f t="shared" si="20"/>
        <v>0</v>
      </c>
      <c r="I65" s="258"/>
      <c r="J65" s="437"/>
      <c r="K65" s="437">
        <f t="shared" si="21"/>
        <v>0</v>
      </c>
      <c r="L65" s="437"/>
      <c r="M65" s="437">
        <f t="shared" si="22"/>
        <v>0</v>
      </c>
      <c r="N65" s="438">
        <f t="shared" si="23"/>
        <v>0</v>
      </c>
    </row>
    <row r="66" spans="1:14" ht="12.75">
      <c r="A66" s="256" t="s">
        <v>647</v>
      </c>
      <c r="B66" s="257" t="s">
        <v>888</v>
      </c>
      <c r="C66" s="258">
        <v>150</v>
      </c>
      <c r="D66" s="437"/>
      <c r="E66" s="437">
        <f t="shared" si="18"/>
        <v>0</v>
      </c>
      <c r="F66" s="437"/>
      <c r="G66" s="437">
        <f t="shared" si="19"/>
        <v>0</v>
      </c>
      <c r="H66" s="438">
        <f t="shared" si="20"/>
        <v>0</v>
      </c>
      <c r="I66" s="258"/>
      <c r="J66" s="437"/>
      <c r="K66" s="437">
        <f t="shared" si="21"/>
        <v>0</v>
      </c>
      <c r="L66" s="437"/>
      <c r="M66" s="437">
        <f t="shared" si="22"/>
        <v>0</v>
      </c>
      <c r="N66" s="438">
        <f t="shared" si="23"/>
        <v>0</v>
      </c>
    </row>
    <row r="67" spans="1:14" ht="12.75">
      <c r="A67" s="246" t="s">
        <v>683</v>
      </c>
      <c r="B67" s="247" t="s">
        <v>625</v>
      </c>
      <c r="C67" s="248"/>
      <c r="D67" s="439"/>
      <c r="E67" s="439"/>
      <c r="F67" s="439"/>
      <c r="G67" s="439"/>
      <c r="H67" s="440"/>
      <c r="I67" s="250"/>
      <c r="J67" s="439"/>
      <c r="K67" s="439"/>
      <c r="L67" s="439"/>
      <c r="M67" s="439"/>
      <c r="N67" s="440"/>
    </row>
    <row r="68" spans="1:14" ht="12.75">
      <c r="A68" s="251" t="s">
        <v>684</v>
      </c>
      <c r="B68" s="252" t="s">
        <v>625</v>
      </c>
      <c r="C68" s="253"/>
      <c r="D68" s="441"/>
      <c r="E68" s="441"/>
      <c r="F68" s="441"/>
      <c r="G68" s="441"/>
      <c r="H68" s="442"/>
      <c r="I68" s="255"/>
      <c r="J68" s="441"/>
      <c r="K68" s="441"/>
      <c r="L68" s="441"/>
      <c r="M68" s="441"/>
      <c r="N68" s="442"/>
    </row>
    <row r="69" spans="1:14" s="265" customFormat="1" ht="12.75">
      <c r="A69" s="263" t="s">
        <v>685</v>
      </c>
      <c r="B69" s="264" t="s">
        <v>851</v>
      </c>
      <c r="C69" s="258"/>
      <c r="D69" s="444"/>
      <c r="E69" s="437">
        <f aca="true" t="shared" si="24" ref="E69:E76">SUM(D69*C69)</f>
        <v>0</v>
      </c>
      <c r="F69" s="437"/>
      <c r="G69" s="437">
        <f aca="true" t="shared" si="25" ref="G69:G76">SUM(F69*C69)</f>
        <v>0</v>
      </c>
      <c r="H69" s="438">
        <f aca="true" t="shared" si="26" ref="H69:H76">SUM(G69+E69)</f>
        <v>0</v>
      </c>
      <c r="I69" s="258">
        <v>3</v>
      </c>
      <c r="J69" s="437"/>
      <c r="K69" s="437">
        <f aca="true" t="shared" si="27" ref="K69:K76">SUM(J69*I69)</f>
        <v>0</v>
      </c>
      <c r="L69" s="437"/>
      <c r="M69" s="437">
        <f aca="true" t="shared" si="28" ref="M69:M76">SUM(L69*I69)</f>
        <v>0</v>
      </c>
      <c r="N69" s="438">
        <f aca="true" t="shared" si="29" ref="N69:N76">SUM(M69+K69)</f>
        <v>0</v>
      </c>
    </row>
    <row r="70" spans="1:14" s="265" customFormat="1" ht="12.75">
      <c r="A70" s="263" t="s">
        <v>686</v>
      </c>
      <c r="B70" s="264" t="s">
        <v>851</v>
      </c>
      <c r="C70" s="258">
        <v>4</v>
      </c>
      <c r="D70" s="444"/>
      <c r="E70" s="437">
        <f t="shared" si="24"/>
        <v>0</v>
      </c>
      <c r="F70" s="437"/>
      <c r="G70" s="437">
        <f t="shared" si="25"/>
        <v>0</v>
      </c>
      <c r="H70" s="438">
        <f t="shared" si="26"/>
        <v>0</v>
      </c>
      <c r="I70" s="258"/>
      <c r="J70" s="437"/>
      <c r="K70" s="437">
        <f t="shared" si="27"/>
        <v>0</v>
      </c>
      <c r="L70" s="437"/>
      <c r="M70" s="437">
        <f t="shared" si="28"/>
        <v>0</v>
      </c>
      <c r="N70" s="438">
        <f t="shared" si="29"/>
        <v>0</v>
      </c>
    </row>
    <row r="71" spans="1:14" s="265" customFormat="1" ht="12.75">
      <c r="A71" s="263" t="s">
        <v>687</v>
      </c>
      <c r="B71" s="264" t="s">
        <v>688</v>
      </c>
      <c r="C71" s="258"/>
      <c r="D71" s="444"/>
      <c r="E71" s="437">
        <f t="shared" si="24"/>
        <v>0</v>
      </c>
      <c r="F71" s="437"/>
      <c r="G71" s="437">
        <f t="shared" si="25"/>
        <v>0</v>
      </c>
      <c r="H71" s="438">
        <f t="shared" si="26"/>
        <v>0</v>
      </c>
      <c r="I71" s="258">
        <v>1</v>
      </c>
      <c r="J71" s="437"/>
      <c r="K71" s="437">
        <f t="shared" si="27"/>
        <v>0</v>
      </c>
      <c r="L71" s="437"/>
      <c r="M71" s="437">
        <f t="shared" si="28"/>
        <v>0</v>
      </c>
      <c r="N71" s="438">
        <f t="shared" si="29"/>
        <v>0</v>
      </c>
    </row>
    <row r="72" spans="1:14" s="265" customFormat="1" ht="12.75">
      <c r="A72" s="263" t="s">
        <v>689</v>
      </c>
      <c r="B72" s="264" t="s">
        <v>888</v>
      </c>
      <c r="C72" s="258">
        <v>320</v>
      </c>
      <c r="D72" s="444"/>
      <c r="E72" s="437">
        <f t="shared" si="24"/>
        <v>0</v>
      </c>
      <c r="F72" s="437"/>
      <c r="G72" s="437">
        <f t="shared" si="25"/>
        <v>0</v>
      </c>
      <c r="H72" s="438">
        <f t="shared" si="26"/>
        <v>0</v>
      </c>
      <c r="I72" s="258"/>
      <c r="J72" s="437"/>
      <c r="K72" s="437">
        <f t="shared" si="27"/>
        <v>0</v>
      </c>
      <c r="L72" s="437"/>
      <c r="M72" s="437">
        <f t="shared" si="28"/>
        <v>0</v>
      </c>
      <c r="N72" s="438">
        <f t="shared" si="29"/>
        <v>0</v>
      </c>
    </row>
    <row r="73" spans="1:14" s="265" customFormat="1" ht="12.75">
      <c r="A73" s="263" t="s">
        <v>690</v>
      </c>
      <c r="B73" s="264" t="s">
        <v>888</v>
      </c>
      <c r="C73" s="258">
        <v>270</v>
      </c>
      <c r="D73" s="444"/>
      <c r="E73" s="437">
        <f t="shared" si="24"/>
        <v>0</v>
      </c>
      <c r="F73" s="437"/>
      <c r="G73" s="437">
        <f t="shared" si="25"/>
        <v>0</v>
      </c>
      <c r="H73" s="438">
        <f t="shared" si="26"/>
        <v>0</v>
      </c>
      <c r="I73" s="258"/>
      <c r="J73" s="437"/>
      <c r="K73" s="437">
        <f t="shared" si="27"/>
        <v>0</v>
      </c>
      <c r="L73" s="437"/>
      <c r="M73" s="437">
        <f t="shared" si="28"/>
        <v>0</v>
      </c>
      <c r="N73" s="438">
        <f t="shared" si="29"/>
        <v>0</v>
      </c>
    </row>
    <row r="74" spans="1:14" s="265" customFormat="1" ht="12.75">
      <c r="A74" s="263" t="s">
        <v>691</v>
      </c>
      <c r="B74" s="264" t="s">
        <v>851</v>
      </c>
      <c r="C74" s="258"/>
      <c r="D74" s="444"/>
      <c r="E74" s="437">
        <f t="shared" si="24"/>
        <v>0</v>
      </c>
      <c r="F74" s="437"/>
      <c r="G74" s="437">
        <f t="shared" si="25"/>
        <v>0</v>
      </c>
      <c r="H74" s="438">
        <f t="shared" si="26"/>
        <v>0</v>
      </c>
      <c r="I74" s="258">
        <v>9</v>
      </c>
      <c r="J74" s="437"/>
      <c r="K74" s="437">
        <f t="shared" si="27"/>
        <v>0</v>
      </c>
      <c r="L74" s="437"/>
      <c r="M74" s="437">
        <f t="shared" si="28"/>
        <v>0</v>
      </c>
      <c r="N74" s="438">
        <f t="shared" si="29"/>
        <v>0</v>
      </c>
    </row>
    <row r="75" spans="1:14" s="265" customFormat="1" ht="12.75">
      <c r="A75" s="263" t="s">
        <v>692</v>
      </c>
      <c r="B75" s="264" t="s">
        <v>851</v>
      </c>
      <c r="C75" s="258"/>
      <c r="D75" s="444"/>
      <c r="E75" s="437">
        <f t="shared" si="24"/>
        <v>0</v>
      </c>
      <c r="F75" s="437"/>
      <c r="G75" s="437">
        <f t="shared" si="25"/>
        <v>0</v>
      </c>
      <c r="H75" s="438">
        <f t="shared" si="26"/>
        <v>0</v>
      </c>
      <c r="I75" s="258">
        <v>2</v>
      </c>
      <c r="J75" s="437"/>
      <c r="K75" s="437">
        <f t="shared" si="27"/>
        <v>0</v>
      </c>
      <c r="L75" s="437"/>
      <c r="M75" s="437">
        <f t="shared" si="28"/>
        <v>0</v>
      </c>
      <c r="N75" s="438">
        <f t="shared" si="29"/>
        <v>0</v>
      </c>
    </row>
    <row r="76" spans="1:14" s="265" customFormat="1" ht="12.75">
      <c r="A76" s="263" t="s">
        <v>693</v>
      </c>
      <c r="B76" s="264" t="s">
        <v>888</v>
      </c>
      <c r="C76" s="258">
        <v>120</v>
      </c>
      <c r="D76" s="444"/>
      <c r="E76" s="437">
        <f t="shared" si="24"/>
        <v>0</v>
      </c>
      <c r="F76" s="437"/>
      <c r="G76" s="437">
        <f t="shared" si="25"/>
        <v>0</v>
      </c>
      <c r="H76" s="438">
        <f t="shared" si="26"/>
        <v>0</v>
      </c>
      <c r="I76" s="258"/>
      <c r="J76" s="437"/>
      <c r="K76" s="437">
        <f t="shared" si="27"/>
        <v>0</v>
      </c>
      <c r="L76" s="437"/>
      <c r="M76" s="437">
        <f t="shared" si="28"/>
        <v>0</v>
      </c>
      <c r="N76" s="438">
        <f t="shared" si="29"/>
        <v>0</v>
      </c>
    </row>
    <row r="77" spans="1:14" ht="12.75">
      <c r="A77" s="246" t="s">
        <v>694</v>
      </c>
      <c r="B77" s="247" t="s">
        <v>625</v>
      </c>
      <c r="C77" s="248"/>
      <c r="D77" s="439"/>
      <c r="E77" s="439"/>
      <c r="F77" s="439"/>
      <c r="G77" s="439"/>
      <c r="H77" s="440"/>
      <c r="I77" s="250"/>
      <c r="J77" s="439"/>
      <c r="K77" s="439"/>
      <c r="L77" s="439"/>
      <c r="M77" s="439"/>
      <c r="N77" s="440"/>
    </row>
    <row r="78" spans="1:14" ht="12.75">
      <c r="A78" s="251" t="s">
        <v>695</v>
      </c>
      <c r="B78" s="252" t="s">
        <v>625</v>
      </c>
      <c r="C78" s="253"/>
      <c r="D78" s="441"/>
      <c r="E78" s="441"/>
      <c r="F78" s="441"/>
      <c r="G78" s="441"/>
      <c r="H78" s="442"/>
      <c r="I78" s="255"/>
      <c r="J78" s="441"/>
      <c r="K78" s="441"/>
      <c r="L78" s="441"/>
      <c r="M78" s="441"/>
      <c r="N78" s="442"/>
    </row>
    <row r="79" spans="1:14" s="265" customFormat="1" ht="12.75">
      <c r="A79" s="263" t="s">
        <v>696</v>
      </c>
      <c r="B79" s="264" t="s">
        <v>851</v>
      </c>
      <c r="C79" s="258">
        <v>3</v>
      </c>
      <c r="D79" s="437"/>
      <c r="E79" s="437">
        <f aca="true" t="shared" si="30" ref="E79:E91">SUM(D79*C79)</f>
        <v>0</v>
      </c>
      <c r="F79" s="437"/>
      <c r="G79" s="437">
        <f aca="true" t="shared" si="31" ref="G79:G91">SUM(F79*C79)</f>
        <v>0</v>
      </c>
      <c r="H79" s="438">
        <f aca="true" t="shared" si="32" ref="H79:H91">SUM(G79+E79)</f>
        <v>0</v>
      </c>
      <c r="I79" s="258"/>
      <c r="J79" s="437"/>
      <c r="K79" s="437">
        <f aca="true" t="shared" si="33" ref="K79:K91">SUM(J79*I79)</f>
        <v>0</v>
      </c>
      <c r="L79" s="437"/>
      <c r="M79" s="437">
        <f aca="true" t="shared" si="34" ref="M79:M91">SUM(L79*I79)</f>
        <v>0</v>
      </c>
      <c r="N79" s="438">
        <f aca="true" t="shared" si="35" ref="N79:N91">SUM(M79+K79)</f>
        <v>0</v>
      </c>
    </row>
    <row r="80" spans="1:14" s="265" customFormat="1" ht="12.75">
      <c r="A80" s="263" t="s">
        <v>697</v>
      </c>
      <c r="B80" s="264" t="s">
        <v>851</v>
      </c>
      <c r="C80" s="258">
        <v>1</v>
      </c>
      <c r="D80" s="437"/>
      <c r="E80" s="437">
        <f t="shared" si="30"/>
        <v>0</v>
      </c>
      <c r="F80" s="437"/>
      <c r="G80" s="437">
        <f t="shared" si="31"/>
        <v>0</v>
      </c>
      <c r="H80" s="438">
        <f t="shared" si="32"/>
        <v>0</v>
      </c>
      <c r="I80" s="258"/>
      <c r="J80" s="437"/>
      <c r="K80" s="437">
        <f t="shared" si="33"/>
        <v>0</v>
      </c>
      <c r="L80" s="437"/>
      <c r="M80" s="437">
        <f t="shared" si="34"/>
        <v>0</v>
      </c>
      <c r="N80" s="438">
        <f t="shared" si="35"/>
        <v>0</v>
      </c>
    </row>
    <row r="81" spans="1:14" s="265" customFormat="1" ht="12.75">
      <c r="A81" s="263" t="s">
        <v>698</v>
      </c>
      <c r="B81" s="264" t="s">
        <v>851</v>
      </c>
      <c r="C81" s="258">
        <v>1</v>
      </c>
      <c r="D81" s="437"/>
      <c r="E81" s="437">
        <f t="shared" si="30"/>
        <v>0</v>
      </c>
      <c r="F81" s="437"/>
      <c r="G81" s="437">
        <f t="shared" si="31"/>
        <v>0</v>
      </c>
      <c r="H81" s="438">
        <f t="shared" si="32"/>
        <v>0</v>
      </c>
      <c r="I81" s="258"/>
      <c r="J81" s="437"/>
      <c r="K81" s="437">
        <f t="shared" si="33"/>
        <v>0</v>
      </c>
      <c r="L81" s="437"/>
      <c r="M81" s="437">
        <f t="shared" si="34"/>
        <v>0</v>
      </c>
      <c r="N81" s="438">
        <f t="shared" si="35"/>
        <v>0</v>
      </c>
    </row>
    <row r="82" spans="1:14" s="265" customFormat="1" ht="12.75">
      <c r="A82" s="263" t="s">
        <v>699</v>
      </c>
      <c r="B82" s="264" t="s">
        <v>888</v>
      </c>
      <c r="C82" s="258">
        <v>360</v>
      </c>
      <c r="D82" s="437"/>
      <c r="E82" s="437">
        <f t="shared" si="30"/>
        <v>0</v>
      </c>
      <c r="F82" s="437"/>
      <c r="G82" s="437">
        <f t="shared" si="31"/>
        <v>0</v>
      </c>
      <c r="H82" s="438">
        <f t="shared" si="32"/>
        <v>0</v>
      </c>
      <c r="I82" s="258"/>
      <c r="J82" s="437"/>
      <c r="K82" s="437">
        <f t="shared" si="33"/>
        <v>0</v>
      </c>
      <c r="L82" s="437"/>
      <c r="M82" s="437">
        <f t="shared" si="34"/>
        <v>0</v>
      </c>
      <c r="N82" s="438">
        <f t="shared" si="35"/>
        <v>0</v>
      </c>
    </row>
    <row r="83" spans="1:14" s="265" customFormat="1" ht="12.75">
      <c r="A83" s="263" t="s">
        <v>700</v>
      </c>
      <c r="B83" s="264" t="s">
        <v>888</v>
      </c>
      <c r="C83" s="258">
        <v>270</v>
      </c>
      <c r="D83" s="437"/>
      <c r="E83" s="437">
        <f t="shared" si="30"/>
        <v>0</v>
      </c>
      <c r="F83" s="437"/>
      <c r="G83" s="437">
        <f t="shared" si="31"/>
        <v>0</v>
      </c>
      <c r="H83" s="438">
        <f t="shared" si="32"/>
        <v>0</v>
      </c>
      <c r="I83" s="258"/>
      <c r="J83" s="437"/>
      <c r="K83" s="437">
        <f t="shared" si="33"/>
        <v>0</v>
      </c>
      <c r="L83" s="437"/>
      <c r="M83" s="437">
        <f t="shared" si="34"/>
        <v>0</v>
      </c>
      <c r="N83" s="438">
        <f t="shared" si="35"/>
        <v>0</v>
      </c>
    </row>
    <row r="84" spans="1:14" s="265" customFormat="1" ht="12.75">
      <c r="A84" s="263" t="s">
        <v>701</v>
      </c>
      <c r="B84" s="264" t="s">
        <v>888</v>
      </c>
      <c r="C84" s="258">
        <v>450</v>
      </c>
      <c r="D84" s="437"/>
      <c r="E84" s="437">
        <f t="shared" si="30"/>
        <v>0</v>
      </c>
      <c r="F84" s="437"/>
      <c r="G84" s="437">
        <f t="shared" si="31"/>
        <v>0</v>
      </c>
      <c r="H84" s="438">
        <f t="shared" si="32"/>
        <v>0</v>
      </c>
      <c r="I84" s="258"/>
      <c r="J84" s="437"/>
      <c r="K84" s="437">
        <f t="shared" si="33"/>
        <v>0</v>
      </c>
      <c r="L84" s="437"/>
      <c r="M84" s="437">
        <f t="shared" si="34"/>
        <v>0</v>
      </c>
      <c r="N84" s="438">
        <f t="shared" si="35"/>
        <v>0</v>
      </c>
    </row>
    <row r="85" spans="1:14" s="265" customFormat="1" ht="12.75">
      <c r="A85" s="263" t="s">
        <v>702</v>
      </c>
      <c r="B85" s="264" t="s">
        <v>851</v>
      </c>
      <c r="C85" s="258">
        <v>1</v>
      </c>
      <c r="D85" s="437"/>
      <c r="E85" s="437">
        <f t="shared" si="30"/>
        <v>0</v>
      </c>
      <c r="F85" s="437"/>
      <c r="G85" s="437">
        <f t="shared" si="31"/>
        <v>0</v>
      </c>
      <c r="H85" s="438">
        <f t="shared" si="32"/>
        <v>0</v>
      </c>
      <c r="I85" s="258"/>
      <c r="J85" s="437"/>
      <c r="K85" s="437">
        <f t="shared" si="33"/>
        <v>0</v>
      </c>
      <c r="L85" s="437"/>
      <c r="M85" s="437">
        <f t="shared" si="34"/>
        <v>0</v>
      </c>
      <c r="N85" s="438">
        <f t="shared" si="35"/>
        <v>0</v>
      </c>
    </row>
    <row r="86" spans="1:14" s="265" customFormat="1" ht="12.75">
      <c r="A86" s="263" t="s">
        <v>703</v>
      </c>
      <c r="B86" s="264" t="s">
        <v>851</v>
      </c>
      <c r="C86" s="258">
        <v>1</v>
      </c>
      <c r="D86" s="444"/>
      <c r="E86" s="437">
        <f t="shared" si="30"/>
        <v>0</v>
      </c>
      <c r="F86" s="437"/>
      <c r="G86" s="437">
        <f t="shared" si="31"/>
        <v>0</v>
      </c>
      <c r="H86" s="438">
        <f t="shared" si="32"/>
        <v>0</v>
      </c>
      <c r="I86" s="258"/>
      <c r="J86" s="437"/>
      <c r="K86" s="437">
        <f t="shared" si="33"/>
        <v>0</v>
      </c>
      <c r="L86" s="437"/>
      <c r="M86" s="437">
        <f t="shared" si="34"/>
        <v>0</v>
      </c>
      <c r="N86" s="438">
        <f t="shared" si="35"/>
        <v>0</v>
      </c>
    </row>
    <row r="87" spans="1:14" s="265" customFormat="1" ht="12.75">
      <c r="A87" s="263" t="s">
        <v>704</v>
      </c>
      <c r="B87" s="264" t="s">
        <v>851</v>
      </c>
      <c r="C87" s="258"/>
      <c r="D87" s="437"/>
      <c r="E87" s="437">
        <f t="shared" si="30"/>
        <v>0</v>
      </c>
      <c r="F87" s="437"/>
      <c r="G87" s="437">
        <f t="shared" si="31"/>
        <v>0</v>
      </c>
      <c r="H87" s="438">
        <f t="shared" si="32"/>
        <v>0</v>
      </c>
      <c r="I87" s="258">
        <v>5</v>
      </c>
      <c r="J87" s="437"/>
      <c r="K87" s="437">
        <f t="shared" si="33"/>
        <v>0</v>
      </c>
      <c r="L87" s="437"/>
      <c r="M87" s="437">
        <f t="shared" si="34"/>
        <v>0</v>
      </c>
      <c r="N87" s="438">
        <f t="shared" si="35"/>
        <v>0</v>
      </c>
    </row>
    <row r="88" spans="1:14" s="265" customFormat="1" ht="12.75">
      <c r="A88" s="263" t="s">
        <v>705</v>
      </c>
      <c r="B88" s="264" t="s">
        <v>851</v>
      </c>
      <c r="C88" s="258"/>
      <c r="D88" s="437"/>
      <c r="E88" s="437">
        <f t="shared" si="30"/>
        <v>0</v>
      </c>
      <c r="F88" s="437"/>
      <c r="G88" s="437">
        <f t="shared" si="31"/>
        <v>0</v>
      </c>
      <c r="H88" s="438">
        <f t="shared" si="32"/>
        <v>0</v>
      </c>
      <c r="I88" s="258">
        <v>8</v>
      </c>
      <c r="J88" s="437"/>
      <c r="K88" s="437">
        <f t="shared" si="33"/>
        <v>0</v>
      </c>
      <c r="L88" s="437"/>
      <c r="M88" s="437">
        <f t="shared" si="34"/>
        <v>0</v>
      </c>
      <c r="N88" s="438">
        <f t="shared" si="35"/>
        <v>0</v>
      </c>
    </row>
    <row r="89" spans="1:14" s="265" customFormat="1" ht="12.75">
      <c r="A89" s="263" t="s">
        <v>706</v>
      </c>
      <c r="B89" s="264" t="s">
        <v>888</v>
      </c>
      <c r="C89" s="258">
        <v>300</v>
      </c>
      <c r="D89" s="437"/>
      <c r="E89" s="437">
        <f t="shared" si="30"/>
        <v>0</v>
      </c>
      <c r="F89" s="437"/>
      <c r="G89" s="437">
        <f t="shared" si="31"/>
        <v>0</v>
      </c>
      <c r="H89" s="438">
        <f t="shared" si="32"/>
        <v>0</v>
      </c>
      <c r="I89" s="258"/>
      <c r="J89" s="437"/>
      <c r="K89" s="437">
        <f t="shared" si="33"/>
        <v>0</v>
      </c>
      <c r="L89" s="437"/>
      <c r="M89" s="437">
        <f t="shared" si="34"/>
        <v>0</v>
      </c>
      <c r="N89" s="438">
        <f t="shared" si="35"/>
        <v>0</v>
      </c>
    </row>
    <row r="90" spans="1:14" s="265" customFormat="1" ht="12.75">
      <c r="A90" s="263" t="s">
        <v>693</v>
      </c>
      <c r="B90" s="264" t="s">
        <v>888</v>
      </c>
      <c r="C90" s="258">
        <v>300</v>
      </c>
      <c r="D90" s="437"/>
      <c r="E90" s="437">
        <f t="shared" si="30"/>
        <v>0</v>
      </c>
      <c r="F90" s="437"/>
      <c r="G90" s="437">
        <f t="shared" si="31"/>
        <v>0</v>
      </c>
      <c r="H90" s="438">
        <f t="shared" si="32"/>
        <v>0</v>
      </c>
      <c r="I90" s="258"/>
      <c r="J90" s="437"/>
      <c r="K90" s="437">
        <f t="shared" si="33"/>
        <v>0</v>
      </c>
      <c r="L90" s="437"/>
      <c r="M90" s="437">
        <f t="shared" si="34"/>
        <v>0</v>
      </c>
      <c r="N90" s="438">
        <f t="shared" si="35"/>
        <v>0</v>
      </c>
    </row>
    <row r="91" spans="1:14" ht="12.75">
      <c r="A91" s="256" t="s">
        <v>707</v>
      </c>
      <c r="B91" s="257" t="s">
        <v>851</v>
      </c>
      <c r="C91" s="258">
        <v>1</v>
      </c>
      <c r="D91" s="437"/>
      <c r="E91" s="437">
        <f t="shared" si="30"/>
        <v>0</v>
      </c>
      <c r="F91" s="437"/>
      <c r="G91" s="437">
        <f t="shared" si="31"/>
        <v>0</v>
      </c>
      <c r="H91" s="438">
        <f t="shared" si="32"/>
        <v>0</v>
      </c>
      <c r="I91" s="258"/>
      <c r="J91" s="437"/>
      <c r="K91" s="437">
        <f t="shared" si="33"/>
        <v>0</v>
      </c>
      <c r="L91" s="437"/>
      <c r="M91" s="437">
        <f t="shared" si="34"/>
        <v>0</v>
      </c>
      <c r="N91" s="438">
        <f t="shared" si="35"/>
        <v>0</v>
      </c>
    </row>
    <row r="92" spans="1:14" ht="12.75">
      <c r="A92" s="246" t="s">
        <v>708</v>
      </c>
      <c r="B92" s="247" t="s">
        <v>625</v>
      </c>
      <c r="C92" s="248"/>
      <c r="D92" s="439"/>
      <c r="E92" s="439"/>
      <c r="F92" s="439"/>
      <c r="G92" s="439"/>
      <c r="H92" s="440"/>
      <c r="I92" s="250"/>
      <c r="J92" s="439"/>
      <c r="K92" s="439"/>
      <c r="L92" s="439"/>
      <c r="M92" s="439"/>
      <c r="N92" s="440"/>
    </row>
    <row r="93" spans="1:14" ht="12.75">
      <c r="A93" s="251" t="s">
        <v>709</v>
      </c>
      <c r="B93" s="252" t="s">
        <v>625</v>
      </c>
      <c r="C93" s="253"/>
      <c r="D93" s="441"/>
      <c r="E93" s="441"/>
      <c r="F93" s="441"/>
      <c r="G93" s="441"/>
      <c r="H93" s="442"/>
      <c r="I93" s="255"/>
      <c r="J93" s="441"/>
      <c r="K93" s="441"/>
      <c r="L93" s="441"/>
      <c r="M93" s="441"/>
      <c r="N93" s="442"/>
    </row>
    <row r="94" spans="1:14" ht="12.75">
      <c r="A94" s="256" t="s">
        <v>710</v>
      </c>
      <c r="B94" s="257" t="s">
        <v>888</v>
      </c>
      <c r="C94" s="258">
        <v>112</v>
      </c>
      <c r="D94" s="437"/>
      <c r="E94" s="437">
        <f>SUM(D94*C94)</f>
        <v>0</v>
      </c>
      <c r="F94" s="437"/>
      <c r="G94" s="437">
        <f>SUM(F94*C94)</f>
        <v>0</v>
      </c>
      <c r="H94" s="438">
        <f>SUM(G94+E94)</f>
        <v>0</v>
      </c>
      <c r="I94" s="258"/>
      <c r="J94" s="437"/>
      <c r="K94" s="437">
        <f>SUM(J94*I94)</f>
        <v>0</v>
      </c>
      <c r="L94" s="437"/>
      <c r="M94" s="437">
        <f>SUM(L94*I94)</f>
        <v>0</v>
      </c>
      <c r="N94" s="438">
        <f>SUM(M94+K94)</f>
        <v>0</v>
      </c>
    </row>
    <row r="95" spans="1:14" ht="12.75">
      <c r="A95" s="246" t="s">
        <v>711</v>
      </c>
      <c r="B95" s="247" t="s">
        <v>625</v>
      </c>
      <c r="C95" s="248"/>
      <c r="D95" s="445"/>
      <c r="E95" s="445"/>
      <c r="F95" s="445"/>
      <c r="G95" s="445"/>
      <c r="H95" s="446"/>
      <c r="I95" s="248"/>
      <c r="J95" s="445"/>
      <c r="K95" s="445"/>
      <c r="L95" s="445"/>
      <c r="M95" s="445"/>
      <c r="N95" s="446"/>
    </row>
    <row r="96" spans="1:14" ht="12.75">
      <c r="A96" s="256" t="s">
        <v>625</v>
      </c>
      <c r="B96" s="257" t="s">
        <v>625</v>
      </c>
      <c r="C96" s="258"/>
      <c r="D96" s="437"/>
      <c r="E96" s="437"/>
      <c r="F96" s="437"/>
      <c r="G96" s="437"/>
      <c r="H96" s="438"/>
      <c r="I96" s="258"/>
      <c r="J96" s="437"/>
      <c r="K96" s="437"/>
      <c r="L96" s="437"/>
      <c r="M96" s="437"/>
      <c r="N96" s="438"/>
    </row>
    <row r="97" spans="1:14" ht="12.75">
      <c r="A97" s="246" t="s">
        <v>712</v>
      </c>
      <c r="B97" s="247" t="s">
        <v>625</v>
      </c>
      <c r="C97" s="248"/>
      <c r="D97" s="445"/>
      <c r="E97" s="445"/>
      <c r="F97" s="445"/>
      <c r="G97" s="445"/>
      <c r="H97" s="446"/>
      <c r="I97" s="248"/>
      <c r="J97" s="445"/>
      <c r="K97" s="445"/>
      <c r="L97" s="445"/>
      <c r="M97" s="445"/>
      <c r="N97" s="446"/>
    </row>
    <row r="98" spans="1:14" ht="12.75">
      <c r="A98" s="251" t="s">
        <v>713</v>
      </c>
      <c r="B98" s="252" t="s">
        <v>625</v>
      </c>
      <c r="C98" s="253"/>
      <c r="D98" s="447"/>
      <c r="E98" s="447"/>
      <c r="F98" s="447"/>
      <c r="G98" s="447"/>
      <c r="H98" s="448"/>
      <c r="I98" s="253"/>
      <c r="J98" s="447"/>
      <c r="K98" s="447"/>
      <c r="L98" s="447"/>
      <c r="M98" s="447"/>
      <c r="N98" s="448"/>
    </row>
    <row r="99" spans="1:14" ht="12.75">
      <c r="A99" s="256" t="s">
        <v>713</v>
      </c>
      <c r="B99" s="257" t="s">
        <v>991</v>
      </c>
      <c r="C99" s="258">
        <v>0.3</v>
      </c>
      <c r="D99" s="437"/>
      <c r="E99" s="437">
        <f>SUM(D99*C99)</f>
        <v>0</v>
      </c>
      <c r="F99" s="437"/>
      <c r="G99" s="437">
        <f>SUM(F99*C99)</f>
        <v>0</v>
      </c>
      <c r="H99" s="438">
        <f>SUM(G99+E99)</f>
        <v>0</v>
      </c>
      <c r="I99" s="258">
        <v>0.05</v>
      </c>
      <c r="J99" s="437"/>
      <c r="K99" s="437">
        <f>SUM(J99*I99)</f>
        <v>0</v>
      </c>
      <c r="L99" s="437"/>
      <c r="M99" s="437">
        <f>SUM(L99*I99)</f>
        <v>0</v>
      </c>
      <c r="N99" s="438">
        <f>SUM(M99+K99)</f>
        <v>0</v>
      </c>
    </row>
    <row r="100" spans="1:14" ht="12.75">
      <c r="A100" s="251" t="s">
        <v>714</v>
      </c>
      <c r="B100" s="252" t="s">
        <v>625</v>
      </c>
      <c r="C100" s="253"/>
      <c r="D100" s="447"/>
      <c r="E100" s="447"/>
      <c r="F100" s="447"/>
      <c r="G100" s="447"/>
      <c r="H100" s="448"/>
      <c r="I100" s="253"/>
      <c r="J100" s="447"/>
      <c r="K100" s="447"/>
      <c r="L100" s="447"/>
      <c r="M100" s="447"/>
      <c r="N100" s="448"/>
    </row>
    <row r="101" spans="1:14" ht="12.75">
      <c r="A101" s="256" t="s">
        <v>715</v>
      </c>
      <c r="B101" s="257" t="s">
        <v>716</v>
      </c>
      <c r="C101" s="258">
        <v>1</v>
      </c>
      <c r="D101" s="437"/>
      <c r="E101" s="437">
        <f>SUM(D101*C101)</f>
        <v>0</v>
      </c>
      <c r="F101" s="437"/>
      <c r="G101" s="437">
        <f>SUM(F101*C101)</f>
        <v>0</v>
      </c>
      <c r="H101" s="438">
        <f>SUM(G101+E101)</f>
        <v>0</v>
      </c>
      <c r="I101" s="258">
        <v>1</v>
      </c>
      <c r="J101" s="437"/>
      <c r="K101" s="437">
        <f>SUM(J101*I101)</f>
        <v>0</v>
      </c>
      <c r="L101" s="437"/>
      <c r="M101" s="437">
        <f>SUM(L101*I101)</f>
        <v>0</v>
      </c>
      <c r="N101" s="438">
        <f>SUM(M101+K101)</f>
        <v>0</v>
      </c>
    </row>
    <row r="102" spans="1:14" ht="12.75">
      <c r="A102" s="251" t="s">
        <v>717</v>
      </c>
      <c r="B102" s="252" t="s">
        <v>625</v>
      </c>
      <c r="C102" s="253"/>
      <c r="D102" s="447"/>
      <c r="E102" s="447"/>
      <c r="F102" s="447"/>
      <c r="G102" s="447"/>
      <c r="H102" s="448"/>
      <c r="I102" s="253"/>
      <c r="J102" s="447"/>
      <c r="K102" s="447"/>
      <c r="L102" s="447"/>
      <c r="M102" s="447"/>
      <c r="N102" s="448"/>
    </row>
    <row r="103" spans="1:14" ht="12.75">
      <c r="A103" s="256" t="s">
        <v>718</v>
      </c>
      <c r="B103" s="257" t="s">
        <v>996</v>
      </c>
      <c r="C103" s="258">
        <v>50</v>
      </c>
      <c r="D103" s="437"/>
      <c r="E103" s="437">
        <f>SUM(D103*C103)</f>
        <v>0</v>
      </c>
      <c r="F103" s="437"/>
      <c r="G103" s="437">
        <f>SUM(F103*C103)</f>
        <v>0</v>
      </c>
      <c r="H103" s="438">
        <f>SUM(G103+E103)</f>
        <v>0</v>
      </c>
      <c r="I103" s="258">
        <v>30</v>
      </c>
      <c r="J103" s="437"/>
      <c r="K103" s="437">
        <f>SUM(J103*I103)</f>
        <v>0</v>
      </c>
      <c r="L103" s="437"/>
      <c r="M103" s="437">
        <f>SUM(L103*I103)</f>
        <v>0</v>
      </c>
      <c r="N103" s="438">
        <f>SUM(M103+K103)</f>
        <v>0</v>
      </c>
    </row>
    <row r="104" spans="1:14" ht="12.75">
      <c r="A104" s="251" t="s">
        <v>719</v>
      </c>
      <c r="B104" s="252" t="s">
        <v>625</v>
      </c>
      <c r="C104" s="253"/>
      <c r="D104" s="447"/>
      <c r="E104" s="447"/>
      <c r="F104" s="447"/>
      <c r="G104" s="447"/>
      <c r="H104" s="448"/>
      <c r="I104" s="253"/>
      <c r="J104" s="447"/>
      <c r="K104" s="447"/>
      <c r="L104" s="447"/>
      <c r="M104" s="447"/>
      <c r="N104" s="448"/>
    </row>
    <row r="105" spans="1:14" ht="12.75">
      <c r="A105" s="256" t="s">
        <v>148</v>
      </c>
      <c r="B105" s="257" t="s">
        <v>716</v>
      </c>
      <c r="C105" s="258">
        <v>1</v>
      </c>
      <c r="D105" s="437"/>
      <c r="E105" s="437">
        <f>SUM(D105*C105)</f>
        <v>0</v>
      </c>
      <c r="F105" s="437"/>
      <c r="G105" s="437">
        <f>SUM(F105*C105)</f>
        <v>0</v>
      </c>
      <c r="H105" s="438">
        <f>SUM(G105+E105)</f>
        <v>0</v>
      </c>
      <c r="I105" s="258"/>
      <c r="J105" s="437"/>
      <c r="K105" s="437">
        <f>SUM(J105*I105)</f>
        <v>0</v>
      </c>
      <c r="L105" s="437"/>
      <c r="M105" s="437">
        <f>SUM(L105*I105)</f>
        <v>0</v>
      </c>
      <c r="N105" s="438">
        <f>SUM(M105+K105)</f>
        <v>0</v>
      </c>
    </row>
    <row r="106" spans="1:14" ht="12.75">
      <c r="A106" s="251" t="s">
        <v>720</v>
      </c>
      <c r="B106" s="252" t="s">
        <v>625</v>
      </c>
      <c r="C106" s="253"/>
      <c r="D106" s="447"/>
      <c r="E106" s="447"/>
      <c r="F106" s="447"/>
      <c r="G106" s="447"/>
      <c r="H106" s="448"/>
      <c r="I106" s="253"/>
      <c r="J106" s="447"/>
      <c r="K106" s="447"/>
      <c r="L106" s="447"/>
      <c r="M106" s="447"/>
      <c r="N106" s="448"/>
    </row>
    <row r="107" spans="1:14" ht="12.75">
      <c r="A107" s="256" t="s">
        <v>721</v>
      </c>
      <c r="B107" s="257" t="s">
        <v>722</v>
      </c>
      <c r="C107" s="258">
        <v>15</v>
      </c>
      <c r="D107" s="437"/>
      <c r="E107" s="437">
        <f>SUM(D107*C107)</f>
        <v>0</v>
      </c>
      <c r="F107" s="437"/>
      <c r="G107" s="437">
        <f>SUM(F107*C107)</f>
        <v>0</v>
      </c>
      <c r="H107" s="438">
        <f>SUM(G107+E107)</f>
        <v>0</v>
      </c>
      <c r="I107" s="258"/>
      <c r="J107" s="437"/>
      <c r="K107" s="437">
        <f>SUM(J107*I107)</f>
        <v>0</v>
      </c>
      <c r="L107" s="437"/>
      <c r="M107" s="437">
        <f>SUM(L107*I107)</f>
        <v>0</v>
      </c>
      <c r="N107" s="438">
        <f>SUM(M107+K107)</f>
        <v>0</v>
      </c>
    </row>
    <row r="108" spans="1:14" ht="12.75">
      <c r="A108" s="251" t="s">
        <v>723</v>
      </c>
      <c r="B108" s="252" t="s">
        <v>625</v>
      </c>
      <c r="C108" s="253"/>
      <c r="D108" s="441"/>
      <c r="E108" s="447"/>
      <c r="F108" s="447"/>
      <c r="G108" s="447"/>
      <c r="H108" s="448"/>
      <c r="I108" s="253"/>
      <c r="J108" s="441"/>
      <c r="K108" s="447"/>
      <c r="L108" s="447"/>
      <c r="M108" s="447"/>
      <c r="N108" s="448"/>
    </row>
    <row r="109" spans="1:14" ht="12.75">
      <c r="A109" s="256" t="s">
        <v>724</v>
      </c>
      <c r="B109" s="257" t="s">
        <v>722</v>
      </c>
      <c r="C109" s="258">
        <v>10</v>
      </c>
      <c r="D109" s="437"/>
      <c r="E109" s="437">
        <f>SUM(D109*C109)</f>
        <v>0</v>
      </c>
      <c r="F109" s="437"/>
      <c r="G109" s="437">
        <f>SUM(F109*C109)</f>
        <v>0</v>
      </c>
      <c r="H109" s="438">
        <f>SUM(G109+E109)</f>
        <v>0</v>
      </c>
      <c r="I109" s="258"/>
      <c r="J109" s="437"/>
      <c r="K109" s="437">
        <f>SUM(J109*I109)</f>
        <v>0</v>
      </c>
      <c r="L109" s="437"/>
      <c r="M109" s="437">
        <f>SUM(L109*I109)</f>
        <v>0</v>
      </c>
      <c r="N109" s="438">
        <f>SUM(M109+K109)</f>
        <v>0</v>
      </c>
    </row>
    <row r="110" spans="1:14" ht="12.75">
      <c r="A110" s="256" t="s">
        <v>725</v>
      </c>
      <c r="B110" s="257" t="s">
        <v>857</v>
      </c>
      <c r="C110" s="258">
        <v>1</v>
      </c>
      <c r="D110" s="437"/>
      <c r="E110" s="437">
        <f>SUM(D110*C110)</f>
        <v>0</v>
      </c>
      <c r="F110" s="437"/>
      <c r="G110" s="437">
        <f>SUM(F110*C110)</f>
        <v>0</v>
      </c>
      <c r="H110" s="438">
        <f>SUM(G110+E110)</f>
        <v>0</v>
      </c>
      <c r="I110" s="258"/>
      <c r="J110" s="437"/>
      <c r="K110" s="437">
        <f>SUM(J110*I110)</f>
        <v>0</v>
      </c>
      <c r="L110" s="437"/>
      <c r="M110" s="437">
        <f>SUM(L110*I110)</f>
        <v>0</v>
      </c>
      <c r="N110" s="438">
        <f>SUM(M110+K110)</f>
        <v>0</v>
      </c>
    </row>
    <row r="111" spans="1:14" ht="12.75">
      <c r="A111" s="246" t="s">
        <v>726</v>
      </c>
      <c r="B111" s="247" t="s">
        <v>625</v>
      </c>
      <c r="C111" s="248"/>
      <c r="D111" s="445"/>
      <c r="E111" s="445"/>
      <c r="F111" s="445"/>
      <c r="G111" s="445"/>
      <c r="H111" s="446"/>
      <c r="I111" s="248"/>
      <c r="J111" s="445"/>
      <c r="K111" s="445"/>
      <c r="L111" s="445"/>
      <c r="M111" s="445"/>
      <c r="N111" s="446"/>
    </row>
    <row r="112" spans="1:14" ht="12.75">
      <c r="A112" s="256" t="s">
        <v>625</v>
      </c>
      <c r="B112" s="257" t="s">
        <v>625</v>
      </c>
      <c r="C112" s="258"/>
      <c r="D112" s="437"/>
      <c r="E112" s="437"/>
      <c r="F112" s="437"/>
      <c r="G112" s="437"/>
      <c r="H112" s="438"/>
      <c r="I112" s="258"/>
      <c r="J112" s="437"/>
      <c r="K112" s="437"/>
      <c r="L112" s="437"/>
      <c r="M112" s="437"/>
      <c r="N112" s="438"/>
    </row>
    <row r="113" spans="1:14" ht="12.75">
      <c r="A113" s="256" t="s">
        <v>727</v>
      </c>
      <c r="B113" s="257" t="s">
        <v>716</v>
      </c>
      <c r="C113" s="258">
        <v>1</v>
      </c>
      <c r="D113" s="437"/>
      <c r="E113" s="437">
        <f>SUM(D113*C113)</f>
        <v>0</v>
      </c>
      <c r="F113" s="437"/>
      <c r="G113" s="437">
        <f>SUM(F113*C113)</f>
        <v>0</v>
      </c>
      <c r="H113" s="438">
        <f>SUM(G113+E113)</f>
        <v>0</v>
      </c>
      <c r="I113" s="258">
        <v>1</v>
      </c>
      <c r="J113" s="437"/>
      <c r="K113" s="437">
        <v>0</v>
      </c>
      <c r="L113" s="437"/>
      <c r="M113" s="437">
        <f>SUM(L113*I113)</f>
        <v>0</v>
      </c>
      <c r="N113" s="438">
        <f>SUM(M113+K113)</f>
        <v>0</v>
      </c>
    </row>
    <row r="114" spans="1:14" ht="15" thickBot="1">
      <c r="A114" s="241" t="s">
        <v>728</v>
      </c>
      <c r="B114" s="266" t="s">
        <v>625</v>
      </c>
      <c r="C114" s="267"/>
      <c r="D114" s="449"/>
      <c r="E114" s="449">
        <f>SUM(E9:E113)</f>
        <v>0</v>
      </c>
      <c r="F114" s="449"/>
      <c r="G114" s="449">
        <f>SUM(G9:G113)</f>
        <v>0</v>
      </c>
      <c r="H114" s="450">
        <f>SUM(H9:H113)</f>
        <v>0</v>
      </c>
      <c r="I114" s="267"/>
      <c r="J114" s="449"/>
      <c r="K114" s="449">
        <f>SUM(K10:K113)</f>
        <v>0</v>
      </c>
      <c r="L114" s="449"/>
      <c r="M114" s="449">
        <f>SUM(M10:M113)</f>
        <v>0</v>
      </c>
      <c r="N114" s="450">
        <f>SUM(N10:N113)</f>
        <v>0</v>
      </c>
    </row>
  </sheetData>
  <sheetProtection password="DA49" sheet="1" objects="1"/>
  <mergeCells count="2">
    <mergeCell ref="B5:H5"/>
    <mergeCell ref="I5:N5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5"/>
  <dimension ref="A1:CZ106"/>
  <sheetViews>
    <sheetView showGridLines="0" showZeros="0" workbookViewId="0" topLeftCell="A1">
      <selection activeCell="E26" sqref="E26"/>
    </sheetView>
  </sheetViews>
  <sheetFormatPr defaultColWidth="9.00390625" defaultRowHeight="12.75"/>
  <cols>
    <col min="1" max="1" width="4.375" style="110" customWidth="1"/>
    <col min="2" max="2" width="11.625" style="110" customWidth="1"/>
    <col min="3" max="3" width="40.375" style="110" customWidth="1"/>
    <col min="4" max="4" width="5.625" style="110" customWidth="1"/>
    <col min="5" max="5" width="8.625" style="151" customWidth="1"/>
    <col min="6" max="6" width="9.875" style="110" customWidth="1"/>
    <col min="7" max="7" width="13.875" style="110" customWidth="1"/>
    <col min="8" max="11" width="9.125" style="110" customWidth="1"/>
    <col min="12" max="12" width="75.375" style="110" customWidth="1"/>
    <col min="13" max="13" width="45.25390625" style="110" customWidth="1"/>
    <col min="14" max="16384" width="9.125" style="110" customWidth="1"/>
  </cols>
  <sheetData>
    <row r="1" spans="1:7" ht="15.75">
      <c r="A1" s="622" t="s">
        <v>972</v>
      </c>
      <c r="B1" s="622"/>
      <c r="C1" s="622"/>
      <c r="D1" s="622"/>
      <c r="E1" s="622"/>
      <c r="F1" s="622"/>
      <c r="G1" s="622"/>
    </row>
    <row r="2" spans="1:7" ht="14.25" customHeight="1" thickBot="1">
      <c r="A2" s="111"/>
      <c r="B2" s="112"/>
      <c r="C2" s="113"/>
      <c r="D2" s="113"/>
      <c r="E2" s="114"/>
      <c r="F2" s="113"/>
      <c r="G2" s="113"/>
    </row>
    <row r="3" spans="1:7" ht="13.5" thickTop="1">
      <c r="A3" s="623" t="s">
        <v>973</v>
      </c>
      <c r="B3" s="624"/>
      <c r="C3" s="115" t="s">
        <v>783</v>
      </c>
      <c r="D3" s="116"/>
      <c r="E3" s="117" t="s">
        <v>974</v>
      </c>
      <c r="F3" s="118" t="s">
        <v>780</v>
      </c>
      <c r="G3" s="119"/>
    </row>
    <row r="4" spans="1:7" ht="13.5" thickBot="1">
      <c r="A4" s="625" t="s">
        <v>975</v>
      </c>
      <c r="B4" s="626"/>
      <c r="C4" s="120" t="s">
        <v>791</v>
      </c>
      <c r="D4" s="121"/>
      <c r="E4" s="627" t="s">
        <v>790</v>
      </c>
      <c r="F4" s="628"/>
      <c r="G4" s="629"/>
    </row>
    <row r="5" spans="1:7" ht="13.5" thickTop="1">
      <c r="A5" s="122"/>
      <c r="B5" s="111"/>
      <c r="C5" s="111"/>
      <c r="D5" s="111"/>
      <c r="E5" s="123"/>
      <c r="F5" s="111"/>
      <c r="G5" s="124"/>
    </row>
    <row r="6" spans="1:7" ht="12.75">
      <c r="A6" s="125" t="s">
        <v>976</v>
      </c>
      <c r="B6" s="126" t="s">
        <v>977</v>
      </c>
      <c r="C6" s="126" t="s">
        <v>978</v>
      </c>
      <c r="D6" s="126" t="s">
        <v>979</v>
      </c>
      <c r="E6" s="127" t="s">
        <v>980</v>
      </c>
      <c r="F6" s="126" t="s">
        <v>981</v>
      </c>
      <c r="G6" s="128" t="s">
        <v>982</v>
      </c>
    </row>
    <row r="7" spans="1:15" ht="12.75">
      <c r="A7" s="129" t="s">
        <v>983</v>
      </c>
      <c r="B7" s="130" t="s">
        <v>1105</v>
      </c>
      <c r="C7" s="131" t="s">
        <v>1106</v>
      </c>
      <c r="D7" s="132"/>
      <c r="E7" s="133"/>
      <c r="F7" s="133"/>
      <c r="G7" s="134"/>
      <c r="H7" s="135"/>
      <c r="I7" s="135"/>
      <c r="O7" s="136">
        <v>1</v>
      </c>
    </row>
    <row r="8" spans="1:104" ht="22.5">
      <c r="A8" s="137">
        <v>1</v>
      </c>
      <c r="B8" s="138" t="s">
        <v>994</v>
      </c>
      <c r="C8" s="139" t="s">
        <v>1107</v>
      </c>
      <c r="D8" s="140" t="s">
        <v>996</v>
      </c>
      <c r="E8" s="141">
        <v>0.03</v>
      </c>
      <c r="F8" s="477"/>
      <c r="G8" s="478">
        <f>E8*F8</f>
        <v>0</v>
      </c>
      <c r="O8" s="136">
        <v>2</v>
      </c>
      <c r="AA8" s="110">
        <v>2</v>
      </c>
      <c r="AB8" s="110">
        <v>1</v>
      </c>
      <c r="AC8" s="110">
        <v>1</v>
      </c>
      <c r="AZ8" s="110">
        <v>1</v>
      </c>
      <c r="BA8" s="110">
        <f>IF(AZ8=1,G8,0)</f>
        <v>0</v>
      </c>
      <c r="BB8" s="110">
        <f>IF(AZ8=2,G8,0)</f>
        <v>0</v>
      </c>
      <c r="BC8" s="110">
        <f>IF(AZ8=3,G8,0)</f>
        <v>0</v>
      </c>
      <c r="BD8" s="110">
        <f>IF(AZ8=4,G8,0)</f>
        <v>0</v>
      </c>
      <c r="BE8" s="110">
        <f>IF(AZ8=5,G8,0)</f>
        <v>0</v>
      </c>
      <c r="CA8" s="142">
        <v>2</v>
      </c>
      <c r="CB8" s="142">
        <v>1</v>
      </c>
      <c r="CZ8" s="110">
        <v>0.63813</v>
      </c>
    </row>
    <row r="9" spans="1:104" ht="12.75">
      <c r="A9" s="137">
        <v>2</v>
      </c>
      <c r="B9" s="138" t="s">
        <v>1108</v>
      </c>
      <c r="C9" s="139" t="s">
        <v>21</v>
      </c>
      <c r="D9" s="140" t="s">
        <v>996</v>
      </c>
      <c r="E9" s="141">
        <v>0.03</v>
      </c>
      <c r="F9" s="477"/>
      <c r="G9" s="478">
        <f>E9*F9</f>
        <v>0</v>
      </c>
      <c r="O9" s="136">
        <v>2</v>
      </c>
      <c r="AA9" s="110">
        <v>2</v>
      </c>
      <c r="AB9" s="110">
        <v>1</v>
      </c>
      <c r="AC9" s="110">
        <v>1</v>
      </c>
      <c r="AZ9" s="110">
        <v>1</v>
      </c>
      <c r="BA9" s="110">
        <f>IF(AZ9=1,G9,0)</f>
        <v>0</v>
      </c>
      <c r="BB9" s="110">
        <f>IF(AZ9=2,G9,0)</f>
        <v>0</v>
      </c>
      <c r="BC9" s="110">
        <f>IF(AZ9=3,G9,0)</f>
        <v>0</v>
      </c>
      <c r="BD9" s="110">
        <f>IF(AZ9=4,G9,0)</f>
        <v>0</v>
      </c>
      <c r="BE9" s="110">
        <f>IF(AZ9=5,G9,0)</f>
        <v>0</v>
      </c>
      <c r="CA9" s="142">
        <v>2</v>
      </c>
      <c r="CB9" s="142">
        <v>1</v>
      </c>
      <c r="CZ9" s="110">
        <v>0.00601</v>
      </c>
    </row>
    <row r="10" spans="1:104" ht="12.75">
      <c r="A10" s="137">
        <v>3</v>
      </c>
      <c r="B10" s="138" t="s">
        <v>1110</v>
      </c>
      <c r="C10" s="139" t="s">
        <v>1111</v>
      </c>
      <c r="D10" s="140" t="s">
        <v>996</v>
      </c>
      <c r="E10" s="141">
        <v>0.03</v>
      </c>
      <c r="F10" s="477"/>
      <c r="G10" s="478">
        <f>E10*F10</f>
        <v>0</v>
      </c>
      <c r="O10" s="136">
        <v>2</v>
      </c>
      <c r="AA10" s="110">
        <v>2</v>
      </c>
      <c r="AB10" s="110">
        <v>1</v>
      </c>
      <c r="AC10" s="110">
        <v>1</v>
      </c>
      <c r="AZ10" s="110">
        <v>1</v>
      </c>
      <c r="BA10" s="110">
        <f>IF(AZ10=1,G10,0)</f>
        <v>0</v>
      </c>
      <c r="BB10" s="110">
        <f>IF(AZ10=2,G10,0)</f>
        <v>0</v>
      </c>
      <c r="BC10" s="110">
        <f>IF(AZ10=3,G10,0)</f>
        <v>0</v>
      </c>
      <c r="BD10" s="110">
        <f>IF(AZ10=4,G10,0)</f>
        <v>0</v>
      </c>
      <c r="BE10" s="110">
        <f>IF(AZ10=5,G10,0)</f>
        <v>0</v>
      </c>
      <c r="CA10" s="142">
        <v>2</v>
      </c>
      <c r="CB10" s="142">
        <v>1</v>
      </c>
      <c r="CZ10" s="110">
        <v>0.00055</v>
      </c>
    </row>
    <row r="11" spans="1:57" ht="12.75">
      <c r="A11" s="143"/>
      <c r="B11" s="144" t="s">
        <v>997</v>
      </c>
      <c r="C11" s="145" t="str">
        <f>CONCATENATE(B7," ",C7)</f>
        <v>11 Přípravné a přidružené práce</v>
      </c>
      <c r="D11" s="146"/>
      <c r="E11" s="147"/>
      <c r="F11" s="479"/>
      <c r="G11" s="480">
        <f>SUM(G7:G10)</f>
        <v>0</v>
      </c>
      <c r="O11" s="136">
        <v>4</v>
      </c>
      <c r="BA11" s="148">
        <f>SUM(BA7:BA10)</f>
        <v>0</v>
      </c>
      <c r="BB11" s="148">
        <f>SUM(BB7:BB10)</f>
        <v>0</v>
      </c>
      <c r="BC11" s="148">
        <f>SUM(BC7:BC10)</f>
        <v>0</v>
      </c>
      <c r="BD11" s="148">
        <f>SUM(BD7:BD10)</f>
        <v>0</v>
      </c>
      <c r="BE11" s="148">
        <f>SUM(BE7:BE10)</f>
        <v>0</v>
      </c>
    </row>
    <row r="12" spans="1:15" ht="12.75">
      <c r="A12" s="129" t="s">
        <v>983</v>
      </c>
      <c r="B12" s="130" t="s">
        <v>998</v>
      </c>
      <c r="C12" s="131" t="s">
        <v>999</v>
      </c>
      <c r="D12" s="132"/>
      <c r="E12" s="133"/>
      <c r="F12" s="481"/>
      <c r="G12" s="482"/>
      <c r="H12" s="135"/>
      <c r="I12" s="135"/>
      <c r="O12" s="136">
        <v>1</v>
      </c>
    </row>
    <row r="13" spans="1:104" ht="12.75">
      <c r="A13" s="137">
        <v>4</v>
      </c>
      <c r="B13" s="138" t="s">
        <v>1112</v>
      </c>
      <c r="C13" s="139" t="s">
        <v>1113</v>
      </c>
      <c r="D13" s="140" t="s">
        <v>988</v>
      </c>
      <c r="E13" s="141">
        <v>1</v>
      </c>
      <c r="F13" s="477"/>
      <c r="G13" s="478">
        <f aca="true" t="shared" si="0" ref="G13:G18">E13*F13</f>
        <v>0</v>
      </c>
      <c r="O13" s="136">
        <v>2</v>
      </c>
      <c r="AA13" s="110">
        <v>1</v>
      </c>
      <c r="AB13" s="110">
        <v>7</v>
      </c>
      <c r="AC13" s="110">
        <v>7</v>
      </c>
      <c r="AZ13" s="110">
        <v>2</v>
      </c>
      <c r="BA13" s="110">
        <f aca="true" t="shared" si="1" ref="BA13:BA18">IF(AZ13=1,G13,0)</f>
        <v>0</v>
      </c>
      <c r="BB13" s="110">
        <f aca="true" t="shared" si="2" ref="BB13:BB18">IF(AZ13=2,G13,0)</f>
        <v>0</v>
      </c>
      <c r="BC13" s="110">
        <f aca="true" t="shared" si="3" ref="BC13:BC18">IF(AZ13=3,G13,0)</f>
        <v>0</v>
      </c>
      <c r="BD13" s="110">
        <f aca="true" t="shared" si="4" ref="BD13:BD18">IF(AZ13=4,G13,0)</f>
        <v>0</v>
      </c>
      <c r="BE13" s="110">
        <f aca="true" t="shared" si="5" ref="BE13:BE18">IF(AZ13=5,G13,0)</f>
        <v>0</v>
      </c>
      <c r="CA13" s="142">
        <v>1</v>
      </c>
      <c r="CB13" s="142">
        <v>7</v>
      </c>
      <c r="CZ13" s="110">
        <v>0.00022</v>
      </c>
    </row>
    <row r="14" spans="1:104" ht="12.75">
      <c r="A14" s="137">
        <v>5</v>
      </c>
      <c r="B14" s="138" t="s">
        <v>1004</v>
      </c>
      <c r="C14" s="139" t="s">
        <v>1005</v>
      </c>
      <c r="D14" s="140" t="s">
        <v>888</v>
      </c>
      <c r="E14" s="141">
        <v>0.5</v>
      </c>
      <c r="F14" s="477"/>
      <c r="G14" s="478">
        <f t="shared" si="0"/>
        <v>0</v>
      </c>
      <c r="O14" s="136">
        <v>2</v>
      </c>
      <c r="AA14" s="110">
        <v>1</v>
      </c>
      <c r="AB14" s="110">
        <v>7</v>
      </c>
      <c r="AC14" s="110">
        <v>7</v>
      </c>
      <c r="AZ14" s="110">
        <v>2</v>
      </c>
      <c r="BA14" s="110">
        <f t="shared" si="1"/>
        <v>0</v>
      </c>
      <c r="BB14" s="110">
        <f t="shared" si="2"/>
        <v>0</v>
      </c>
      <c r="BC14" s="110">
        <f t="shared" si="3"/>
        <v>0</v>
      </c>
      <c r="BD14" s="110">
        <f t="shared" si="4"/>
        <v>0</v>
      </c>
      <c r="BE14" s="110">
        <f t="shared" si="5"/>
        <v>0</v>
      </c>
      <c r="CA14" s="142">
        <v>1</v>
      </c>
      <c r="CB14" s="142">
        <v>7</v>
      </c>
      <c r="CZ14" s="110">
        <v>0.00038</v>
      </c>
    </row>
    <row r="15" spans="1:104" ht="12.75">
      <c r="A15" s="137">
        <v>6</v>
      </c>
      <c r="B15" s="138" t="s">
        <v>1010</v>
      </c>
      <c r="C15" s="139" t="s">
        <v>1011</v>
      </c>
      <c r="D15" s="140" t="s">
        <v>888</v>
      </c>
      <c r="E15" s="141">
        <v>3</v>
      </c>
      <c r="F15" s="477"/>
      <c r="G15" s="478">
        <f t="shared" si="0"/>
        <v>0</v>
      </c>
      <c r="O15" s="136">
        <v>2</v>
      </c>
      <c r="AA15" s="110">
        <v>1</v>
      </c>
      <c r="AB15" s="110">
        <v>7</v>
      </c>
      <c r="AC15" s="110">
        <v>7</v>
      </c>
      <c r="AZ15" s="110">
        <v>2</v>
      </c>
      <c r="BA15" s="110">
        <f t="shared" si="1"/>
        <v>0</v>
      </c>
      <c r="BB15" s="110">
        <f t="shared" si="2"/>
        <v>0</v>
      </c>
      <c r="BC15" s="110">
        <f t="shared" si="3"/>
        <v>0</v>
      </c>
      <c r="BD15" s="110">
        <f t="shared" si="4"/>
        <v>0</v>
      </c>
      <c r="BE15" s="110">
        <f t="shared" si="5"/>
        <v>0</v>
      </c>
      <c r="CA15" s="142">
        <v>1</v>
      </c>
      <c r="CB15" s="142">
        <v>7</v>
      </c>
      <c r="CZ15" s="110">
        <v>0.00052</v>
      </c>
    </row>
    <row r="16" spans="1:104" ht="12.75">
      <c r="A16" s="137">
        <v>7</v>
      </c>
      <c r="B16" s="138" t="s">
        <v>1018</v>
      </c>
      <c r="C16" s="139" t="s">
        <v>1019</v>
      </c>
      <c r="D16" s="140" t="s">
        <v>988</v>
      </c>
      <c r="E16" s="141">
        <v>1</v>
      </c>
      <c r="F16" s="477"/>
      <c r="G16" s="478">
        <f t="shared" si="0"/>
        <v>0</v>
      </c>
      <c r="O16" s="136">
        <v>2</v>
      </c>
      <c r="AA16" s="110">
        <v>1</v>
      </c>
      <c r="AB16" s="110">
        <v>7</v>
      </c>
      <c r="AC16" s="110">
        <v>7</v>
      </c>
      <c r="AZ16" s="110">
        <v>2</v>
      </c>
      <c r="BA16" s="110">
        <f t="shared" si="1"/>
        <v>0</v>
      </c>
      <c r="BB16" s="110">
        <f t="shared" si="2"/>
        <v>0</v>
      </c>
      <c r="BC16" s="110">
        <f t="shared" si="3"/>
        <v>0</v>
      </c>
      <c r="BD16" s="110">
        <f t="shared" si="4"/>
        <v>0</v>
      </c>
      <c r="BE16" s="110">
        <f t="shared" si="5"/>
        <v>0</v>
      </c>
      <c r="CA16" s="142">
        <v>1</v>
      </c>
      <c r="CB16" s="142">
        <v>7</v>
      </c>
      <c r="CZ16" s="110">
        <v>0</v>
      </c>
    </row>
    <row r="17" spans="1:104" ht="12.75">
      <c r="A17" s="137">
        <v>8</v>
      </c>
      <c r="B17" s="138" t="s">
        <v>1028</v>
      </c>
      <c r="C17" s="139" t="s">
        <v>1029</v>
      </c>
      <c r="D17" s="140" t="s">
        <v>888</v>
      </c>
      <c r="E17" s="141">
        <v>3.5</v>
      </c>
      <c r="F17" s="477"/>
      <c r="G17" s="478">
        <f t="shared" si="0"/>
        <v>0</v>
      </c>
      <c r="O17" s="136">
        <v>2</v>
      </c>
      <c r="AA17" s="110">
        <v>1</v>
      </c>
      <c r="AB17" s="110">
        <v>7</v>
      </c>
      <c r="AC17" s="110">
        <v>7</v>
      </c>
      <c r="AZ17" s="110">
        <v>2</v>
      </c>
      <c r="BA17" s="110">
        <f t="shared" si="1"/>
        <v>0</v>
      </c>
      <c r="BB17" s="110">
        <f t="shared" si="2"/>
        <v>0</v>
      </c>
      <c r="BC17" s="110">
        <f t="shared" si="3"/>
        <v>0</v>
      </c>
      <c r="BD17" s="110">
        <f t="shared" si="4"/>
        <v>0</v>
      </c>
      <c r="BE17" s="110">
        <f t="shared" si="5"/>
        <v>0</v>
      </c>
      <c r="CA17" s="142">
        <v>1</v>
      </c>
      <c r="CB17" s="142">
        <v>7</v>
      </c>
      <c r="CZ17" s="110">
        <v>0</v>
      </c>
    </row>
    <row r="18" spans="1:104" ht="12.75">
      <c r="A18" s="137">
        <v>9</v>
      </c>
      <c r="B18" s="138" t="s">
        <v>1115</v>
      </c>
      <c r="C18" s="139" t="s">
        <v>1116</v>
      </c>
      <c r="D18" s="140" t="s">
        <v>991</v>
      </c>
      <c r="E18" s="141">
        <v>0.002</v>
      </c>
      <c r="F18" s="477"/>
      <c r="G18" s="478">
        <f t="shared" si="0"/>
        <v>0</v>
      </c>
      <c r="O18" s="136">
        <v>2</v>
      </c>
      <c r="AA18" s="110">
        <v>1</v>
      </c>
      <c r="AB18" s="110">
        <v>5</v>
      </c>
      <c r="AC18" s="110">
        <v>5</v>
      </c>
      <c r="AZ18" s="110">
        <v>2</v>
      </c>
      <c r="BA18" s="110">
        <f t="shared" si="1"/>
        <v>0</v>
      </c>
      <c r="BB18" s="110">
        <f t="shared" si="2"/>
        <v>0</v>
      </c>
      <c r="BC18" s="110">
        <f t="shared" si="3"/>
        <v>0</v>
      </c>
      <c r="BD18" s="110">
        <f t="shared" si="4"/>
        <v>0</v>
      </c>
      <c r="BE18" s="110">
        <f t="shared" si="5"/>
        <v>0</v>
      </c>
      <c r="CA18" s="142">
        <v>1</v>
      </c>
      <c r="CB18" s="142">
        <v>5</v>
      </c>
      <c r="CZ18" s="110">
        <v>0</v>
      </c>
    </row>
    <row r="19" spans="1:57" ht="12.75">
      <c r="A19" s="143"/>
      <c r="B19" s="144" t="s">
        <v>997</v>
      </c>
      <c r="C19" s="145" t="str">
        <f>CONCATENATE(B12," ",C12)</f>
        <v>721 Vnitřní kanalizace</v>
      </c>
      <c r="D19" s="146"/>
      <c r="E19" s="147"/>
      <c r="F19" s="479"/>
      <c r="G19" s="480">
        <f>SUM(G12:G18)</f>
        <v>0</v>
      </c>
      <c r="O19" s="136">
        <v>4</v>
      </c>
      <c r="BA19" s="148">
        <f>SUM(BA12:BA18)</f>
        <v>0</v>
      </c>
      <c r="BB19" s="148">
        <f>SUM(BB12:BB18)</f>
        <v>0</v>
      </c>
      <c r="BC19" s="148">
        <f>SUM(BC12:BC18)</f>
        <v>0</v>
      </c>
      <c r="BD19" s="148">
        <f>SUM(BD12:BD18)</f>
        <v>0</v>
      </c>
      <c r="BE19" s="148">
        <f>SUM(BE12:BE18)</f>
        <v>0</v>
      </c>
    </row>
    <row r="20" spans="1:15" ht="12.75">
      <c r="A20" s="129" t="s">
        <v>983</v>
      </c>
      <c r="B20" s="130" t="s">
        <v>1032</v>
      </c>
      <c r="C20" s="131" t="s">
        <v>1033</v>
      </c>
      <c r="D20" s="132"/>
      <c r="E20" s="133"/>
      <c r="F20" s="481"/>
      <c r="G20" s="482"/>
      <c r="H20" s="135"/>
      <c r="I20" s="135"/>
      <c r="O20" s="136">
        <v>1</v>
      </c>
    </row>
    <row r="21" spans="1:104" ht="12.75">
      <c r="A21" s="137">
        <v>10</v>
      </c>
      <c r="B21" s="138" t="s">
        <v>1040</v>
      </c>
      <c r="C21" s="139" t="s">
        <v>1117</v>
      </c>
      <c r="D21" s="140" t="s">
        <v>888</v>
      </c>
      <c r="E21" s="141">
        <v>4</v>
      </c>
      <c r="F21" s="477"/>
      <c r="G21" s="478">
        <f aca="true" t="shared" si="6" ref="G21:G26">E21*F21</f>
        <v>0</v>
      </c>
      <c r="O21" s="136">
        <v>2</v>
      </c>
      <c r="AA21" s="110">
        <v>1</v>
      </c>
      <c r="AB21" s="110">
        <v>7</v>
      </c>
      <c r="AC21" s="110">
        <v>7</v>
      </c>
      <c r="AZ21" s="110">
        <v>2</v>
      </c>
      <c r="BA21" s="110">
        <f aca="true" t="shared" si="7" ref="BA21:BA26">IF(AZ21=1,G21,0)</f>
        <v>0</v>
      </c>
      <c r="BB21" s="110">
        <f aca="true" t="shared" si="8" ref="BB21:BB26">IF(AZ21=2,G21,0)</f>
        <v>0</v>
      </c>
      <c r="BC21" s="110">
        <f aca="true" t="shared" si="9" ref="BC21:BC26">IF(AZ21=3,G21,0)</f>
        <v>0</v>
      </c>
      <c r="BD21" s="110">
        <f aca="true" t="shared" si="10" ref="BD21:BD26">IF(AZ21=4,G21,0)</f>
        <v>0</v>
      </c>
      <c r="BE21" s="110">
        <f aca="true" t="shared" si="11" ref="BE21:BE26">IF(AZ21=5,G21,0)</f>
        <v>0</v>
      </c>
      <c r="CA21" s="142">
        <v>1</v>
      </c>
      <c r="CB21" s="142">
        <v>7</v>
      </c>
      <c r="CZ21" s="110">
        <v>0.00046</v>
      </c>
    </row>
    <row r="22" spans="1:104" ht="12.75">
      <c r="A22" s="137">
        <v>11</v>
      </c>
      <c r="B22" s="138" t="s">
        <v>1047</v>
      </c>
      <c r="C22" s="139" t="s">
        <v>1120</v>
      </c>
      <c r="D22" s="140" t="s">
        <v>888</v>
      </c>
      <c r="E22" s="141">
        <v>4</v>
      </c>
      <c r="F22" s="477"/>
      <c r="G22" s="478">
        <f t="shared" si="6"/>
        <v>0</v>
      </c>
      <c r="O22" s="136">
        <v>2</v>
      </c>
      <c r="AA22" s="110">
        <v>1</v>
      </c>
      <c r="AB22" s="110">
        <v>7</v>
      </c>
      <c r="AC22" s="110">
        <v>7</v>
      </c>
      <c r="AZ22" s="110">
        <v>2</v>
      </c>
      <c r="BA22" s="110">
        <f t="shared" si="7"/>
        <v>0</v>
      </c>
      <c r="BB22" s="110">
        <f t="shared" si="8"/>
        <v>0</v>
      </c>
      <c r="BC22" s="110">
        <f t="shared" si="9"/>
        <v>0</v>
      </c>
      <c r="BD22" s="110">
        <f t="shared" si="10"/>
        <v>0</v>
      </c>
      <c r="BE22" s="110">
        <f t="shared" si="11"/>
        <v>0</v>
      </c>
      <c r="CA22" s="142">
        <v>1</v>
      </c>
      <c r="CB22" s="142">
        <v>7</v>
      </c>
      <c r="CZ22" s="110">
        <v>3E-05</v>
      </c>
    </row>
    <row r="23" spans="1:104" ht="12.75">
      <c r="A23" s="137">
        <v>12</v>
      </c>
      <c r="B23" s="138" t="s">
        <v>1050</v>
      </c>
      <c r="C23" s="139" t="s">
        <v>1051</v>
      </c>
      <c r="D23" s="140" t="s">
        <v>988</v>
      </c>
      <c r="E23" s="141">
        <v>2</v>
      </c>
      <c r="F23" s="477"/>
      <c r="G23" s="478">
        <f t="shared" si="6"/>
        <v>0</v>
      </c>
      <c r="O23" s="136">
        <v>2</v>
      </c>
      <c r="AA23" s="110">
        <v>1</v>
      </c>
      <c r="AB23" s="110">
        <v>7</v>
      </c>
      <c r="AC23" s="110">
        <v>7</v>
      </c>
      <c r="AZ23" s="110">
        <v>2</v>
      </c>
      <c r="BA23" s="110">
        <f t="shared" si="7"/>
        <v>0</v>
      </c>
      <c r="BB23" s="110">
        <f t="shared" si="8"/>
        <v>0</v>
      </c>
      <c r="BC23" s="110">
        <f t="shared" si="9"/>
        <v>0</v>
      </c>
      <c r="BD23" s="110">
        <f t="shared" si="10"/>
        <v>0</v>
      </c>
      <c r="BE23" s="110">
        <f t="shared" si="11"/>
        <v>0</v>
      </c>
      <c r="CA23" s="142">
        <v>1</v>
      </c>
      <c r="CB23" s="142">
        <v>7</v>
      </c>
      <c r="CZ23" s="110">
        <v>0</v>
      </c>
    </row>
    <row r="24" spans="1:104" ht="12.75">
      <c r="A24" s="137">
        <v>13</v>
      </c>
      <c r="B24" s="138" t="s">
        <v>1054</v>
      </c>
      <c r="C24" s="139" t="s">
        <v>1055</v>
      </c>
      <c r="D24" s="140" t="s">
        <v>888</v>
      </c>
      <c r="E24" s="141">
        <v>4</v>
      </c>
      <c r="F24" s="477"/>
      <c r="G24" s="478">
        <f t="shared" si="6"/>
        <v>0</v>
      </c>
      <c r="O24" s="136">
        <v>2</v>
      </c>
      <c r="AA24" s="110">
        <v>1</v>
      </c>
      <c r="AB24" s="110">
        <v>7</v>
      </c>
      <c r="AC24" s="110">
        <v>7</v>
      </c>
      <c r="AZ24" s="110">
        <v>2</v>
      </c>
      <c r="BA24" s="110">
        <f t="shared" si="7"/>
        <v>0</v>
      </c>
      <c r="BB24" s="110">
        <f t="shared" si="8"/>
        <v>0</v>
      </c>
      <c r="BC24" s="110">
        <f t="shared" si="9"/>
        <v>0</v>
      </c>
      <c r="BD24" s="110">
        <f t="shared" si="10"/>
        <v>0</v>
      </c>
      <c r="BE24" s="110">
        <f t="shared" si="11"/>
        <v>0</v>
      </c>
      <c r="CA24" s="142">
        <v>1</v>
      </c>
      <c r="CB24" s="142">
        <v>7</v>
      </c>
      <c r="CZ24" s="110">
        <v>0</v>
      </c>
    </row>
    <row r="25" spans="1:104" ht="12.75">
      <c r="A25" s="137">
        <v>14</v>
      </c>
      <c r="B25" s="138" t="s">
        <v>1056</v>
      </c>
      <c r="C25" s="139" t="s">
        <v>1057</v>
      </c>
      <c r="D25" s="140" t="s">
        <v>888</v>
      </c>
      <c r="E25" s="141">
        <v>4</v>
      </c>
      <c r="F25" s="477"/>
      <c r="G25" s="478">
        <f t="shared" si="6"/>
        <v>0</v>
      </c>
      <c r="O25" s="136">
        <v>2</v>
      </c>
      <c r="AA25" s="110">
        <v>1</v>
      </c>
      <c r="AB25" s="110">
        <v>7</v>
      </c>
      <c r="AC25" s="110">
        <v>7</v>
      </c>
      <c r="AZ25" s="110">
        <v>2</v>
      </c>
      <c r="BA25" s="110">
        <f t="shared" si="7"/>
        <v>0</v>
      </c>
      <c r="BB25" s="110">
        <f t="shared" si="8"/>
        <v>0</v>
      </c>
      <c r="BC25" s="110">
        <f t="shared" si="9"/>
        <v>0</v>
      </c>
      <c r="BD25" s="110">
        <f t="shared" si="10"/>
        <v>0</v>
      </c>
      <c r="BE25" s="110">
        <f t="shared" si="11"/>
        <v>0</v>
      </c>
      <c r="CA25" s="142">
        <v>1</v>
      </c>
      <c r="CB25" s="142">
        <v>7</v>
      </c>
      <c r="CZ25" s="110">
        <v>1E-05</v>
      </c>
    </row>
    <row r="26" spans="1:104" ht="12.75">
      <c r="A26" s="137">
        <v>15</v>
      </c>
      <c r="B26" s="138" t="s">
        <v>1</v>
      </c>
      <c r="C26" s="139" t="s">
        <v>2</v>
      </c>
      <c r="D26" s="140" t="s">
        <v>991</v>
      </c>
      <c r="E26" s="141">
        <v>0.002</v>
      </c>
      <c r="F26" s="477"/>
      <c r="G26" s="478">
        <f t="shared" si="6"/>
        <v>0</v>
      </c>
      <c r="O26" s="136">
        <v>2</v>
      </c>
      <c r="AA26" s="110">
        <v>1</v>
      </c>
      <c r="AB26" s="110">
        <v>5</v>
      </c>
      <c r="AC26" s="110">
        <v>5</v>
      </c>
      <c r="AZ26" s="110">
        <v>2</v>
      </c>
      <c r="BA26" s="110">
        <f t="shared" si="7"/>
        <v>0</v>
      </c>
      <c r="BB26" s="110">
        <f t="shared" si="8"/>
        <v>0</v>
      </c>
      <c r="BC26" s="110">
        <f t="shared" si="9"/>
        <v>0</v>
      </c>
      <c r="BD26" s="110">
        <f t="shared" si="10"/>
        <v>0</v>
      </c>
      <c r="BE26" s="110">
        <f t="shared" si="11"/>
        <v>0</v>
      </c>
      <c r="CA26" s="142">
        <v>1</v>
      </c>
      <c r="CB26" s="142">
        <v>5</v>
      </c>
      <c r="CZ26" s="110">
        <v>0</v>
      </c>
    </row>
    <row r="27" spans="1:57" ht="12.75">
      <c r="A27" s="143"/>
      <c r="B27" s="144" t="s">
        <v>997</v>
      </c>
      <c r="C27" s="145" t="str">
        <f>CONCATENATE(B20," ",C20)</f>
        <v>722 Vnitřní vodovod</v>
      </c>
      <c r="D27" s="146"/>
      <c r="E27" s="147"/>
      <c r="F27" s="479"/>
      <c r="G27" s="480">
        <f>SUM(G20:G26)</f>
        <v>0</v>
      </c>
      <c r="O27" s="136">
        <v>4</v>
      </c>
      <c r="BA27" s="148">
        <f>SUM(BA20:BA26)</f>
        <v>0</v>
      </c>
      <c r="BB27" s="148">
        <f>SUM(BB20:BB26)</f>
        <v>0</v>
      </c>
      <c r="BC27" s="148">
        <f>SUM(BC20:BC26)</f>
        <v>0</v>
      </c>
      <c r="BD27" s="148">
        <f>SUM(BD20:BD26)</f>
        <v>0</v>
      </c>
      <c r="BE27" s="148">
        <f>SUM(BE20:BE26)</f>
        <v>0</v>
      </c>
    </row>
    <row r="28" spans="1:15" ht="12.75">
      <c r="A28" s="129" t="s">
        <v>983</v>
      </c>
      <c r="B28" s="130" t="s">
        <v>1064</v>
      </c>
      <c r="C28" s="131" t="s">
        <v>1065</v>
      </c>
      <c r="D28" s="132"/>
      <c r="E28" s="133"/>
      <c r="F28" s="481"/>
      <c r="G28" s="482"/>
      <c r="H28" s="135"/>
      <c r="I28" s="135"/>
      <c r="O28" s="136">
        <v>1</v>
      </c>
    </row>
    <row r="29" spans="1:104" ht="12.75">
      <c r="A29" s="137">
        <v>16</v>
      </c>
      <c r="B29" s="138" t="s">
        <v>1066</v>
      </c>
      <c r="C29" s="139" t="s">
        <v>22</v>
      </c>
      <c r="D29" s="140" t="s">
        <v>1068</v>
      </c>
      <c r="E29" s="141">
        <v>1</v>
      </c>
      <c r="F29" s="477"/>
      <c r="G29" s="478">
        <f>E29*F29</f>
        <v>0</v>
      </c>
      <c r="O29" s="136">
        <v>2</v>
      </c>
      <c r="AA29" s="110">
        <v>1</v>
      </c>
      <c r="AB29" s="110">
        <v>7</v>
      </c>
      <c r="AC29" s="110">
        <v>7</v>
      </c>
      <c r="AZ29" s="110">
        <v>2</v>
      </c>
      <c r="BA29" s="110">
        <f>IF(AZ29=1,G29,0)</f>
        <v>0</v>
      </c>
      <c r="BB29" s="110">
        <f>IF(AZ29=2,G29,0)</f>
        <v>0</v>
      </c>
      <c r="BC29" s="110">
        <f>IF(AZ29=3,G29,0)</f>
        <v>0</v>
      </c>
      <c r="BD29" s="110">
        <f>IF(AZ29=4,G29,0)</f>
        <v>0</v>
      </c>
      <c r="BE29" s="110">
        <f>IF(AZ29=5,G29,0)</f>
        <v>0</v>
      </c>
      <c r="CA29" s="142">
        <v>1</v>
      </c>
      <c r="CB29" s="142">
        <v>7</v>
      </c>
      <c r="CZ29" s="110">
        <v>0.01651</v>
      </c>
    </row>
    <row r="30" spans="1:104" ht="12.75">
      <c r="A30" s="137">
        <v>17</v>
      </c>
      <c r="B30" s="138" t="s">
        <v>16</v>
      </c>
      <c r="C30" s="139" t="s">
        <v>17</v>
      </c>
      <c r="D30" s="140" t="s">
        <v>988</v>
      </c>
      <c r="E30" s="141">
        <v>1</v>
      </c>
      <c r="F30" s="477"/>
      <c r="G30" s="478">
        <f>E30*F30</f>
        <v>0</v>
      </c>
      <c r="O30" s="136">
        <v>2</v>
      </c>
      <c r="AA30" s="110">
        <v>1</v>
      </c>
      <c r="AB30" s="110">
        <v>7</v>
      </c>
      <c r="AC30" s="110">
        <v>7</v>
      </c>
      <c r="AZ30" s="110">
        <v>2</v>
      </c>
      <c r="BA30" s="110">
        <f>IF(AZ30=1,G30,0)</f>
        <v>0</v>
      </c>
      <c r="BB30" s="110">
        <f>IF(AZ30=2,G30,0)</f>
        <v>0</v>
      </c>
      <c r="BC30" s="110">
        <f>IF(AZ30=3,G30,0)</f>
        <v>0</v>
      </c>
      <c r="BD30" s="110">
        <f>IF(AZ30=4,G30,0)</f>
        <v>0</v>
      </c>
      <c r="BE30" s="110">
        <f>IF(AZ30=5,G30,0)</f>
        <v>0</v>
      </c>
      <c r="CA30" s="142">
        <v>1</v>
      </c>
      <c r="CB30" s="142">
        <v>7</v>
      </c>
      <c r="CZ30" s="110">
        <v>0.00024</v>
      </c>
    </row>
    <row r="31" spans="1:104" ht="12.75">
      <c r="A31" s="137">
        <v>18</v>
      </c>
      <c r="B31" s="138" t="s">
        <v>18</v>
      </c>
      <c r="C31" s="139" t="s">
        <v>19</v>
      </c>
      <c r="D31" s="140" t="s">
        <v>991</v>
      </c>
      <c r="E31" s="141">
        <v>0.018</v>
      </c>
      <c r="F31" s="477"/>
      <c r="G31" s="478">
        <f>E31*F31</f>
        <v>0</v>
      </c>
      <c r="O31" s="136">
        <v>2</v>
      </c>
      <c r="AA31" s="110">
        <v>1</v>
      </c>
      <c r="AB31" s="110">
        <v>5</v>
      </c>
      <c r="AC31" s="110">
        <v>5</v>
      </c>
      <c r="AZ31" s="110">
        <v>2</v>
      </c>
      <c r="BA31" s="110">
        <f>IF(AZ31=1,G31,0)</f>
        <v>0</v>
      </c>
      <c r="BB31" s="110">
        <f>IF(AZ31=2,G31,0)</f>
        <v>0</v>
      </c>
      <c r="BC31" s="110">
        <f>IF(AZ31=3,G31,0)</f>
        <v>0</v>
      </c>
      <c r="BD31" s="110">
        <f>IF(AZ31=4,G31,0)</f>
        <v>0</v>
      </c>
      <c r="BE31" s="110">
        <f>IF(AZ31=5,G31,0)</f>
        <v>0</v>
      </c>
      <c r="CA31" s="142">
        <v>1</v>
      </c>
      <c r="CB31" s="142">
        <v>5</v>
      </c>
      <c r="CZ31" s="110">
        <v>0</v>
      </c>
    </row>
    <row r="32" spans="1:104" ht="12.75">
      <c r="A32" s="137">
        <v>19</v>
      </c>
      <c r="B32" s="138" t="s">
        <v>1095</v>
      </c>
      <c r="C32" s="139" t="s">
        <v>1096</v>
      </c>
      <c r="D32" s="140" t="s">
        <v>988</v>
      </c>
      <c r="E32" s="141">
        <v>1</v>
      </c>
      <c r="F32" s="477"/>
      <c r="G32" s="478">
        <f>E32*F32</f>
        <v>0</v>
      </c>
      <c r="O32" s="136">
        <v>2</v>
      </c>
      <c r="AA32" s="110">
        <v>3</v>
      </c>
      <c r="AB32" s="110">
        <v>7</v>
      </c>
      <c r="AC32" s="110">
        <v>5514307111</v>
      </c>
      <c r="AZ32" s="110">
        <v>2</v>
      </c>
      <c r="BA32" s="110">
        <f>IF(AZ32=1,G32,0)</f>
        <v>0</v>
      </c>
      <c r="BB32" s="110">
        <f>IF(AZ32=2,G32,0)</f>
        <v>0</v>
      </c>
      <c r="BC32" s="110">
        <f>IF(AZ32=3,G32,0)</f>
        <v>0</v>
      </c>
      <c r="BD32" s="110">
        <f>IF(AZ32=4,G32,0)</f>
        <v>0</v>
      </c>
      <c r="BE32" s="110">
        <f>IF(AZ32=5,G32,0)</f>
        <v>0</v>
      </c>
      <c r="CA32" s="142">
        <v>3</v>
      </c>
      <c r="CB32" s="142">
        <v>7</v>
      </c>
      <c r="CZ32" s="110">
        <v>0.00119</v>
      </c>
    </row>
    <row r="33" spans="1:57" ht="12.75">
      <c r="A33" s="143"/>
      <c r="B33" s="144" t="s">
        <v>997</v>
      </c>
      <c r="C33" s="145" t="str">
        <f>CONCATENATE(B28," ",C28)</f>
        <v>725 Zařizovací předměty</v>
      </c>
      <c r="D33" s="146"/>
      <c r="E33" s="147"/>
      <c r="F33" s="479"/>
      <c r="G33" s="480">
        <f>SUM(G28:G32)</f>
        <v>0</v>
      </c>
      <c r="O33" s="136">
        <v>4</v>
      </c>
      <c r="BA33" s="148">
        <f>SUM(BA28:BA32)</f>
        <v>0</v>
      </c>
      <c r="BB33" s="148">
        <f>SUM(BB28:BB32)</f>
        <v>0</v>
      </c>
      <c r="BC33" s="148">
        <f>SUM(BC28:BC32)</f>
        <v>0</v>
      </c>
      <c r="BD33" s="148">
        <f>SUM(BD28:BD32)</f>
        <v>0</v>
      </c>
      <c r="BE33" s="148">
        <f>SUM(BE28:BE32)</f>
        <v>0</v>
      </c>
    </row>
    <row r="34" spans="1:7" ht="12.75">
      <c r="A34" s="157"/>
      <c r="B34" s="158"/>
      <c r="C34" s="158"/>
      <c r="D34" s="158"/>
      <c r="E34" s="158"/>
      <c r="F34" s="483"/>
      <c r="G34" s="484"/>
    </row>
    <row r="35" spans="1:7" ht="12.75">
      <c r="A35" s="159"/>
      <c r="B35" s="164" t="s">
        <v>849</v>
      </c>
      <c r="C35" s="160"/>
      <c r="D35" s="160"/>
      <c r="E35" s="160"/>
      <c r="F35" s="485"/>
      <c r="G35" s="486">
        <f>SUM(G33,G27,G19,G11)</f>
        <v>0</v>
      </c>
    </row>
    <row r="36" spans="1:7" ht="12.75">
      <c r="A36" s="161"/>
      <c r="B36" s="162"/>
      <c r="C36" s="162"/>
      <c r="D36" s="162"/>
      <c r="E36" s="162"/>
      <c r="F36" s="487"/>
      <c r="G36" s="488"/>
    </row>
    <row r="37" ht="12.75">
      <c r="E37" s="110"/>
    </row>
    <row r="38" ht="12.75">
      <c r="E38" s="110"/>
    </row>
    <row r="39" ht="12.75">
      <c r="E39" s="110"/>
    </row>
    <row r="40" ht="12.75">
      <c r="E40" s="110"/>
    </row>
    <row r="41" ht="12.75">
      <c r="E41" s="110"/>
    </row>
    <row r="42" ht="12.75">
      <c r="E42" s="110"/>
    </row>
    <row r="43" ht="12.75">
      <c r="E43" s="110"/>
    </row>
    <row r="44" ht="12.75">
      <c r="E44" s="110"/>
    </row>
    <row r="45" ht="12.75">
      <c r="E45" s="110"/>
    </row>
    <row r="46" ht="12.75">
      <c r="E46" s="110"/>
    </row>
    <row r="47" ht="12.75">
      <c r="E47" s="110"/>
    </row>
    <row r="48" ht="12.75">
      <c r="E48" s="110"/>
    </row>
    <row r="49" ht="12.75">
      <c r="E49" s="110"/>
    </row>
    <row r="50" ht="12.75">
      <c r="E50" s="110"/>
    </row>
    <row r="51" ht="12.75">
      <c r="E51" s="110"/>
    </row>
    <row r="52" ht="12.75">
      <c r="E52" s="110"/>
    </row>
    <row r="53" ht="12.75">
      <c r="E53" s="110"/>
    </row>
    <row r="54" ht="12.75">
      <c r="E54" s="110"/>
    </row>
    <row r="55" ht="12.75">
      <c r="E55" s="110"/>
    </row>
    <row r="56" ht="12.75">
      <c r="E56" s="110"/>
    </row>
    <row r="57" spans="1:7" ht="12.75">
      <c r="A57" s="149"/>
      <c r="B57" s="149"/>
      <c r="C57" s="149"/>
      <c r="D57" s="149"/>
      <c r="E57" s="149"/>
      <c r="F57" s="149"/>
      <c r="G57" s="149"/>
    </row>
    <row r="58" spans="1:7" ht="12.75">
      <c r="A58" s="149"/>
      <c r="B58" s="149"/>
      <c r="C58" s="149"/>
      <c r="D58" s="149"/>
      <c r="E58" s="149"/>
      <c r="F58" s="149"/>
      <c r="G58" s="149"/>
    </row>
    <row r="59" spans="1:7" ht="12.75">
      <c r="A59" s="149"/>
      <c r="B59" s="149"/>
      <c r="C59" s="149"/>
      <c r="D59" s="149"/>
      <c r="E59" s="149"/>
      <c r="F59" s="149"/>
      <c r="G59" s="149"/>
    </row>
    <row r="60" spans="1:7" ht="12.75">
      <c r="A60" s="149"/>
      <c r="B60" s="149"/>
      <c r="C60" s="149"/>
      <c r="D60" s="149"/>
      <c r="E60" s="149"/>
      <c r="F60" s="149"/>
      <c r="G60" s="149"/>
    </row>
    <row r="61" ht="12.75">
      <c r="E61" s="110"/>
    </row>
    <row r="62" ht="12.75">
      <c r="E62" s="110"/>
    </row>
    <row r="63" ht="12.75">
      <c r="E63" s="110"/>
    </row>
    <row r="64" ht="12.75">
      <c r="E64" s="110"/>
    </row>
    <row r="65" ht="12.75">
      <c r="E65" s="110"/>
    </row>
    <row r="66" ht="12.75">
      <c r="E66" s="110"/>
    </row>
    <row r="67" ht="12.75">
      <c r="E67" s="110"/>
    </row>
    <row r="68" ht="12.75">
      <c r="E68" s="110"/>
    </row>
    <row r="69" ht="12.75">
      <c r="E69" s="110"/>
    </row>
    <row r="70" ht="12.75">
      <c r="E70" s="110"/>
    </row>
    <row r="71" ht="12.75">
      <c r="E71" s="110"/>
    </row>
    <row r="72" ht="12.75">
      <c r="E72" s="110"/>
    </row>
    <row r="73" ht="12.75">
      <c r="E73" s="110"/>
    </row>
    <row r="74" ht="12.75">
      <c r="E74" s="110"/>
    </row>
    <row r="75" ht="12.75">
      <c r="E75" s="110"/>
    </row>
    <row r="76" ht="12.75">
      <c r="E76" s="110"/>
    </row>
    <row r="77" ht="12.75">
      <c r="E77" s="110"/>
    </row>
    <row r="78" ht="12.75">
      <c r="E78" s="110"/>
    </row>
    <row r="79" ht="12.75">
      <c r="E79" s="110"/>
    </row>
    <row r="80" ht="12.75">
      <c r="E80" s="110"/>
    </row>
    <row r="81" ht="12.75">
      <c r="E81" s="110"/>
    </row>
    <row r="82" ht="12.75">
      <c r="E82" s="110"/>
    </row>
    <row r="83" ht="12.75">
      <c r="E83" s="110"/>
    </row>
    <row r="84" ht="12.75">
      <c r="E84" s="110"/>
    </row>
    <row r="85" ht="12.75">
      <c r="E85" s="110"/>
    </row>
    <row r="86" ht="12.75">
      <c r="E86" s="110"/>
    </row>
    <row r="87" ht="12.75">
      <c r="E87" s="110"/>
    </row>
    <row r="88" ht="12.75">
      <c r="E88" s="110"/>
    </row>
    <row r="89" ht="12.75">
      <c r="E89" s="110"/>
    </row>
    <row r="90" ht="12.75">
      <c r="E90" s="110"/>
    </row>
    <row r="91" ht="12.75">
      <c r="E91" s="110"/>
    </row>
    <row r="92" spans="1:2" ht="12.75">
      <c r="A92" s="150"/>
      <c r="B92" s="150"/>
    </row>
    <row r="93" spans="1:7" ht="12.75">
      <c r="A93" s="149"/>
      <c r="B93" s="149"/>
      <c r="C93" s="152"/>
      <c r="D93" s="152"/>
      <c r="E93" s="153"/>
      <c r="F93" s="152"/>
      <c r="G93" s="154"/>
    </row>
    <row r="94" spans="1:7" ht="12.75">
      <c r="A94" s="155"/>
      <c r="B94" s="155"/>
      <c r="C94" s="149"/>
      <c r="D94" s="149"/>
      <c r="E94" s="156"/>
      <c r="F94" s="149"/>
      <c r="G94" s="149"/>
    </row>
    <row r="95" spans="1:7" ht="12.75">
      <c r="A95" s="149"/>
      <c r="B95" s="149"/>
      <c r="C95" s="149"/>
      <c r="D95" s="149"/>
      <c r="E95" s="156"/>
      <c r="F95" s="149"/>
      <c r="G95" s="149"/>
    </row>
    <row r="96" spans="1:7" ht="12.75">
      <c r="A96" s="149"/>
      <c r="B96" s="149"/>
      <c r="C96" s="149"/>
      <c r="D96" s="149"/>
      <c r="E96" s="156"/>
      <c r="F96" s="149"/>
      <c r="G96" s="149"/>
    </row>
    <row r="97" spans="1:7" ht="12.75">
      <c r="A97" s="149"/>
      <c r="B97" s="149"/>
      <c r="C97" s="149"/>
      <c r="D97" s="149"/>
      <c r="E97" s="156"/>
      <c r="F97" s="149"/>
      <c r="G97" s="149"/>
    </row>
    <row r="98" spans="1:7" ht="12.75">
      <c r="A98" s="149"/>
      <c r="B98" s="149"/>
      <c r="C98" s="149"/>
      <c r="D98" s="149"/>
      <c r="E98" s="156"/>
      <c r="F98" s="149"/>
      <c r="G98" s="149"/>
    </row>
    <row r="99" spans="1:7" ht="12.75">
      <c r="A99" s="149"/>
      <c r="B99" s="149"/>
      <c r="C99" s="149"/>
      <c r="D99" s="149"/>
      <c r="E99" s="156"/>
      <c r="F99" s="149"/>
      <c r="G99" s="149"/>
    </row>
    <row r="100" spans="1:7" ht="12.75">
      <c r="A100" s="149"/>
      <c r="B100" s="149"/>
      <c r="C100" s="149"/>
      <c r="D100" s="149"/>
      <c r="E100" s="156"/>
      <c r="F100" s="149"/>
      <c r="G100" s="149"/>
    </row>
    <row r="101" spans="1:7" ht="12.75">
      <c r="A101" s="149"/>
      <c r="B101" s="149"/>
      <c r="C101" s="149"/>
      <c r="D101" s="149"/>
      <c r="E101" s="156"/>
      <c r="F101" s="149"/>
      <c r="G101" s="149"/>
    </row>
    <row r="102" spans="1:7" ht="12.75">
      <c r="A102" s="149"/>
      <c r="B102" s="149"/>
      <c r="C102" s="149"/>
      <c r="D102" s="149"/>
      <c r="E102" s="156"/>
      <c r="F102" s="149"/>
      <c r="G102" s="149"/>
    </row>
    <row r="103" spans="1:7" ht="12.75">
      <c r="A103" s="149"/>
      <c r="B103" s="149"/>
      <c r="C103" s="149"/>
      <c r="D103" s="149"/>
      <c r="E103" s="156"/>
      <c r="F103" s="149"/>
      <c r="G103" s="149"/>
    </row>
    <row r="104" spans="1:7" ht="12.75">
      <c r="A104" s="149"/>
      <c r="B104" s="149"/>
      <c r="C104" s="149"/>
      <c r="D104" s="149"/>
      <c r="E104" s="156"/>
      <c r="F104" s="149"/>
      <c r="G104" s="149"/>
    </row>
    <row r="105" spans="1:7" ht="12.75">
      <c r="A105" s="149"/>
      <c r="B105" s="149"/>
      <c r="C105" s="149"/>
      <c r="D105" s="149"/>
      <c r="E105" s="156"/>
      <c r="F105" s="149"/>
      <c r="G105" s="149"/>
    </row>
    <row r="106" spans="1:7" ht="12.75">
      <c r="A106" s="149"/>
      <c r="B106" s="149"/>
      <c r="C106" s="149"/>
      <c r="D106" s="149"/>
      <c r="E106" s="156"/>
      <c r="F106" s="149"/>
      <c r="G106" s="149"/>
    </row>
  </sheetData>
  <sheetProtection password="DA49" sheet="1" object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9"/>
  <dimension ref="A1:W96"/>
  <sheetViews>
    <sheetView zoomScaleSheetLayoutView="100" workbookViewId="0" topLeftCell="A53">
      <selection activeCell="M74" sqref="M74"/>
    </sheetView>
  </sheetViews>
  <sheetFormatPr defaultColWidth="9.00390625" defaultRowHeight="12.75"/>
  <cols>
    <col min="1" max="1" width="8.75390625" style="0" customWidth="1"/>
    <col min="2" max="2" width="10.125" style="0" bestFit="1" customWidth="1"/>
    <col min="3" max="3" width="9.00390625" style="0" customWidth="1"/>
    <col min="4" max="4" width="15.125" style="0" customWidth="1"/>
    <col min="5" max="5" width="15.25390625" style="0" customWidth="1"/>
    <col min="6" max="6" width="10.25390625" style="0" customWidth="1"/>
    <col min="7" max="7" width="11.75390625" style="0" bestFit="1" customWidth="1"/>
    <col min="8" max="9" width="9.25390625" style="0" customWidth="1"/>
    <col min="10" max="10" width="0.74609375" style="0" customWidth="1"/>
  </cols>
  <sheetData>
    <row r="1" spans="1:9" ht="15.75">
      <c r="A1" s="630" t="s">
        <v>137</v>
      </c>
      <c r="B1" s="630"/>
      <c r="C1" s="630"/>
      <c r="D1" s="630"/>
      <c r="E1" s="630"/>
      <c r="F1" s="630"/>
      <c r="G1" s="630"/>
      <c r="H1" s="630"/>
      <c r="I1" s="630"/>
    </row>
    <row r="3" spans="1:10" ht="18">
      <c r="A3" s="631" t="s">
        <v>138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9" ht="19.5" customHeight="1">
      <c r="A4" s="631" t="s">
        <v>252</v>
      </c>
      <c r="B4" s="631"/>
      <c r="C4" s="631"/>
      <c r="D4" s="631"/>
      <c r="E4" s="631"/>
      <c r="F4" s="631"/>
      <c r="G4" s="631"/>
      <c r="H4" s="631"/>
      <c r="I4" s="631"/>
    </row>
    <row r="5" spans="1:9" ht="128.25" customHeight="1">
      <c r="A5" s="165"/>
      <c r="B5" s="165"/>
      <c r="C5" s="165"/>
      <c r="D5" s="165"/>
      <c r="E5" s="165"/>
      <c r="F5" s="165"/>
      <c r="G5" s="165"/>
      <c r="H5" s="165"/>
      <c r="I5" s="165"/>
    </row>
    <row r="6" spans="1:7" ht="12.75">
      <c r="A6" s="166"/>
      <c r="E6" t="s">
        <v>140</v>
      </c>
      <c r="F6" t="s">
        <v>141</v>
      </c>
      <c r="G6" t="s">
        <v>142</v>
      </c>
    </row>
    <row r="8" spans="5:7" ht="12.75">
      <c r="E8" s="168"/>
      <c r="F8" s="169"/>
      <c r="G8" s="169"/>
    </row>
    <row r="9" ht="12.75">
      <c r="F9" s="171"/>
    </row>
    <row r="10" ht="12.75">
      <c r="A10" s="166" t="s">
        <v>143</v>
      </c>
    </row>
    <row r="11" spans="1:5" ht="12.75">
      <c r="A11" t="s">
        <v>140</v>
      </c>
      <c r="E11" s="170">
        <f>G90</f>
        <v>0</v>
      </c>
    </row>
    <row r="12" spans="1:6" ht="12.75">
      <c r="A12" t="s">
        <v>141</v>
      </c>
      <c r="F12" s="170">
        <f>H90</f>
        <v>0</v>
      </c>
    </row>
    <row r="13" spans="1:7" ht="12.75">
      <c r="A13" t="s">
        <v>142</v>
      </c>
      <c r="G13" s="171">
        <f>I90</f>
        <v>0</v>
      </c>
    </row>
    <row r="14" ht="12.75">
      <c r="A14" t="s">
        <v>144</v>
      </c>
    </row>
    <row r="15" ht="12.75">
      <c r="A15" s="166" t="s">
        <v>145</v>
      </c>
    </row>
    <row r="17" spans="1:5" ht="12.75">
      <c r="A17" t="s">
        <v>146</v>
      </c>
      <c r="E17" s="171">
        <f>0.033*E11</f>
        <v>0</v>
      </c>
    </row>
    <row r="18" spans="1:6" ht="12.75">
      <c r="A18" t="s">
        <v>147</v>
      </c>
      <c r="F18" s="171">
        <f>(G13*0.01)*12.6</f>
        <v>0</v>
      </c>
    </row>
    <row r="19" spans="1:6" ht="12.75">
      <c r="A19" t="s">
        <v>148</v>
      </c>
      <c r="F19" s="171">
        <f>0.05*F12</f>
        <v>0</v>
      </c>
    </row>
    <row r="20" spans="1:5" ht="12.75">
      <c r="A20" t="s">
        <v>149</v>
      </c>
      <c r="E20" s="171">
        <f>0.01*E11</f>
        <v>0</v>
      </c>
    </row>
    <row r="21" spans="1:6" ht="12.75">
      <c r="A21" t="s">
        <v>150</v>
      </c>
      <c r="F21" s="171">
        <f>0.02*F12</f>
        <v>0</v>
      </c>
    </row>
    <row r="22" ht="12.75">
      <c r="A22" t="s">
        <v>144</v>
      </c>
    </row>
    <row r="23" ht="12.75">
      <c r="A23" s="166" t="s">
        <v>151</v>
      </c>
    </row>
    <row r="25" spans="1:5" ht="12.75">
      <c r="A25" s="166" t="s">
        <v>152</v>
      </c>
      <c r="E25" s="172">
        <f>E11+E17+E20</f>
        <v>0</v>
      </c>
    </row>
    <row r="26" spans="1:6" ht="12.75">
      <c r="A26" s="166" t="s">
        <v>153</v>
      </c>
      <c r="F26" s="172">
        <f>F12+F18+F19+F21</f>
        <v>0</v>
      </c>
    </row>
    <row r="27" spans="1:7" ht="12.75">
      <c r="A27" s="166" t="s">
        <v>154</v>
      </c>
      <c r="G27" s="172">
        <f>G13</f>
        <v>0</v>
      </c>
    </row>
    <row r="28" ht="12.75">
      <c r="A28" t="s">
        <v>144</v>
      </c>
    </row>
    <row r="29" spans="1:6" ht="15.75">
      <c r="A29" s="173" t="s">
        <v>155</v>
      </c>
      <c r="F29" s="174">
        <f>E25+F26+G27</f>
        <v>0</v>
      </c>
    </row>
    <row r="30" ht="12.75">
      <c r="A30" t="s">
        <v>156</v>
      </c>
    </row>
    <row r="33" ht="12.75">
      <c r="A33" s="175"/>
    </row>
    <row r="34" ht="12.75">
      <c r="A34" s="175"/>
    </row>
    <row r="35" ht="12.75">
      <c r="A35" s="175"/>
    </row>
    <row r="36" ht="12.75">
      <c r="A36" s="175"/>
    </row>
    <row r="38" ht="12.75">
      <c r="A38" t="s">
        <v>157</v>
      </c>
    </row>
    <row r="39" ht="12.75">
      <c r="A39" t="s">
        <v>158</v>
      </c>
    </row>
    <row r="40" ht="3" customHeight="1"/>
    <row r="41" spans="1:9" ht="15">
      <c r="A41" s="176" t="s">
        <v>259</v>
      </c>
      <c r="B41" s="176"/>
      <c r="C41" s="176"/>
      <c r="D41" s="176"/>
      <c r="E41" s="176"/>
      <c r="F41" s="183"/>
      <c r="G41" s="183"/>
      <c r="H41" s="183"/>
      <c r="I41" s="183"/>
    </row>
    <row r="42" spans="1:9" ht="12.75">
      <c r="A42" s="204"/>
      <c r="B42" s="183"/>
      <c r="C42" s="183"/>
      <c r="D42" s="183"/>
      <c r="E42" s="183"/>
      <c r="F42" s="183"/>
      <c r="G42" s="183"/>
      <c r="H42" s="183"/>
      <c r="I42" s="183"/>
    </row>
    <row r="43" spans="1:9" ht="12.75">
      <c r="A43" s="177"/>
      <c r="B43" s="177"/>
      <c r="C43" s="177"/>
      <c r="D43" s="177"/>
      <c r="E43" s="177"/>
      <c r="F43" s="177"/>
      <c r="G43" s="178" t="s">
        <v>140</v>
      </c>
      <c r="H43" s="178" t="s">
        <v>141</v>
      </c>
      <c r="I43" s="177"/>
    </row>
    <row r="44" spans="1:9" ht="12.75">
      <c r="A44" s="179" t="s">
        <v>159</v>
      </c>
      <c r="B44" s="179" t="s">
        <v>160</v>
      </c>
      <c r="C44" s="177"/>
      <c r="D44" s="177"/>
      <c r="E44" s="177"/>
      <c r="F44" s="179" t="s">
        <v>161</v>
      </c>
      <c r="G44" s="179" t="s">
        <v>162</v>
      </c>
      <c r="H44" s="179" t="s">
        <v>162</v>
      </c>
      <c r="I44" s="179" t="s">
        <v>163</v>
      </c>
    </row>
    <row r="45" spans="1:10" ht="12.75">
      <c r="A45" s="177"/>
      <c r="B45" s="179" t="s">
        <v>164</v>
      </c>
      <c r="C45" s="177"/>
      <c r="D45" s="177"/>
      <c r="E45" s="177"/>
      <c r="F45" s="177"/>
      <c r="G45" s="179" t="s">
        <v>165</v>
      </c>
      <c r="H45" s="179" t="s">
        <v>165</v>
      </c>
      <c r="I45" s="177"/>
      <c r="J45" s="205"/>
    </row>
    <row r="46" spans="1:9" ht="12.75">
      <c r="A46" s="183" t="s">
        <v>144</v>
      </c>
      <c r="B46" s="183"/>
      <c r="C46" s="183"/>
      <c r="D46" s="183"/>
      <c r="E46" s="183"/>
      <c r="F46" s="183"/>
      <c r="G46" s="183"/>
      <c r="H46" s="183"/>
      <c r="I46" s="183"/>
    </row>
    <row r="47" spans="1:9" ht="14.25">
      <c r="A47" s="184" t="s">
        <v>166</v>
      </c>
      <c r="B47" s="185" t="s">
        <v>167</v>
      </c>
      <c r="C47" s="186"/>
      <c r="D47" s="186"/>
      <c r="E47" s="186"/>
      <c r="F47" s="187" t="s">
        <v>857</v>
      </c>
      <c r="G47" s="187"/>
      <c r="H47" s="188">
        <f>G47*0.15</f>
        <v>0</v>
      </c>
      <c r="I47" s="187"/>
    </row>
    <row r="48" spans="1:9" ht="15">
      <c r="A48" s="184"/>
      <c r="B48" s="179" t="s">
        <v>229</v>
      </c>
      <c r="C48" s="189"/>
      <c r="D48" s="189"/>
      <c r="E48" s="186"/>
      <c r="F48" s="187">
        <v>1</v>
      </c>
      <c r="G48" s="185">
        <f>F48*G47</f>
        <v>0</v>
      </c>
      <c r="H48" s="190">
        <f>F48*H47</f>
        <v>0</v>
      </c>
      <c r="I48" s="185"/>
    </row>
    <row r="49" spans="1:9" ht="15">
      <c r="A49" s="184"/>
      <c r="B49" s="179"/>
      <c r="C49" s="189"/>
      <c r="D49" s="189"/>
      <c r="E49" s="186"/>
      <c r="F49" s="187"/>
      <c r="G49" s="185"/>
      <c r="H49" s="190"/>
      <c r="I49" s="185"/>
    </row>
    <row r="50" spans="1:9" ht="15">
      <c r="A50" s="184"/>
      <c r="B50" s="179"/>
      <c r="C50" s="189"/>
      <c r="D50" s="189"/>
      <c r="E50" s="186"/>
      <c r="F50" s="187"/>
      <c r="G50" s="185"/>
      <c r="H50" s="190"/>
      <c r="I50" s="185"/>
    </row>
    <row r="51" spans="1:9" ht="15">
      <c r="A51" s="184"/>
      <c r="B51" s="179"/>
      <c r="C51" s="189"/>
      <c r="D51" s="189"/>
      <c r="E51" s="186"/>
      <c r="F51" s="187"/>
      <c r="G51" s="185"/>
      <c r="H51" s="190"/>
      <c r="I51" s="185"/>
    </row>
    <row r="52" spans="1:9" ht="15">
      <c r="A52" s="184"/>
      <c r="B52" s="179"/>
      <c r="C52" s="189"/>
      <c r="D52" s="189"/>
      <c r="E52" s="186"/>
      <c r="F52" s="187"/>
      <c r="G52" s="185"/>
      <c r="H52" s="190"/>
      <c r="I52" s="185"/>
    </row>
    <row r="53" spans="1:14" ht="18.75" customHeight="1">
      <c r="A53" s="184"/>
      <c r="B53" s="179"/>
      <c r="C53" s="189"/>
      <c r="D53" s="189"/>
      <c r="E53" s="186"/>
      <c r="F53" s="187"/>
      <c r="G53" s="185"/>
      <c r="H53" s="190"/>
      <c r="I53" s="185"/>
      <c r="J53" s="189"/>
      <c r="N53" s="206"/>
    </row>
    <row r="54" spans="1:14" ht="15" customHeight="1">
      <c r="A54" s="184"/>
      <c r="B54" s="179"/>
      <c r="C54" s="189"/>
      <c r="D54" s="189"/>
      <c r="E54" s="186"/>
      <c r="F54" s="187"/>
      <c r="G54" s="185"/>
      <c r="H54" s="190"/>
      <c r="I54" s="185"/>
      <c r="J54" s="189"/>
      <c r="N54" s="206"/>
    </row>
    <row r="55" spans="1:14" ht="16.5" customHeight="1">
      <c r="A55" s="184"/>
      <c r="B55" s="179"/>
      <c r="C55" s="189"/>
      <c r="D55" s="189"/>
      <c r="E55" s="186"/>
      <c r="F55" s="187"/>
      <c r="G55" s="185"/>
      <c r="H55" s="190"/>
      <c r="I55" s="185"/>
      <c r="J55" s="189"/>
      <c r="N55" s="206"/>
    </row>
    <row r="56" spans="1:14" ht="16.5" customHeight="1">
      <c r="A56" s="184"/>
      <c r="B56" s="179"/>
      <c r="C56" s="189"/>
      <c r="D56" s="189"/>
      <c r="E56" s="186"/>
      <c r="F56" s="187"/>
      <c r="G56" s="185"/>
      <c r="H56" s="190"/>
      <c r="I56" s="185"/>
      <c r="J56" s="189"/>
      <c r="N56" s="206"/>
    </row>
    <row r="57" spans="1:14" ht="16.5" customHeight="1">
      <c r="A57" s="184"/>
      <c r="B57" s="179"/>
      <c r="C57" s="189"/>
      <c r="D57" s="189"/>
      <c r="E57" s="186"/>
      <c r="F57" s="187"/>
      <c r="G57" s="185"/>
      <c r="H57" s="190"/>
      <c r="I57" s="185"/>
      <c r="J57" s="189"/>
      <c r="N57" s="206"/>
    </row>
    <row r="58" spans="1:14" ht="16.5" customHeight="1">
      <c r="A58" s="184"/>
      <c r="B58" s="179"/>
      <c r="C58" s="189"/>
      <c r="D58" s="189"/>
      <c r="E58" s="186"/>
      <c r="F58" s="187"/>
      <c r="G58" s="185"/>
      <c r="H58" s="190"/>
      <c r="I58" s="185"/>
      <c r="J58" s="189"/>
      <c r="N58" s="206"/>
    </row>
    <row r="59" spans="1:14" ht="16.5" customHeight="1">
      <c r="A59" s="184"/>
      <c r="B59" s="179"/>
      <c r="C59" s="189"/>
      <c r="D59" s="189"/>
      <c r="E59" s="186"/>
      <c r="F59" s="187"/>
      <c r="G59" s="185"/>
      <c r="H59" s="190"/>
      <c r="I59" s="185"/>
      <c r="J59" s="189"/>
      <c r="N59" s="206"/>
    </row>
    <row r="60" spans="1:14" ht="16.5" customHeight="1">
      <c r="A60" s="184"/>
      <c r="B60" s="179"/>
      <c r="C60" s="189"/>
      <c r="D60" s="189"/>
      <c r="E60" s="186"/>
      <c r="F60" s="187"/>
      <c r="G60" s="185"/>
      <c r="H60" s="190"/>
      <c r="I60" s="185"/>
      <c r="J60" s="189"/>
      <c r="N60" s="206"/>
    </row>
    <row r="61" spans="1:14" ht="16.5" customHeight="1">
      <c r="A61" s="184"/>
      <c r="B61" s="179"/>
      <c r="C61" s="189"/>
      <c r="D61" s="189"/>
      <c r="E61" s="186"/>
      <c r="F61" s="187"/>
      <c r="G61" s="185"/>
      <c r="H61" s="190"/>
      <c r="I61" s="185"/>
      <c r="J61" s="189"/>
      <c r="N61" s="206"/>
    </row>
    <row r="62" spans="1:14" ht="16.5" customHeight="1">
      <c r="A62" s="184"/>
      <c r="B62" s="179"/>
      <c r="C62" s="189"/>
      <c r="D62" s="189"/>
      <c r="E62" s="186"/>
      <c r="F62" s="187"/>
      <c r="G62" s="185"/>
      <c r="H62" s="190"/>
      <c r="I62" s="185"/>
      <c r="J62" s="189"/>
      <c r="N62" s="206"/>
    </row>
    <row r="63" spans="1:10" ht="15">
      <c r="A63" s="184" t="s">
        <v>168</v>
      </c>
      <c r="B63" s="185" t="s">
        <v>169</v>
      </c>
      <c r="C63" s="186"/>
      <c r="D63" s="186"/>
      <c r="E63" s="186"/>
      <c r="F63" s="191" t="s">
        <v>857</v>
      </c>
      <c r="G63" s="526"/>
      <c r="H63" s="527"/>
      <c r="I63" s="526"/>
      <c r="J63" s="189"/>
    </row>
    <row r="64" spans="1:10" ht="15">
      <c r="A64" s="184"/>
      <c r="B64" s="179" t="s">
        <v>170</v>
      </c>
      <c r="C64" s="189"/>
      <c r="D64" s="189"/>
      <c r="E64" s="189"/>
      <c r="F64" s="191">
        <v>2</v>
      </c>
      <c r="G64" s="528">
        <f>F64*G63</f>
        <v>0</v>
      </c>
      <c r="H64" s="529">
        <f>F64*H63</f>
        <v>0</v>
      </c>
      <c r="I64" s="528">
        <f>F64*I63</f>
        <v>0</v>
      </c>
      <c r="J64" s="189"/>
    </row>
    <row r="65" spans="1:23" ht="15.75">
      <c r="A65" s="207"/>
      <c r="B65" s="186"/>
      <c r="C65" s="186"/>
      <c r="D65" s="186"/>
      <c r="E65" s="186"/>
      <c r="F65" s="176"/>
      <c r="G65" s="536"/>
      <c r="H65" s="536"/>
      <c r="I65" s="536"/>
      <c r="J65" s="189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</row>
    <row r="66" spans="1:23" ht="15.75">
      <c r="A66" s="184" t="s">
        <v>171</v>
      </c>
      <c r="B66" s="193" t="s">
        <v>172</v>
      </c>
      <c r="C66" s="176"/>
      <c r="D66" s="176"/>
      <c r="E66" s="176"/>
      <c r="F66" s="191" t="s">
        <v>857</v>
      </c>
      <c r="G66" s="526"/>
      <c r="H66" s="527"/>
      <c r="I66" s="526"/>
      <c r="J66" s="18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</row>
    <row r="67" spans="1:23" ht="15.75">
      <c r="A67" s="184"/>
      <c r="B67" s="179" t="s">
        <v>170</v>
      </c>
      <c r="C67" s="196"/>
      <c r="D67" s="196"/>
      <c r="E67" s="196"/>
      <c r="F67" s="191">
        <v>1</v>
      </c>
      <c r="G67" s="528">
        <f>F67*G66</f>
        <v>0</v>
      </c>
      <c r="H67" s="529">
        <f>F67*H66</f>
        <v>0</v>
      </c>
      <c r="I67" s="528">
        <f>F67*I66</f>
        <v>0</v>
      </c>
      <c r="J67" s="189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</row>
    <row r="68" spans="1:10" ht="15.75">
      <c r="A68" s="195"/>
      <c r="B68" s="186"/>
      <c r="C68" s="186"/>
      <c r="D68" s="186"/>
      <c r="E68" s="186"/>
      <c r="F68" s="176"/>
      <c r="G68" s="536"/>
      <c r="H68" s="536"/>
      <c r="I68" s="536"/>
      <c r="J68" s="189"/>
    </row>
    <row r="69" spans="1:10" ht="15">
      <c r="A69" s="184" t="s">
        <v>173</v>
      </c>
      <c r="B69" s="185" t="s">
        <v>174</v>
      </c>
      <c r="C69" s="186"/>
      <c r="D69" s="186"/>
      <c r="E69" s="186"/>
      <c r="F69" s="187" t="s">
        <v>857</v>
      </c>
      <c r="G69" s="532"/>
      <c r="H69" s="533"/>
      <c r="I69" s="532"/>
      <c r="J69" s="189"/>
    </row>
    <row r="70" spans="1:10" ht="15">
      <c r="A70" s="184"/>
      <c r="B70" s="179" t="s">
        <v>170</v>
      </c>
      <c r="C70" s="186"/>
      <c r="D70" s="186"/>
      <c r="E70" s="186"/>
      <c r="F70" s="187">
        <v>1</v>
      </c>
      <c r="G70" s="530">
        <f>F70*G69</f>
        <v>0</v>
      </c>
      <c r="H70" s="531">
        <f>F70*H69</f>
        <v>0</v>
      </c>
      <c r="I70" s="530">
        <f>F70*I69</f>
        <v>0</v>
      </c>
      <c r="J70" s="189"/>
    </row>
    <row r="71" spans="1:10" ht="15.75">
      <c r="A71" s="195"/>
      <c r="B71" s="179"/>
      <c r="C71" s="177"/>
      <c r="D71" s="191"/>
      <c r="E71" s="191"/>
      <c r="F71" s="191"/>
      <c r="G71" s="528"/>
      <c r="H71" s="529"/>
      <c r="I71" s="528"/>
      <c r="J71" s="189"/>
    </row>
    <row r="72" spans="1:10" ht="15">
      <c r="A72" s="184" t="s">
        <v>253</v>
      </c>
      <c r="B72" s="193" t="s">
        <v>254</v>
      </c>
      <c r="C72" s="193"/>
      <c r="D72" s="193"/>
      <c r="E72" s="191"/>
      <c r="F72" s="191" t="s">
        <v>857</v>
      </c>
      <c r="G72" s="526"/>
      <c r="H72" s="527"/>
      <c r="I72" s="526"/>
      <c r="J72" s="189"/>
    </row>
    <row r="73" spans="1:10" ht="15">
      <c r="A73" s="184"/>
      <c r="B73" s="179" t="s">
        <v>255</v>
      </c>
      <c r="C73" s="177"/>
      <c r="D73" s="191"/>
      <c r="E73" s="191"/>
      <c r="F73" s="191">
        <v>2</v>
      </c>
      <c r="G73" s="528">
        <f>F73*G72</f>
        <v>0</v>
      </c>
      <c r="H73" s="529">
        <f>F73*H72</f>
        <v>0</v>
      </c>
      <c r="I73" s="528">
        <f>F73*I72</f>
        <v>0</v>
      </c>
      <c r="J73" s="189"/>
    </row>
    <row r="74" spans="1:10" ht="15">
      <c r="A74" s="184"/>
      <c r="B74" s="179"/>
      <c r="C74" s="177"/>
      <c r="D74" s="191"/>
      <c r="E74" s="191"/>
      <c r="F74" s="191"/>
      <c r="G74" s="528"/>
      <c r="H74" s="529"/>
      <c r="I74" s="528"/>
      <c r="J74" s="189"/>
    </row>
    <row r="75" spans="1:10" ht="15">
      <c r="A75" s="184" t="s">
        <v>256</v>
      </c>
      <c r="B75" s="185" t="s">
        <v>257</v>
      </c>
      <c r="C75" s="199"/>
      <c r="D75" s="199"/>
      <c r="E75" s="199"/>
      <c r="F75" s="187" t="s">
        <v>857</v>
      </c>
      <c r="G75" s="532"/>
      <c r="H75" s="533"/>
      <c r="I75" s="532"/>
      <c r="J75" s="189"/>
    </row>
    <row r="76" spans="1:10" ht="15">
      <c r="A76" s="184"/>
      <c r="B76" s="179" t="s">
        <v>258</v>
      </c>
      <c r="C76" s="199"/>
      <c r="D76" s="199"/>
      <c r="E76" s="199"/>
      <c r="F76" s="187">
        <v>3</v>
      </c>
      <c r="G76" s="530">
        <f>F76*G75</f>
        <v>0</v>
      </c>
      <c r="H76" s="531">
        <f>F76*H75</f>
        <v>0</v>
      </c>
      <c r="I76" s="530">
        <f>F76*I75</f>
        <v>0</v>
      </c>
      <c r="J76" s="189"/>
    </row>
    <row r="77" spans="1:10" ht="15.75">
      <c r="A77" s="195"/>
      <c r="B77" s="205"/>
      <c r="C77" s="186"/>
      <c r="D77" s="186"/>
      <c r="E77" s="186"/>
      <c r="F77" s="187"/>
      <c r="G77" s="530"/>
      <c r="H77" s="531"/>
      <c r="I77" s="530"/>
      <c r="J77" s="189"/>
    </row>
    <row r="78" spans="1:10" ht="15">
      <c r="A78" s="184" t="s">
        <v>195</v>
      </c>
      <c r="B78" s="185" t="s">
        <v>196</v>
      </c>
      <c r="C78" s="186"/>
      <c r="D78" s="186"/>
      <c r="E78" s="186"/>
      <c r="F78" s="187" t="s">
        <v>888</v>
      </c>
      <c r="G78" s="532"/>
      <c r="H78" s="533"/>
      <c r="I78" s="532"/>
      <c r="J78" s="189"/>
    </row>
    <row r="79" spans="1:10" ht="15">
      <c r="A79" s="184"/>
      <c r="B79" s="179" t="s">
        <v>170</v>
      </c>
      <c r="C79" s="189"/>
      <c r="D79" s="189"/>
      <c r="E79" s="189"/>
      <c r="F79" s="187">
        <v>6</v>
      </c>
      <c r="G79" s="530">
        <f>F79*G78</f>
        <v>0</v>
      </c>
      <c r="H79" s="531">
        <f>F79*H78</f>
        <v>0</v>
      </c>
      <c r="I79" s="530">
        <f>F79*I78</f>
        <v>0</v>
      </c>
      <c r="J79" s="189"/>
    </row>
    <row r="80" spans="1:10" ht="15">
      <c r="A80" s="184"/>
      <c r="B80" s="179"/>
      <c r="C80" s="189"/>
      <c r="D80" s="189"/>
      <c r="E80" s="189"/>
      <c r="F80" s="187"/>
      <c r="G80" s="530"/>
      <c r="H80" s="531"/>
      <c r="I80" s="530"/>
      <c r="J80" s="189"/>
    </row>
    <row r="81" spans="1:10" ht="15">
      <c r="A81" s="184"/>
      <c r="B81" s="193" t="s">
        <v>197</v>
      </c>
      <c r="C81" s="191"/>
      <c r="D81" s="191"/>
      <c r="E81" s="191"/>
      <c r="F81" s="191" t="s">
        <v>857</v>
      </c>
      <c r="G81" s="526"/>
      <c r="H81" s="533"/>
      <c r="I81" s="526"/>
      <c r="J81" s="189"/>
    </row>
    <row r="82" spans="1:10" ht="15">
      <c r="A82" s="184"/>
      <c r="B82" s="179" t="s">
        <v>170</v>
      </c>
      <c r="C82" s="191"/>
      <c r="D82" s="191"/>
      <c r="E82" s="191"/>
      <c r="F82" s="191">
        <v>1</v>
      </c>
      <c r="G82" s="530">
        <f>F82*G81</f>
        <v>0</v>
      </c>
      <c r="H82" s="531">
        <f>F82*H81</f>
        <v>0</v>
      </c>
      <c r="I82" s="530">
        <f>F82*I81</f>
        <v>0</v>
      </c>
      <c r="J82" s="189"/>
    </row>
    <row r="83" spans="1:10" ht="15">
      <c r="A83" s="184"/>
      <c r="B83" s="197"/>
      <c r="C83" s="191"/>
      <c r="D83" s="191"/>
      <c r="E83" s="191"/>
      <c r="F83" s="191"/>
      <c r="G83" s="528"/>
      <c r="H83" s="529"/>
      <c r="I83" s="528"/>
      <c r="J83" s="189"/>
    </row>
    <row r="84" spans="1:10" ht="15">
      <c r="A84" s="184"/>
      <c r="B84" s="193" t="s">
        <v>200</v>
      </c>
      <c r="C84" s="191"/>
      <c r="D84" s="191"/>
      <c r="E84" s="191"/>
      <c r="F84" s="191" t="s">
        <v>857</v>
      </c>
      <c r="G84" s="526"/>
      <c r="H84" s="533"/>
      <c r="I84" s="526"/>
      <c r="J84" s="189"/>
    </row>
    <row r="85" spans="1:10" ht="15">
      <c r="A85" s="184"/>
      <c r="B85" s="179" t="s">
        <v>170</v>
      </c>
      <c r="C85" s="191"/>
      <c r="D85" s="191"/>
      <c r="E85" s="191"/>
      <c r="F85" s="191">
        <v>1</v>
      </c>
      <c r="G85" s="530">
        <f>F85*G84</f>
        <v>0</v>
      </c>
      <c r="H85" s="531">
        <f>F85*H84</f>
        <v>0</v>
      </c>
      <c r="I85" s="530">
        <f>F85*I84</f>
        <v>0</v>
      </c>
      <c r="J85" s="189"/>
    </row>
    <row r="86" spans="1:10" ht="15">
      <c r="A86" s="184"/>
      <c r="B86" s="198"/>
      <c r="C86" s="191"/>
      <c r="D86" s="191"/>
      <c r="E86" s="191"/>
      <c r="F86" s="191"/>
      <c r="G86" s="528"/>
      <c r="H86" s="529"/>
      <c r="I86" s="528"/>
      <c r="J86" s="189"/>
    </row>
    <row r="87" spans="1:10" ht="15">
      <c r="A87" s="184" t="s">
        <v>224</v>
      </c>
      <c r="B87" s="193" t="s">
        <v>225</v>
      </c>
      <c r="C87" s="199"/>
      <c r="D87" s="199"/>
      <c r="E87" s="199"/>
      <c r="F87" s="191" t="s">
        <v>226</v>
      </c>
      <c r="G87" s="526"/>
      <c r="H87" s="526"/>
      <c r="I87" s="526"/>
      <c r="J87" s="189"/>
    </row>
    <row r="88" spans="1:10" ht="15.75">
      <c r="A88" s="195"/>
      <c r="B88" s="199"/>
      <c r="C88" s="199"/>
      <c r="D88" s="199"/>
      <c r="E88" s="199"/>
      <c r="F88" s="211">
        <v>4</v>
      </c>
      <c r="G88" s="528">
        <f>F88*G87</f>
        <v>0</v>
      </c>
      <c r="H88" s="529">
        <f>F88*H87</f>
        <v>0</v>
      </c>
      <c r="I88" s="528">
        <f>F88*I87</f>
        <v>0</v>
      </c>
      <c r="J88" s="189"/>
    </row>
    <row r="89" spans="1:10" ht="15.75">
      <c r="A89" s="195"/>
      <c r="B89" s="176"/>
      <c r="C89" s="176"/>
      <c r="D89" s="176"/>
      <c r="E89" s="176"/>
      <c r="F89" s="176"/>
      <c r="G89" s="538"/>
      <c r="H89" s="538"/>
      <c r="I89" s="538"/>
      <c r="J89" s="189"/>
    </row>
    <row r="90" spans="1:10" ht="15">
      <c r="A90" s="193" t="s">
        <v>248</v>
      </c>
      <c r="B90" s="191"/>
      <c r="C90" s="191"/>
      <c r="D90" s="191" t="s">
        <v>249</v>
      </c>
      <c r="E90" s="191"/>
      <c r="F90" s="191"/>
      <c r="G90" s="528">
        <f>G48+G67+G70+G73+G79+G82+G85+G88+G76+G64</f>
        <v>0</v>
      </c>
      <c r="H90" s="529">
        <f>H48+H67+H70+H73+H79+H82+H85+H88+H76+H64</f>
        <v>0</v>
      </c>
      <c r="I90" s="529">
        <f>I48+I76+I67+I70+I73+I79+I82+I85+I88+I64</f>
        <v>0</v>
      </c>
      <c r="J90" s="189"/>
    </row>
    <row r="91" spans="1:10" ht="15">
      <c r="A91" s="193"/>
      <c r="B91" s="191"/>
      <c r="C91" s="191"/>
      <c r="D91" s="191"/>
      <c r="E91" s="191"/>
      <c r="F91" s="191"/>
      <c r="G91" s="191"/>
      <c r="H91" s="194"/>
      <c r="I91" s="191"/>
      <c r="J91" s="189"/>
    </row>
    <row r="92" spans="2:9" ht="14.25">
      <c r="B92" s="185"/>
      <c r="C92" s="186"/>
      <c r="D92" s="186"/>
      <c r="E92" s="186"/>
      <c r="F92" s="187"/>
      <c r="G92" s="187"/>
      <c r="H92" s="188"/>
      <c r="I92" s="187"/>
    </row>
    <row r="93" spans="2:9" ht="15">
      <c r="B93" s="203"/>
      <c r="C93" s="189"/>
      <c r="D93" s="189"/>
      <c r="E93" s="189"/>
      <c r="F93" s="187"/>
      <c r="G93" s="185"/>
      <c r="H93" s="190"/>
      <c r="I93" s="185"/>
    </row>
    <row r="95" spans="2:9" ht="14.25">
      <c r="B95" s="185"/>
      <c r="C95" s="186"/>
      <c r="D95" s="186"/>
      <c r="E95" s="186"/>
      <c r="F95" s="187"/>
      <c r="G95" s="187"/>
      <c r="H95" s="188"/>
      <c r="I95" s="187"/>
    </row>
    <row r="96" spans="2:9" ht="15">
      <c r="B96" s="203"/>
      <c r="C96" s="189"/>
      <c r="D96" s="189"/>
      <c r="E96" s="189"/>
      <c r="F96" s="187"/>
      <c r="G96" s="185"/>
      <c r="H96" s="190"/>
      <c r="I96" s="185"/>
    </row>
  </sheetData>
  <sheetProtection password="DA49" sheet="1" objects="1"/>
  <mergeCells count="3">
    <mergeCell ref="A1:I1"/>
    <mergeCell ref="A3:J3"/>
    <mergeCell ref="A4:I4"/>
  </mergeCells>
  <printOptions/>
  <pageMargins left="0.7874015748031497" right="0.4330708661417323" top="0.984251968503937" bottom="0.984251968503937" header="0.5118110236220472" footer="0.5118110236220472"/>
  <pageSetup horizontalDpi="600" verticalDpi="600" orientation="portrait" paperSize="9" scale="87" r:id="rId2"/>
  <rowBreaks count="2" manualBreakCount="2">
    <brk id="39" max="255" man="1"/>
    <brk id="9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2"/>
  <dimension ref="A1:O44"/>
  <sheetViews>
    <sheetView workbookViewId="0" topLeftCell="E1">
      <selection activeCell="I14" sqref="I14"/>
    </sheetView>
  </sheetViews>
  <sheetFormatPr defaultColWidth="9.00390625" defaultRowHeight="12.75"/>
  <cols>
    <col min="1" max="1" width="52.125" style="302" customWidth="1"/>
    <col min="2" max="2" width="7.00390625" style="302" bestFit="1" customWidth="1"/>
    <col min="3" max="3" width="5.875" style="303" bestFit="1" customWidth="1"/>
    <col min="4" max="4" width="7.125" style="303" bestFit="1" customWidth="1"/>
    <col min="5" max="5" width="14.00390625" style="303" bestFit="1" customWidth="1"/>
    <col min="6" max="6" width="8.00390625" style="303" bestFit="1" customWidth="1"/>
    <col min="7" max="8" width="14.00390625" style="303" bestFit="1" customWidth="1"/>
    <col min="9" max="10" width="9.125" style="271" customWidth="1"/>
    <col min="11" max="11" width="14.00390625" style="271" bestFit="1" customWidth="1"/>
    <col min="12" max="12" width="9.125" style="271" customWidth="1"/>
    <col min="13" max="13" width="12.625" style="271" bestFit="1" customWidth="1"/>
    <col min="14" max="14" width="14.00390625" style="271" bestFit="1" customWidth="1"/>
    <col min="15" max="16384" width="9.125" style="271" customWidth="1"/>
  </cols>
  <sheetData>
    <row r="1" spans="1:14" ht="12.75">
      <c r="A1" s="270" t="s">
        <v>729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12.75">
      <c r="A2" s="270" t="s">
        <v>611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12.75">
      <c r="A3" s="270" t="s">
        <v>612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13.5" thickBot="1">
      <c r="A4" s="272" t="s">
        <v>613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1:15" s="275" customFormat="1" ht="12.75">
      <c r="A5" s="273"/>
      <c r="B5" s="610" t="s">
        <v>614</v>
      </c>
      <c r="C5" s="611"/>
      <c r="D5" s="611"/>
      <c r="E5" s="611"/>
      <c r="F5" s="611"/>
      <c r="G5" s="611"/>
      <c r="H5" s="612"/>
      <c r="I5" s="610" t="s">
        <v>615</v>
      </c>
      <c r="J5" s="611"/>
      <c r="K5" s="611"/>
      <c r="L5" s="611"/>
      <c r="M5" s="611"/>
      <c r="N5" s="612"/>
      <c r="O5" s="274"/>
    </row>
    <row r="6" spans="1:14" ht="12.75">
      <c r="A6" s="276" t="s">
        <v>616</v>
      </c>
      <c r="B6" s="277" t="s">
        <v>617</v>
      </c>
      <c r="C6" s="278" t="s">
        <v>618</v>
      </c>
      <c r="D6" s="278" t="s">
        <v>619</v>
      </c>
      <c r="E6" s="278" t="s">
        <v>620</v>
      </c>
      <c r="F6" s="278" t="s">
        <v>621</v>
      </c>
      <c r="G6" s="278" t="s">
        <v>622</v>
      </c>
      <c r="H6" s="279" t="s">
        <v>623</v>
      </c>
      <c r="I6" s="280" t="s">
        <v>618</v>
      </c>
      <c r="J6" s="278" t="s">
        <v>619</v>
      </c>
      <c r="K6" s="278" t="s">
        <v>620</v>
      </c>
      <c r="L6" s="278" t="s">
        <v>621</v>
      </c>
      <c r="M6" s="278" t="s">
        <v>622</v>
      </c>
      <c r="N6" s="279" t="s">
        <v>623</v>
      </c>
    </row>
    <row r="7" spans="1:14" ht="14.25">
      <c r="A7" s="281" t="s">
        <v>624</v>
      </c>
      <c r="B7" s="282" t="s">
        <v>625</v>
      </c>
      <c r="C7" s="283"/>
      <c r="D7" s="283"/>
      <c r="E7" s="283"/>
      <c r="F7" s="283"/>
      <c r="G7" s="283"/>
      <c r="H7" s="284"/>
      <c r="I7" s="285"/>
      <c r="J7" s="283"/>
      <c r="K7" s="283"/>
      <c r="L7" s="283"/>
      <c r="M7" s="283"/>
      <c r="N7" s="284"/>
    </row>
    <row r="8" spans="1:14" ht="12.75">
      <c r="A8" s="286" t="s">
        <v>730</v>
      </c>
      <c r="B8" s="287" t="s">
        <v>625</v>
      </c>
      <c r="C8" s="288"/>
      <c r="D8" s="288"/>
      <c r="E8" s="288"/>
      <c r="F8" s="288"/>
      <c r="G8" s="288"/>
      <c r="H8" s="289"/>
      <c r="I8" s="290"/>
      <c r="J8" s="288"/>
      <c r="K8" s="288"/>
      <c r="L8" s="288"/>
      <c r="M8" s="288"/>
      <c r="N8" s="289"/>
    </row>
    <row r="9" spans="1:14" ht="12.75">
      <c r="A9" s="291" t="s">
        <v>731</v>
      </c>
      <c r="B9" s="292" t="s">
        <v>625</v>
      </c>
      <c r="C9" s="293"/>
      <c r="D9" s="293"/>
      <c r="E9" s="293"/>
      <c r="F9" s="293"/>
      <c r="G9" s="293"/>
      <c r="H9" s="294"/>
      <c r="I9" s="295"/>
      <c r="J9" s="293"/>
      <c r="K9" s="293"/>
      <c r="L9" s="293"/>
      <c r="M9" s="293"/>
      <c r="N9" s="294"/>
    </row>
    <row r="10" spans="1:14" ht="12.75">
      <c r="A10" s="296" t="s">
        <v>732</v>
      </c>
      <c r="B10" s="297" t="s">
        <v>851</v>
      </c>
      <c r="C10" s="298"/>
      <c r="D10" s="451"/>
      <c r="E10" s="451">
        <f aca="true" t="shared" si="0" ref="E10:E20">SUM(D10*C10)</f>
        <v>0</v>
      </c>
      <c r="F10" s="451"/>
      <c r="G10" s="451">
        <f aca="true" t="shared" si="1" ref="G10:G20">SUM(F10*C10)</f>
        <v>0</v>
      </c>
      <c r="H10" s="452">
        <f aca="true" t="shared" si="2" ref="H10:H20">SUM(G10+E10)</f>
        <v>0</v>
      </c>
      <c r="I10" s="298">
        <v>3</v>
      </c>
      <c r="J10" s="451"/>
      <c r="K10" s="451">
        <v>0</v>
      </c>
      <c r="L10" s="451"/>
      <c r="M10" s="451">
        <f aca="true" t="shared" si="3" ref="M10:M20">SUM(L10*I10)</f>
        <v>0</v>
      </c>
      <c r="N10" s="452">
        <f aca="true" t="shared" si="4" ref="N10:N20">SUM(M10+K10)</f>
        <v>0</v>
      </c>
    </row>
    <row r="11" spans="1:14" ht="12.75">
      <c r="A11" s="296" t="s">
        <v>733</v>
      </c>
      <c r="B11" s="297" t="s">
        <v>851</v>
      </c>
      <c r="C11" s="298"/>
      <c r="D11" s="451"/>
      <c r="E11" s="451">
        <f t="shared" si="0"/>
        <v>0</v>
      </c>
      <c r="F11" s="451"/>
      <c r="G11" s="451">
        <f t="shared" si="1"/>
        <v>0</v>
      </c>
      <c r="H11" s="452">
        <f t="shared" si="2"/>
        <v>0</v>
      </c>
      <c r="I11" s="298">
        <v>27</v>
      </c>
      <c r="J11" s="451"/>
      <c r="K11" s="451">
        <f aca="true" t="shared" si="5" ref="K11:K20">SUM(J11*I11)</f>
        <v>0</v>
      </c>
      <c r="L11" s="451"/>
      <c r="M11" s="451">
        <f t="shared" si="3"/>
        <v>0</v>
      </c>
      <c r="N11" s="452">
        <f t="shared" si="4"/>
        <v>0</v>
      </c>
    </row>
    <row r="12" spans="1:14" ht="12.75">
      <c r="A12" s="296" t="s">
        <v>734</v>
      </c>
      <c r="B12" s="297" t="s">
        <v>851</v>
      </c>
      <c r="C12" s="298"/>
      <c r="D12" s="451"/>
      <c r="E12" s="451">
        <f t="shared" si="0"/>
        <v>0</v>
      </c>
      <c r="F12" s="451"/>
      <c r="G12" s="451">
        <f t="shared" si="1"/>
        <v>0</v>
      </c>
      <c r="H12" s="452">
        <f t="shared" si="2"/>
        <v>0</v>
      </c>
      <c r="I12" s="298">
        <v>1</v>
      </c>
      <c r="J12" s="451"/>
      <c r="K12" s="451">
        <f t="shared" si="5"/>
        <v>0</v>
      </c>
      <c r="L12" s="451"/>
      <c r="M12" s="451">
        <f t="shared" si="3"/>
        <v>0</v>
      </c>
      <c r="N12" s="452">
        <f t="shared" si="4"/>
        <v>0</v>
      </c>
    </row>
    <row r="13" spans="1:14" ht="12.75">
      <c r="A13" s="296" t="s">
        <v>735</v>
      </c>
      <c r="B13" s="297" t="s">
        <v>851</v>
      </c>
      <c r="C13" s="298"/>
      <c r="D13" s="451"/>
      <c r="E13" s="451">
        <f t="shared" si="0"/>
        <v>0</v>
      </c>
      <c r="F13" s="451"/>
      <c r="G13" s="451">
        <f t="shared" si="1"/>
        <v>0</v>
      </c>
      <c r="H13" s="452">
        <f t="shared" si="2"/>
        <v>0</v>
      </c>
      <c r="I13" s="298">
        <v>5</v>
      </c>
      <c r="J13" s="451"/>
      <c r="K13" s="451">
        <f t="shared" si="5"/>
        <v>0</v>
      </c>
      <c r="L13" s="451"/>
      <c r="M13" s="451">
        <f t="shared" si="3"/>
        <v>0</v>
      </c>
      <c r="N13" s="452">
        <f t="shared" si="4"/>
        <v>0</v>
      </c>
    </row>
    <row r="14" spans="1:14" ht="12.75">
      <c r="A14" s="296" t="s">
        <v>736</v>
      </c>
      <c r="B14" s="297" t="s">
        <v>851</v>
      </c>
      <c r="C14" s="298">
        <v>28</v>
      </c>
      <c r="D14" s="451"/>
      <c r="E14" s="451">
        <f t="shared" si="0"/>
        <v>0</v>
      </c>
      <c r="F14" s="451"/>
      <c r="G14" s="451">
        <f t="shared" si="1"/>
        <v>0</v>
      </c>
      <c r="H14" s="452">
        <f t="shared" si="2"/>
        <v>0</v>
      </c>
      <c r="I14" s="298"/>
      <c r="J14" s="451"/>
      <c r="K14" s="451">
        <f t="shared" si="5"/>
        <v>0</v>
      </c>
      <c r="L14" s="451"/>
      <c r="M14" s="451">
        <f t="shared" si="3"/>
        <v>0</v>
      </c>
      <c r="N14" s="452">
        <f t="shared" si="4"/>
        <v>0</v>
      </c>
    </row>
    <row r="15" spans="1:14" ht="12.75">
      <c r="A15" s="296" t="s">
        <v>737</v>
      </c>
      <c r="B15" s="297" t="s">
        <v>851</v>
      </c>
      <c r="C15" s="298"/>
      <c r="D15" s="451"/>
      <c r="E15" s="451">
        <f t="shared" si="0"/>
        <v>0</v>
      </c>
      <c r="F15" s="451"/>
      <c r="G15" s="451">
        <f t="shared" si="1"/>
        <v>0</v>
      </c>
      <c r="H15" s="452">
        <f t="shared" si="2"/>
        <v>0</v>
      </c>
      <c r="I15" s="298">
        <v>3</v>
      </c>
      <c r="J15" s="451"/>
      <c r="K15" s="451">
        <f t="shared" si="5"/>
        <v>0</v>
      </c>
      <c r="L15" s="451"/>
      <c r="M15" s="451">
        <f t="shared" si="3"/>
        <v>0</v>
      </c>
      <c r="N15" s="452">
        <f t="shared" si="4"/>
        <v>0</v>
      </c>
    </row>
    <row r="16" spans="1:14" ht="12.75">
      <c r="A16" s="296" t="s">
        <v>738</v>
      </c>
      <c r="B16" s="297" t="s">
        <v>888</v>
      </c>
      <c r="C16" s="298">
        <v>116</v>
      </c>
      <c r="D16" s="451"/>
      <c r="E16" s="451">
        <f t="shared" si="0"/>
        <v>0</v>
      </c>
      <c r="F16" s="451"/>
      <c r="G16" s="451">
        <f t="shared" si="1"/>
        <v>0</v>
      </c>
      <c r="H16" s="452">
        <f t="shared" si="2"/>
        <v>0</v>
      </c>
      <c r="I16" s="298"/>
      <c r="J16" s="451"/>
      <c r="K16" s="451">
        <f t="shared" si="5"/>
        <v>0</v>
      </c>
      <c r="L16" s="451"/>
      <c r="M16" s="451">
        <f t="shared" si="3"/>
        <v>0</v>
      </c>
      <c r="N16" s="452">
        <f t="shared" si="4"/>
        <v>0</v>
      </c>
    </row>
    <row r="17" spans="1:14" ht="12.75">
      <c r="A17" s="296" t="s">
        <v>739</v>
      </c>
      <c r="B17" s="297" t="s">
        <v>888</v>
      </c>
      <c r="C17" s="298">
        <v>312</v>
      </c>
      <c r="D17" s="451"/>
      <c r="E17" s="451">
        <f t="shared" si="0"/>
        <v>0</v>
      </c>
      <c r="F17" s="451"/>
      <c r="G17" s="451">
        <f t="shared" si="1"/>
        <v>0</v>
      </c>
      <c r="H17" s="452">
        <f t="shared" si="2"/>
        <v>0</v>
      </c>
      <c r="I17" s="298"/>
      <c r="J17" s="451"/>
      <c r="K17" s="451">
        <f t="shared" si="5"/>
        <v>0</v>
      </c>
      <c r="L17" s="451"/>
      <c r="M17" s="451">
        <f t="shared" si="3"/>
        <v>0</v>
      </c>
      <c r="N17" s="452">
        <f t="shared" si="4"/>
        <v>0</v>
      </c>
    </row>
    <row r="18" spans="1:14" ht="12.75">
      <c r="A18" s="296" t="s">
        <v>740</v>
      </c>
      <c r="B18" s="297" t="s">
        <v>888</v>
      </c>
      <c r="C18" s="298">
        <v>330</v>
      </c>
      <c r="D18" s="451"/>
      <c r="E18" s="451">
        <f t="shared" si="0"/>
        <v>0</v>
      </c>
      <c r="F18" s="451"/>
      <c r="G18" s="451">
        <f t="shared" si="1"/>
        <v>0</v>
      </c>
      <c r="H18" s="452">
        <f t="shared" si="2"/>
        <v>0</v>
      </c>
      <c r="I18" s="298"/>
      <c r="J18" s="451"/>
      <c r="K18" s="451">
        <f t="shared" si="5"/>
        <v>0</v>
      </c>
      <c r="L18" s="451"/>
      <c r="M18" s="451">
        <f t="shared" si="3"/>
        <v>0</v>
      </c>
      <c r="N18" s="452">
        <f t="shared" si="4"/>
        <v>0</v>
      </c>
    </row>
    <row r="19" spans="1:14" ht="12.75">
      <c r="A19" s="296" t="s">
        <v>647</v>
      </c>
      <c r="B19" s="297" t="s">
        <v>888</v>
      </c>
      <c r="C19" s="298">
        <v>100</v>
      </c>
      <c r="D19" s="451"/>
      <c r="E19" s="451">
        <f t="shared" si="0"/>
        <v>0</v>
      </c>
      <c r="F19" s="451"/>
      <c r="G19" s="451">
        <f t="shared" si="1"/>
        <v>0</v>
      </c>
      <c r="H19" s="452">
        <f t="shared" si="2"/>
        <v>0</v>
      </c>
      <c r="I19" s="298"/>
      <c r="J19" s="451"/>
      <c r="K19" s="451">
        <f t="shared" si="5"/>
        <v>0</v>
      </c>
      <c r="L19" s="451"/>
      <c r="M19" s="451">
        <f t="shared" si="3"/>
        <v>0</v>
      </c>
      <c r="N19" s="452">
        <f t="shared" si="4"/>
        <v>0</v>
      </c>
    </row>
    <row r="20" spans="1:14" ht="12.75">
      <c r="A20" s="296" t="s">
        <v>707</v>
      </c>
      <c r="B20" s="297" t="s">
        <v>851</v>
      </c>
      <c r="C20" s="298">
        <v>1</v>
      </c>
      <c r="D20" s="451"/>
      <c r="E20" s="451">
        <f t="shared" si="0"/>
        <v>0</v>
      </c>
      <c r="F20" s="451"/>
      <c r="G20" s="451">
        <f t="shared" si="1"/>
        <v>0</v>
      </c>
      <c r="H20" s="452">
        <f t="shared" si="2"/>
        <v>0</v>
      </c>
      <c r="I20" s="298"/>
      <c r="J20" s="451"/>
      <c r="K20" s="451">
        <f t="shared" si="5"/>
        <v>0</v>
      </c>
      <c r="L20" s="451"/>
      <c r="M20" s="451">
        <f t="shared" si="3"/>
        <v>0</v>
      </c>
      <c r="N20" s="452">
        <f t="shared" si="4"/>
        <v>0</v>
      </c>
    </row>
    <row r="21" spans="1:14" ht="12.75">
      <c r="A21" s="291" t="s">
        <v>741</v>
      </c>
      <c r="B21" s="292" t="s">
        <v>625</v>
      </c>
      <c r="C21" s="293"/>
      <c r="D21" s="453"/>
      <c r="E21" s="453"/>
      <c r="F21" s="453"/>
      <c r="G21" s="453"/>
      <c r="H21" s="454"/>
      <c r="I21" s="293"/>
      <c r="J21" s="453"/>
      <c r="K21" s="453"/>
      <c r="L21" s="453"/>
      <c r="M21" s="453"/>
      <c r="N21" s="454"/>
    </row>
    <row r="22" spans="1:14" ht="12.75">
      <c r="A22" s="299" t="s">
        <v>742</v>
      </c>
      <c r="B22" s="297" t="s">
        <v>851</v>
      </c>
      <c r="C22" s="298">
        <v>1</v>
      </c>
      <c r="D22" s="451"/>
      <c r="E22" s="451">
        <f>SUM(D22*C22)</f>
        <v>0</v>
      </c>
      <c r="F22" s="451"/>
      <c r="G22" s="451">
        <f>SUM(F22*C22)</f>
        <v>0</v>
      </c>
      <c r="H22" s="452">
        <f>SUM(G22+E22)</f>
        <v>0</v>
      </c>
      <c r="I22" s="298"/>
      <c r="J22" s="451"/>
      <c r="K22" s="451">
        <f>SUM(J22*I22)</f>
        <v>0</v>
      </c>
      <c r="L22" s="451"/>
      <c r="M22" s="451">
        <f>SUM(L22*I22)</f>
        <v>0</v>
      </c>
      <c r="N22" s="452">
        <f>SUM(M22+K22)</f>
        <v>0</v>
      </c>
    </row>
    <row r="23" spans="1:14" ht="12.75">
      <c r="A23" s="299" t="s">
        <v>743</v>
      </c>
      <c r="B23" s="297" t="s">
        <v>851</v>
      </c>
      <c r="C23" s="298">
        <v>1</v>
      </c>
      <c r="D23" s="451"/>
      <c r="E23" s="451">
        <f>SUM(D23*C23)</f>
        <v>0</v>
      </c>
      <c r="F23" s="451"/>
      <c r="G23" s="451">
        <f>SUM(F23*C23)</f>
        <v>0</v>
      </c>
      <c r="H23" s="452">
        <f>SUM(G23+E23)</f>
        <v>0</v>
      </c>
      <c r="I23" s="298"/>
      <c r="J23" s="451"/>
      <c r="K23" s="451">
        <f>SUM(J23*I23)</f>
        <v>0</v>
      </c>
      <c r="L23" s="451"/>
      <c r="M23" s="451">
        <f>SUM(L23*I23)</f>
        <v>0</v>
      </c>
      <c r="N23" s="452">
        <f>SUM(M23+K23)</f>
        <v>0</v>
      </c>
    </row>
    <row r="24" spans="1:14" ht="12.75">
      <c r="A24" s="299" t="s">
        <v>744</v>
      </c>
      <c r="B24" s="297" t="s">
        <v>851</v>
      </c>
      <c r="C24" s="298">
        <v>1</v>
      </c>
      <c r="D24" s="451"/>
      <c r="E24" s="451">
        <f>SUM(D24*C24)</f>
        <v>0</v>
      </c>
      <c r="F24" s="451"/>
      <c r="G24" s="451">
        <f>SUM(F24*C24)</f>
        <v>0</v>
      </c>
      <c r="H24" s="452">
        <f>SUM(G24+E24)</f>
        <v>0</v>
      </c>
      <c r="I24" s="298"/>
      <c r="J24" s="451"/>
      <c r="K24" s="451">
        <f>SUM(J24*I24)</f>
        <v>0</v>
      </c>
      <c r="L24" s="451"/>
      <c r="M24" s="451">
        <f>SUM(L24*I24)</f>
        <v>0</v>
      </c>
      <c r="N24" s="452">
        <f>SUM(M24+K24)</f>
        <v>0</v>
      </c>
    </row>
    <row r="25" spans="1:14" ht="12.75">
      <c r="A25" s="286" t="s">
        <v>711</v>
      </c>
      <c r="B25" s="287" t="s">
        <v>625</v>
      </c>
      <c r="C25" s="288"/>
      <c r="D25" s="455"/>
      <c r="E25" s="455"/>
      <c r="F25" s="455"/>
      <c r="G25" s="455"/>
      <c r="H25" s="456"/>
      <c r="I25" s="288"/>
      <c r="J25" s="455"/>
      <c r="K25" s="455"/>
      <c r="L25" s="455"/>
      <c r="M25" s="455"/>
      <c r="N25" s="456"/>
    </row>
    <row r="26" spans="1:14" ht="12.75">
      <c r="A26" s="296" t="s">
        <v>625</v>
      </c>
      <c r="B26" s="297" t="s">
        <v>625</v>
      </c>
      <c r="C26" s="298"/>
      <c r="D26" s="451"/>
      <c r="E26" s="451"/>
      <c r="F26" s="451"/>
      <c r="G26" s="451"/>
      <c r="H26" s="452"/>
      <c r="I26" s="298"/>
      <c r="J26" s="451"/>
      <c r="K26" s="451"/>
      <c r="L26" s="451"/>
      <c r="M26" s="451"/>
      <c r="N26" s="452"/>
    </row>
    <row r="27" spans="1:14" ht="12.75">
      <c r="A27" s="286" t="s">
        <v>712</v>
      </c>
      <c r="B27" s="287" t="s">
        <v>625</v>
      </c>
      <c r="C27" s="288"/>
      <c r="D27" s="455"/>
      <c r="E27" s="455"/>
      <c r="F27" s="455"/>
      <c r="G27" s="455"/>
      <c r="H27" s="456"/>
      <c r="I27" s="288"/>
      <c r="J27" s="455"/>
      <c r="K27" s="455"/>
      <c r="L27" s="455"/>
      <c r="M27" s="455"/>
      <c r="N27" s="456"/>
    </row>
    <row r="28" spans="1:14" ht="12.75">
      <c r="A28" s="291" t="s">
        <v>713</v>
      </c>
      <c r="B28" s="292" t="s">
        <v>625</v>
      </c>
      <c r="C28" s="293"/>
      <c r="D28" s="457"/>
      <c r="E28" s="457"/>
      <c r="F28" s="457"/>
      <c r="G28" s="457"/>
      <c r="H28" s="458"/>
      <c r="I28" s="293"/>
      <c r="J28" s="457"/>
      <c r="K28" s="457"/>
      <c r="L28" s="457"/>
      <c r="M28" s="457"/>
      <c r="N28" s="458"/>
    </row>
    <row r="29" spans="1:14" ht="12.75">
      <c r="A29" s="296" t="s">
        <v>713</v>
      </c>
      <c r="B29" s="297" t="s">
        <v>991</v>
      </c>
      <c r="C29" s="298">
        <v>0.3</v>
      </c>
      <c r="D29" s="451"/>
      <c r="E29" s="451">
        <f>SUM(D29*C29)</f>
        <v>0</v>
      </c>
      <c r="F29" s="451"/>
      <c r="G29" s="451">
        <f>SUM(F29*C29)</f>
        <v>0</v>
      </c>
      <c r="H29" s="452">
        <f>SUM(G29+E29)</f>
        <v>0</v>
      </c>
      <c r="I29" s="298">
        <v>0.05</v>
      </c>
      <c r="J29" s="451"/>
      <c r="K29" s="451">
        <f>SUM(J29*I29)</f>
        <v>0</v>
      </c>
      <c r="L29" s="451"/>
      <c r="M29" s="451">
        <f>SUM(L29*I29)</f>
        <v>0</v>
      </c>
      <c r="N29" s="452">
        <f>SUM(M29+K29)</f>
        <v>0</v>
      </c>
    </row>
    <row r="30" spans="1:14" ht="12.75">
      <c r="A30" s="291" t="s">
        <v>714</v>
      </c>
      <c r="B30" s="292" t="s">
        <v>625</v>
      </c>
      <c r="C30" s="293"/>
      <c r="D30" s="457"/>
      <c r="E30" s="457"/>
      <c r="F30" s="457"/>
      <c r="G30" s="457"/>
      <c r="H30" s="458"/>
      <c r="I30" s="293"/>
      <c r="J30" s="457"/>
      <c r="K30" s="457"/>
      <c r="L30" s="457"/>
      <c r="M30" s="457"/>
      <c r="N30" s="458"/>
    </row>
    <row r="31" spans="1:14" ht="12.75">
      <c r="A31" s="296" t="s">
        <v>715</v>
      </c>
      <c r="B31" s="297" t="s">
        <v>716</v>
      </c>
      <c r="C31" s="298">
        <v>1</v>
      </c>
      <c r="D31" s="451"/>
      <c r="E31" s="451">
        <f>SUM(D31*C31)</f>
        <v>0</v>
      </c>
      <c r="F31" s="451"/>
      <c r="G31" s="451">
        <f>SUM(F31*C31)</f>
        <v>0</v>
      </c>
      <c r="H31" s="452">
        <f>SUM(G31+E31)</f>
        <v>0</v>
      </c>
      <c r="I31" s="298">
        <v>1</v>
      </c>
      <c r="J31" s="451"/>
      <c r="K31" s="451">
        <f>SUM(J31*I31)</f>
        <v>0</v>
      </c>
      <c r="L31" s="451"/>
      <c r="M31" s="451">
        <f>SUM(L31*I31)</f>
        <v>0</v>
      </c>
      <c r="N31" s="452">
        <f>SUM(M31+K31)</f>
        <v>0</v>
      </c>
    </row>
    <row r="32" spans="1:14" ht="12.75">
      <c r="A32" s="291" t="s">
        <v>717</v>
      </c>
      <c r="B32" s="292" t="s">
        <v>625</v>
      </c>
      <c r="C32" s="293"/>
      <c r="D32" s="457"/>
      <c r="E32" s="457"/>
      <c r="F32" s="457"/>
      <c r="G32" s="457"/>
      <c r="H32" s="458"/>
      <c r="I32" s="293"/>
      <c r="J32" s="457"/>
      <c r="K32" s="457"/>
      <c r="L32" s="457"/>
      <c r="M32" s="457"/>
      <c r="N32" s="458"/>
    </row>
    <row r="33" spans="1:14" ht="12.75">
      <c r="A33" s="296" t="s">
        <v>718</v>
      </c>
      <c r="B33" s="297" t="s">
        <v>996</v>
      </c>
      <c r="C33" s="298">
        <v>50</v>
      </c>
      <c r="D33" s="451"/>
      <c r="E33" s="451">
        <f>SUM(D33*C33)</f>
        <v>0</v>
      </c>
      <c r="F33" s="451"/>
      <c r="G33" s="451">
        <f>SUM(F33*C33)</f>
        <v>0</v>
      </c>
      <c r="H33" s="452">
        <f>SUM(G33+E33)</f>
        <v>0</v>
      </c>
      <c r="I33" s="298">
        <v>30</v>
      </c>
      <c r="J33" s="451"/>
      <c r="K33" s="451">
        <f>SUM(J33*I33)</f>
        <v>0</v>
      </c>
      <c r="L33" s="451"/>
      <c r="M33" s="451">
        <f>SUM(L33*I33)</f>
        <v>0</v>
      </c>
      <c r="N33" s="452">
        <f>SUM(M33+K33)</f>
        <v>0</v>
      </c>
    </row>
    <row r="34" spans="1:14" ht="12.75">
      <c r="A34" s="291" t="s">
        <v>719</v>
      </c>
      <c r="B34" s="292" t="s">
        <v>625</v>
      </c>
      <c r="C34" s="293"/>
      <c r="D34" s="457"/>
      <c r="E34" s="457"/>
      <c r="F34" s="457"/>
      <c r="G34" s="457"/>
      <c r="H34" s="458"/>
      <c r="I34" s="293"/>
      <c r="J34" s="457"/>
      <c r="K34" s="457"/>
      <c r="L34" s="457"/>
      <c r="M34" s="457"/>
      <c r="N34" s="458"/>
    </row>
    <row r="35" spans="1:14" ht="12.75">
      <c r="A35" s="296" t="s">
        <v>148</v>
      </c>
      <c r="B35" s="297" t="s">
        <v>716</v>
      </c>
      <c r="C35" s="298">
        <v>1</v>
      </c>
      <c r="D35" s="451"/>
      <c r="E35" s="451">
        <f>SUM(D35*C35)</f>
        <v>0</v>
      </c>
      <c r="F35" s="451"/>
      <c r="G35" s="451">
        <f>SUM(F35*C35)</f>
        <v>0</v>
      </c>
      <c r="H35" s="452">
        <f>SUM(G35+E35)</f>
        <v>0</v>
      </c>
      <c r="I35" s="298"/>
      <c r="J35" s="451"/>
      <c r="K35" s="451">
        <f>SUM(J35*I35)</f>
        <v>0</v>
      </c>
      <c r="L35" s="451"/>
      <c r="M35" s="451">
        <f>SUM(L35*I35)</f>
        <v>0</v>
      </c>
      <c r="N35" s="452">
        <f>SUM(M35+K35)</f>
        <v>0</v>
      </c>
    </row>
    <row r="36" spans="1:14" ht="12.75">
      <c r="A36" s="291" t="s">
        <v>720</v>
      </c>
      <c r="B36" s="292" t="s">
        <v>625</v>
      </c>
      <c r="C36" s="293"/>
      <c r="D36" s="457"/>
      <c r="E36" s="457"/>
      <c r="F36" s="457"/>
      <c r="G36" s="457"/>
      <c r="H36" s="458"/>
      <c r="I36" s="293"/>
      <c r="J36" s="457"/>
      <c r="K36" s="457"/>
      <c r="L36" s="457"/>
      <c r="M36" s="457"/>
      <c r="N36" s="458"/>
    </row>
    <row r="37" spans="1:14" ht="12.75">
      <c r="A37" s="296" t="s">
        <v>721</v>
      </c>
      <c r="B37" s="297" t="s">
        <v>722</v>
      </c>
      <c r="C37" s="298">
        <v>15</v>
      </c>
      <c r="D37" s="451"/>
      <c r="E37" s="451">
        <f>SUM(D37*C37)</f>
        <v>0</v>
      </c>
      <c r="F37" s="451"/>
      <c r="G37" s="451">
        <f>SUM(F37*C37)</f>
        <v>0</v>
      </c>
      <c r="H37" s="452">
        <f>SUM(G37+E37)</f>
        <v>0</v>
      </c>
      <c r="I37" s="298"/>
      <c r="J37" s="451"/>
      <c r="K37" s="451">
        <f>SUM(J37*I37)</f>
        <v>0</v>
      </c>
      <c r="L37" s="451"/>
      <c r="M37" s="451">
        <f>SUM(L37*I37)</f>
        <v>0</v>
      </c>
      <c r="N37" s="452">
        <f>SUM(M37+K37)</f>
        <v>0</v>
      </c>
    </row>
    <row r="38" spans="1:14" ht="12.75">
      <c r="A38" s="291" t="s">
        <v>723</v>
      </c>
      <c r="B38" s="292" t="s">
        <v>625</v>
      </c>
      <c r="C38" s="293"/>
      <c r="D38" s="453"/>
      <c r="E38" s="457"/>
      <c r="F38" s="457"/>
      <c r="G38" s="457"/>
      <c r="H38" s="458"/>
      <c r="I38" s="293"/>
      <c r="J38" s="453"/>
      <c r="K38" s="457"/>
      <c r="L38" s="457"/>
      <c r="M38" s="457"/>
      <c r="N38" s="458"/>
    </row>
    <row r="39" spans="1:14" ht="12.75">
      <c r="A39" s="296" t="s">
        <v>724</v>
      </c>
      <c r="B39" s="297" t="s">
        <v>722</v>
      </c>
      <c r="C39" s="298">
        <v>10</v>
      </c>
      <c r="D39" s="451"/>
      <c r="E39" s="451">
        <f>SUM(D39*C39)</f>
        <v>0</v>
      </c>
      <c r="F39" s="451"/>
      <c r="G39" s="451">
        <f>SUM(F39*C39)</f>
        <v>0</v>
      </c>
      <c r="H39" s="452">
        <f>SUM(G39+E39)</f>
        <v>0</v>
      </c>
      <c r="I39" s="298"/>
      <c r="J39" s="451"/>
      <c r="K39" s="451">
        <f>SUM(J39*I39)</f>
        <v>0</v>
      </c>
      <c r="L39" s="451"/>
      <c r="M39" s="451">
        <f>SUM(L39*I39)</f>
        <v>0</v>
      </c>
      <c r="N39" s="452">
        <f>SUM(M39+K39)</f>
        <v>0</v>
      </c>
    </row>
    <row r="40" spans="1:14" ht="12.75">
      <c r="A40" s="296" t="s">
        <v>725</v>
      </c>
      <c r="B40" s="297" t="s">
        <v>857</v>
      </c>
      <c r="C40" s="298">
        <v>1</v>
      </c>
      <c r="D40" s="451"/>
      <c r="E40" s="451">
        <f>SUM(D40*C40)</f>
        <v>0</v>
      </c>
      <c r="F40" s="451"/>
      <c r="G40" s="451">
        <f>SUM(F40*C40)</f>
        <v>0</v>
      </c>
      <c r="H40" s="452">
        <f>SUM(G40+E40)</f>
        <v>0</v>
      </c>
      <c r="I40" s="298"/>
      <c r="J40" s="451"/>
      <c r="K40" s="451">
        <f>SUM(J40*I40)</f>
        <v>0</v>
      </c>
      <c r="L40" s="451"/>
      <c r="M40" s="451">
        <f>SUM(L40*I40)</f>
        <v>0</v>
      </c>
      <c r="N40" s="452">
        <f>SUM(M40+K40)</f>
        <v>0</v>
      </c>
    </row>
    <row r="41" spans="1:14" ht="12.75">
      <c r="A41" s="286" t="s">
        <v>726</v>
      </c>
      <c r="B41" s="287" t="s">
        <v>625</v>
      </c>
      <c r="C41" s="288"/>
      <c r="D41" s="455"/>
      <c r="E41" s="455"/>
      <c r="F41" s="455"/>
      <c r="G41" s="455"/>
      <c r="H41" s="456"/>
      <c r="I41" s="288"/>
      <c r="J41" s="455"/>
      <c r="K41" s="455"/>
      <c r="L41" s="455"/>
      <c r="M41" s="455"/>
      <c r="N41" s="456"/>
    </row>
    <row r="42" spans="1:14" ht="12.75">
      <c r="A42" s="296" t="s">
        <v>625</v>
      </c>
      <c r="B42" s="297" t="s">
        <v>625</v>
      </c>
      <c r="C42" s="298"/>
      <c r="D42" s="451"/>
      <c r="E42" s="451"/>
      <c r="F42" s="451"/>
      <c r="G42" s="451"/>
      <c r="H42" s="452"/>
      <c r="I42" s="298"/>
      <c r="J42" s="451"/>
      <c r="K42" s="451"/>
      <c r="L42" s="451"/>
      <c r="M42" s="451"/>
      <c r="N42" s="452"/>
    </row>
    <row r="43" spans="1:14" ht="12.75">
      <c r="A43" s="296" t="s">
        <v>727</v>
      </c>
      <c r="B43" s="297" t="s">
        <v>716</v>
      </c>
      <c r="C43" s="298">
        <v>1</v>
      </c>
      <c r="D43" s="451"/>
      <c r="E43" s="451">
        <f>SUM(D43*C43)</f>
        <v>0</v>
      </c>
      <c r="F43" s="451"/>
      <c r="G43" s="451">
        <f>SUM(F43*C43)</f>
        <v>0</v>
      </c>
      <c r="H43" s="452">
        <f>SUM(G43+E43)</f>
        <v>0</v>
      </c>
      <c r="I43" s="298">
        <v>1</v>
      </c>
      <c r="J43" s="451">
        <v>0</v>
      </c>
      <c r="K43" s="451">
        <v>0</v>
      </c>
      <c r="L43" s="451"/>
      <c r="M43" s="451">
        <f>SUM(L43*I43)</f>
        <v>0</v>
      </c>
      <c r="N43" s="452">
        <f>SUM(M43+K43)</f>
        <v>0</v>
      </c>
    </row>
    <row r="44" spans="1:14" ht="15" thickBot="1">
      <c r="A44" s="281" t="s">
        <v>728</v>
      </c>
      <c r="B44" s="300" t="s">
        <v>625</v>
      </c>
      <c r="C44" s="301"/>
      <c r="D44" s="459"/>
      <c r="E44" s="459">
        <f>SUM(E9:E43)</f>
        <v>0</v>
      </c>
      <c r="F44" s="459"/>
      <c r="G44" s="459">
        <f>SUM(G9:G43)</f>
        <v>0</v>
      </c>
      <c r="H44" s="460">
        <f>SUM(H9:H43)</f>
        <v>0</v>
      </c>
      <c r="I44" s="301"/>
      <c r="J44" s="459"/>
      <c r="K44" s="459">
        <f>SUM(K10:K43)</f>
        <v>0</v>
      </c>
      <c r="L44" s="459"/>
      <c r="M44" s="459">
        <f>SUM(M10:M43)</f>
        <v>0</v>
      </c>
      <c r="N44" s="460">
        <f>SUM(N10:N43)</f>
        <v>0</v>
      </c>
    </row>
  </sheetData>
  <sheetProtection sheet="1" objects="1" scenarios="1"/>
  <mergeCells count="2">
    <mergeCell ref="B5:H5"/>
    <mergeCell ref="I5:N5"/>
  </mergeCells>
  <printOptions verticalCentered="1"/>
  <pageMargins left="0.3937007874015748" right="0.3937007874015748" top="0.984251968503937" bottom="0.984251968503937" header="0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/>
  <dimension ref="A1:O110"/>
  <sheetViews>
    <sheetView zoomScale="115" zoomScaleNormal="115" workbookViewId="0" topLeftCell="F1">
      <selection activeCell="I15" sqref="I15"/>
    </sheetView>
  </sheetViews>
  <sheetFormatPr defaultColWidth="9.00390625" defaultRowHeight="12.75"/>
  <cols>
    <col min="1" max="1" width="55.875" style="341" customWidth="1"/>
    <col min="2" max="2" width="7.00390625" style="341" bestFit="1" customWidth="1"/>
    <col min="3" max="3" width="5.875" style="342" bestFit="1" customWidth="1"/>
    <col min="4" max="4" width="8.00390625" style="342" bestFit="1" customWidth="1"/>
    <col min="5" max="5" width="14.00390625" style="342" bestFit="1" customWidth="1"/>
    <col min="6" max="6" width="8.00390625" style="342" bestFit="1" customWidth="1"/>
    <col min="7" max="8" width="14.00390625" style="342" bestFit="1" customWidth="1"/>
    <col min="9" max="9" width="5.00390625" style="305" bestFit="1" customWidth="1"/>
    <col min="10" max="10" width="8.00390625" style="305" bestFit="1" customWidth="1"/>
    <col min="11" max="11" width="14.00390625" style="305" bestFit="1" customWidth="1"/>
    <col min="12" max="12" width="9.125" style="305" customWidth="1"/>
    <col min="13" max="13" width="12.625" style="305" bestFit="1" customWidth="1"/>
    <col min="14" max="14" width="14.00390625" style="305" bestFit="1" customWidth="1"/>
    <col min="15" max="16384" width="9.125" style="305" customWidth="1"/>
  </cols>
  <sheetData>
    <row r="1" spans="1:14" ht="12.75">
      <c r="A1" s="304" t="s">
        <v>745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2.75">
      <c r="A2" s="304" t="s">
        <v>746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2.75">
      <c r="A3" s="304" t="s">
        <v>612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4" ht="13.5" thickBot="1">
      <c r="A4" s="306" t="s">
        <v>613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5" s="309" customFormat="1" ht="12.75">
      <c r="A5" s="307"/>
      <c r="B5" s="613" t="s">
        <v>614</v>
      </c>
      <c r="C5" s="539"/>
      <c r="D5" s="539"/>
      <c r="E5" s="539"/>
      <c r="F5" s="539"/>
      <c r="G5" s="539"/>
      <c r="H5" s="540"/>
      <c r="I5" s="613" t="s">
        <v>615</v>
      </c>
      <c r="J5" s="539"/>
      <c r="K5" s="539"/>
      <c r="L5" s="539"/>
      <c r="M5" s="539"/>
      <c r="N5" s="540"/>
      <c r="O5" s="308"/>
    </row>
    <row r="6" spans="1:14" ht="12.75">
      <c r="A6" s="310" t="s">
        <v>616</v>
      </c>
      <c r="B6" s="311" t="s">
        <v>617</v>
      </c>
      <c r="C6" s="312" t="s">
        <v>618</v>
      </c>
      <c r="D6" s="312" t="s">
        <v>619</v>
      </c>
      <c r="E6" s="312" t="s">
        <v>620</v>
      </c>
      <c r="F6" s="312" t="s">
        <v>621</v>
      </c>
      <c r="G6" s="312" t="s">
        <v>622</v>
      </c>
      <c r="H6" s="313" t="s">
        <v>623</v>
      </c>
      <c r="I6" s="314" t="s">
        <v>618</v>
      </c>
      <c r="J6" s="312" t="s">
        <v>619</v>
      </c>
      <c r="K6" s="312" t="s">
        <v>620</v>
      </c>
      <c r="L6" s="312" t="s">
        <v>621</v>
      </c>
      <c r="M6" s="312" t="s">
        <v>622</v>
      </c>
      <c r="N6" s="313" t="s">
        <v>623</v>
      </c>
    </row>
    <row r="7" spans="1:14" ht="14.25">
      <c r="A7" s="315" t="s">
        <v>624</v>
      </c>
      <c r="B7" s="316" t="s">
        <v>625</v>
      </c>
      <c r="C7" s="317"/>
      <c r="D7" s="461"/>
      <c r="E7" s="461"/>
      <c r="F7" s="461"/>
      <c r="G7" s="461"/>
      <c r="H7" s="462"/>
      <c r="I7" s="319"/>
      <c r="J7" s="317"/>
      <c r="K7" s="317"/>
      <c r="L7" s="317"/>
      <c r="M7" s="317"/>
      <c r="N7" s="318"/>
    </row>
    <row r="8" spans="1:14" ht="12.75">
      <c r="A8" s="320" t="s">
        <v>626</v>
      </c>
      <c r="B8" s="321" t="s">
        <v>625</v>
      </c>
      <c r="C8" s="322"/>
      <c r="D8" s="463"/>
      <c r="E8" s="463"/>
      <c r="F8" s="463"/>
      <c r="G8" s="463"/>
      <c r="H8" s="464"/>
      <c r="I8" s="324"/>
      <c r="J8" s="322"/>
      <c r="K8" s="322"/>
      <c r="L8" s="322"/>
      <c r="M8" s="322"/>
      <c r="N8" s="323"/>
    </row>
    <row r="9" spans="1:14" ht="12.75">
      <c r="A9" s="325" t="s">
        <v>627</v>
      </c>
      <c r="B9" s="326" t="s">
        <v>625</v>
      </c>
      <c r="C9" s="327"/>
      <c r="D9" s="465"/>
      <c r="E9" s="465"/>
      <c r="F9" s="465"/>
      <c r="G9" s="465"/>
      <c r="H9" s="466"/>
      <c r="I9" s="329"/>
      <c r="J9" s="327"/>
      <c r="K9" s="327"/>
      <c r="L9" s="327"/>
      <c r="M9" s="327"/>
      <c r="N9" s="328"/>
    </row>
    <row r="10" spans="1:14" ht="12.75">
      <c r="A10" s="330" t="s">
        <v>628</v>
      </c>
      <c r="B10" s="331" t="s">
        <v>851</v>
      </c>
      <c r="C10" s="332">
        <v>5</v>
      </c>
      <c r="D10" s="467"/>
      <c r="E10" s="467">
        <f aca="true" t="shared" si="0" ref="E10:E17">SUM(D10*C10)</f>
        <v>0</v>
      </c>
      <c r="F10" s="467"/>
      <c r="G10" s="467">
        <f aca="true" t="shared" si="1" ref="G10:G15">SUM(F10*C10)</f>
        <v>0</v>
      </c>
      <c r="H10" s="468">
        <f aca="true" t="shared" si="2" ref="H10:H17">SUM(G10+E10)</f>
        <v>0</v>
      </c>
      <c r="I10" s="332"/>
      <c r="J10" s="467"/>
      <c r="K10" s="467">
        <v>0</v>
      </c>
      <c r="L10" s="467">
        <f>J10*0.45</f>
        <v>0</v>
      </c>
      <c r="M10" s="467">
        <f aca="true" t="shared" si="3" ref="M10:M15">SUM(L10*I10)</f>
        <v>0</v>
      </c>
      <c r="N10" s="468">
        <f aca="true" t="shared" si="4" ref="N10:N17">SUM(M10+K10)</f>
        <v>0</v>
      </c>
    </row>
    <row r="11" spans="1:14" ht="12.75">
      <c r="A11" s="330" t="s">
        <v>629</v>
      </c>
      <c r="B11" s="331" t="s">
        <v>888</v>
      </c>
      <c r="C11" s="332">
        <v>720</v>
      </c>
      <c r="D11" s="467"/>
      <c r="E11" s="467">
        <f t="shared" si="0"/>
        <v>0</v>
      </c>
      <c r="F11" s="467"/>
      <c r="G11" s="467">
        <f t="shared" si="1"/>
        <v>0</v>
      </c>
      <c r="H11" s="468">
        <f t="shared" si="2"/>
        <v>0</v>
      </c>
      <c r="I11" s="332"/>
      <c r="J11" s="467"/>
      <c r="K11" s="467">
        <f aca="true" t="shared" si="5" ref="K11:K17">SUM(J11*I11)</f>
        <v>0</v>
      </c>
      <c r="L11" s="467">
        <f>J11*0.45</f>
        <v>0</v>
      </c>
      <c r="M11" s="467">
        <f t="shared" si="3"/>
        <v>0</v>
      </c>
      <c r="N11" s="468">
        <f t="shared" si="4"/>
        <v>0</v>
      </c>
    </row>
    <row r="12" spans="1:14" ht="12.75">
      <c r="A12" s="330" t="s">
        <v>630</v>
      </c>
      <c r="B12" s="331" t="s">
        <v>851</v>
      </c>
      <c r="C12" s="332">
        <v>1</v>
      </c>
      <c r="D12" s="467"/>
      <c r="E12" s="467">
        <f t="shared" si="0"/>
        <v>0</v>
      </c>
      <c r="F12" s="467"/>
      <c r="G12" s="467">
        <f t="shared" si="1"/>
        <v>0</v>
      </c>
      <c r="H12" s="468">
        <f t="shared" si="2"/>
        <v>0</v>
      </c>
      <c r="I12" s="332"/>
      <c r="J12" s="467"/>
      <c r="K12" s="467">
        <v>0</v>
      </c>
      <c r="L12" s="467">
        <f>J12*0.45</f>
        <v>0</v>
      </c>
      <c r="M12" s="467">
        <f t="shared" si="3"/>
        <v>0</v>
      </c>
      <c r="N12" s="468">
        <f t="shared" si="4"/>
        <v>0</v>
      </c>
    </row>
    <row r="13" spans="1:14" ht="12.75">
      <c r="A13" s="330" t="s">
        <v>631</v>
      </c>
      <c r="B13" s="331" t="s">
        <v>851</v>
      </c>
      <c r="C13" s="332">
        <v>30</v>
      </c>
      <c r="D13" s="467"/>
      <c r="E13" s="467">
        <f t="shared" si="0"/>
        <v>0</v>
      </c>
      <c r="F13" s="467"/>
      <c r="G13" s="467">
        <f t="shared" si="1"/>
        <v>0</v>
      </c>
      <c r="H13" s="468">
        <f t="shared" si="2"/>
        <v>0</v>
      </c>
      <c r="I13" s="332"/>
      <c r="J13" s="467"/>
      <c r="K13" s="467">
        <f t="shared" si="5"/>
        <v>0</v>
      </c>
      <c r="L13" s="467">
        <f>J13*0.45</f>
        <v>0</v>
      </c>
      <c r="M13" s="467">
        <f t="shared" si="3"/>
        <v>0</v>
      </c>
      <c r="N13" s="468">
        <f t="shared" si="4"/>
        <v>0</v>
      </c>
    </row>
    <row r="14" spans="1:14" ht="12.75">
      <c r="A14" s="330" t="s">
        <v>632</v>
      </c>
      <c r="B14" s="331" t="s">
        <v>851</v>
      </c>
      <c r="C14" s="332">
        <v>20</v>
      </c>
      <c r="D14" s="467"/>
      <c r="E14" s="467">
        <f t="shared" si="0"/>
        <v>0</v>
      </c>
      <c r="F14" s="467"/>
      <c r="G14" s="467">
        <f t="shared" si="1"/>
        <v>0</v>
      </c>
      <c r="H14" s="468">
        <f t="shared" si="2"/>
        <v>0</v>
      </c>
      <c r="I14" s="332"/>
      <c r="J14" s="467"/>
      <c r="K14" s="467">
        <f t="shared" si="5"/>
        <v>0</v>
      </c>
      <c r="L14" s="467"/>
      <c r="M14" s="467">
        <f t="shared" si="3"/>
        <v>0</v>
      </c>
      <c r="N14" s="468">
        <f t="shared" si="4"/>
        <v>0</v>
      </c>
    </row>
    <row r="15" spans="1:14" ht="12.75">
      <c r="A15" s="330" t="s">
        <v>633</v>
      </c>
      <c r="B15" s="331" t="s">
        <v>851</v>
      </c>
      <c r="C15" s="332">
        <v>1</v>
      </c>
      <c r="D15" s="467"/>
      <c r="E15" s="467">
        <f t="shared" si="0"/>
        <v>0</v>
      </c>
      <c r="F15" s="467"/>
      <c r="G15" s="467">
        <f t="shared" si="1"/>
        <v>0</v>
      </c>
      <c r="H15" s="468">
        <f t="shared" si="2"/>
        <v>0</v>
      </c>
      <c r="I15" s="332"/>
      <c r="J15" s="467"/>
      <c r="K15" s="467">
        <f t="shared" si="5"/>
        <v>0</v>
      </c>
      <c r="L15" s="467"/>
      <c r="M15" s="467">
        <f t="shared" si="3"/>
        <v>0</v>
      </c>
      <c r="N15" s="468">
        <f t="shared" si="4"/>
        <v>0</v>
      </c>
    </row>
    <row r="16" spans="1:14" ht="12.75">
      <c r="A16" s="330" t="s">
        <v>634</v>
      </c>
      <c r="B16" s="331" t="s">
        <v>851</v>
      </c>
      <c r="C16" s="332"/>
      <c r="D16" s="467"/>
      <c r="E16" s="467">
        <f t="shared" si="0"/>
        <v>0</v>
      </c>
      <c r="F16" s="467"/>
      <c r="G16" s="467"/>
      <c r="H16" s="468">
        <f t="shared" si="2"/>
        <v>0</v>
      </c>
      <c r="I16" s="333">
        <v>2</v>
      </c>
      <c r="J16" s="467"/>
      <c r="K16" s="467">
        <f t="shared" si="5"/>
        <v>0</v>
      </c>
      <c r="L16" s="467"/>
      <c r="M16" s="467"/>
      <c r="N16" s="468">
        <f t="shared" si="4"/>
        <v>0</v>
      </c>
    </row>
    <row r="17" spans="1:14" ht="12.75">
      <c r="A17" s="330" t="s">
        <v>747</v>
      </c>
      <c r="B17" s="331" t="s">
        <v>851</v>
      </c>
      <c r="C17" s="332"/>
      <c r="D17" s="467"/>
      <c r="E17" s="467">
        <f t="shared" si="0"/>
        <v>0</v>
      </c>
      <c r="F17" s="467"/>
      <c r="G17" s="467"/>
      <c r="H17" s="468">
        <f t="shared" si="2"/>
        <v>0</v>
      </c>
      <c r="I17" s="333">
        <v>1</v>
      </c>
      <c r="J17" s="467"/>
      <c r="K17" s="467">
        <f t="shared" si="5"/>
        <v>0</v>
      </c>
      <c r="L17" s="467"/>
      <c r="M17" s="467"/>
      <c r="N17" s="468">
        <f t="shared" si="4"/>
        <v>0</v>
      </c>
    </row>
    <row r="18" spans="1:14" ht="12.75">
      <c r="A18" s="320" t="s">
        <v>636</v>
      </c>
      <c r="B18" s="321" t="s">
        <v>625</v>
      </c>
      <c r="C18" s="322"/>
      <c r="D18" s="463"/>
      <c r="E18" s="463"/>
      <c r="F18" s="463"/>
      <c r="G18" s="463"/>
      <c r="H18" s="464"/>
      <c r="I18" s="324"/>
      <c r="J18" s="463"/>
      <c r="K18" s="463"/>
      <c r="L18" s="463"/>
      <c r="M18" s="463"/>
      <c r="N18" s="464"/>
    </row>
    <row r="19" spans="1:14" ht="12.75">
      <c r="A19" s="325" t="s">
        <v>637</v>
      </c>
      <c r="B19" s="326" t="s">
        <v>625</v>
      </c>
      <c r="C19" s="327"/>
      <c r="D19" s="465"/>
      <c r="E19" s="465"/>
      <c r="F19" s="465"/>
      <c r="G19" s="465"/>
      <c r="H19" s="466"/>
      <c r="I19" s="329"/>
      <c r="J19" s="465"/>
      <c r="K19" s="465"/>
      <c r="L19" s="465"/>
      <c r="M19" s="465"/>
      <c r="N19" s="466"/>
    </row>
    <row r="20" spans="1:14" ht="12.75">
      <c r="A20" s="330" t="s">
        <v>638</v>
      </c>
      <c r="B20" s="331" t="s">
        <v>851</v>
      </c>
      <c r="C20" s="332"/>
      <c r="D20" s="469"/>
      <c r="E20" s="467">
        <f>SUM(D20*C20)</f>
        <v>0</v>
      </c>
      <c r="F20" s="467"/>
      <c r="G20" s="467">
        <f>SUM(F20*C20)</f>
        <v>0</v>
      </c>
      <c r="H20" s="468">
        <f>SUM(G20+E20)</f>
        <v>0</v>
      </c>
      <c r="I20" s="332">
        <v>1</v>
      </c>
      <c r="J20" s="467"/>
      <c r="K20" s="467">
        <f>SUM(J20*I20)</f>
        <v>0</v>
      </c>
      <c r="L20" s="467"/>
      <c r="M20" s="467">
        <f>SUM(L20*I20)</f>
        <v>0</v>
      </c>
      <c r="N20" s="468">
        <f>SUM(M20+K20)</f>
        <v>0</v>
      </c>
    </row>
    <row r="21" spans="1:14" ht="12.75">
      <c r="A21" s="330" t="s">
        <v>639</v>
      </c>
      <c r="B21" s="331" t="s">
        <v>888</v>
      </c>
      <c r="C21" s="332">
        <v>70</v>
      </c>
      <c r="D21" s="467"/>
      <c r="E21" s="467">
        <f>SUM(D21*C21)</f>
        <v>0</v>
      </c>
      <c r="F21" s="467"/>
      <c r="G21" s="467">
        <f>SUM(F21*C21)</f>
        <v>0</v>
      </c>
      <c r="H21" s="468">
        <f>SUM(G21+E21)</f>
        <v>0</v>
      </c>
      <c r="I21" s="332"/>
      <c r="J21" s="467"/>
      <c r="K21" s="467">
        <f>SUM(J21*I21)</f>
        <v>0</v>
      </c>
      <c r="L21" s="467"/>
      <c r="M21" s="467">
        <f>SUM(L21*I21)</f>
        <v>0</v>
      </c>
      <c r="N21" s="468">
        <f>SUM(M21+K21)</f>
        <v>0</v>
      </c>
    </row>
    <row r="22" spans="1:14" ht="12.75">
      <c r="A22" s="330" t="s">
        <v>640</v>
      </c>
      <c r="B22" s="331" t="s">
        <v>888</v>
      </c>
      <c r="C22" s="332">
        <v>50</v>
      </c>
      <c r="D22" s="467"/>
      <c r="E22" s="467">
        <f>SUM(D22*C22)</f>
        <v>0</v>
      </c>
      <c r="F22" s="467"/>
      <c r="G22" s="467">
        <f>SUM(F22*C22)</f>
        <v>0</v>
      </c>
      <c r="H22" s="468">
        <f>SUM(G22+E22)</f>
        <v>0</v>
      </c>
      <c r="I22" s="332"/>
      <c r="J22" s="467"/>
      <c r="K22" s="467">
        <f>SUM(J22*I22)</f>
        <v>0</v>
      </c>
      <c r="L22" s="467"/>
      <c r="M22" s="467">
        <f>SUM(L22*I22)</f>
        <v>0</v>
      </c>
      <c r="N22" s="468">
        <f>SUM(M22+K22)</f>
        <v>0</v>
      </c>
    </row>
    <row r="23" spans="1:14" ht="12.75">
      <c r="A23" s="320" t="s">
        <v>641</v>
      </c>
      <c r="B23" s="321" t="s">
        <v>625</v>
      </c>
      <c r="C23" s="322"/>
      <c r="D23" s="463"/>
      <c r="E23" s="463"/>
      <c r="F23" s="463"/>
      <c r="G23" s="463"/>
      <c r="H23" s="464"/>
      <c r="I23" s="324"/>
      <c r="J23" s="463"/>
      <c r="K23" s="463"/>
      <c r="L23" s="463"/>
      <c r="M23" s="463"/>
      <c r="N23" s="464"/>
    </row>
    <row r="24" spans="1:14" ht="12.75">
      <c r="A24" s="325" t="s">
        <v>642</v>
      </c>
      <c r="B24" s="326" t="s">
        <v>625</v>
      </c>
      <c r="C24" s="327"/>
      <c r="D24" s="465"/>
      <c r="E24" s="465"/>
      <c r="F24" s="465"/>
      <c r="G24" s="465"/>
      <c r="H24" s="466"/>
      <c r="I24" s="329"/>
      <c r="J24" s="465"/>
      <c r="K24" s="465"/>
      <c r="L24" s="465"/>
      <c r="M24" s="465"/>
      <c r="N24" s="466"/>
    </row>
    <row r="25" spans="1:14" ht="12.75">
      <c r="A25" s="330" t="s">
        <v>643</v>
      </c>
      <c r="B25" s="331" t="s">
        <v>851</v>
      </c>
      <c r="C25" s="332">
        <v>6</v>
      </c>
      <c r="D25" s="467"/>
      <c r="E25" s="467">
        <f aca="true" t="shared" si="6" ref="E25:E32">SUM(D25*C25)</f>
        <v>0</v>
      </c>
      <c r="F25" s="467"/>
      <c r="G25" s="467">
        <f aca="true" t="shared" si="7" ref="G25:G32">SUM(F25*C25)</f>
        <v>0</v>
      </c>
      <c r="H25" s="468">
        <f aca="true" t="shared" si="8" ref="H25:H32">SUM(G25+E25)</f>
        <v>0</v>
      </c>
      <c r="I25" s="332"/>
      <c r="J25" s="467"/>
      <c r="K25" s="467">
        <f aca="true" t="shared" si="9" ref="K25:K32">SUM(J25*I25)</f>
        <v>0</v>
      </c>
      <c r="L25" s="467"/>
      <c r="M25" s="467">
        <f aca="true" t="shared" si="10" ref="M25:M32">SUM(L25*I25)</f>
        <v>0</v>
      </c>
      <c r="N25" s="468">
        <f aca="true" t="shared" si="11" ref="N25:N32">SUM(M25+K25)</f>
        <v>0</v>
      </c>
    </row>
    <row r="26" spans="1:14" ht="12.75">
      <c r="A26" s="330" t="s">
        <v>644</v>
      </c>
      <c r="B26" s="331" t="s">
        <v>888</v>
      </c>
      <c r="C26" s="332">
        <v>480</v>
      </c>
      <c r="D26" s="467"/>
      <c r="E26" s="467">
        <f t="shared" si="6"/>
        <v>0</v>
      </c>
      <c r="F26" s="467"/>
      <c r="G26" s="467">
        <f t="shared" si="7"/>
        <v>0</v>
      </c>
      <c r="H26" s="468">
        <f t="shared" si="8"/>
        <v>0</v>
      </c>
      <c r="I26" s="332"/>
      <c r="J26" s="467"/>
      <c r="K26" s="467">
        <f t="shared" si="9"/>
        <v>0</v>
      </c>
      <c r="L26" s="467"/>
      <c r="M26" s="467">
        <f t="shared" si="10"/>
        <v>0</v>
      </c>
      <c r="N26" s="468">
        <f t="shared" si="11"/>
        <v>0</v>
      </c>
    </row>
    <row r="27" spans="1:14" ht="12.75">
      <c r="A27" s="330" t="s">
        <v>645</v>
      </c>
      <c r="B27" s="331" t="s">
        <v>851</v>
      </c>
      <c r="C27" s="332">
        <v>2</v>
      </c>
      <c r="D27" s="467"/>
      <c r="E27" s="467">
        <f t="shared" si="6"/>
        <v>0</v>
      </c>
      <c r="F27" s="467"/>
      <c r="G27" s="467">
        <f t="shared" si="7"/>
        <v>0</v>
      </c>
      <c r="H27" s="468">
        <f t="shared" si="8"/>
        <v>0</v>
      </c>
      <c r="I27" s="332"/>
      <c r="J27" s="467"/>
      <c r="K27" s="467">
        <f t="shared" si="9"/>
        <v>0</v>
      </c>
      <c r="L27" s="467"/>
      <c r="M27" s="467">
        <f t="shared" si="10"/>
        <v>0</v>
      </c>
      <c r="N27" s="468">
        <f t="shared" si="11"/>
        <v>0</v>
      </c>
    </row>
    <row r="28" spans="1:14" ht="12.75">
      <c r="A28" s="330" t="s">
        <v>646</v>
      </c>
      <c r="B28" s="331" t="s">
        <v>851</v>
      </c>
      <c r="C28" s="332">
        <v>2</v>
      </c>
      <c r="D28" s="467"/>
      <c r="E28" s="467">
        <f t="shared" si="6"/>
        <v>0</v>
      </c>
      <c r="F28" s="467"/>
      <c r="G28" s="467">
        <f t="shared" si="7"/>
        <v>0</v>
      </c>
      <c r="H28" s="468">
        <f t="shared" si="8"/>
        <v>0</v>
      </c>
      <c r="I28" s="332"/>
      <c r="J28" s="467"/>
      <c r="K28" s="467">
        <f t="shared" si="9"/>
        <v>0</v>
      </c>
      <c r="L28" s="467"/>
      <c r="M28" s="467">
        <f t="shared" si="10"/>
        <v>0</v>
      </c>
      <c r="N28" s="468">
        <f t="shared" si="11"/>
        <v>0</v>
      </c>
    </row>
    <row r="29" spans="1:14" ht="12.75">
      <c r="A29" s="330" t="s">
        <v>647</v>
      </c>
      <c r="B29" s="331" t="s">
        <v>888</v>
      </c>
      <c r="C29" s="332">
        <v>20</v>
      </c>
      <c r="D29" s="467"/>
      <c r="E29" s="467">
        <f t="shared" si="6"/>
        <v>0</v>
      </c>
      <c r="F29" s="467"/>
      <c r="G29" s="467">
        <f t="shared" si="7"/>
        <v>0</v>
      </c>
      <c r="H29" s="468">
        <f t="shared" si="8"/>
        <v>0</v>
      </c>
      <c r="I29" s="332"/>
      <c r="J29" s="467"/>
      <c r="K29" s="467">
        <f t="shared" si="9"/>
        <v>0</v>
      </c>
      <c r="L29" s="467"/>
      <c r="M29" s="467">
        <f t="shared" si="10"/>
        <v>0</v>
      </c>
      <c r="N29" s="468">
        <f t="shared" si="11"/>
        <v>0</v>
      </c>
    </row>
    <row r="30" spans="1:14" ht="12.75">
      <c r="A30" s="330" t="s">
        <v>649</v>
      </c>
      <c r="B30" s="331" t="s">
        <v>851</v>
      </c>
      <c r="C30" s="332">
        <v>14</v>
      </c>
      <c r="D30" s="467"/>
      <c r="E30" s="467">
        <f t="shared" si="6"/>
        <v>0</v>
      </c>
      <c r="F30" s="467"/>
      <c r="G30" s="467">
        <f t="shared" si="7"/>
        <v>0</v>
      </c>
      <c r="H30" s="468">
        <f t="shared" si="8"/>
        <v>0</v>
      </c>
      <c r="I30" s="332"/>
      <c r="J30" s="467"/>
      <c r="K30" s="467">
        <f t="shared" si="9"/>
        <v>0</v>
      </c>
      <c r="L30" s="467"/>
      <c r="M30" s="467">
        <f t="shared" si="10"/>
        <v>0</v>
      </c>
      <c r="N30" s="468">
        <f t="shared" si="11"/>
        <v>0</v>
      </c>
    </row>
    <row r="31" spans="1:14" ht="12.75">
      <c r="A31" s="330" t="s">
        <v>650</v>
      </c>
      <c r="B31" s="331" t="s">
        <v>851</v>
      </c>
      <c r="C31" s="332">
        <v>1</v>
      </c>
      <c r="D31" s="467"/>
      <c r="E31" s="467">
        <f t="shared" si="6"/>
        <v>0</v>
      </c>
      <c r="F31" s="467"/>
      <c r="G31" s="467">
        <f t="shared" si="7"/>
        <v>0</v>
      </c>
      <c r="H31" s="468">
        <f t="shared" si="8"/>
        <v>0</v>
      </c>
      <c r="I31" s="332"/>
      <c r="J31" s="467"/>
      <c r="K31" s="467">
        <f t="shared" si="9"/>
        <v>0</v>
      </c>
      <c r="L31" s="467"/>
      <c r="M31" s="467">
        <f t="shared" si="10"/>
        <v>0</v>
      </c>
      <c r="N31" s="468">
        <f t="shared" si="11"/>
        <v>0</v>
      </c>
    </row>
    <row r="32" spans="1:14" ht="12.75">
      <c r="A32" s="330" t="s">
        <v>651</v>
      </c>
      <c r="B32" s="331" t="s">
        <v>851</v>
      </c>
      <c r="C32" s="332">
        <v>7</v>
      </c>
      <c r="D32" s="467"/>
      <c r="E32" s="467">
        <f t="shared" si="6"/>
        <v>0</v>
      </c>
      <c r="F32" s="467"/>
      <c r="G32" s="467">
        <f t="shared" si="7"/>
        <v>0</v>
      </c>
      <c r="H32" s="468">
        <f t="shared" si="8"/>
        <v>0</v>
      </c>
      <c r="I32" s="332"/>
      <c r="J32" s="467"/>
      <c r="K32" s="467">
        <f t="shared" si="9"/>
        <v>0</v>
      </c>
      <c r="L32" s="467"/>
      <c r="M32" s="467">
        <f t="shared" si="10"/>
        <v>0</v>
      </c>
      <c r="N32" s="468">
        <f t="shared" si="11"/>
        <v>0</v>
      </c>
    </row>
    <row r="33" spans="1:14" ht="12.75">
      <c r="A33" s="320" t="s">
        <v>652</v>
      </c>
      <c r="B33" s="321" t="s">
        <v>625</v>
      </c>
      <c r="C33" s="322"/>
      <c r="D33" s="463"/>
      <c r="E33" s="463"/>
      <c r="F33" s="463"/>
      <c r="G33" s="463"/>
      <c r="H33" s="464"/>
      <c r="I33" s="324"/>
      <c r="J33" s="463"/>
      <c r="K33" s="463"/>
      <c r="L33" s="463"/>
      <c r="M33" s="463"/>
      <c r="N33" s="464"/>
    </row>
    <row r="34" spans="1:14" ht="12.75">
      <c r="A34" s="325" t="s">
        <v>653</v>
      </c>
      <c r="B34" s="326" t="s">
        <v>625</v>
      </c>
      <c r="C34" s="327"/>
      <c r="D34" s="465"/>
      <c r="E34" s="465"/>
      <c r="F34" s="465"/>
      <c r="G34" s="465"/>
      <c r="H34" s="466"/>
      <c r="I34" s="329"/>
      <c r="J34" s="465"/>
      <c r="K34" s="465"/>
      <c r="L34" s="465"/>
      <c r="M34" s="465"/>
      <c r="N34" s="466"/>
    </row>
    <row r="35" spans="1:14" ht="12.75">
      <c r="A35" s="334" t="s">
        <v>654</v>
      </c>
      <c r="B35" s="331" t="s">
        <v>851</v>
      </c>
      <c r="C35" s="332"/>
      <c r="D35" s="467"/>
      <c r="E35" s="467">
        <f>SUM(D35*C35)</f>
        <v>0</v>
      </c>
      <c r="F35" s="467"/>
      <c r="G35" s="467">
        <f>SUM(F35*C35)</f>
        <v>0</v>
      </c>
      <c r="H35" s="468">
        <f>SUM(G35+E35)</f>
        <v>0</v>
      </c>
      <c r="I35" s="332">
        <v>1</v>
      </c>
      <c r="J35" s="467"/>
      <c r="K35" s="467">
        <f>SUM(J35*I35)</f>
        <v>0</v>
      </c>
      <c r="L35" s="467"/>
      <c r="M35" s="467">
        <f>SUM(L35*I35)</f>
        <v>0</v>
      </c>
      <c r="N35" s="468">
        <f>SUM(M35+K35)</f>
        <v>0</v>
      </c>
    </row>
    <row r="36" spans="1:14" ht="66" customHeight="1">
      <c r="A36" s="335" t="s">
        <v>655</v>
      </c>
      <c r="B36" s="331"/>
      <c r="C36" s="332"/>
      <c r="D36" s="467"/>
      <c r="E36" s="467"/>
      <c r="F36" s="467"/>
      <c r="G36" s="467"/>
      <c r="H36" s="468"/>
      <c r="I36" s="332"/>
      <c r="J36" s="467"/>
      <c r="K36" s="467"/>
      <c r="L36" s="467"/>
      <c r="M36" s="467"/>
      <c r="N36" s="468"/>
    </row>
    <row r="37" spans="1:14" ht="12.75">
      <c r="A37" s="334" t="s">
        <v>656</v>
      </c>
      <c r="B37" s="331" t="s">
        <v>851</v>
      </c>
      <c r="C37" s="332"/>
      <c r="D37" s="467"/>
      <c r="E37" s="467">
        <f>SUM(D37*C37)</f>
        <v>0</v>
      </c>
      <c r="F37" s="467"/>
      <c r="G37" s="467">
        <f>SUM(F37*C37)</f>
        <v>0</v>
      </c>
      <c r="H37" s="468">
        <f>SUM(G37+E37)</f>
        <v>0</v>
      </c>
      <c r="I37" s="332">
        <v>1</v>
      </c>
      <c r="J37" s="467"/>
      <c r="K37" s="467">
        <f>SUM(J37*I37)</f>
        <v>0</v>
      </c>
      <c r="L37" s="467"/>
      <c r="M37" s="467">
        <f>SUM(L37*I37)</f>
        <v>0</v>
      </c>
      <c r="N37" s="468">
        <f>SUM(M37+K37)</f>
        <v>0</v>
      </c>
    </row>
    <row r="38" spans="1:14" ht="117.75" customHeight="1">
      <c r="A38" s="335" t="s">
        <v>657</v>
      </c>
      <c r="B38" s="331"/>
      <c r="C38" s="332"/>
      <c r="D38" s="467"/>
      <c r="E38" s="467"/>
      <c r="F38" s="467"/>
      <c r="G38" s="467"/>
      <c r="H38" s="468"/>
      <c r="I38" s="332"/>
      <c r="J38" s="467"/>
      <c r="K38" s="467"/>
      <c r="L38" s="467"/>
      <c r="M38" s="467"/>
      <c r="N38" s="468"/>
    </row>
    <row r="39" spans="1:14" ht="12.75">
      <c r="A39" s="330" t="s">
        <v>658</v>
      </c>
      <c r="B39" s="331" t="s">
        <v>851</v>
      </c>
      <c r="C39" s="332"/>
      <c r="D39" s="467"/>
      <c r="E39" s="467">
        <f aca="true" t="shared" si="12" ref="E39:E48">SUM(D39*C39)</f>
        <v>0</v>
      </c>
      <c r="F39" s="467"/>
      <c r="G39" s="467">
        <f aca="true" t="shared" si="13" ref="G39:G48">SUM(F39*C39)</f>
        <v>0</v>
      </c>
      <c r="H39" s="468">
        <f aca="true" t="shared" si="14" ref="H39:H48">SUM(G39+E39)</f>
        <v>0</v>
      </c>
      <c r="I39" s="332">
        <v>1</v>
      </c>
      <c r="J39" s="467"/>
      <c r="K39" s="467">
        <f aca="true" t="shared" si="15" ref="K39:K48">SUM(J39*I39)</f>
        <v>0</v>
      </c>
      <c r="L39" s="467"/>
      <c r="M39" s="467">
        <f aca="true" t="shared" si="16" ref="M39:M48">SUM(L39*I39)</f>
        <v>0</v>
      </c>
      <c r="N39" s="468">
        <f aca="true" t="shared" si="17" ref="N39:N48">SUM(M39+K39)</f>
        <v>0</v>
      </c>
    </row>
    <row r="40" spans="1:14" ht="12.75">
      <c r="A40" s="330" t="s">
        <v>659</v>
      </c>
      <c r="B40" s="331" t="s">
        <v>851</v>
      </c>
      <c r="C40" s="332"/>
      <c r="D40" s="467"/>
      <c r="E40" s="467">
        <f t="shared" si="12"/>
        <v>0</v>
      </c>
      <c r="F40" s="467"/>
      <c r="G40" s="467">
        <f t="shared" si="13"/>
        <v>0</v>
      </c>
      <c r="H40" s="468">
        <f t="shared" si="14"/>
        <v>0</v>
      </c>
      <c r="I40" s="332">
        <v>1</v>
      </c>
      <c r="J40" s="467"/>
      <c r="K40" s="467">
        <f t="shared" si="15"/>
        <v>0</v>
      </c>
      <c r="L40" s="467"/>
      <c r="M40" s="467">
        <f t="shared" si="16"/>
        <v>0</v>
      </c>
      <c r="N40" s="468">
        <f t="shared" si="17"/>
        <v>0</v>
      </c>
    </row>
    <row r="41" spans="1:14" ht="12.75">
      <c r="A41" s="330" t="s">
        <v>662</v>
      </c>
      <c r="B41" s="331" t="s">
        <v>888</v>
      </c>
      <c r="C41" s="332">
        <v>320</v>
      </c>
      <c r="D41" s="467"/>
      <c r="E41" s="467">
        <f t="shared" si="12"/>
        <v>0</v>
      </c>
      <c r="F41" s="467"/>
      <c r="G41" s="467">
        <f t="shared" si="13"/>
        <v>0</v>
      </c>
      <c r="H41" s="468">
        <f t="shared" si="14"/>
        <v>0</v>
      </c>
      <c r="I41" s="332"/>
      <c r="J41" s="467"/>
      <c r="K41" s="467">
        <f t="shared" si="15"/>
        <v>0</v>
      </c>
      <c r="L41" s="467"/>
      <c r="M41" s="467">
        <f t="shared" si="16"/>
        <v>0</v>
      </c>
      <c r="N41" s="468">
        <f t="shared" si="17"/>
        <v>0</v>
      </c>
    </row>
    <row r="42" spans="1:14" ht="12.75">
      <c r="A42" s="330" t="s">
        <v>663</v>
      </c>
      <c r="B42" s="331" t="s">
        <v>888</v>
      </c>
      <c r="C42" s="332">
        <v>140</v>
      </c>
      <c r="D42" s="467"/>
      <c r="E42" s="467">
        <f t="shared" si="12"/>
        <v>0</v>
      </c>
      <c r="F42" s="467"/>
      <c r="G42" s="467">
        <f t="shared" si="13"/>
        <v>0</v>
      </c>
      <c r="H42" s="468">
        <f t="shared" si="14"/>
        <v>0</v>
      </c>
      <c r="I42" s="332"/>
      <c r="J42" s="467"/>
      <c r="K42" s="467">
        <f t="shared" si="15"/>
        <v>0</v>
      </c>
      <c r="L42" s="467"/>
      <c r="M42" s="467">
        <f t="shared" si="16"/>
        <v>0</v>
      </c>
      <c r="N42" s="468">
        <f t="shared" si="17"/>
        <v>0</v>
      </c>
    </row>
    <row r="43" spans="1:14" ht="12.75">
      <c r="A43" s="330" t="s">
        <v>664</v>
      </c>
      <c r="B43" s="331" t="s">
        <v>888</v>
      </c>
      <c r="C43" s="332">
        <v>70</v>
      </c>
      <c r="D43" s="467"/>
      <c r="E43" s="467">
        <f t="shared" si="12"/>
        <v>0</v>
      </c>
      <c r="F43" s="467"/>
      <c r="G43" s="467">
        <f t="shared" si="13"/>
        <v>0</v>
      </c>
      <c r="H43" s="468">
        <f t="shared" si="14"/>
        <v>0</v>
      </c>
      <c r="I43" s="332"/>
      <c r="J43" s="467"/>
      <c r="K43" s="467">
        <f t="shared" si="15"/>
        <v>0</v>
      </c>
      <c r="L43" s="467"/>
      <c r="M43" s="467">
        <f t="shared" si="16"/>
        <v>0</v>
      </c>
      <c r="N43" s="468">
        <f t="shared" si="17"/>
        <v>0</v>
      </c>
    </row>
    <row r="44" spans="1:14" ht="12.75">
      <c r="A44" s="330" t="s">
        <v>665</v>
      </c>
      <c r="B44" s="331" t="s">
        <v>888</v>
      </c>
      <c r="C44" s="332">
        <v>50</v>
      </c>
      <c r="D44" s="467"/>
      <c r="E44" s="467">
        <f t="shared" si="12"/>
        <v>0</v>
      </c>
      <c r="F44" s="467"/>
      <c r="G44" s="467">
        <f t="shared" si="13"/>
        <v>0</v>
      </c>
      <c r="H44" s="468">
        <f t="shared" si="14"/>
        <v>0</v>
      </c>
      <c r="I44" s="332"/>
      <c r="J44" s="467"/>
      <c r="K44" s="467">
        <f t="shared" si="15"/>
        <v>0</v>
      </c>
      <c r="L44" s="467"/>
      <c r="M44" s="467">
        <f t="shared" si="16"/>
        <v>0</v>
      </c>
      <c r="N44" s="468">
        <f t="shared" si="17"/>
        <v>0</v>
      </c>
    </row>
    <row r="45" spans="1:14" ht="12.75">
      <c r="A45" s="330" t="s">
        <v>666</v>
      </c>
      <c r="B45" s="331" t="s">
        <v>888</v>
      </c>
      <c r="C45" s="332">
        <v>80</v>
      </c>
      <c r="D45" s="467"/>
      <c r="E45" s="467">
        <f t="shared" si="12"/>
        <v>0</v>
      </c>
      <c r="F45" s="467"/>
      <c r="G45" s="467">
        <f t="shared" si="13"/>
        <v>0</v>
      </c>
      <c r="H45" s="468">
        <f t="shared" si="14"/>
        <v>0</v>
      </c>
      <c r="I45" s="332"/>
      <c r="J45" s="467"/>
      <c r="K45" s="467">
        <f t="shared" si="15"/>
        <v>0</v>
      </c>
      <c r="L45" s="467"/>
      <c r="M45" s="467">
        <f t="shared" si="16"/>
        <v>0</v>
      </c>
      <c r="N45" s="468">
        <f t="shared" si="17"/>
        <v>0</v>
      </c>
    </row>
    <row r="46" spans="1:14" ht="12.75">
      <c r="A46" s="330" t="s">
        <v>667</v>
      </c>
      <c r="B46" s="331" t="s">
        <v>851</v>
      </c>
      <c r="C46" s="332">
        <v>2</v>
      </c>
      <c r="D46" s="467"/>
      <c r="E46" s="467">
        <f t="shared" si="12"/>
        <v>0</v>
      </c>
      <c r="F46" s="467"/>
      <c r="G46" s="467">
        <f t="shared" si="13"/>
        <v>0</v>
      </c>
      <c r="H46" s="468">
        <f t="shared" si="14"/>
        <v>0</v>
      </c>
      <c r="I46" s="332"/>
      <c r="J46" s="467"/>
      <c r="K46" s="467">
        <f t="shared" si="15"/>
        <v>0</v>
      </c>
      <c r="L46" s="467"/>
      <c r="M46" s="467">
        <f t="shared" si="16"/>
        <v>0</v>
      </c>
      <c r="N46" s="468">
        <f t="shared" si="17"/>
        <v>0</v>
      </c>
    </row>
    <row r="47" spans="1:14" ht="12.75">
      <c r="A47" s="330" t="s">
        <v>668</v>
      </c>
      <c r="B47" s="331" t="s">
        <v>851</v>
      </c>
      <c r="C47" s="332">
        <v>2</v>
      </c>
      <c r="D47" s="467"/>
      <c r="E47" s="467">
        <f t="shared" si="12"/>
        <v>0</v>
      </c>
      <c r="F47" s="467"/>
      <c r="G47" s="467">
        <f t="shared" si="13"/>
        <v>0</v>
      </c>
      <c r="H47" s="468">
        <f t="shared" si="14"/>
        <v>0</v>
      </c>
      <c r="I47" s="332"/>
      <c r="J47" s="467"/>
      <c r="K47" s="467">
        <f t="shared" si="15"/>
        <v>0</v>
      </c>
      <c r="L47" s="467"/>
      <c r="M47" s="467">
        <f t="shared" si="16"/>
        <v>0</v>
      </c>
      <c r="N47" s="468">
        <f t="shared" si="17"/>
        <v>0</v>
      </c>
    </row>
    <row r="48" spans="1:14" ht="12.75">
      <c r="A48" s="330" t="s">
        <v>669</v>
      </c>
      <c r="B48" s="331" t="s">
        <v>857</v>
      </c>
      <c r="C48" s="332">
        <v>2</v>
      </c>
      <c r="D48" s="467"/>
      <c r="E48" s="467">
        <f t="shared" si="12"/>
        <v>0</v>
      </c>
      <c r="F48" s="467"/>
      <c r="G48" s="467">
        <f t="shared" si="13"/>
        <v>0</v>
      </c>
      <c r="H48" s="468">
        <f t="shared" si="14"/>
        <v>0</v>
      </c>
      <c r="I48" s="332"/>
      <c r="J48" s="467"/>
      <c r="K48" s="467">
        <f t="shared" si="15"/>
        <v>0</v>
      </c>
      <c r="L48" s="467"/>
      <c r="M48" s="467">
        <f t="shared" si="16"/>
        <v>0</v>
      </c>
      <c r="N48" s="468">
        <f t="shared" si="17"/>
        <v>0</v>
      </c>
    </row>
    <row r="49" spans="1:14" ht="12.75">
      <c r="A49" s="320" t="s">
        <v>670</v>
      </c>
      <c r="B49" s="321" t="s">
        <v>625</v>
      </c>
      <c r="C49" s="322"/>
      <c r="D49" s="463"/>
      <c r="E49" s="463"/>
      <c r="F49" s="463"/>
      <c r="G49" s="463"/>
      <c r="H49" s="464"/>
      <c r="I49" s="324"/>
      <c r="J49" s="463"/>
      <c r="K49" s="463"/>
      <c r="L49" s="463"/>
      <c r="M49" s="463"/>
      <c r="N49" s="464"/>
    </row>
    <row r="50" spans="1:14" ht="12.75">
      <c r="A50" s="325" t="s">
        <v>671</v>
      </c>
      <c r="B50" s="326" t="s">
        <v>625</v>
      </c>
      <c r="C50" s="327"/>
      <c r="D50" s="465"/>
      <c r="E50" s="465"/>
      <c r="F50" s="465"/>
      <c r="G50" s="465"/>
      <c r="H50" s="466"/>
      <c r="I50" s="329"/>
      <c r="J50" s="465"/>
      <c r="K50" s="465"/>
      <c r="L50" s="465"/>
      <c r="M50" s="465"/>
      <c r="N50" s="466"/>
    </row>
    <row r="51" spans="1:14" ht="12.75">
      <c r="A51" s="336" t="s">
        <v>672</v>
      </c>
      <c r="B51" s="331" t="s">
        <v>851</v>
      </c>
      <c r="C51" s="332"/>
      <c r="D51" s="467"/>
      <c r="E51" s="467">
        <f aca="true" t="shared" si="18" ref="E51:E63">SUM(D51*C51)</f>
        <v>0</v>
      </c>
      <c r="F51" s="467"/>
      <c r="G51" s="467">
        <f aca="true" t="shared" si="19" ref="G51:G63">SUM(F51*C51)</f>
        <v>0</v>
      </c>
      <c r="H51" s="468">
        <f aca="true" t="shared" si="20" ref="H51:H63">SUM(G51+E51)</f>
        <v>0</v>
      </c>
      <c r="I51" s="332">
        <v>1</v>
      </c>
      <c r="J51" s="467"/>
      <c r="K51" s="467">
        <f aca="true" t="shared" si="21" ref="K51:K63">SUM(J51*I51)</f>
        <v>0</v>
      </c>
      <c r="L51" s="467"/>
      <c r="M51" s="467">
        <f aca="true" t="shared" si="22" ref="M51:M63">SUM(L51*I51)</f>
        <v>0</v>
      </c>
      <c r="N51" s="468">
        <f aca="true" t="shared" si="23" ref="N51:N63">SUM(M51+K51)</f>
        <v>0</v>
      </c>
    </row>
    <row r="52" spans="1:14" ht="12.75">
      <c r="A52" s="336" t="s">
        <v>673</v>
      </c>
      <c r="B52" s="331" t="s">
        <v>851</v>
      </c>
      <c r="C52" s="332"/>
      <c r="D52" s="467"/>
      <c r="E52" s="467">
        <f t="shared" si="18"/>
        <v>0</v>
      </c>
      <c r="F52" s="467"/>
      <c r="G52" s="467">
        <f t="shared" si="19"/>
        <v>0</v>
      </c>
      <c r="H52" s="468">
        <f t="shared" si="20"/>
        <v>0</v>
      </c>
      <c r="I52" s="332">
        <v>4</v>
      </c>
      <c r="J52" s="467"/>
      <c r="K52" s="467">
        <f t="shared" si="21"/>
        <v>0</v>
      </c>
      <c r="L52" s="467"/>
      <c r="M52" s="467">
        <f t="shared" si="22"/>
        <v>0</v>
      </c>
      <c r="N52" s="468">
        <f t="shared" si="23"/>
        <v>0</v>
      </c>
    </row>
    <row r="53" spans="1:14" ht="12.75">
      <c r="A53" s="330" t="s">
        <v>674</v>
      </c>
      <c r="B53" s="331" t="s">
        <v>851</v>
      </c>
      <c r="C53" s="332">
        <v>2</v>
      </c>
      <c r="D53" s="467"/>
      <c r="E53" s="467">
        <f t="shared" si="18"/>
        <v>0</v>
      </c>
      <c r="F53" s="467"/>
      <c r="G53" s="467">
        <f t="shared" si="19"/>
        <v>0</v>
      </c>
      <c r="H53" s="468">
        <f t="shared" si="20"/>
        <v>0</v>
      </c>
      <c r="I53" s="332"/>
      <c r="J53" s="467"/>
      <c r="K53" s="467">
        <f t="shared" si="21"/>
        <v>0</v>
      </c>
      <c r="L53" s="467"/>
      <c r="M53" s="467">
        <f t="shared" si="22"/>
        <v>0</v>
      </c>
      <c r="N53" s="468">
        <f t="shared" si="23"/>
        <v>0</v>
      </c>
    </row>
    <row r="54" spans="1:14" ht="12.75">
      <c r="A54" s="336" t="s">
        <v>675</v>
      </c>
      <c r="B54" s="331" t="s">
        <v>851</v>
      </c>
      <c r="C54" s="332"/>
      <c r="D54" s="467"/>
      <c r="E54" s="467">
        <f t="shared" si="18"/>
        <v>0</v>
      </c>
      <c r="F54" s="467"/>
      <c r="G54" s="467">
        <f t="shared" si="19"/>
        <v>0</v>
      </c>
      <c r="H54" s="468">
        <f t="shared" si="20"/>
        <v>0</v>
      </c>
      <c r="I54" s="332">
        <v>2</v>
      </c>
      <c r="J54" s="467"/>
      <c r="K54" s="467">
        <f t="shared" si="21"/>
        <v>0</v>
      </c>
      <c r="L54" s="467"/>
      <c r="M54" s="467">
        <f t="shared" si="22"/>
        <v>0</v>
      </c>
      <c r="N54" s="468">
        <f t="shared" si="23"/>
        <v>0</v>
      </c>
    </row>
    <row r="55" spans="1:14" ht="12.75">
      <c r="A55" s="330" t="s">
        <v>676</v>
      </c>
      <c r="B55" s="331" t="s">
        <v>888</v>
      </c>
      <c r="C55" s="332">
        <v>130</v>
      </c>
      <c r="D55" s="467"/>
      <c r="E55" s="467">
        <f t="shared" si="18"/>
        <v>0</v>
      </c>
      <c r="F55" s="467"/>
      <c r="G55" s="467">
        <f t="shared" si="19"/>
        <v>0</v>
      </c>
      <c r="H55" s="468">
        <f t="shared" si="20"/>
        <v>0</v>
      </c>
      <c r="I55" s="332"/>
      <c r="J55" s="467"/>
      <c r="K55" s="467">
        <f t="shared" si="21"/>
        <v>0</v>
      </c>
      <c r="L55" s="467"/>
      <c r="M55" s="467">
        <f t="shared" si="22"/>
        <v>0</v>
      </c>
      <c r="N55" s="468">
        <f t="shared" si="23"/>
        <v>0</v>
      </c>
    </row>
    <row r="56" spans="1:14" ht="12.75">
      <c r="A56" s="330" t="s">
        <v>677</v>
      </c>
      <c r="B56" s="331" t="s">
        <v>888</v>
      </c>
      <c r="C56" s="332">
        <v>120</v>
      </c>
      <c r="D56" s="467"/>
      <c r="E56" s="467">
        <f t="shared" si="18"/>
        <v>0</v>
      </c>
      <c r="F56" s="467"/>
      <c r="G56" s="467">
        <f t="shared" si="19"/>
        <v>0</v>
      </c>
      <c r="H56" s="468">
        <f t="shared" si="20"/>
        <v>0</v>
      </c>
      <c r="I56" s="332"/>
      <c r="J56" s="467"/>
      <c r="K56" s="467">
        <f t="shared" si="21"/>
        <v>0</v>
      </c>
      <c r="L56" s="467"/>
      <c r="M56" s="467">
        <f t="shared" si="22"/>
        <v>0</v>
      </c>
      <c r="N56" s="468">
        <f t="shared" si="23"/>
        <v>0</v>
      </c>
    </row>
    <row r="57" spans="1:14" ht="12.75">
      <c r="A57" s="330" t="s">
        <v>678</v>
      </c>
      <c r="B57" s="331" t="s">
        <v>888</v>
      </c>
      <c r="C57" s="332">
        <v>130</v>
      </c>
      <c r="D57" s="467"/>
      <c r="E57" s="467">
        <f t="shared" si="18"/>
        <v>0</v>
      </c>
      <c r="F57" s="467"/>
      <c r="G57" s="467">
        <f t="shared" si="19"/>
        <v>0</v>
      </c>
      <c r="H57" s="468">
        <f t="shared" si="20"/>
        <v>0</v>
      </c>
      <c r="I57" s="332"/>
      <c r="J57" s="467"/>
      <c r="K57" s="467">
        <f t="shared" si="21"/>
        <v>0</v>
      </c>
      <c r="L57" s="467"/>
      <c r="M57" s="467">
        <f t="shared" si="22"/>
        <v>0</v>
      </c>
      <c r="N57" s="468">
        <f t="shared" si="23"/>
        <v>0</v>
      </c>
    </row>
    <row r="58" spans="1:14" ht="12.75">
      <c r="A58" s="330" t="s">
        <v>665</v>
      </c>
      <c r="B58" s="331" t="s">
        <v>888</v>
      </c>
      <c r="C58" s="332">
        <v>40</v>
      </c>
      <c r="D58" s="467"/>
      <c r="E58" s="467">
        <f t="shared" si="18"/>
        <v>0</v>
      </c>
      <c r="F58" s="467"/>
      <c r="G58" s="467">
        <f t="shared" si="19"/>
        <v>0</v>
      </c>
      <c r="H58" s="468">
        <f t="shared" si="20"/>
        <v>0</v>
      </c>
      <c r="I58" s="332"/>
      <c r="J58" s="467"/>
      <c r="K58" s="467">
        <f t="shared" si="21"/>
        <v>0</v>
      </c>
      <c r="L58" s="467"/>
      <c r="M58" s="467">
        <f t="shared" si="22"/>
        <v>0</v>
      </c>
      <c r="N58" s="468">
        <f t="shared" si="23"/>
        <v>0</v>
      </c>
    </row>
    <row r="59" spans="1:14" ht="12.75">
      <c r="A59" s="336" t="s">
        <v>679</v>
      </c>
      <c r="B59" s="331" t="s">
        <v>851</v>
      </c>
      <c r="C59" s="332"/>
      <c r="D59" s="467"/>
      <c r="E59" s="467">
        <f t="shared" si="18"/>
        <v>0</v>
      </c>
      <c r="F59" s="467"/>
      <c r="G59" s="467">
        <f t="shared" si="19"/>
        <v>0</v>
      </c>
      <c r="H59" s="468">
        <f t="shared" si="20"/>
        <v>0</v>
      </c>
      <c r="I59" s="332">
        <v>3</v>
      </c>
      <c r="J59" s="467"/>
      <c r="K59" s="467">
        <f t="shared" si="21"/>
        <v>0</v>
      </c>
      <c r="L59" s="467"/>
      <c r="M59" s="467">
        <f t="shared" si="22"/>
        <v>0</v>
      </c>
      <c r="N59" s="468">
        <f t="shared" si="23"/>
        <v>0</v>
      </c>
    </row>
    <row r="60" spans="1:14" ht="12.75">
      <c r="A60" s="336" t="s">
        <v>680</v>
      </c>
      <c r="B60" s="331" t="s">
        <v>851</v>
      </c>
      <c r="C60" s="332"/>
      <c r="D60" s="467"/>
      <c r="E60" s="467">
        <f t="shared" si="18"/>
        <v>0</v>
      </c>
      <c r="F60" s="467"/>
      <c r="G60" s="467">
        <f t="shared" si="19"/>
        <v>0</v>
      </c>
      <c r="H60" s="468">
        <f t="shared" si="20"/>
        <v>0</v>
      </c>
      <c r="I60" s="332">
        <v>1</v>
      </c>
      <c r="J60" s="467"/>
      <c r="K60" s="467">
        <f t="shared" si="21"/>
        <v>0</v>
      </c>
      <c r="L60" s="467"/>
      <c r="M60" s="467">
        <f t="shared" si="22"/>
        <v>0</v>
      </c>
      <c r="N60" s="468">
        <f t="shared" si="23"/>
        <v>0</v>
      </c>
    </row>
    <row r="61" spans="1:14" ht="12.75">
      <c r="A61" s="336" t="s">
        <v>681</v>
      </c>
      <c r="B61" s="331" t="s">
        <v>851</v>
      </c>
      <c r="C61" s="332"/>
      <c r="D61" s="467"/>
      <c r="E61" s="467">
        <f t="shared" si="18"/>
        <v>0</v>
      </c>
      <c r="F61" s="467"/>
      <c r="G61" s="467">
        <f t="shared" si="19"/>
        <v>0</v>
      </c>
      <c r="H61" s="468">
        <f t="shared" si="20"/>
        <v>0</v>
      </c>
      <c r="I61" s="332">
        <v>1</v>
      </c>
      <c r="J61" s="467"/>
      <c r="K61" s="467">
        <f t="shared" si="21"/>
        <v>0</v>
      </c>
      <c r="L61" s="467"/>
      <c r="M61" s="467">
        <f t="shared" si="22"/>
        <v>0</v>
      </c>
      <c r="N61" s="468">
        <f t="shared" si="23"/>
        <v>0</v>
      </c>
    </row>
    <row r="62" spans="1:14" ht="12.75">
      <c r="A62" s="330" t="s">
        <v>682</v>
      </c>
      <c r="B62" s="331" t="s">
        <v>888</v>
      </c>
      <c r="C62" s="332">
        <v>80</v>
      </c>
      <c r="D62" s="467"/>
      <c r="E62" s="467">
        <f t="shared" si="18"/>
        <v>0</v>
      </c>
      <c r="F62" s="467"/>
      <c r="G62" s="467">
        <f t="shared" si="19"/>
        <v>0</v>
      </c>
      <c r="H62" s="468">
        <f t="shared" si="20"/>
        <v>0</v>
      </c>
      <c r="I62" s="332"/>
      <c r="J62" s="467"/>
      <c r="K62" s="467">
        <f t="shared" si="21"/>
        <v>0</v>
      </c>
      <c r="L62" s="467"/>
      <c r="M62" s="467">
        <f t="shared" si="22"/>
        <v>0</v>
      </c>
      <c r="N62" s="468">
        <f t="shared" si="23"/>
        <v>0</v>
      </c>
    </row>
    <row r="63" spans="1:14" ht="12.75">
      <c r="A63" s="330" t="s">
        <v>647</v>
      </c>
      <c r="B63" s="331" t="s">
        <v>888</v>
      </c>
      <c r="C63" s="332">
        <v>60</v>
      </c>
      <c r="D63" s="467"/>
      <c r="E63" s="467">
        <f t="shared" si="18"/>
        <v>0</v>
      </c>
      <c r="F63" s="467"/>
      <c r="G63" s="467">
        <f t="shared" si="19"/>
        <v>0</v>
      </c>
      <c r="H63" s="468">
        <f t="shared" si="20"/>
        <v>0</v>
      </c>
      <c r="I63" s="332"/>
      <c r="J63" s="467"/>
      <c r="K63" s="467">
        <f t="shared" si="21"/>
        <v>0</v>
      </c>
      <c r="L63" s="467"/>
      <c r="M63" s="467">
        <f t="shared" si="22"/>
        <v>0</v>
      </c>
      <c r="N63" s="468">
        <f t="shared" si="23"/>
        <v>0</v>
      </c>
    </row>
    <row r="64" spans="1:14" ht="12.75">
      <c r="A64" s="320" t="s">
        <v>683</v>
      </c>
      <c r="B64" s="321" t="s">
        <v>625</v>
      </c>
      <c r="C64" s="322"/>
      <c r="D64" s="463"/>
      <c r="E64" s="463"/>
      <c r="F64" s="463"/>
      <c r="G64" s="463"/>
      <c r="H64" s="464"/>
      <c r="I64" s="324"/>
      <c r="J64" s="463"/>
      <c r="K64" s="463"/>
      <c r="L64" s="463"/>
      <c r="M64" s="463"/>
      <c r="N64" s="464"/>
    </row>
    <row r="65" spans="1:14" ht="12.75">
      <c r="A65" s="325" t="s">
        <v>684</v>
      </c>
      <c r="B65" s="326" t="s">
        <v>625</v>
      </c>
      <c r="C65" s="327"/>
      <c r="D65" s="465"/>
      <c r="E65" s="465"/>
      <c r="F65" s="465"/>
      <c r="G65" s="465"/>
      <c r="H65" s="466"/>
      <c r="I65" s="329"/>
      <c r="J65" s="465"/>
      <c r="K65" s="465"/>
      <c r="L65" s="465"/>
      <c r="M65" s="465"/>
      <c r="N65" s="466"/>
    </row>
    <row r="66" spans="1:14" ht="12.75">
      <c r="A66" s="336" t="s">
        <v>685</v>
      </c>
      <c r="B66" s="331" t="s">
        <v>851</v>
      </c>
      <c r="C66" s="332"/>
      <c r="D66" s="467"/>
      <c r="E66" s="467">
        <f aca="true" t="shared" si="24" ref="E66:E73">SUM(D66*C66)</f>
        <v>0</v>
      </c>
      <c r="F66" s="467"/>
      <c r="G66" s="467">
        <f aca="true" t="shared" si="25" ref="G66:G73">SUM(F66*C66)</f>
        <v>0</v>
      </c>
      <c r="H66" s="468">
        <f aca="true" t="shared" si="26" ref="H66:H73">SUM(G66+E66)</f>
        <v>0</v>
      </c>
      <c r="I66" s="332">
        <v>1</v>
      </c>
      <c r="J66" s="467"/>
      <c r="K66" s="467">
        <f aca="true" t="shared" si="27" ref="K66:K73">SUM(J66*I66)</f>
        <v>0</v>
      </c>
      <c r="L66" s="467"/>
      <c r="M66" s="467">
        <f aca="true" t="shared" si="28" ref="M66:M73">SUM(L66*I66)</f>
        <v>0</v>
      </c>
      <c r="N66" s="468">
        <f aca="true" t="shared" si="29" ref="N66:N73">SUM(M66+K66)</f>
        <v>0</v>
      </c>
    </row>
    <row r="67" spans="1:14" ht="12.75">
      <c r="A67" s="336" t="s">
        <v>686</v>
      </c>
      <c r="B67" s="331" t="s">
        <v>851</v>
      </c>
      <c r="C67" s="332">
        <v>1</v>
      </c>
      <c r="D67" s="467"/>
      <c r="E67" s="467">
        <f t="shared" si="24"/>
        <v>0</v>
      </c>
      <c r="F67" s="467"/>
      <c r="G67" s="467">
        <f t="shared" si="25"/>
        <v>0</v>
      </c>
      <c r="H67" s="468">
        <f t="shared" si="26"/>
        <v>0</v>
      </c>
      <c r="I67" s="332"/>
      <c r="J67" s="467"/>
      <c r="K67" s="467">
        <f t="shared" si="27"/>
        <v>0</v>
      </c>
      <c r="L67" s="467"/>
      <c r="M67" s="467">
        <f t="shared" si="28"/>
        <v>0</v>
      </c>
      <c r="N67" s="468">
        <f t="shared" si="29"/>
        <v>0</v>
      </c>
    </row>
    <row r="68" spans="1:14" ht="12.75">
      <c r="A68" s="336" t="s">
        <v>687</v>
      </c>
      <c r="B68" s="331" t="s">
        <v>688</v>
      </c>
      <c r="C68" s="332"/>
      <c r="D68" s="467"/>
      <c r="E68" s="467">
        <f t="shared" si="24"/>
        <v>0</v>
      </c>
      <c r="F68" s="467"/>
      <c r="G68" s="467">
        <f t="shared" si="25"/>
        <v>0</v>
      </c>
      <c r="H68" s="468">
        <f t="shared" si="26"/>
        <v>0</v>
      </c>
      <c r="I68" s="332">
        <v>1</v>
      </c>
      <c r="J68" s="467"/>
      <c r="K68" s="467">
        <f t="shared" si="27"/>
        <v>0</v>
      </c>
      <c r="L68" s="467"/>
      <c r="M68" s="467">
        <f t="shared" si="28"/>
        <v>0</v>
      </c>
      <c r="N68" s="468">
        <f t="shared" si="29"/>
        <v>0</v>
      </c>
    </row>
    <row r="69" spans="1:14" ht="12.75">
      <c r="A69" s="336" t="s">
        <v>689</v>
      </c>
      <c r="B69" s="331" t="s">
        <v>888</v>
      </c>
      <c r="C69" s="332">
        <v>290</v>
      </c>
      <c r="D69" s="467"/>
      <c r="E69" s="467">
        <f t="shared" si="24"/>
        <v>0</v>
      </c>
      <c r="F69" s="467"/>
      <c r="G69" s="467">
        <f t="shared" si="25"/>
        <v>0</v>
      </c>
      <c r="H69" s="468">
        <f t="shared" si="26"/>
        <v>0</v>
      </c>
      <c r="I69" s="332"/>
      <c r="J69" s="467"/>
      <c r="K69" s="467">
        <f t="shared" si="27"/>
        <v>0</v>
      </c>
      <c r="L69" s="467"/>
      <c r="M69" s="467">
        <f t="shared" si="28"/>
        <v>0</v>
      </c>
      <c r="N69" s="468">
        <f t="shared" si="29"/>
        <v>0</v>
      </c>
    </row>
    <row r="70" spans="1:14" ht="12.75">
      <c r="A70" s="336" t="s">
        <v>690</v>
      </c>
      <c r="B70" s="331" t="s">
        <v>888</v>
      </c>
      <c r="C70" s="332">
        <v>170</v>
      </c>
      <c r="D70" s="467"/>
      <c r="E70" s="467">
        <f t="shared" si="24"/>
        <v>0</v>
      </c>
      <c r="F70" s="467"/>
      <c r="G70" s="467">
        <f t="shared" si="25"/>
        <v>0</v>
      </c>
      <c r="H70" s="468">
        <f t="shared" si="26"/>
        <v>0</v>
      </c>
      <c r="I70" s="332"/>
      <c r="J70" s="467"/>
      <c r="K70" s="467">
        <f t="shared" si="27"/>
        <v>0</v>
      </c>
      <c r="L70" s="467"/>
      <c r="M70" s="467">
        <f t="shared" si="28"/>
        <v>0</v>
      </c>
      <c r="N70" s="468">
        <f t="shared" si="29"/>
        <v>0</v>
      </c>
    </row>
    <row r="71" spans="1:14" ht="12.75">
      <c r="A71" s="336" t="s">
        <v>691</v>
      </c>
      <c r="B71" s="331" t="s">
        <v>851</v>
      </c>
      <c r="C71" s="332"/>
      <c r="D71" s="467"/>
      <c r="E71" s="467">
        <f t="shared" si="24"/>
        <v>0</v>
      </c>
      <c r="F71" s="467"/>
      <c r="G71" s="467">
        <f t="shared" si="25"/>
        <v>0</v>
      </c>
      <c r="H71" s="468">
        <f t="shared" si="26"/>
        <v>0</v>
      </c>
      <c r="I71" s="332">
        <v>5</v>
      </c>
      <c r="J71" s="467"/>
      <c r="K71" s="467">
        <f t="shared" si="27"/>
        <v>0</v>
      </c>
      <c r="L71" s="467"/>
      <c r="M71" s="467">
        <f t="shared" si="28"/>
        <v>0</v>
      </c>
      <c r="N71" s="468">
        <f t="shared" si="29"/>
        <v>0</v>
      </c>
    </row>
    <row r="72" spans="1:14" ht="12.75">
      <c r="A72" s="336" t="s">
        <v>692</v>
      </c>
      <c r="B72" s="331" t="s">
        <v>851</v>
      </c>
      <c r="C72" s="332"/>
      <c r="D72" s="467"/>
      <c r="E72" s="467">
        <f t="shared" si="24"/>
        <v>0</v>
      </c>
      <c r="F72" s="467"/>
      <c r="G72" s="467">
        <f t="shared" si="25"/>
        <v>0</v>
      </c>
      <c r="H72" s="468">
        <f t="shared" si="26"/>
        <v>0</v>
      </c>
      <c r="I72" s="332">
        <v>7</v>
      </c>
      <c r="J72" s="467"/>
      <c r="K72" s="467">
        <f t="shared" si="27"/>
        <v>0</v>
      </c>
      <c r="L72" s="467"/>
      <c r="M72" s="467">
        <f t="shared" si="28"/>
        <v>0</v>
      </c>
      <c r="N72" s="468">
        <f t="shared" si="29"/>
        <v>0</v>
      </c>
    </row>
    <row r="73" spans="1:14" ht="12.75">
      <c r="A73" s="336" t="s">
        <v>693</v>
      </c>
      <c r="B73" s="331" t="s">
        <v>888</v>
      </c>
      <c r="C73" s="332">
        <v>140</v>
      </c>
      <c r="D73" s="467"/>
      <c r="E73" s="467">
        <f t="shared" si="24"/>
        <v>0</v>
      </c>
      <c r="F73" s="467"/>
      <c r="G73" s="467">
        <f t="shared" si="25"/>
        <v>0</v>
      </c>
      <c r="H73" s="468">
        <f t="shared" si="26"/>
        <v>0</v>
      </c>
      <c r="I73" s="332"/>
      <c r="J73" s="467"/>
      <c r="K73" s="467">
        <f t="shared" si="27"/>
        <v>0</v>
      </c>
      <c r="L73" s="467"/>
      <c r="M73" s="467">
        <f t="shared" si="28"/>
        <v>0</v>
      </c>
      <c r="N73" s="468">
        <f t="shared" si="29"/>
        <v>0</v>
      </c>
    </row>
    <row r="74" spans="1:14" ht="12.75">
      <c r="A74" s="320" t="s">
        <v>694</v>
      </c>
      <c r="B74" s="321" t="s">
        <v>625</v>
      </c>
      <c r="C74" s="322"/>
      <c r="D74" s="463"/>
      <c r="E74" s="463"/>
      <c r="F74" s="463"/>
      <c r="G74" s="463"/>
      <c r="H74" s="464"/>
      <c r="I74" s="324"/>
      <c r="J74" s="463"/>
      <c r="K74" s="463"/>
      <c r="L74" s="463"/>
      <c r="M74" s="463"/>
      <c r="N74" s="464"/>
    </row>
    <row r="75" spans="1:14" ht="12.75">
      <c r="A75" s="325" t="s">
        <v>695</v>
      </c>
      <c r="B75" s="326" t="s">
        <v>625</v>
      </c>
      <c r="C75" s="327"/>
      <c r="D75" s="465"/>
      <c r="E75" s="465"/>
      <c r="F75" s="465"/>
      <c r="G75" s="465"/>
      <c r="H75" s="466"/>
      <c r="I75" s="329"/>
      <c r="J75" s="465"/>
      <c r="K75" s="465"/>
      <c r="L75" s="465"/>
      <c r="M75" s="465"/>
      <c r="N75" s="466"/>
    </row>
    <row r="76" spans="1:14" ht="12.75">
      <c r="A76" s="336" t="s">
        <v>696</v>
      </c>
      <c r="B76" s="331" t="s">
        <v>851</v>
      </c>
      <c r="C76" s="332">
        <v>2</v>
      </c>
      <c r="D76" s="467"/>
      <c r="E76" s="467">
        <f aca="true" t="shared" si="30" ref="E76:E87">SUM(D76*C76)</f>
        <v>0</v>
      </c>
      <c r="F76" s="467"/>
      <c r="G76" s="467">
        <f aca="true" t="shared" si="31" ref="G76:G87">SUM(F76*C76)</f>
        <v>0</v>
      </c>
      <c r="H76" s="468">
        <f aca="true" t="shared" si="32" ref="H76:H87">SUM(G76+E76)</f>
        <v>0</v>
      </c>
      <c r="I76" s="332"/>
      <c r="J76" s="467"/>
      <c r="K76" s="467">
        <f aca="true" t="shared" si="33" ref="K76:K87">SUM(J76*I76)</f>
        <v>0</v>
      </c>
      <c r="L76" s="467"/>
      <c r="M76" s="467">
        <f aca="true" t="shared" si="34" ref="M76:M87">SUM(L76*I76)</f>
        <v>0</v>
      </c>
      <c r="N76" s="468">
        <f aca="true" t="shared" si="35" ref="N76:N87">SUM(M76+K76)</f>
        <v>0</v>
      </c>
    </row>
    <row r="77" spans="1:14" ht="12.75">
      <c r="A77" s="336" t="s">
        <v>699</v>
      </c>
      <c r="B77" s="331" t="s">
        <v>888</v>
      </c>
      <c r="C77" s="332">
        <v>120</v>
      </c>
      <c r="D77" s="467"/>
      <c r="E77" s="467">
        <f t="shared" si="30"/>
        <v>0</v>
      </c>
      <c r="F77" s="467"/>
      <c r="G77" s="467">
        <f t="shared" si="31"/>
        <v>0</v>
      </c>
      <c r="H77" s="468">
        <f t="shared" si="32"/>
        <v>0</v>
      </c>
      <c r="I77" s="332"/>
      <c r="J77" s="467"/>
      <c r="K77" s="467">
        <f t="shared" si="33"/>
        <v>0</v>
      </c>
      <c r="L77" s="467"/>
      <c r="M77" s="467">
        <f t="shared" si="34"/>
        <v>0</v>
      </c>
      <c r="N77" s="468">
        <f t="shared" si="35"/>
        <v>0</v>
      </c>
    </row>
    <row r="78" spans="1:14" ht="12.75">
      <c r="A78" s="336" t="s">
        <v>700</v>
      </c>
      <c r="B78" s="331" t="s">
        <v>888</v>
      </c>
      <c r="C78" s="332">
        <v>90</v>
      </c>
      <c r="D78" s="467"/>
      <c r="E78" s="467">
        <f t="shared" si="30"/>
        <v>0</v>
      </c>
      <c r="F78" s="467"/>
      <c r="G78" s="467">
        <f t="shared" si="31"/>
        <v>0</v>
      </c>
      <c r="H78" s="468">
        <f t="shared" si="32"/>
        <v>0</v>
      </c>
      <c r="I78" s="332"/>
      <c r="J78" s="467"/>
      <c r="K78" s="467">
        <f t="shared" si="33"/>
        <v>0</v>
      </c>
      <c r="L78" s="467"/>
      <c r="M78" s="467">
        <f t="shared" si="34"/>
        <v>0</v>
      </c>
      <c r="N78" s="468">
        <f t="shared" si="35"/>
        <v>0</v>
      </c>
    </row>
    <row r="79" spans="1:14" ht="12.75">
      <c r="A79" s="336" t="s">
        <v>701</v>
      </c>
      <c r="B79" s="331" t="s">
        <v>888</v>
      </c>
      <c r="C79" s="332">
        <v>150</v>
      </c>
      <c r="D79" s="467"/>
      <c r="E79" s="467">
        <f t="shared" si="30"/>
        <v>0</v>
      </c>
      <c r="F79" s="467"/>
      <c r="G79" s="467">
        <f t="shared" si="31"/>
        <v>0</v>
      </c>
      <c r="H79" s="468">
        <f t="shared" si="32"/>
        <v>0</v>
      </c>
      <c r="I79" s="332"/>
      <c r="J79" s="467"/>
      <c r="K79" s="467">
        <f t="shared" si="33"/>
        <v>0</v>
      </c>
      <c r="L79" s="467"/>
      <c r="M79" s="467">
        <f t="shared" si="34"/>
        <v>0</v>
      </c>
      <c r="N79" s="468">
        <f t="shared" si="35"/>
        <v>0</v>
      </c>
    </row>
    <row r="80" spans="1:14" s="338" customFormat="1" ht="12.75">
      <c r="A80" s="337" t="s">
        <v>702</v>
      </c>
      <c r="B80" s="331" t="s">
        <v>851</v>
      </c>
      <c r="C80" s="332">
        <v>1</v>
      </c>
      <c r="D80" s="467"/>
      <c r="E80" s="467">
        <f t="shared" si="30"/>
        <v>0</v>
      </c>
      <c r="F80" s="467"/>
      <c r="G80" s="467">
        <f t="shared" si="31"/>
        <v>0</v>
      </c>
      <c r="H80" s="468">
        <f t="shared" si="32"/>
        <v>0</v>
      </c>
      <c r="I80" s="332"/>
      <c r="J80" s="467"/>
      <c r="K80" s="467">
        <f t="shared" si="33"/>
        <v>0</v>
      </c>
      <c r="L80" s="467"/>
      <c r="M80" s="467">
        <f t="shared" si="34"/>
        <v>0</v>
      </c>
      <c r="N80" s="468">
        <f t="shared" si="35"/>
        <v>0</v>
      </c>
    </row>
    <row r="81" spans="1:14" s="338" customFormat="1" ht="12.75">
      <c r="A81" s="337" t="s">
        <v>703</v>
      </c>
      <c r="B81" s="331" t="s">
        <v>851</v>
      </c>
      <c r="C81" s="332">
        <v>1</v>
      </c>
      <c r="D81" s="470"/>
      <c r="E81" s="467">
        <f t="shared" si="30"/>
        <v>0</v>
      </c>
      <c r="F81" s="467"/>
      <c r="G81" s="467">
        <f t="shared" si="31"/>
        <v>0</v>
      </c>
      <c r="H81" s="468">
        <f t="shared" si="32"/>
        <v>0</v>
      </c>
      <c r="I81" s="332"/>
      <c r="J81" s="467"/>
      <c r="K81" s="467">
        <f t="shared" si="33"/>
        <v>0</v>
      </c>
      <c r="L81" s="467"/>
      <c r="M81" s="467">
        <f t="shared" si="34"/>
        <v>0</v>
      </c>
      <c r="N81" s="468">
        <f t="shared" si="35"/>
        <v>0</v>
      </c>
    </row>
    <row r="82" spans="1:14" ht="12.75">
      <c r="A82" s="336" t="s">
        <v>704</v>
      </c>
      <c r="B82" s="331" t="s">
        <v>851</v>
      </c>
      <c r="C82" s="332"/>
      <c r="D82" s="467"/>
      <c r="E82" s="467">
        <f t="shared" si="30"/>
        <v>0</v>
      </c>
      <c r="F82" s="467"/>
      <c r="G82" s="467">
        <f t="shared" si="31"/>
        <v>0</v>
      </c>
      <c r="H82" s="468">
        <f t="shared" si="32"/>
        <v>0</v>
      </c>
      <c r="I82" s="332">
        <v>2</v>
      </c>
      <c r="J82" s="467"/>
      <c r="K82" s="467">
        <f t="shared" si="33"/>
        <v>0</v>
      </c>
      <c r="L82" s="467"/>
      <c r="M82" s="467">
        <f t="shared" si="34"/>
        <v>0</v>
      </c>
      <c r="N82" s="468">
        <f t="shared" si="35"/>
        <v>0</v>
      </c>
    </row>
    <row r="83" spans="1:14" ht="12.75">
      <c r="A83" s="336" t="s">
        <v>705</v>
      </c>
      <c r="B83" s="331" t="s">
        <v>851</v>
      </c>
      <c r="C83" s="332"/>
      <c r="D83" s="467"/>
      <c r="E83" s="467">
        <f t="shared" si="30"/>
        <v>0</v>
      </c>
      <c r="F83" s="467"/>
      <c r="G83" s="467">
        <f t="shared" si="31"/>
        <v>0</v>
      </c>
      <c r="H83" s="468">
        <f t="shared" si="32"/>
        <v>0</v>
      </c>
      <c r="I83" s="332">
        <v>2</v>
      </c>
      <c r="J83" s="467"/>
      <c r="K83" s="467">
        <f t="shared" si="33"/>
        <v>0</v>
      </c>
      <c r="L83" s="467"/>
      <c r="M83" s="467">
        <f t="shared" si="34"/>
        <v>0</v>
      </c>
      <c r="N83" s="468">
        <f t="shared" si="35"/>
        <v>0</v>
      </c>
    </row>
    <row r="84" spans="1:14" ht="12.75">
      <c r="A84" s="336" t="s">
        <v>748</v>
      </c>
      <c r="B84" s="331" t="s">
        <v>851</v>
      </c>
      <c r="C84" s="332"/>
      <c r="D84" s="467"/>
      <c r="E84" s="467">
        <f t="shared" si="30"/>
        <v>0</v>
      </c>
      <c r="F84" s="467"/>
      <c r="G84" s="467">
        <f t="shared" si="31"/>
        <v>0</v>
      </c>
      <c r="H84" s="468">
        <f t="shared" si="32"/>
        <v>0</v>
      </c>
      <c r="I84" s="332">
        <v>2</v>
      </c>
      <c r="J84" s="467"/>
      <c r="K84" s="467">
        <f t="shared" si="33"/>
        <v>0</v>
      </c>
      <c r="L84" s="467"/>
      <c r="M84" s="467">
        <f t="shared" si="34"/>
        <v>0</v>
      </c>
      <c r="N84" s="468">
        <f t="shared" si="35"/>
        <v>0</v>
      </c>
    </row>
    <row r="85" spans="1:14" ht="12.75">
      <c r="A85" s="336" t="s">
        <v>706</v>
      </c>
      <c r="B85" s="331" t="s">
        <v>888</v>
      </c>
      <c r="C85" s="332">
        <v>120</v>
      </c>
      <c r="D85" s="467"/>
      <c r="E85" s="467">
        <f t="shared" si="30"/>
        <v>0</v>
      </c>
      <c r="F85" s="467"/>
      <c r="G85" s="467">
        <f t="shared" si="31"/>
        <v>0</v>
      </c>
      <c r="H85" s="468">
        <f t="shared" si="32"/>
        <v>0</v>
      </c>
      <c r="I85" s="332"/>
      <c r="J85" s="467"/>
      <c r="K85" s="467">
        <f t="shared" si="33"/>
        <v>0</v>
      </c>
      <c r="L85" s="467"/>
      <c r="M85" s="467">
        <f t="shared" si="34"/>
        <v>0</v>
      </c>
      <c r="N85" s="468">
        <f t="shared" si="35"/>
        <v>0</v>
      </c>
    </row>
    <row r="86" spans="1:14" ht="12.75">
      <c r="A86" s="336" t="s">
        <v>693</v>
      </c>
      <c r="B86" s="331" t="s">
        <v>888</v>
      </c>
      <c r="C86" s="332">
        <v>110</v>
      </c>
      <c r="D86" s="467"/>
      <c r="E86" s="467">
        <f t="shared" si="30"/>
        <v>0</v>
      </c>
      <c r="F86" s="467"/>
      <c r="G86" s="467">
        <f t="shared" si="31"/>
        <v>0</v>
      </c>
      <c r="H86" s="468">
        <f t="shared" si="32"/>
        <v>0</v>
      </c>
      <c r="I86" s="332"/>
      <c r="J86" s="467"/>
      <c r="K86" s="467">
        <f t="shared" si="33"/>
        <v>0</v>
      </c>
      <c r="L86" s="467"/>
      <c r="M86" s="467">
        <f t="shared" si="34"/>
        <v>0</v>
      </c>
      <c r="N86" s="468">
        <f t="shared" si="35"/>
        <v>0</v>
      </c>
    </row>
    <row r="87" spans="1:14" ht="12.75">
      <c r="A87" s="336" t="s">
        <v>707</v>
      </c>
      <c r="B87" s="331" t="s">
        <v>851</v>
      </c>
      <c r="C87" s="332">
        <v>1</v>
      </c>
      <c r="D87" s="467"/>
      <c r="E87" s="467">
        <f t="shared" si="30"/>
        <v>0</v>
      </c>
      <c r="F87" s="467"/>
      <c r="G87" s="467">
        <f t="shared" si="31"/>
        <v>0</v>
      </c>
      <c r="H87" s="468">
        <f t="shared" si="32"/>
        <v>0</v>
      </c>
      <c r="I87" s="332"/>
      <c r="J87" s="467"/>
      <c r="K87" s="467">
        <f t="shared" si="33"/>
        <v>0</v>
      </c>
      <c r="L87" s="467"/>
      <c r="M87" s="467">
        <f t="shared" si="34"/>
        <v>0</v>
      </c>
      <c r="N87" s="468">
        <f t="shared" si="35"/>
        <v>0</v>
      </c>
    </row>
    <row r="88" spans="1:14" ht="12.75">
      <c r="A88" s="320" t="s">
        <v>708</v>
      </c>
      <c r="B88" s="321" t="s">
        <v>625</v>
      </c>
      <c r="C88" s="322"/>
      <c r="D88" s="463"/>
      <c r="E88" s="463"/>
      <c r="F88" s="463"/>
      <c r="G88" s="463"/>
      <c r="H88" s="464"/>
      <c r="I88" s="324"/>
      <c r="J88" s="463"/>
      <c r="K88" s="463"/>
      <c r="L88" s="463"/>
      <c r="M88" s="463"/>
      <c r="N88" s="464"/>
    </row>
    <row r="89" spans="1:14" ht="12.75">
      <c r="A89" s="325" t="s">
        <v>709</v>
      </c>
      <c r="B89" s="326" t="s">
        <v>625</v>
      </c>
      <c r="C89" s="327"/>
      <c r="D89" s="465"/>
      <c r="E89" s="465"/>
      <c r="F89" s="465"/>
      <c r="G89" s="465"/>
      <c r="H89" s="466"/>
      <c r="I89" s="329"/>
      <c r="J89" s="465"/>
      <c r="K89" s="465"/>
      <c r="L89" s="465"/>
      <c r="M89" s="465"/>
      <c r="N89" s="466"/>
    </row>
    <row r="90" spans="1:14" ht="12.75">
      <c r="A90" s="330" t="s">
        <v>710</v>
      </c>
      <c r="B90" s="331" t="s">
        <v>888</v>
      </c>
      <c r="C90" s="332">
        <v>100</v>
      </c>
      <c r="D90" s="467"/>
      <c r="E90" s="467">
        <f>SUM(D90*C90)</f>
        <v>0</v>
      </c>
      <c r="F90" s="467"/>
      <c r="G90" s="467">
        <f>SUM(F90*C90)</f>
        <v>0</v>
      </c>
      <c r="H90" s="468">
        <f>SUM(G90+E90)</f>
        <v>0</v>
      </c>
      <c r="I90" s="332"/>
      <c r="J90" s="467"/>
      <c r="K90" s="467">
        <f>SUM(J90*I90)</f>
        <v>0</v>
      </c>
      <c r="L90" s="467"/>
      <c r="M90" s="467">
        <f>SUM(L90*I90)</f>
        <v>0</v>
      </c>
      <c r="N90" s="468">
        <f>SUM(M90+K90)</f>
        <v>0</v>
      </c>
    </row>
    <row r="91" spans="1:14" ht="12.75">
      <c r="A91" s="320" t="s">
        <v>711</v>
      </c>
      <c r="B91" s="321" t="s">
        <v>625</v>
      </c>
      <c r="C91" s="322"/>
      <c r="D91" s="471"/>
      <c r="E91" s="471"/>
      <c r="F91" s="471"/>
      <c r="G91" s="471"/>
      <c r="H91" s="472"/>
      <c r="I91" s="322"/>
      <c r="J91" s="471"/>
      <c r="K91" s="471"/>
      <c r="L91" s="471"/>
      <c r="M91" s="471"/>
      <c r="N91" s="472"/>
    </row>
    <row r="92" spans="1:14" ht="12.75">
      <c r="A92" s="330" t="s">
        <v>625</v>
      </c>
      <c r="B92" s="331" t="s">
        <v>625</v>
      </c>
      <c r="C92" s="332"/>
      <c r="D92" s="467"/>
      <c r="E92" s="467"/>
      <c r="F92" s="467"/>
      <c r="G92" s="467"/>
      <c r="H92" s="468"/>
      <c r="I92" s="332"/>
      <c r="J92" s="467"/>
      <c r="K92" s="467"/>
      <c r="L92" s="467"/>
      <c r="M92" s="467"/>
      <c r="N92" s="468"/>
    </row>
    <row r="93" spans="1:14" ht="12.75">
      <c r="A93" s="320" t="s">
        <v>712</v>
      </c>
      <c r="B93" s="321" t="s">
        <v>625</v>
      </c>
      <c r="C93" s="322"/>
      <c r="D93" s="471"/>
      <c r="E93" s="471"/>
      <c r="F93" s="471"/>
      <c r="G93" s="471"/>
      <c r="H93" s="472"/>
      <c r="I93" s="322"/>
      <c r="J93" s="471"/>
      <c r="K93" s="471"/>
      <c r="L93" s="471"/>
      <c r="M93" s="471"/>
      <c r="N93" s="472"/>
    </row>
    <row r="94" spans="1:14" ht="12.75">
      <c r="A94" s="325" t="s">
        <v>713</v>
      </c>
      <c r="B94" s="326" t="s">
        <v>625</v>
      </c>
      <c r="C94" s="327"/>
      <c r="D94" s="473"/>
      <c r="E94" s="473"/>
      <c r="F94" s="473"/>
      <c r="G94" s="473"/>
      <c r="H94" s="474"/>
      <c r="I94" s="327"/>
      <c r="J94" s="473"/>
      <c r="K94" s="473"/>
      <c r="L94" s="473"/>
      <c r="M94" s="473"/>
      <c r="N94" s="474"/>
    </row>
    <row r="95" spans="1:14" ht="12.75">
      <c r="A95" s="330" t="s">
        <v>713</v>
      </c>
      <c r="B95" s="331" t="s">
        <v>991</v>
      </c>
      <c r="C95" s="332">
        <v>0.1</v>
      </c>
      <c r="D95" s="467"/>
      <c r="E95" s="467">
        <f>SUM(D95*C95)</f>
        <v>0</v>
      </c>
      <c r="F95" s="467"/>
      <c r="G95" s="467">
        <f>SUM(F95*C95)</f>
        <v>0</v>
      </c>
      <c r="H95" s="468">
        <f>SUM(G95+E95)</f>
        <v>0</v>
      </c>
      <c r="I95" s="332">
        <v>0.05</v>
      </c>
      <c r="J95" s="467"/>
      <c r="K95" s="467">
        <f>SUM(J95*I95)</f>
        <v>0</v>
      </c>
      <c r="L95" s="467"/>
      <c r="M95" s="467">
        <f>SUM(L95*I95)</f>
        <v>0</v>
      </c>
      <c r="N95" s="468">
        <f>SUM(M95+K95)</f>
        <v>0</v>
      </c>
    </row>
    <row r="96" spans="1:14" ht="12.75">
      <c r="A96" s="325" t="s">
        <v>714</v>
      </c>
      <c r="B96" s="326" t="s">
        <v>625</v>
      </c>
      <c r="C96" s="327"/>
      <c r="D96" s="473"/>
      <c r="E96" s="473"/>
      <c r="F96" s="473"/>
      <c r="G96" s="473"/>
      <c r="H96" s="474"/>
      <c r="I96" s="327"/>
      <c r="J96" s="473"/>
      <c r="K96" s="473"/>
      <c r="L96" s="473"/>
      <c r="M96" s="473"/>
      <c r="N96" s="474"/>
    </row>
    <row r="97" spans="1:14" ht="12.75">
      <c r="A97" s="330" t="s">
        <v>715</v>
      </c>
      <c r="B97" s="331" t="s">
        <v>716</v>
      </c>
      <c r="C97" s="332">
        <v>1</v>
      </c>
      <c r="D97" s="467"/>
      <c r="E97" s="467">
        <f>SUM(D97*C97)</f>
        <v>0</v>
      </c>
      <c r="F97" s="467"/>
      <c r="G97" s="467">
        <f>SUM(F97*C97)</f>
        <v>0</v>
      </c>
      <c r="H97" s="468">
        <f>SUM(G97+E97)</f>
        <v>0</v>
      </c>
      <c r="I97" s="332">
        <v>1</v>
      </c>
      <c r="J97" s="467"/>
      <c r="K97" s="467">
        <f>SUM(J97*I97)</f>
        <v>0</v>
      </c>
      <c r="L97" s="467"/>
      <c r="M97" s="467">
        <f>SUM(L97*I97)</f>
        <v>0</v>
      </c>
      <c r="N97" s="468">
        <f>SUM(M97+K97)</f>
        <v>0</v>
      </c>
    </row>
    <row r="98" spans="1:14" ht="12.75">
      <c r="A98" s="325" t="s">
        <v>717</v>
      </c>
      <c r="B98" s="326" t="s">
        <v>625</v>
      </c>
      <c r="C98" s="327"/>
      <c r="D98" s="473"/>
      <c r="E98" s="473"/>
      <c r="F98" s="473"/>
      <c r="G98" s="473"/>
      <c r="H98" s="474"/>
      <c r="I98" s="327"/>
      <c r="J98" s="473"/>
      <c r="K98" s="473"/>
      <c r="L98" s="473"/>
      <c r="M98" s="473"/>
      <c r="N98" s="474"/>
    </row>
    <row r="99" spans="1:14" ht="12.75">
      <c r="A99" s="330" t="s">
        <v>718</v>
      </c>
      <c r="B99" s="331" t="s">
        <v>996</v>
      </c>
      <c r="C99" s="332">
        <v>40</v>
      </c>
      <c r="D99" s="467"/>
      <c r="E99" s="467">
        <f>SUM(D99*C99)</f>
        <v>0</v>
      </c>
      <c r="F99" s="467"/>
      <c r="G99" s="467">
        <f>SUM(F99*C99)</f>
        <v>0</v>
      </c>
      <c r="H99" s="468">
        <f>SUM(G99+E99)</f>
        <v>0</v>
      </c>
      <c r="I99" s="332">
        <v>30</v>
      </c>
      <c r="J99" s="467"/>
      <c r="K99" s="467">
        <f>SUM(J99*I99)</f>
        <v>0</v>
      </c>
      <c r="L99" s="467"/>
      <c r="M99" s="467">
        <f>SUM(L99*I99)</f>
        <v>0</v>
      </c>
      <c r="N99" s="468">
        <f>SUM(M99+K99)</f>
        <v>0</v>
      </c>
    </row>
    <row r="100" spans="1:14" ht="12.75">
      <c r="A100" s="325" t="s">
        <v>719</v>
      </c>
      <c r="B100" s="326" t="s">
        <v>625</v>
      </c>
      <c r="C100" s="327"/>
      <c r="D100" s="473"/>
      <c r="E100" s="473"/>
      <c r="F100" s="473"/>
      <c r="G100" s="473"/>
      <c r="H100" s="474"/>
      <c r="I100" s="327"/>
      <c r="J100" s="473"/>
      <c r="K100" s="473"/>
      <c r="L100" s="473"/>
      <c r="M100" s="473"/>
      <c r="N100" s="474"/>
    </row>
    <row r="101" spans="1:14" ht="12.75">
      <c r="A101" s="330" t="s">
        <v>148</v>
      </c>
      <c r="B101" s="331" t="s">
        <v>716</v>
      </c>
      <c r="C101" s="332">
        <v>1</v>
      </c>
      <c r="D101" s="467"/>
      <c r="E101" s="467">
        <f>SUM(D101*C101)</f>
        <v>0</v>
      </c>
      <c r="F101" s="467"/>
      <c r="G101" s="467">
        <f>SUM(F101*C101)</f>
        <v>0</v>
      </c>
      <c r="H101" s="468">
        <f>SUM(G101+E101)</f>
        <v>0</v>
      </c>
      <c r="I101" s="332"/>
      <c r="J101" s="467"/>
      <c r="K101" s="467">
        <f>SUM(J101*I101)</f>
        <v>0</v>
      </c>
      <c r="L101" s="467"/>
      <c r="M101" s="467">
        <f>SUM(L101*I101)</f>
        <v>0</v>
      </c>
      <c r="N101" s="468">
        <f>SUM(M101+K101)</f>
        <v>0</v>
      </c>
    </row>
    <row r="102" spans="1:14" ht="12.75">
      <c r="A102" s="325" t="s">
        <v>720</v>
      </c>
      <c r="B102" s="326" t="s">
        <v>625</v>
      </c>
      <c r="C102" s="327"/>
      <c r="D102" s="473"/>
      <c r="E102" s="473"/>
      <c r="F102" s="473"/>
      <c r="G102" s="473"/>
      <c r="H102" s="474"/>
      <c r="I102" s="327"/>
      <c r="J102" s="473"/>
      <c r="K102" s="473"/>
      <c r="L102" s="473"/>
      <c r="M102" s="473"/>
      <c r="N102" s="474"/>
    </row>
    <row r="103" spans="1:14" ht="12.75">
      <c r="A103" s="330" t="s">
        <v>721</v>
      </c>
      <c r="B103" s="331" t="s">
        <v>722</v>
      </c>
      <c r="C103" s="332">
        <v>12</v>
      </c>
      <c r="D103" s="467"/>
      <c r="E103" s="467">
        <f>SUM(D103*C103)</f>
        <v>0</v>
      </c>
      <c r="F103" s="467"/>
      <c r="G103" s="467">
        <f>SUM(F103*C103)</f>
        <v>0</v>
      </c>
      <c r="H103" s="468">
        <f>SUM(G103+E103)</f>
        <v>0</v>
      </c>
      <c r="I103" s="332"/>
      <c r="J103" s="467"/>
      <c r="K103" s="467">
        <f>SUM(J103*I103)</f>
        <v>0</v>
      </c>
      <c r="L103" s="467"/>
      <c r="M103" s="467">
        <f>SUM(L103*I103)</f>
        <v>0</v>
      </c>
      <c r="N103" s="468">
        <f>SUM(M103+K103)</f>
        <v>0</v>
      </c>
    </row>
    <row r="104" spans="1:14" ht="12.75">
      <c r="A104" s="325" t="s">
        <v>723</v>
      </c>
      <c r="B104" s="326" t="s">
        <v>625</v>
      </c>
      <c r="C104" s="327"/>
      <c r="D104" s="465"/>
      <c r="E104" s="473"/>
      <c r="F104" s="473"/>
      <c r="G104" s="473"/>
      <c r="H104" s="474"/>
      <c r="I104" s="327"/>
      <c r="J104" s="465"/>
      <c r="K104" s="473"/>
      <c r="L104" s="473"/>
      <c r="M104" s="473"/>
      <c r="N104" s="474"/>
    </row>
    <row r="105" spans="1:14" ht="12.75">
      <c r="A105" s="330" t="s">
        <v>724</v>
      </c>
      <c r="B105" s="331" t="s">
        <v>722</v>
      </c>
      <c r="C105" s="332">
        <v>8</v>
      </c>
      <c r="D105" s="467"/>
      <c r="E105" s="467">
        <f>SUM(D105*C105)</f>
        <v>0</v>
      </c>
      <c r="F105" s="467"/>
      <c r="G105" s="467">
        <f>SUM(F105*C105)</f>
        <v>0</v>
      </c>
      <c r="H105" s="468">
        <f>SUM(G105+E105)</f>
        <v>0</v>
      </c>
      <c r="I105" s="332"/>
      <c r="J105" s="467"/>
      <c r="K105" s="467">
        <f>SUM(J105*I105)</f>
        <v>0</v>
      </c>
      <c r="L105" s="467"/>
      <c r="M105" s="467">
        <f>SUM(L105*I105)</f>
        <v>0</v>
      </c>
      <c r="N105" s="468">
        <f>SUM(M105+K105)</f>
        <v>0</v>
      </c>
    </row>
    <row r="106" spans="1:14" ht="12.75">
      <c r="A106" s="330" t="s">
        <v>725</v>
      </c>
      <c r="B106" s="331" t="s">
        <v>857</v>
      </c>
      <c r="C106" s="332">
        <v>1</v>
      </c>
      <c r="D106" s="467"/>
      <c r="E106" s="467">
        <f>SUM(D106*C106)</f>
        <v>0</v>
      </c>
      <c r="F106" s="467"/>
      <c r="G106" s="467">
        <f>SUM(F106*C106)</f>
        <v>0</v>
      </c>
      <c r="H106" s="468">
        <f>SUM(G106+E106)</f>
        <v>0</v>
      </c>
      <c r="I106" s="332"/>
      <c r="J106" s="467"/>
      <c r="K106" s="467">
        <f>SUM(J106*I106)</f>
        <v>0</v>
      </c>
      <c r="L106" s="467"/>
      <c r="M106" s="467">
        <f>SUM(L106*I106)</f>
        <v>0</v>
      </c>
      <c r="N106" s="468">
        <f>SUM(M106+K106)</f>
        <v>0</v>
      </c>
    </row>
    <row r="107" spans="1:14" ht="12.75">
      <c r="A107" s="320" t="s">
        <v>726</v>
      </c>
      <c r="B107" s="321" t="s">
        <v>625</v>
      </c>
      <c r="C107" s="322"/>
      <c r="D107" s="471"/>
      <c r="E107" s="471"/>
      <c r="F107" s="471"/>
      <c r="G107" s="471"/>
      <c r="H107" s="472"/>
      <c r="I107" s="322"/>
      <c r="J107" s="471"/>
      <c r="K107" s="471"/>
      <c r="L107" s="471"/>
      <c r="M107" s="471"/>
      <c r="N107" s="472"/>
    </row>
    <row r="108" spans="1:14" ht="12.75">
      <c r="A108" s="330" t="s">
        <v>625</v>
      </c>
      <c r="B108" s="331" t="s">
        <v>625</v>
      </c>
      <c r="C108" s="332"/>
      <c r="D108" s="467"/>
      <c r="E108" s="467"/>
      <c r="F108" s="467"/>
      <c r="G108" s="467"/>
      <c r="H108" s="468"/>
      <c r="I108" s="332"/>
      <c r="J108" s="467"/>
      <c r="K108" s="467"/>
      <c r="L108" s="467"/>
      <c r="M108" s="467"/>
      <c r="N108" s="468"/>
    </row>
    <row r="109" spans="1:14" ht="12.75">
      <c r="A109" s="330" t="s">
        <v>727</v>
      </c>
      <c r="B109" s="331" t="s">
        <v>716</v>
      </c>
      <c r="C109" s="332">
        <v>1</v>
      </c>
      <c r="D109" s="467"/>
      <c r="E109" s="467">
        <f>SUM(D109*C109)</f>
        <v>0</v>
      </c>
      <c r="F109" s="467"/>
      <c r="G109" s="467">
        <f>SUM(F109*C109)</f>
        <v>0</v>
      </c>
      <c r="H109" s="468">
        <f>SUM(G109+E109)</f>
        <v>0</v>
      </c>
      <c r="I109" s="332">
        <v>1</v>
      </c>
      <c r="J109" s="467"/>
      <c r="K109" s="467">
        <v>0</v>
      </c>
      <c r="L109" s="467"/>
      <c r="M109" s="467">
        <f>SUM(L109*I109)</f>
        <v>0</v>
      </c>
      <c r="N109" s="468">
        <f>SUM(M109+K109)</f>
        <v>0</v>
      </c>
    </row>
    <row r="110" spans="1:14" ht="15" thickBot="1">
      <c r="A110" s="315" t="s">
        <v>728</v>
      </c>
      <c r="B110" s="339" t="s">
        <v>625</v>
      </c>
      <c r="C110" s="340"/>
      <c r="D110" s="475"/>
      <c r="E110" s="475">
        <f>SUM(E9:E109)</f>
        <v>0</v>
      </c>
      <c r="F110" s="475"/>
      <c r="G110" s="475">
        <f>SUM(G9:G109)</f>
        <v>0</v>
      </c>
      <c r="H110" s="476">
        <f>SUM(H9:H109)</f>
        <v>0</v>
      </c>
      <c r="I110" s="340"/>
      <c r="J110" s="475"/>
      <c r="K110" s="475">
        <f>SUM(K10:K109)</f>
        <v>0</v>
      </c>
      <c r="L110" s="475"/>
      <c r="M110" s="475">
        <f>SUM(M10:M109)</f>
        <v>0</v>
      </c>
      <c r="N110" s="476">
        <f>SUM(N10:N109)</f>
        <v>0</v>
      </c>
    </row>
  </sheetData>
  <sheetProtection password="DA49" sheet="1" objects="1"/>
  <mergeCells count="2">
    <mergeCell ref="B5:H5"/>
    <mergeCell ref="I5:N5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O42"/>
  <sheetViews>
    <sheetView workbookViewId="0" topLeftCell="C1">
      <selection activeCell="I15" sqref="I15"/>
    </sheetView>
  </sheetViews>
  <sheetFormatPr defaultColWidth="9.00390625" defaultRowHeight="12.75"/>
  <cols>
    <col min="1" max="1" width="55.875" style="373" customWidth="1"/>
    <col min="2" max="2" width="7.00390625" style="373" bestFit="1" customWidth="1"/>
    <col min="3" max="3" width="7.125" style="374" bestFit="1" customWidth="1"/>
    <col min="4" max="4" width="8.00390625" style="374" bestFit="1" customWidth="1"/>
    <col min="5" max="5" width="14.00390625" style="374" bestFit="1" customWidth="1"/>
    <col min="6" max="6" width="8.00390625" style="374" bestFit="1" customWidth="1"/>
    <col min="7" max="8" width="14.00390625" style="374" bestFit="1" customWidth="1"/>
    <col min="9" max="10" width="9.125" style="344" customWidth="1"/>
    <col min="11" max="11" width="14.00390625" style="344" bestFit="1" customWidth="1"/>
    <col min="12" max="12" width="9.125" style="344" customWidth="1"/>
    <col min="13" max="13" width="12.625" style="344" bestFit="1" customWidth="1"/>
    <col min="14" max="14" width="14.00390625" style="344" bestFit="1" customWidth="1"/>
    <col min="15" max="16384" width="9.125" style="344" customWidth="1"/>
  </cols>
  <sheetData>
    <row r="1" spans="1:14" ht="12.75">
      <c r="A1" s="343" t="s">
        <v>749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12.75">
      <c r="A2" s="343" t="s">
        <v>746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1:14" ht="12.75">
      <c r="A3" s="343" t="s">
        <v>612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</row>
    <row r="4" spans="1:14" ht="13.5" thickBot="1">
      <c r="A4" s="345" t="s">
        <v>613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5" s="348" customFormat="1" ht="12.75">
      <c r="A5" s="346"/>
      <c r="B5" s="541" t="s">
        <v>614</v>
      </c>
      <c r="C5" s="614"/>
      <c r="D5" s="614"/>
      <c r="E5" s="614"/>
      <c r="F5" s="614"/>
      <c r="G5" s="614"/>
      <c r="H5" s="615"/>
      <c r="I5" s="541" t="s">
        <v>615</v>
      </c>
      <c r="J5" s="614"/>
      <c r="K5" s="614"/>
      <c r="L5" s="614"/>
      <c r="M5" s="614"/>
      <c r="N5" s="615"/>
      <c r="O5" s="347"/>
    </row>
    <row r="6" spans="1:14" ht="12.75">
      <c r="A6" s="349" t="s">
        <v>616</v>
      </c>
      <c r="B6" s="350" t="s">
        <v>617</v>
      </c>
      <c r="C6" s="351" t="s">
        <v>618</v>
      </c>
      <c r="D6" s="351" t="s">
        <v>619</v>
      </c>
      <c r="E6" s="351" t="s">
        <v>620</v>
      </c>
      <c r="F6" s="351" t="s">
        <v>621</v>
      </c>
      <c r="G6" s="351" t="s">
        <v>622</v>
      </c>
      <c r="H6" s="352" t="s">
        <v>623</v>
      </c>
      <c r="I6" s="353" t="s">
        <v>618</v>
      </c>
      <c r="J6" s="351" t="s">
        <v>619</v>
      </c>
      <c r="K6" s="351" t="s">
        <v>620</v>
      </c>
      <c r="L6" s="351" t="s">
        <v>621</v>
      </c>
      <c r="M6" s="351" t="s">
        <v>622</v>
      </c>
      <c r="N6" s="352" t="s">
        <v>623</v>
      </c>
    </row>
    <row r="7" spans="1:14" ht="14.25">
      <c r="A7" s="354" t="s">
        <v>624</v>
      </c>
      <c r="B7" s="355" t="s">
        <v>625</v>
      </c>
      <c r="C7" s="356"/>
      <c r="D7" s="542"/>
      <c r="E7" s="542"/>
      <c r="F7" s="542"/>
      <c r="G7" s="542"/>
      <c r="H7" s="543"/>
      <c r="I7" s="357"/>
      <c r="J7" s="542"/>
      <c r="K7" s="542"/>
      <c r="L7" s="542"/>
      <c r="M7" s="542"/>
      <c r="N7" s="543"/>
    </row>
    <row r="8" spans="1:14" ht="12.75">
      <c r="A8" s="358" t="s">
        <v>652</v>
      </c>
      <c r="B8" s="359" t="s">
        <v>625</v>
      </c>
      <c r="C8" s="360"/>
      <c r="D8" s="544"/>
      <c r="E8" s="544"/>
      <c r="F8" s="544"/>
      <c r="G8" s="544"/>
      <c r="H8" s="545"/>
      <c r="I8" s="361"/>
      <c r="J8" s="544"/>
      <c r="K8" s="544"/>
      <c r="L8" s="544"/>
      <c r="M8" s="544"/>
      <c r="N8" s="545"/>
    </row>
    <row r="9" spans="1:14" ht="12.75">
      <c r="A9" s="362" t="s">
        <v>653</v>
      </c>
      <c r="B9" s="363" t="s">
        <v>625</v>
      </c>
      <c r="C9" s="364"/>
      <c r="D9" s="546"/>
      <c r="E9" s="546"/>
      <c r="F9" s="546"/>
      <c r="G9" s="546"/>
      <c r="H9" s="547"/>
      <c r="I9" s="365"/>
      <c r="J9" s="546"/>
      <c r="K9" s="546"/>
      <c r="L9" s="546"/>
      <c r="M9" s="546"/>
      <c r="N9" s="547"/>
    </row>
    <row r="10" spans="1:14" ht="12.75">
      <c r="A10" s="366" t="s">
        <v>750</v>
      </c>
      <c r="B10" s="367" t="s">
        <v>851</v>
      </c>
      <c r="C10" s="368"/>
      <c r="D10" s="548"/>
      <c r="E10" s="548">
        <f>SUM(D10*C10)</f>
        <v>0</v>
      </c>
      <c r="F10" s="548"/>
      <c r="G10" s="548">
        <f>SUM(F10*C10)</f>
        <v>0</v>
      </c>
      <c r="H10" s="549">
        <f>SUM(G10+E10)</f>
        <v>0</v>
      </c>
      <c r="I10" s="368">
        <v>1</v>
      </c>
      <c r="J10" s="548"/>
      <c r="K10" s="548">
        <f>SUM(J10*I10)</f>
        <v>0</v>
      </c>
      <c r="L10" s="548"/>
      <c r="M10" s="548">
        <f>SUM(L10*I10)</f>
        <v>0</v>
      </c>
      <c r="N10" s="549">
        <f>SUM(M10+K10)</f>
        <v>0</v>
      </c>
    </row>
    <row r="11" spans="1:14" ht="66" customHeight="1">
      <c r="A11" s="369" t="s">
        <v>751</v>
      </c>
      <c r="B11" s="367"/>
      <c r="C11" s="368"/>
      <c r="D11" s="548"/>
      <c r="E11" s="548"/>
      <c r="F11" s="548"/>
      <c r="G11" s="548"/>
      <c r="H11" s="549"/>
      <c r="I11" s="368"/>
      <c r="J11" s="548"/>
      <c r="K11" s="548"/>
      <c r="L11" s="548"/>
      <c r="M11" s="548"/>
      <c r="N11" s="549"/>
    </row>
    <row r="12" spans="1:14" ht="12.75">
      <c r="A12" s="370" t="s">
        <v>658</v>
      </c>
      <c r="B12" s="367" t="s">
        <v>851</v>
      </c>
      <c r="C12" s="368"/>
      <c r="D12" s="548"/>
      <c r="E12" s="548">
        <f aca="true" t="shared" si="0" ref="E12:E19">SUM(D12*C12)</f>
        <v>0</v>
      </c>
      <c r="F12" s="548"/>
      <c r="G12" s="548">
        <f aca="true" t="shared" si="1" ref="G12:G19">SUM(F12*C12)</f>
        <v>0</v>
      </c>
      <c r="H12" s="549">
        <f aca="true" t="shared" si="2" ref="H12:H19">SUM(G12+E12)</f>
        <v>0</v>
      </c>
      <c r="I12" s="368">
        <v>1</v>
      </c>
      <c r="J12" s="548"/>
      <c r="K12" s="548">
        <f aca="true" t="shared" si="3" ref="K12:K19">SUM(J12*I12)</f>
        <v>0</v>
      </c>
      <c r="L12" s="548"/>
      <c r="M12" s="548">
        <f aca="true" t="shared" si="4" ref="M12:M19">SUM(L12*I12)</f>
        <v>0</v>
      </c>
      <c r="N12" s="549">
        <f aca="true" t="shared" si="5" ref="N12:N19">SUM(M12+K12)</f>
        <v>0</v>
      </c>
    </row>
    <row r="13" spans="1:14" ht="12.75">
      <c r="A13" s="370" t="s">
        <v>662</v>
      </c>
      <c r="B13" s="367" t="s">
        <v>888</v>
      </c>
      <c r="C13" s="368">
        <v>100</v>
      </c>
      <c r="D13" s="548"/>
      <c r="E13" s="548">
        <f t="shared" si="0"/>
        <v>0</v>
      </c>
      <c r="F13" s="548"/>
      <c r="G13" s="548">
        <f t="shared" si="1"/>
        <v>0</v>
      </c>
      <c r="H13" s="549">
        <f t="shared" si="2"/>
        <v>0</v>
      </c>
      <c r="I13" s="368"/>
      <c r="J13" s="548"/>
      <c r="K13" s="548">
        <f t="shared" si="3"/>
        <v>0</v>
      </c>
      <c r="L13" s="548"/>
      <c r="M13" s="548">
        <f t="shared" si="4"/>
        <v>0</v>
      </c>
      <c r="N13" s="549">
        <f t="shared" si="5"/>
        <v>0</v>
      </c>
    </row>
    <row r="14" spans="1:14" ht="12.75">
      <c r="A14" s="370" t="s">
        <v>665</v>
      </c>
      <c r="B14" s="367" t="s">
        <v>888</v>
      </c>
      <c r="C14" s="368">
        <v>20</v>
      </c>
      <c r="D14" s="548"/>
      <c r="E14" s="548">
        <f t="shared" si="0"/>
        <v>0</v>
      </c>
      <c r="F14" s="548"/>
      <c r="G14" s="548">
        <f t="shared" si="1"/>
        <v>0</v>
      </c>
      <c r="H14" s="549">
        <f t="shared" si="2"/>
        <v>0</v>
      </c>
      <c r="I14" s="368"/>
      <c r="J14" s="548"/>
      <c r="K14" s="548">
        <f t="shared" si="3"/>
        <v>0</v>
      </c>
      <c r="L14" s="548"/>
      <c r="M14" s="548">
        <f t="shared" si="4"/>
        <v>0</v>
      </c>
      <c r="N14" s="549">
        <f t="shared" si="5"/>
        <v>0</v>
      </c>
    </row>
    <row r="15" spans="1:14" ht="12.75">
      <c r="A15" s="370" t="s">
        <v>666</v>
      </c>
      <c r="B15" s="367" t="s">
        <v>888</v>
      </c>
      <c r="C15" s="368">
        <v>25</v>
      </c>
      <c r="D15" s="548"/>
      <c r="E15" s="548">
        <f t="shared" si="0"/>
        <v>0</v>
      </c>
      <c r="F15" s="548"/>
      <c r="G15" s="548">
        <f t="shared" si="1"/>
        <v>0</v>
      </c>
      <c r="H15" s="549">
        <f t="shared" si="2"/>
        <v>0</v>
      </c>
      <c r="I15" s="368"/>
      <c r="J15" s="548"/>
      <c r="K15" s="548">
        <f t="shared" si="3"/>
        <v>0</v>
      </c>
      <c r="L15" s="548"/>
      <c r="M15" s="548">
        <f t="shared" si="4"/>
        <v>0</v>
      </c>
      <c r="N15" s="549">
        <f t="shared" si="5"/>
        <v>0</v>
      </c>
    </row>
    <row r="16" spans="1:14" ht="12.75">
      <c r="A16" s="370" t="s">
        <v>667</v>
      </c>
      <c r="B16" s="367" t="s">
        <v>851</v>
      </c>
      <c r="C16" s="368">
        <v>1</v>
      </c>
      <c r="D16" s="548"/>
      <c r="E16" s="548">
        <f t="shared" si="0"/>
        <v>0</v>
      </c>
      <c r="F16" s="548"/>
      <c r="G16" s="548">
        <f t="shared" si="1"/>
        <v>0</v>
      </c>
      <c r="H16" s="549">
        <f t="shared" si="2"/>
        <v>0</v>
      </c>
      <c r="I16" s="368"/>
      <c r="J16" s="548"/>
      <c r="K16" s="548">
        <f t="shared" si="3"/>
        <v>0</v>
      </c>
      <c r="L16" s="548"/>
      <c r="M16" s="548">
        <f t="shared" si="4"/>
        <v>0</v>
      </c>
      <c r="N16" s="549">
        <f t="shared" si="5"/>
        <v>0</v>
      </c>
    </row>
    <row r="17" spans="1:14" ht="12.75">
      <c r="A17" s="370" t="s">
        <v>668</v>
      </c>
      <c r="B17" s="367" t="s">
        <v>851</v>
      </c>
      <c r="C17" s="368">
        <v>1</v>
      </c>
      <c r="D17" s="548"/>
      <c r="E17" s="548">
        <f t="shared" si="0"/>
        <v>0</v>
      </c>
      <c r="F17" s="548"/>
      <c r="G17" s="548">
        <f t="shared" si="1"/>
        <v>0</v>
      </c>
      <c r="H17" s="549">
        <f t="shared" si="2"/>
        <v>0</v>
      </c>
      <c r="I17" s="368"/>
      <c r="J17" s="548"/>
      <c r="K17" s="548">
        <f t="shared" si="3"/>
        <v>0</v>
      </c>
      <c r="L17" s="548"/>
      <c r="M17" s="548">
        <f t="shared" si="4"/>
        <v>0</v>
      </c>
      <c r="N17" s="549">
        <f t="shared" si="5"/>
        <v>0</v>
      </c>
    </row>
    <row r="18" spans="1:14" ht="12.75">
      <c r="A18" s="370" t="s">
        <v>669</v>
      </c>
      <c r="B18" s="367" t="s">
        <v>857</v>
      </c>
      <c r="C18" s="368">
        <v>1</v>
      </c>
      <c r="D18" s="548"/>
      <c r="E18" s="548">
        <f t="shared" si="0"/>
        <v>0</v>
      </c>
      <c r="F18" s="548"/>
      <c r="G18" s="548">
        <f t="shared" si="1"/>
        <v>0</v>
      </c>
      <c r="H18" s="549">
        <f t="shared" si="2"/>
        <v>0</v>
      </c>
      <c r="I18" s="368"/>
      <c r="J18" s="548"/>
      <c r="K18" s="548">
        <f t="shared" si="3"/>
        <v>0</v>
      </c>
      <c r="L18" s="548"/>
      <c r="M18" s="548">
        <f t="shared" si="4"/>
        <v>0</v>
      </c>
      <c r="N18" s="549">
        <f t="shared" si="5"/>
        <v>0</v>
      </c>
    </row>
    <row r="19" spans="1:14" ht="12.75">
      <c r="A19" s="370" t="s">
        <v>707</v>
      </c>
      <c r="B19" s="367" t="s">
        <v>851</v>
      </c>
      <c r="C19" s="368">
        <v>1</v>
      </c>
      <c r="D19" s="548"/>
      <c r="E19" s="548">
        <f t="shared" si="0"/>
        <v>0</v>
      </c>
      <c r="F19" s="548"/>
      <c r="G19" s="548">
        <f t="shared" si="1"/>
        <v>0</v>
      </c>
      <c r="H19" s="549">
        <f t="shared" si="2"/>
        <v>0</v>
      </c>
      <c r="I19" s="368"/>
      <c r="J19" s="548"/>
      <c r="K19" s="548">
        <f t="shared" si="3"/>
        <v>0</v>
      </c>
      <c r="L19" s="548"/>
      <c r="M19" s="548">
        <f t="shared" si="4"/>
        <v>0</v>
      </c>
      <c r="N19" s="549">
        <f t="shared" si="5"/>
        <v>0</v>
      </c>
    </row>
    <row r="20" spans="1:14" ht="12.75">
      <c r="A20" s="358" t="s">
        <v>708</v>
      </c>
      <c r="B20" s="359" t="s">
        <v>625</v>
      </c>
      <c r="C20" s="360"/>
      <c r="D20" s="544"/>
      <c r="E20" s="544"/>
      <c r="F20" s="544"/>
      <c r="G20" s="544"/>
      <c r="H20" s="545"/>
      <c r="I20" s="361"/>
      <c r="J20" s="544"/>
      <c r="K20" s="544"/>
      <c r="L20" s="544"/>
      <c r="M20" s="544"/>
      <c r="N20" s="545"/>
    </row>
    <row r="21" spans="1:14" ht="12.75">
      <c r="A21" s="362" t="s">
        <v>709</v>
      </c>
      <c r="B21" s="363" t="s">
        <v>625</v>
      </c>
      <c r="C21" s="364"/>
      <c r="D21" s="546"/>
      <c r="E21" s="546"/>
      <c r="F21" s="546"/>
      <c r="G21" s="546"/>
      <c r="H21" s="547"/>
      <c r="I21" s="365"/>
      <c r="J21" s="546"/>
      <c r="K21" s="546"/>
      <c r="L21" s="546"/>
      <c r="M21" s="546"/>
      <c r="N21" s="547"/>
    </row>
    <row r="22" spans="1:14" ht="12.75">
      <c r="A22" s="370" t="s">
        <v>710</v>
      </c>
      <c r="B22" s="367" t="s">
        <v>888</v>
      </c>
      <c r="C22" s="368">
        <v>10</v>
      </c>
      <c r="D22" s="548"/>
      <c r="E22" s="548">
        <f>SUM(D22*C22)</f>
        <v>0</v>
      </c>
      <c r="F22" s="548"/>
      <c r="G22" s="548">
        <f>SUM(F22*C22)</f>
        <v>0</v>
      </c>
      <c r="H22" s="549">
        <f>SUM(G22+E22)</f>
        <v>0</v>
      </c>
      <c r="I22" s="368"/>
      <c r="J22" s="548"/>
      <c r="K22" s="548">
        <f>SUM(J22*I22)</f>
        <v>0</v>
      </c>
      <c r="L22" s="548"/>
      <c r="M22" s="548">
        <f>SUM(L22*I22)</f>
        <v>0</v>
      </c>
      <c r="N22" s="549">
        <f>SUM(M22+K22)</f>
        <v>0</v>
      </c>
    </row>
    <row r="23" spans="1:14" ht="12.75">
      <c r="A23" s="358" t="s">
        <v>711</v>
      </c>
      <c r="B23" s="359" t="s">
        <v>625</v>
      </c>
      <c r="C23" s="360"/>
      <c r="D23" s="550"/>
      <c r="E23" s="550"/>
      <c r="F23" s="550"/>
      <c r="G23" s="550"/>
      <c r="H23" s="551"/>
      <c r="I23" s="360"/>
      <c r="J23" s="550"/>
      <c r="K23" s="550"/>
      <c r="L23" s="550"/>
      <c r="M23" s="550"/>
      <c r="N23" s="551"/>
    </row>
    <row r="24" spans="1:14" ht="12.75">
      <c r="A24" s="370" t="s">
        <v>625</v>
      </c>
      <c r="B24" s="367" t="s">
        <v>625</v>
      </c>
      <c r="C24" s="368"/>
      <c r="D24" s="548"/>
      <c r="E24" s="548"/>
      <c r="F24" s="548"/>
      <c r="G24" s="548"/>
      <c r="H24" s="549"/>
      <c r="I24" s="368"/>
      <c r="J24" s="548"/>
      <c r="K24" s="548"/>
      <c r="L24" s="548"/>
      <c r="M24" s="548"/>
      <c r="N24" s="549"/>
    </row>
    <row r="25" spans="1:14" ht="12.75">
      <c r="A25" s="358" t="s">
        <v>712</v>
      </c>
      <c r="B25" s="359" t="s">
        <v>625</v>
      </c>
      <c r="C25" s="360"/>
      <c r="D25" s="550"/>
      <c r="E25" s="550"/>
      <c r="F25" s="550"/>
      <c r="G25" s="550"/>
      <c r="H25" s="551"/>
      <c r="I25" s="360"/>
      <c r="J25" s="550"/>
      <c r="K25" s="550"/>
      <c r="L25" s="550"/>
      <c r="M25" s="550"/>
      <c r="N25" s="551"/>
    </row>
    <row r="26" spans="1:14" ht="12.75">
      <c r="A26" s="362" t="s">
        <v>713</v>
      </c>
      <c r="B26" s="363" t="s">
        <v>625</v>
      </c>
      <c r="C26" s="364"/>
      <c r="D26" s="552"/>
      <c r="E26" s="552"/>
      <c r="F26" s="552"/>
      <c r="G26" s="552"/>
      <c r="H26" s="553"/>
      <c r="I26" s="364"/>
      <c r="J26" s="552"/>
      <c r="K26" s="552"/>
      <c r="L26" s="552"/>
      <c r="M26" s="552"/>
      <c r="N26" s="553"/>
    </row>
    <row r="27" spans="1:14" ht="12.75">
      <c r="A27" s="370" t="s">
        <v>713</v>
      </c>
      <c r="B27" s="367" t="s">
        <v>991</v>
      </c>
      <c r="C27" s="368">
        <v>0.03</v>
      </c>
      <c r="D27" s="548"/>
      <c r="E27" s="548">
        <f>SUM(D27*C27)</f>
        <v>0</v>
      </c>
      <c r="F27" s="548"/>
      <c r="G27" s="548">
        <f>SUM(F27*C27)</f>
        <v>0</v>
      </c>
      <c r="H27" s="549">
        <f>SUM(G27+E27)</f>
        <v>0</v>
      </c>
      <c r="I27" s="368">
        <v>0.05</v>
      </c>
      <c r="J27" s="548"/>
      <c r="K27" s="548">
        <f>SUM(J27*I27)</f>
        <v>0</v>
      </c>
      <c r="L27" s="548"/>
      <c r="M27" s="548">
        <f>SUM(L27*I27)</f>
        <v>0</v>
      </c>
      <c r="N27" s="549">
        <f>SUM(M27+K27)</f>
        <v>0</v>
      </c>
    </row>
    <row r="28" spans="1:14" ht="12.75">
      <c r="A28" s="362" t="s">
        <v>714</v>
      </c>
      <c r="B28" s="363" t="s">
        <v>625</v>
      </c>
      <c r="C28" s="364"/>
      <c r="D28" s="552"/>
      <c r="E28" s="552"/>
      <c r="F28" s="552"/>
      <c r="G28" s="552"/>
      <c r="H28" s="553"/>
      <c r="I28" s="364"/>
      <c r="J28" s="552"/>
      <c r="K28" s="552"/>
      <c r="L28" s="552"/>
      <c r="M28" s="552"/>
      <c r="N28" s="553"/>
    </row>
    <row r="29" spans="1:14" ht="12.75">
      <c r="A29" s="370" t="s">
        <v>715</v>
      </c>
      <c r="B29" s="367" t="s">
        <v>716</v>
      </c>
      <c r="C29" s="368">
        <v>1</v>
      </c>
      <c r="D29" s="548"/>
      <c r="E29" s="548">
        <f>SUM(D29*C29)</f>
        <v>0</v>
      </c>
      <c r="F29" s="548"/>
      <c r="G29" s="548">
        <f>SUM(F29*C29)</f>
        <v>0</v>
      </c>
      <c r="H29" s="549">
        <f>SUM(G29+E29)</f>
        <v>0</v>
      </c>
      <c r="I29" s="368">
        <v>1</v>
      </c>
      <c r="J29" s="548"/>
      <c r="K29" s="548">
        <f>SUM(J29*I29)</f>
        <v>0</v>
      </c>
      <c r="L29" s="548"/>
      <c r="M29" s="548">
        <f>SUM(L29*I29)</f>
        <v>0</v>
      </c>
      <c r="N29" s="549">
        <f>SUM(M29+K29)</f>
        <v>0</v>
      </c>
    </row>
    <row r="30" spans="1:14" ht="12.75">
      <c r="A30" s="362" t="s">
        <v>717</v>
      </c>
      <c r="B30" s="363" t="s">
        <v>625</v>
      </c>
      <c r="C30" s="364"/>
      <c r="D30" s="552"/>
      <c r="E30" s="552"/>
      <c r="F30" s="552"/>
      <c r="G30" s="552"/>
      <c r="H30" s="553"/>
      <c r="I30" s="364"/>
      <c r="J30" s="552"/>
      <c r="K30" s="552"/>
      <c r="L30" s="552"/>
      <c r="M30" s="552"/>
      <c r="N30" s="553"/>
    </row>
    <row r="31" spans="1:14" ht="12.75">
      <c r="A31" s="370" t="s">
        <v>718</v>
      </c>
      <c r="B31" s="367" t="s">
        <v>996</v>
      </c>
      <c r="C31" s="368">
        <v>5</v>
      </c>
      <c r="D31" s="548"/>
      <c r="E31" s="548">
        <f>SUM(D31*C31)</f>
        <v>0</v>
      </c>
      <c r="F31" s="548"/>
      <c r="G31" s="548">
        <f>SUM(F31*C31)</f>
        <v>0</v>
      </c>
      <c r="H31" s="549">
        <f>SUM(G31+E31)</f>
        <v>0</v>
      </c>
      <c r="I31" s="368">
        <v>5</v>
      </c>
      <c r="J31" s="548"/>
      <c r="K31" s="548">
        <f>SUM(J31*I31)</f>
        <v>0</v>
      </c>
      <c r="L31" s="548"/>
      <c r="M31" s="548">
        <f>SUM(L31*I31)</f>
        <v>0</v>
      </c>
      <c r="N31" s="549">
        <f>SUM(M31+K31)</f>
        <v>0</v>
      </c>
    </row>
    <row r="32" spans="1:14" ht="12.75">
      <c r="A32" s="362" t="s">
        <v>719</v>
      </c>
      <c r="B32" s="363" t="s">
        <v>625</v>
      </c>
      <c r="C32" s="364"/>
      <c r="D32" s="552"/>
      <c r="E32" s="552"/>
      <c r="F32" s="552"/>
      <c r="G32" s="552"/>
      <c r="H32" s="553"/>
      <c r="I32" s="364"/>
      <c r="J32" s="552"/>
      <c r="K32" s="552"/>
      <c r="L32" s="552"/>
      <c r="M32" s="552"/>
      <c r="N32" s="553"/>
    </row>
    <row r="33" spans="1:14" ht="12.75">
      <c r="A33" s="370" t="s">
        <v>148</v>
      </c>
      <c r="B33" s="367" t="s">
        <v>716</v>
      </c>
      <c r="C33" s="368">
        <v>1</v>
      </c>
      <c r="D33" s="548"/>
      <c r="E33" s="548">
        <f>SUM(D33*C33)</f>
        <v>0</v>
      </c>
      <c r="F33" s="548"/>
      <c r="G33" s="548">
        <f>SUM(F33*C33)</f>
        <v>0</v>
      </c>
      <c r="H33" s="549">
        <f>SUM(G33+E33)</f>
        <v>0</v>
      </c>
      <c r="I33" s="368"/>
      <c r="J33" s="548"/>
      <c r="K33" s="548">
        <f>SUM(J33*I33)</f>
        <v>0</v>
      </c>
      <c r="L33" s="548"/>
      <c r="M33" s="548">
        <f>SUM(L33*I33)</f>
        <v>0</v>
      </c>
      <c r="N33" s="549">
        <f>SUM(M33+K33)</f>
        <v>0</v>
      </c>
    </row>
    <row r="34" spans="1:14" ht="12.75">
      <c r="A34" s="362" t="s">
        <v>720</v>
      </c>
      <c r="B34" s="363" t="s">
        <v>625</v>
      </c>
      <c r="C34" s="364"/>
      <c r="D34" s="552"/>
      <c r="E34" s="552"/>
      <c r="F34" s="552"/>
      <c r="G34" s="552"/>
      <c r="H34" s="553"/>
      <c r="I34" s="364"/>
      <c r="J34" s="552"/>
      <c r="K34" s="552"/>
      <c r="L34" s="552"/>
      <c r="M34" s="552"/>
      <c r="N34" s="553"/>
    </row>
    <row r="35" spans="1:14" ht="12.75">
      <c r="A35" s="370" t="s">
        <v>721</v>
      </c>
      <c r="B35" s="367" t="s">
        <v>722</v>
      </c>
      <c r="C35" s="368">
        <v>2</v>
      </c>
      <c r="D35" s="548"/>
      <c r="E35" s="548">
        <f>SUM(D35*C35)</f>
        <v>0</v>
      </c>
      <c r="F35" s="548"/>
      <c r="G35" s="548">
        <f>SUM(F35*C35)</f>
        <v>0</v>
      </c>
      <c r="H35" s="549">
        <f>SUM(G35+E35)</f>
        <v>0</v>
      </c>
      <c r="I35" s="368"/>
      <c r="J35" s="548"/>
      <c r="K35" s="548">
        <f>SUM(J35*I35)</f>
        <v>0</v>
      </c>
      <c r="L35" s="548"/>
      <c r="M35" s="548">
        <f>SUM(L35*I35)</f>
        <v>0</v>
      </c>
      <c r="N35" s="549">
        <f>SUM(M35+K35)</f>
        <v>0</v>
      </c>
    </row>
    <row r="36" spans="1:14" ht="12.75">
      <c r="A36" s="362" t="s">
        <v>723</v>
      </c>
      <c r="B36" s="363" t="s">
        <v>625</v>
      </c>
      <c r="C36" s="364"/>
      <c r="D36" s="546"/>
      <c r="E36" s="552"/>
      <c r="F36" s="552"/>
      <c r="G36" s="552"/>
      <c r="H36" s="553"/>
      <c r="I36" s="364"/>
      <c r="J36" s="546"/>
      <c r="K36" s="552"/>
      <c r="L36" s="552"/>
      <c r="M36" s="552"/>
      <c r="N36" s="553"/>
    </row>
    <row r="37" spans="1:14" ht="12.75">
      <c r="A37" s="370" t="s">
        <v>724</v>
      </c>
      <c r="B37" s="367" t="s">
        <v>722</v>
      </c>
      <c r="C37" s="368">
        <v>2</v>
      </c>
      <c r="D37" s="548"/>
      <c r="E37" s="548">
        <f>SUM(D37*C37)</f>
        <v>0</v>
      </c>
      <c r="F37" s="548"/>
      <c r="G37" s="548">
        <f>SUM(F37*C37)</f>
        <v>0</v>
      </c>
      <c r="H37" s="549">
        <f>SUM(G37+E37)</f>
        <v>0</v>
      </c>
      <c r="I37" s="368"/>
      <c r="J37" s="548"/>
      <c r="K37" s="548">
        <f>SUM(J37*I37)</f>
        <v>0</v>
      </c>
      <c r="L37" s="548"/>
      <c r="M37" s="548">
        <f>SUM(L37*I37)</f>
        <v>0</v>
      </c>
      <c r="N37" s="549">
        <f>SUM(M37+K37)</f>
        <v>0</v>
      </c>
    </row>
    <row r="38" spans="1:14" ht="12.75">
      <c r="A38" s="370" t="s">
        <v>725</v>
      </c>
      <c r="B38" s="367" t="s">
        <v>857</v>
      </c>
      <c r="C38" s="368">
        <v>1</v>
      </c>
      <c r="D38" s="548"/>
      <c r="E38" s="548">
        <f>SUM(D38*C38)</f>
        <v>0</v>
      </c>
      <c r="F38" s="548"/>
      <c r="G38" s="548">
        <f>SUM(F38*C38)</f>
        <v>0</v>
      </c>
      <c r="H38" s="549">
        <f>SUM(G38+E38)</f>
        <v>0</v>
      </c>
      <c r="I38" s="368"/>
      <c r="J38" s="548"/>
      <c r="K38" s="548">
        <f>SUM(J38*I38)</f>
        <v>0</v>
      </c>
      <c r="L38" s="548"/>
      <c r="M38" s="548">
        <f>SUM(L38*I38)</f>
        <v>0</v>
      </c>
      <c r="N38" s="549">
        <f>SUM(M38+K38)</f>
        <v>0</v>
      </c>
    </row>
    <row r="39" spans="1:14" ht="12.75">
      <c r="A39" s="358" t="s">
        <v>726</v>
      </c>
      <c r="B39" s="359" t="s">
        <v>625</v>
      </c>
      <c r="C39" s="360"/>
      <c r="D39" s="550"/>
      <c r="E39" s="550"/>
      <c r="F39" s="550"/>
      <c r="G39" s="550"/>
      <c r="H39" s="551"/>
      <c r="I39" s="360"/>
      <c r="J39" s="550"/>
      <c r="K39" s="550"/>
      <c r="L39" s="550"/>
      <c r="M39" s="550"/>
      <c r="N39" s="551"/>
    </row>
    <row r="40" spans="1:14" ht="12.75">
      <c r="A40" s="370" t="s">
        <v>625</v>
      </c>
      <c r="B40" s="367" t="s">
        <v>625</v>
      </c>
      <c r="C40" s="368"/>
      <c r="D40" s="548"/>
      <c r="E40" s="548"/>
      <c r="F40" s="548"/>
      <c r="G40" s="548"/>
      <c r="H40" s="549"/>
      <c r="I40" s="368"/>
      <c r="J40" s="548"/>
      <c r="K40" s="548"/>
      <c r="L40" s="548"/>
      <c r="M40" s="548"/>
      <c r="N40" s="549"/>
    </row>
    <row r="41" spans="1:14" ht="12.75">
      <c r="A41" s="370" t="s">
        <v>727</v>
      </c>
      <c r="B41" s="367" t="s">
        <v>716</v>
      </c>
      <c r="C41" s="368">
        <v>1</v>
      </c>
      <c r="D41" s="548"/>
      <c r="E41" s="548">
        <f>SUM(D41*C41)</f>
        <v>0</v>
      </c>
      <c r="F41" s="548"/>
      <c r="G41" s="548">
        <f>SUM(F41*C41)</f>
        <v>0</v>
      </c>
      <c r="H41" s="549">
        <f>SUM(G41+E41)</f>
        <v>0</v>
      </c>
      <c r="I41" s="368">
        <v>1</v>
      </c>
      <c r="J41" s="548"/>
      <c r="K41" s="548">
        <v>0</v>
      </c>
      <c r="L41" s="548"/>
      <c r="M41" s="548">
        <f>SUM(L41*I41)</f>
        <v>0</v>
      </c>
      <c r="N41" s="549">
        <f>SUM(M41+K41)</f>
        <v>0</v>
      </c>
    </row>
    <row r="42" spans="1:14" ht="15" thickBot="1">
      <c r="A42" s="354" t="s">
        <v>728</v>
      </c>
      <c r="B42" s="371" t="s">
        <v>625</v>
      </c>
      <c r="C42" s="372"/>
      <c r="D42" s="554"/>
      <c r="E42" s="554">
        <f>SUM(E8:E41)</f>
        <v>0</v>
      </c>
      <c r="F42" s="554"/>
      <c r="G42" s="554">
        <f>SUM(G8:G41)</f>
        <v>0</v>
      </c>
      <c r="H42" s="555">
        <f>SUM(H8:H41)</f>
        <v>0</v>
      </c>
      <c r="I42" s="372"/>
      <c r="J42" s="554"/>
      <c r="K42" s="554">
        <f>SUM(K8:K41)</f>
        <v>0</v>
      </c>
      <c r="L42" s="554"/>
      <c r="M42" s="554">
        <f>SUM(M8:M41)</f>
        <v>0</v>
      </c>
      <c r="N42" s="555">
        <f>SUM(N8:N41)</f>
        <v>0</v>
      </c>
    </row>
  </sheetData>
  <sheetProtection password="DA49" sheet="1" objects="1"/>
  <mergeCells count="2">
    <mergeCell ref="B5:H5"/>
    <mergeCell ref="I5:N5"/>
  </mergeCells>
  <printOptions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/>
  <dimension ref="A1:O43"/>
  <sheetViews>
    <sheetView workbookViewId="0" topLeftCell="B1">
      <selection activeCell="I18" sqref="I18"/>
    </sheetView>
  </sheetViews>
  <sheetFormatPr defaultColWidth="9.00390625" defaultRowHeight="12.75"/>
  <cols>
    <col min="1" max="1" width="52.125" style="404" customWidth="1"/>
    <col min="2" max="2" width="7.00390625" style="404" bestFit="1" customWidth="1"/>
    <col min="3" max="3" width="5.875" style="405" bestFit="1" customWidth="1"/>
    <col min="4" max="4" width="7.125" style="405" bestFit="1" customWidth="1"/>
    <col min="5" max="5" width="14.00390625" style="405" bestFit="1" customWidth="1"/>
    <col min="6" max="6" width="8.00390625" style="405" bestFit="1" customWidth="1"/>
    <col min="7" max="8" width="14.00390625" style="405" bestFit="1" customWidth="1"/>
    <col min="9" max="10" width="9.125" style="376" customWidth="1"/>
    <col min="11" max="11" width="14.00390625" style="376" bestFit="1" customWidth="1"/>
    <col min="12" max="12" width="9.125" style="376" customWidth="1"/>
    <col min="13" max="13" width="12.625" style="376" bestFit="1" customWidth="1"/>
    <col min="14" max="14" width="14.00390625" style="376" bestFit="1" customWidth="1"/>
    <col min="15" max="16384" width="9.125" style="376" customWidth="1"/>
  </cols>
  <sheetData>
    <row r="1" spans="1:14" ht="12.75">
      <c r="A1" s="375" t="s">
        <v>752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12.75">
      <c r="A2" s="375" t="s">
        <v>753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12.75">
      <c r="A3" s="375" t="s">
        <v>612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13.5" thickBot="1">
      <c r="A4" s="377" t="s">
        <v>613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15" s="380" customFormat="1" ht="12.75">
      <c r="A5" s="378"/>
      <c r="B5" s="616" t="s">
        <v>614</v>
      </c>
      <c r="C5" s="617"/>
      <c r="D5" s="617"/>
      <c r="E5" s="617"/>
      <c r="F5" s="617"/>
      <c r="G5" s="617"/>
      <c r="H5" s="618"/>
      <c r="I5" s="616" t="s">
        <v>615</v>
      </c>
      <c r="J5" s="617"/>
      <c r="K5" s="617"/>
      <c r="L5" s="617"/>
      <c r="M5" s="617"/>
      <c r="N5" s="618"/>
      <c r="O5" s="379"/>
    </row>
    <row r="6" spans="1:14" ht="12.75">
      <c r="A6" s="381" t="s">
        <v>616</v>
      </c>
      <c r="B6" s="382" t="s">
        <v>617</v>
      </c>
      <c r="C6" s="383" t="s">
        <v>618</v>
      </c>
      <c r="D6" s="383" t="s">
        <v>619</v>
      </c>
      <c r="E6" s="383" t="s">
        <v>620</v>
      </c>
      <c r="F6" s="383" t="s">
        <v>621</v>
      </c>
      <c r="G6" s="383" t="s">
        <v>622</v>
      </c>
      <c r="H6" s="384" t="s">
        <v>623</v>
      </c>
      <c r="I6" s="385" t="s">
        <v>618</v>
      </c>
      <c r="J6" s="383" t="s">
        <v>619</v>
      </c>
      <c r="K6" s="383" t="s">
        <v>620</v>
      </c>
      <c r="L6" s="383" t="s">
        <v>621</v>
      </c>
      <c r="M6" s="383" t="s">
        <v>622</v>
      </c>
      <c r="N6" s="384" t="s">
        <v>623</v>
      </c>
    </row>
    <row r="7" spans="1:14" ht="14.25">
      <c r="A7" s="386" t="s">
        <v>624</v>
      </c>
      <c r="B7" s="387" t="s">
        <v>625</v>
      </c>
      <c r="C7" s="388"/>
      <c r="D7" s="556"/>
      <c r="E7" s="556"/>
      <c r="F7" s="556"/>
      <c r="G7" s="556"/>
      <c r="H7" s="557"/>
      <c r="I7" s="389"/>
      <c r="J7" s="556"/>
      <c r="K7" s="556"/>
      <c r="L7" s="556"/>
      <c r="M7" s="556"/>
      <c r="N7" s="557"/>
    </row>
    <row r="8" spans="1:14" ht="12.75">
      <c r="A8" s="390" t="s">
        <v>730</v>
      </c>
      <c r="B8" s="391" t="s">
        <v>625</v>
      </c>
      <c r="C8" s="392"/>
      <c r="D8" s="558"/>
      <c r="E8" s="558"/>
      <c r="F8" s="558"/>
      <c r="G8" s="558"/>
      <c r="H8" s="559"/>
      <c r="I8" s="393"/>
      <c r="J8" s="558"/>
      <c r="K8" s="558"/>
      <c r="L8" s="558"/>
      <c r="M8" s="558"/>
      <c r="N8" s="559"/>
    </row>
    <row r="9" spans="1:14" ht="12.75">
      <c r="A9" s="394" t="s">
        <v>731</v>
      </c>
      <c r="B9" s="395" t="s">
        <v>625</v>
      </c>
      <c r="C9" s="396"/>
      <c r="D9" s="560"/>
      <c r="E9" s="560"/>
      <c r="F9" s="560"/>
      <c r="G9" s="560"/>
      <c r="H9" s="561"/>
      <c r="I9" s="397"/>
      <c r="J9" s="560"/>
      <c r="K9" s="560"/>
      <c r="L9" s="560"/>
      <c r="M9" s="560"/>
      <c r="N9" s="561"/>
    </row>
    <row r="10" spans="1:14" ht="12.75">
      <c r="A10" s="398" t="s">
        <v>732</v>
      </c>
      <c r="B10" s="399" t="s">
        <v>851</v>
      </c>
      <c r="C10" s="400"/>
      <c r="D10" s="562"/>
      <c r="E10" s="562">
        <f aca="true" t="shared" si="0" ref="E10:E19">SUM(D10*C10)</f>
        <v>0</v>
      </c>
      <c r="F10" s="562"/>
      <c r="G10" s="562">
        <f aca="true" t="shared" si="1" ref="G10:G19">SUM(F10*C10)</f>
        <v>0</v>
      </c>
      <c r="H10" s="563">
        <f aca="true" t="shared" si="2" ref="H10:H19">SUM(G10+E10)</f>
        <v>0</v>
      </c>
      <c r="I10" s="400">
        <v>1</v>
      </c>
      <c r="J10" s="562"/>
      <c r="K10" s="562">
        <f aca="true" t="shared" si="3" ref="K10:K19">SUM(J10*I10)</f>
        <v>0</v>
      </c>
      <c r="L10" s="562"/>
      <c r="M10" s="562">
        <f aca="true" t="shared" si="4" ref="M10:M19">SUM(L10*I10)</f>
        <v>0</v>
      </c>
      <c r="N10" s="563">
        <f aca="true" t="shared" si="5" ref="N10:N19">SUM(M10+K10)</f>
        <v>0</v>
      </c>
    </row>
    <row r="11" spans="1:14" ht="12.75">
      <c r="A11" s="398" t="s">
        <v>733</v>
      </c>
      <c r="B11" s="399" t="s">
        <v>851</v>
      </c>
      <c r="C11" s="400"/>
      <c r="D11" s="562"/>
      <c r="E11" s="562">
        <f t="shared" si="0"/>
        <v>0</v>
      </c>
      <c r="F11" s="562"/>
      <c r="G11" s="562">
        <f t="shared" si="1"/>
        <v>0</v>
      </c>
      <c r="H11" s="563">
        <f t="shared" si="2"/>
        <v>0</v>
      </c>
      <c r="I11" s="400">
        <v>16</v>
      </c>
      <c r="J11" s="562"/>
      <c r="K11" s="562">
        <f t="shared" si="3"/>
        <v>0</v>
      </c>
      <c r="L11" s="562"/>
      <c r="M11" s="562">
        <f t="shared" si="4"/>
        <v>0</v>
      </c>
      <c r="N11" s="563">
        <f t="shared" si="5"/>
        <v>0</v>
      </c>
    </row>
    <row r="12" spans="1:14" ht="12.75">
      <c r="A12" s="398" t="s">
        <v>754</v>
      </c>
      <c r="B12" s="399" t="s">
        <v>851</v>
      </c>
      <c r="C12" s="400"/>
      <c r="D12" s="562"/>
      <c r="E12" s="562">
        <f t="shared" si="0"/>
        <v>0</v>
      </c>
      <c r="F12" s="562"/>
      <c r="G12" s="562">
        <f t="shared" si="1"/>
        <v>0</v>
      </c>
      <c r="H12" s="563">
        <f t="shared" si="2"/>
        <v>0</v>
      </c>
      <c r="I12" s="400">
        <v>2</v>
      </c>
      <c r="J12" s="562"/>
      <c r="K12" s="562">
        <f t="shared" si="3"/>
        <v>0</v>
      </c>
      <c r="L12" s="562"/>
      <c r="M12" s="562">
        <f t="shared" si="4"/>
        <v>0</v>
      </c>
      <c r="N12" s="563">
        <f t="shared" si="5"/>
        <v>0</v>
      </c>
    </row>
    <row r="13" spans="1:14" ht="12.75">
      <c r="A13" s="398" t="s">
        <v>736</v>
      </c>
      <c r="B13" s="399" t="s">
        <v>851</v>
      </c>
      <c r="C13" s="400">
        <v>16</v>
      </c>
      <c r="D13" s="562"/>
      <c r="E13" s="562">
        <f t="shared" si="0"/>
        <v>0</v>
      </c>
      <c r="F13" s="562"/>
      <c r="G13" s="562">
        <f t="shared" si="1"/>
        <v>0</v>
      </c>
      <c r="H13" s="563">
        <f t="shared" si="2"/>
        <v>0</v>
      </c>
      <c r="I13" s="400"/>
      <c r="J13" s="562"/>
      <c r="K13" s="562">
        <f t="shared" si="3"/>
        <v>0</v>
      </c>
      <c r="L13" s="562"/>
      <c r="M13" s="562">
        <f t="shared" si="4"/>
        <v>0</v>
      </c>
      <c r="N13" s="563">
        <f t="shared" si="5"/>
        <v>0</v>
      </c>
    </row>
    <row r="14" spans="1:14" ht="12.75">
      <c r="A14" s="398" t="s">
        <v>737</v>
      </c>
      <c r="B14" s="399" t="s">
        <v>851</v>
      </c>
      <c r="C14" s="400"/>
      <c r="D14" s="562"/>
      <c r="E14" s="562">
        <f t="shared" si="0"/>
        <v>0</v>
      </c>
      <c r="F14" s="562"/>
      <c r="G14" s="562">
        <f t="shared" si="1"/>
        <v>0</v>
      </c>
      <c r="H14" s="563">
        <f t="shared" si="2"/>
        <v>0</v>
      </c>
      <c r="I14" s="400">
        <v>1</v>
      </c>
      <c r="J14" s="562"/>
      <c r="K14" s="562">
        <f t="shared" si="3"/>
        <v>0</v>
      </c>
      <c r="L14" s="562"/>
      <c r="M14" s="562">
        <f t="shared" si="4"/>
        <v>0</v>
      </c>
      <c r="N14" s="563">
        <f t="shared" si="5"/>
        <v>0</v>
      </c>
    </row>
    <row r="15" spans="1:14" ht="12.75">
      <c r="A15" s="398" t="s">
        <v>738</v>
      </c>
      <c r="B15" s="399" t="s">
        <v>888</v>
      </c>
      <c r="C15" s="400">
        <v>74</v>
      </c>
      <c r="D15" s="562"/>
      <c r="E15" s="562">
        <f t="shared" si="0"/>
        <v>0</v>
      </c>
      <c r="F15" s="562"/>
      <c r="G15" s="562">
        <f t="shared" si="1"/>
        <v>0</v>
      </c>
      <c r="H15" s="563">
        <f t="shared" si="2"/>
        <v>0</v>
      </c>
      <c r="I15" s="400"/>
      <c r="J15" s="562"/>
      <c r="K15" s="562">
        <f t="shared" si="3"/>
        <v>0</v>
      </c>
      <c r="L15" s="562"/>
      <c r="M15" s="562">
        <f t="shared" si="4"/>
        <v>0</v>
      </c>
      <c r="N15" s="563">
        <f t="shared" si="5"/>
        <v>0</v>
      </c>
    </row>
    <row r="16" spans="1:14" ht="12.75">
      <c r="A16" s="398" t="s">
        <v>739</v>
      </c>
      <c r="B16" s="399" t="s">
        <v>888</v>
      </c>
      <c r="C16" s="400">
        <v>165</v>
      </c>
      <c r="D16" s="562"/>
      <c r="E16" s="562">
        <f t="shared" si="0"/>
        <v>0</v>
      </c>
      <c r="F16" s="562"/>
      <c r="G16" s="562">
        <f t="shared" si="1"/>
        <v>0</v>
      </c>
      <c r="H16" s="563">
        <f t="shared" si="2"/>
        <v>0</v>
      </c>
      <c r="I16" s="400"/>
      <c r="J16" s="562"/>
      <c r="K16" s="562">
        <f t="shared" si="3"/>
        <v>0</v>
      </c>
      <c r="L16" s="562"/>
      <c r="M16" s="562">
        <f t="shared" si="4"/>
        <v>0</v>
      </c>
      <c r="N16" s="563">
        <f t="shared" si="5"/>
        <v>0</v>
      </c>
    </row>
    <row r="17" spans="1:14" ht="12.75">
      <c r="A17" s="398" t="s">
        <v>740</v>
      </c>
      <c r="B17" s="399" t="s">
        <v>888</v>
      </c>
      <c r="C17" s="400">
        <v>210</v>
      </c>
      <c r="D17" s="562"/>
      <c r="E17" s="562">
        <f t="shared" si="0"/>
        <v>0</v>
      </c>
      <c r="F17" s="562"/>
      <c r="G17" s="562">
        <f t="shared" si="1"/>
        <v>0</v>
      </c>
      <c r="H17" s="563">
        <f t="shared" si="2"/>
        <v>0</v>
      </c>
      <c r="I17" s="400"/>
      <c r="J17" s="562"/>
      <c r="K17" s="562">
        <f t="shared" si="3"/>
        <v>0</v>
      </c>
      <c r="L17" s="562"/>
      <c r="M17" s="562">
        <f t="shared" si="4"/>
        <v>0</v>
      </c>
      <c r="N17" s="563">
        <f t="shared" si="5"/>
        <v>0</v>
      </c>
    </row>
    <row r="18" spans="1:14" ht="12.75">
      <c r="A18" s="398" t="s">
        <v>647</v>
      </c>
      <c r="B18" s="399" t="s">
        <v>888</v>
      </c>
      <c r="C18" s="400">
        <v>30</v>
      </c>
      <c r="D18" s="562"/>
      <c r="E18" s="562">
        <f t="shared" si="0"/>
        <v>0</v>
      </c>
      <c r="F18" s="562"/>
      <c r="G18" s="562">
        <f t="shared" si="1"/>
        <v>0</v>
      </c>
      <c r="H18" s="563">
        <f t="shared" si="2"/>
        <v>0</v>
      </c>
      <c r="I18" s="400"/>
      <c r="J18" s="562"/>
      <c r="K18" s="562">
        <f t="shared" si="3"/>
        <v>0</v>
      </c>
      <c r="L18" s="562"/>
      <c r="M18" s="562">
        <f t="shared" si="4"/>
        <v>0</v>
      </c>
      <c r="N18" s="563">
        <f t="shared" si="5"/>
        <v>0</v>
      </c>
    </row>
    <row r="19" spans="1:14" ht="12.75">
      <c r="A19" s="398" t="s">
        <v>707</v>
      </c>
      <c r="B19" s="399" t="s">
        <v>851</v>
      </c>
      <c r="C19" s="400">
        <v>1</v>
      </c>
      <c r="D19" s="562"/>
      <c r="E19" s="562">
        <f t="shared" si="0"/>
        <v>0</v>
      </c>
      <c r="F19" s="562"/>
      <c r="G19" s="562">
        <f t="shared" si="1"/>
        <v>0</v>
      </c>
      <c r="H19" s="563">
        <f t="shared" si="2"/>
        <v>0</v>
      </c>
      <c r="I19" s="400"/>
      <c r="J19" s="562"/>
      <c r="K19" s="562">
        <f t="shared" si="3"/>
        <v>0</v>
      </c>
      <c r="L19" s="562"/>
      <c r="M19" s="562">
        <f t="shared" si="4"/>
        <v>0</v>
      </c>
      <c r="N19" s="563">
        <f t="shared" si="5"/>
        <v>0</v>
      </c>
    </row>
    <row r="20" spans="1:14" ht="12.75">
      <c r="A20" s="394" t="s">
        <v>741</v>
      </c>
      <c r="B20" s="395" t="s">
        <v>625</v>
      </c>
      <c r="C20" s="396"/>
      <c r="D20" s="560"/>
      <c r="E20" s="560"/>
      <c r="F20" s="560"/>
      <c r="G20" s="560"/>
      <c r="H20" s="561"/>
      <c r="I20" s="396"/>
      <c r="J20" s="560"/>
      <c r="K20" s="560"/>
      <c r="L20" s="560"/>
      <c r="M20" s="560"/>
      <c r="N20" s="561"/>
    </row>
    <row r="21" spans="1:14" ht="12.75">
      <c r="A21" s="401" t="s">
        <v>742</v>
      </c>
      <c r="B21" s="399" t="s">
        <v>851</v>
      </c>
      <c r="C21" s="400">
        <v>1</v>
      </c>
      <c r="D21" s="562"/>
      <c r="E21" s="562">
        <f>SUM(D21*C21)</f>
        <v>0</v>
      </c>
      <c r="F21" s="562"/>
      <c r="G21" s="562">
        <f>SUM(F21*C21)</f>
        <v>0</v>
      </c>
      <c r="H21" s="563">
        <f>SUM(G21+E21)</f>
        <v>0</v>
      </c>
      <c r="I21" s="400"/>
      <c r="J21" s="562"/>
      <c r="K21" s="562">
        <f>SUM(J21*I21)</f>
        <v>0</v>
      </c>
      <c r="L21" s="562"/>
      <c r="M21" s="562">
        <f>SUM(L21*I21)</f>
        <v>0</v>
      </c>
      <c r="N21" s="563">
        <f>SUM(M21+K21)</f>
        <v>0</v>
      </c>
    </row>
    <row r="22" spans="1:14" ht="12.75">
      <c r="A22" s="401" t="s">
        <v>743</v>
      </c>
      <c r="B22" s="399" t="s">
        <v>851</v>
      </c>
      <c r="C22" s="400">
        <v>1</v>
      </c>
      <c r="D22" s="562"/>
      <c r="E22" s="562">
        <f>SUM(D22*C22)</f>
        <v>0</v>
      </c>
      <c r="F22" s="562"/>
      <c r="G22" s="562">
        <f>SUM(F22*C22)</f>
        <v>0</v>
      </c>
      <c r="H22" s="563">
        <f>SUM(G22+E22)</f>
        <v>0</v>
      </c>
      <c r="I22" s="400"/>
      <c r="J22" s="562"/>
      <c r="K22" s="562">
        <f>SUM(J22*I22)</f>
        <v>0</v>
      </c>
      <c r="L22" s="562"/>
      <c r="M22" s="562">
        <f>SUM(L22*I22)</f>
        <v>0</v>
      </c>
      <c r="N22" s="563">
        <f>SUM(M22+K22)</f>
        <v>0</v>
      </c>
    </row>
    <row r="23" spans="1:14" ht="12.75">
      <c r="A23" s="401" t="s">
        <v>744</v>
      </c>
      <c r="B23" s="399" t="s">
        <v>851</v>
      </c>
      <c r="C23" s="400">
        <v>1</v>
      </c>
      <c r="D23" s="562"/>
      <c r="E23" s="562">
        <f>SUM(D23*C23)</f>
        <v>0</v>
      </c>
      <c r="F23" s="562"/>
      <c r="G23" s="562">
        <f>SUM(F23*C23)</f>
        <v>0</v>
      </c>
      <c r="H23" s="563">
        <f>SUM(G23+E23)</f>
        <v>0</v>
      </c>
      <c r="I23" s="400"/>
      <c r="J23" s="562"/>
      <c r="K23" s="562">
        <f>SUM(J23*I23)</f>
        <v>0</v>
      </c>
      <c r="L23" s="562"/>
      <c r="M23" s="562">
        <f>SUM(L23*I23)</f>
        <v>0</v>
      </c>
      <c r="N23" s="563">
        <f>SUM(M23+K23)</f>
        <v>0</v>
      </c>
    </row>
    <row r="24" spans="1:14" ht="12.75">
      <c r="A24" s="390" t="s">
        <v>711</v>
      </c>
      <c r="B24" s="391" t="s">
        <v>625</v>
      </c>
      <c r="C24" s="392"/>
      <c r="D24" s="564"/>
      <c r="E24" s="564"/>
      <c r="F24" s="564"/>
      <c r="G24" s="564"/>
      <c r="H24" s="565"/>
      <c r="I24" s="392"/>
      <c r="J24" s="564"/>
      <c r="K24" s="564"/>
      <c r="L24" s="564"/>
      <c r="M24" s="564"/>
      <c r="N24" s="565"/>
    </row>
    <row r="25" spans="1:14" ht="12.75">
      <c r="A25" s="398" t="s">
        <v>625</v>
      </c>
      <c r="B25" s="399" t="s">
        <v>625</v>
      </c>
      <c r="C25" s="400"/>
      <c r="D25" s="562"/>
      <c r="E25" s="562"/>
      <c r="F25" s="562"/>
      <c r="G25" s="562"/>
      <c r="H25" s="563"/>
      <c r="I25" s="400"/>
      <c r="J25" s="562"/>
      <c r="K25" s="562"/>
      <c r="L25" s="562"/>
      <c r="M25" s="562"/>
      <c r="N25" s="563"/>
    </row>
    <row r="26" spans="1:14" ht="12.75">
      <c r="A26" s="390" t="s">
        <v>712</v>
      </c>
      <c r="B26" s="391" t="s">
        <v>625</v>
      </c>
      <c r="C26" s="392"/>
      <c r="D26" s="564"/>
      <c r="E26" s="564"/>
      <c r="F26" s="564"/>
      <c r="G26" s="564"/>
      <c r="H26" s="565"/>
      <c r="I26" s="392"/>
      <c r="J26" s="564"/>
      <c r="K26" s="564"/>
      <c r="L26" s="564"/>
      <c r="M26" s="564"/>
      <c r="N26" s="565"/>
    </row>
    <row r="27" spans="1:14" ht="12.75">
      <c r="A27" s="394" t="s">
        <v>713</v>
      </c>
      <c r="B27" s="395" t="s">
        <v>625</v>
      </c>
      <c r="C27" s="396"/>
      <c r="D27" s="566"/>
      <c r="E27" s="566"/>
      <c r="F27" s="566"/>
      <c r="G27" s="566"/>
      <c r="H27" s="567"/>
      <c r="I27" s="396"/>
      <c r="J27" s="566"/>
      <c r="K27" s="566"/>
      <c r="L27" s="566"/>
      <c r="M27" s="566"/>
      <c r="N27" s="567"/>
    </row>
    <row r="28" spans="1:14" ht="12.75">
      <c r="A28" s="398" t="s">
        <v>713</v>
      </c>
      <c r="B28" s="399" t="s">
        <v>991</v>
      </c>
      <c r="C28" s="400">
        <v>0.15</v>
      </c>
      <c r="D28" s="562"/>
      <c r="E28" s="562">
        <f>SUM(D28*C28)</f>
        <v>0</v>
      </c>
      <c r="F28" s="562"/>
      <c r="G28" s="562">
        <f>SUM(F28*C28)</f>
        <v>0</v>
      </c>
      <c r="H28" s="563">
        <f>SUM(G28+E28)</f>
        <v>0</v>
      </c>
      <c r="I28" s="400">
        <v>0.05</v>
      </c>
      <c r="J28" s="562"/>
      <c r="K28" s="562">
        <f>SUM(J28*I28)</f>
        <v>0</v>
      </c>
      <c r="L28" s="562"/>
      <c r="M28" s="562">
        <f>SUM(L28*I28)</f>
        <v>0</v>
      </c>
      <c r="N28" s="563">
        <f>SUM(M28+K28)</f>
        <v>0</v>
      </c>
    </row>
    <row r="29" spans="1:14" ht="12.75">
      <c r="A29" s="394" t="s">
        <v>714</v>
      </c>
      <c r="B29" s="395" t="s">
        <v>625</v>
      </c>
      <c r="C29" s="396"/>
      <c r="D29" s="566"/>
      <c r="E29" s="566"/>
      <c r="F29" s="566"/>
      <c r="G29" s="566"/>
      <c r="H29" s="567"/>
      <c r="I29" s="396"/>
      <c r="J29" s="566"/>
      <c r="K29" s="566"/>
      <c r="L29" s="566"/>
      <c r="M29" s="566"/>
      <c r="N29" s="567"/>
    </row>
    <row r="30" spans="1:14" ht="12.75">
      <c r="A30" s="398" t="s">
        <v>715</v>
      </c>
      <c r="B30" s="399" t="s">
        <v>716</v>
      </c>
      <c r="C30" s="400">
        <v>1</v>
      </c>
      <c r="D30" s="562"/>
      <c r="E30" s="562">
        <f>SUM(D30*C30)</f>
        <v>0</v>
      </c>
      <c r="F30" s="562"/>
      <c r="G30" s="562">
        <f>SUM(F30*C30)</f>
        <v>0</v>
      </c>
      <c r="H30" s="563">
        <f>SUM(G30+E30)</f>
        <v>0</v>
      </c>
      <c r="I30" s="400">
        <v>1</v>
      </c>
      <c r="J30" s="562"/>
      <c r="K30" s="562">
        <f>SUM(J30*I30)</f>
        <v>0</v>
      </c>
      <c r="L30" s="562"/>
      <c r="M30" s="562">
        <f>SUM(L30*I30)</f>
        <v>0</v>
      </c>
      <c r="N30" s="563">
        <f>SUM(M30+K30)</f>
        <v>0</v>
      </c>
    </row>
    <row r="31" spans="1:14" ht="12.75">
      <c r="A31" s="394" t="s">
        <v>717</v>
      </c>
      <c r="B31" s="395" t="s">
        <v>625</v>
      </c>
      <c r="C31" s="396"/>
      <c r="D31" s="566"/>
      <c r="E31" s="566"/>
      <c r="F31" s="566"/>
      <c r="G31" s="566"/>
      <c r="H31" s="567"/>
      <c r="I31" s="396"/>
      <c r="J31" s="566"/>
      <c r="K31" s="566"/>
      <c r="L31" s="566"/>
      <c r="M31" s="566"/>
      <c r="N31" s="567"/>
    </row>
    <row r="32" spans="1:14" ht="12.75">
      <c r="A32" s="398" t="s">
        <v>718</v>
      </c>
      <c r="B32" s="399" t="s">
        <v>996</v>
      </c>
      <c r="C32" s="400">
        <v>25</v>
      </c>
      <c r="D32" s="562"/>
      <c r="E32" s="562">
        <f>SUM(D32*C32)</f>
        <v>0</v>
      </c>
      <c r="F32" s="562"/>
      <c r="G32" s="562">
        <f>SUM(F32*C32)</f>
        <v>0</v>
      </c>
      <c r="H32" s="563">
        <f>SUM(G32+E32)</f>
        <v>0</v>
      </c>
      <c r="I32" s="400">
        <v>30</v>
      </c>
      <c r="J32" s="562"/>
      <c r="K32" s="562">
        <f>SUM(J32*I32)</f>
        <v>0</v>
      </c>
      <c r="L32" s="562"/>
      <c r="M32" s="562">
        <f>SUM(L32*I32)</f>
        <v>0</v>
      </c>
      <c r="N32" s="563">
        <f>SUM(M32+K32)</f>
        <v>0</v>
      </c>
    </row>
    <row r="33" spans="1:14" ht="12.75">
      <c r="A33" s="394" t="s">
        <v>719</v>
      </c>
      <c r="B33" s="395" t="s">
        <v>625</v>
      </c>
      <c r="C33" s="396"/>
      <c r="D33" s="566"/>
      <c r="E33" s="566"/>
      <c r="F33" s="566"/>
      <c r="G33" s="566"/>
      <c r="H33" s="567"/>
      <c r="I33" s="396"/>
      <c r="J33" s="566"/>
      <c r="K33" s="566"/>
      <c r="L33" s="566"/>
      <c r="M33" s="566"/>
      <c r="N33" s="567"/>
    </row>
    <row r="34" spans="1:14" ht="12.75">
      <c r="A34" s="398" t="s">
        <v>148</v>
      </c>
      <c r="B34" s="399" t="s">
        <v>716</v>
      </c>
      <c r="C34" s="400">
        <v>1</v>
      </c>
      <c r="D34" s="562"/>
      <c r="E34" s="562">
        <f>SUM(D34*C34)</f>
        <v>0</v>
      </c>
      <c r="F34" s="562"/>
      <c r="G34" s="562">
        <f>SUM(F34*C34)</f>
        <v>0</v>
      </c>
      <c r="H34" s="563">
        <f>SUM(G34+E34)</f>
        <v>0</v>
      </c>
      <c r="I34" s="400"/>
      <c r="J34" s="562"/>
      <c r="K34" s="562">
        <f>SUM(J34*I34)</f>
        <v>0</v>
      </c>
      <c r="L34" s="562"/>
      <c r="M34" s="562">
        <f>SUM(L34*I34)</f>
        <v>0</v>
      </c>
      <c r="N34" s="563">
        <f>SUM(M34+K34)</f>
        <v>0</v>
      </c>
    </row>
    <row r="35" spans="1:14" ht="12.75">
      <c r="A35" s="394" t="s">
        <v>720</v>
      </c>
      <c r="B35" s="395" t="s">
        <v>625</v>
      </c>
      <c r="C35" s="396"/>
      <c r="D35" s="566"/>
      <c r="E35" s="566"/>
      <c r="F35" s="566"/>
      <c r="G35" s="566"/>
      <c r="H35" s="567"/>
      <c r="I35" s="396"/>
      <c r="J35" s="566"/>
      <c r="K35" s="566"/>
      <c r="L35" s="566"/>
      <c r="M35" s="566"/>
      <c r="N35" s="567"/>
    </row>
    <row r="36" spans="1:14" ht="12.75">
      <c r="A36" s="398" t="s">
        <v>721</v>
      </c>
      <c r="B36" s="399" t="s">
        <v>722</v>
      </c>
      <c r="C36" s="400">
        <v>8</v>
      </c>
      <c r="D36" s="562"/>
      <c r="E36" s="562">
        <f>SUM(D36*C36)</f>
        <v>0</v>
      </c>
      <c r="F36" s="562"/>
      <c r="G36" s="562">
        <f>SUM(F36*C36)</f>
        <v>0</v>
      </c>
      <c r="H36" s="563">
        <f>SUM(G36+E36)</f>
        <v>0</v>
      </c>
      <c r="I36" s="400"/>
      <c r="J36" s="562"/>
      <c r="K36" s="562">
        <f>SUM(J36*I36)</f>
        <v>0</v>
      </c>
      <c r="L36" s="562"/>
      <c r="M36" s="562">
        <f>SUM(L36*I36)</f>
        <v>0</v>
      </c>
      <c r="N36" s="563">
        <f>SUM(M36+K36)</f>
        <v>0</v>
      </c>
    </row>
    <row r="37" spans="1:14" ht="12.75">
      <c r="A37" s="394" t="s">
        <v>723</v>
      </c>
      <c r="B37" s="395" t="s">
        <v>625</v>
      </c>
      <c r="C37" s="396"/>
      <c r="D37" s="560"/>
      <c r="E37" s="566"/>
      <c r="F37" s="566"/>
      <c r="G37" s="566"/>
      <c r="H37" s="567"/>
      <c r="I37" s="396"/>
      <c r="J37" s="560"/>
      <c r="K37" s="566"/>
      <c r="L37" s="566"/>
      <c r="M37" s="566"/>
      <c r="N37" s="567"/>
    </row>
    <row r="38" spans="1:14" ht="12.75">
      <c r="A38" s="398" t="s">
        <v>724</v>
      </c>
      <c r="B38" s="399" t="s">
        <v>722</v>
      </c>
      <c r="C38" s="400">
        <v>5</v>
      </c>
      <c r="D38" s="562"/>
      <c r="E38" s="562">
        <f>SUM(D38*C38)</f>
        <v>0</v>
      </c>
      <c r="F38" s="562"/>
      <c r="G38" s="562">
        <f>SUM(F38*C38)</f>
        <v>0</v>
      </c>
      <c r="H38" s="563">
        <f>SUM(G38+E38)</f>
        <v>0</v>
      </c>
      <c r="I38" s="400"/>
      <c r="J38" s="562"/>
      <c r="K38" s="562">
        <f>SUM(J38*I38)</f>
        <v>0</v>
      </c>
      <c r="L38" s="562"/>
      <c r="M38" s="562">
        <f>SUM(L38*I38)</f>
        <v>0</v>
      </c>
      <c r="N38" s="563">
        <f>SUM(M38+K38)</f>
        <v>0</v>
      </c>
    </row>
    <row r="39" spans="1:14" ht="12.75">
      <c r="A39" s="398" t="s">
        <v>725</v>
      </c>
      <c r="B39" s="399" t="s">
        <v>857</v>
      </c>
      <c r="C39" s="400">
        <v>1</v>
      </c>
      <c r="D39" s="562"/>
      <c r="E39" s="562">
        <f>SUM(D39*C39)</f>
        <v>0</v>
      </c>
      <c r="F39" s="562"/>
      <c r="G39" s="562">
        <f>SUM(F39*C39)</f>
        <v>0</v>
      </c>
      <c r="H39" s="563">
        <f>SUM(G39+E39)</f>
        <v>0</v>
      </c>
      <c r="I39" s="400"/>
      <c r="J39" s="562"/>
      <c r="K39" s="562">
        <f>SUM(J39*I39)</f>
        <v>0</v>
      </c>
      <c r="L39" s="562"/>
      <c r="M39" s="562">
        <f>SUM(L39*I39)</f>
        <v>0</v>
      </c>
      <c r="N39" s="563">
        <f>SUM(M39+K39)</f>
        <v>0</v>
      </c>
    </row>
    <row r="40" spans="1:14" ht="12.75">
      <c r="A40" s="390" t="s">
        <v>726</v>
      </c>
      <c r="B40" s="391" t="s">
        <v>625</v>
      </c>
      <c r="C40" s="392"/>
      <c r="D40" s="564"/>
      <c r="E40" s="564"/>
      <c r="F40" s="564"/>
      <c r="G40" s="564"/>
      <c r="H40" s="565"/>
      <c r="I40" s="392"/>
      <c r="J40" s="564"/>
      <c r="K40" s="564"/>
      <c r="L40" s="564"/>
      <c r="M40" s="564"/>
      <c r="N40" s="565"/>
    </row>
    <row r="41" spans="1:14" ht="12.75">
      <c r="A41" s="398" t="s">
        <v>625</v>
      </c>
      <c r="B41" s="399" t="s">
        <v>625</v>
      </c>
      <c r="C41" s="400"/>
      <c r="D41" s="562"/>
      <c r="E41" s="562"/>
      <c r="F41" s="562"/>
      <c r="G41" s="562"/>
      <c r="H41" s="563"/>
      <c r="I41" s="400"/>
      <c r="J41" s="562"/>
      <c r="K41" s="562"/>
      <c r="L41" s="562"/>
      <c r="M41" s="562"/>
      <c r="N41" s="563"/>
    </row>
    <row r="42" spans="1:14" ht="12.75">
      <c r="A42" s="398" t="s">
        <v>727</v>
      </c>
      <c r="B42" s="399" t="s">
        <v>716</v>
      </c>
      <c r="C42" s="400">
        <v>1</v>
      </c>
      <c r="D42" s="562"/>
      <c r="E42" s="562">
        <f>SUM(D42*C42)</f>
        <v>0</v>
      </c>
      <c r="F42" s="562"/>
      <c r="G42" s="562">
        <f>SUM(F42*C42)</f>
        <v>0</v>
      </c>
      <c r="H42" s="563">
        <f>SUM(G42+E42)</f>
        <v>0</v>
      </c>
      <c r="I42" s="400">
        <v>1</v>
      </c>
      <c r="J42" s="562"/>
      <c r="K42" s="562">
        <f>SUM(J42*I42)</f>
        <v>0</v>
      </c>
      <c r="L42" s="562"/>
      <c r="M42" s="562">
        <f>SUM(L42*I42)</f>
        <v>0</v>
      </c>
      <c r="N42" s="563">
        <f>SUM(M42+K42)</f>
        <v>0</v>
      </c>
    </row>
    <row r="43" spans="1:14" ht="15" thickBot="1">
      <c r="A43" s="386" t="s">
        <v>728</v>
      </c>
      <c r="B43" s="402" t="s">
        <v>625</v>
      </c>
      <c r="C43" s="403"/>
      <c r="D43" s="568"/>
      <c r="E43" s="568">
        <f>SUM(E9:E42)</f>
        <v>0</v>
      </c>
      <c r="F43" s="568"/>
      <c r="G43" s="568">
        <f>SUM(G9:G42)</f>
        <v>0</v>
      </c>
      <c r="H43" s="569">
        <f>SUM(H9:H42)</f>
        <v>0</v>
      </c>
      <c r="I43" s="403"/>
      <c r="J43" s="568"/>
      <c r="K43" s="568">
        <f>SUM(K10:K42)</f>
        <v>0</v>
      </c>
      <c r="L43" s="568"/>
      <c r="M43" s="568">
        <f>SUM(M10:M42)</f>
        <v>0</v>
      </c>
      <c r="N43" s="569">
        <f>SUM(N10:N42)</f>
        <v>0</v>
      </c>
    </row>
  </sheetData>
  <sheetProtection password="DA49" sheet="1" objects="1"/>
  <mergeCells count="2">
    <mergeCell ref="B5:H5"/>
    <mergeCell ref="I5:N5"/>
  </mergeCells>
  <printOptions/>
  <pageMargins left="0.3937007874015748" right="0.3937007874015748" top="0.7874015748031497" bottom="0.7874015748031497" header="0" footer="0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"/>
  <dimension ref="A1:O39"/>
  <sheetViews>
    <sheetView workbookViewId="0" topLeftCell="C1">
      <selection activeCell="I16" sqref="I16"/>
    </sheetView>
  </sheetViews>
  <sheetFormatPr defaultColWidth="9.00390625" defaultRowHeight="12.75"/>
  <cols>
    <col min="1" max="1" width="52.125" style="435" customWidth="1"/>
    <col min="2" max="2" width="7.00390625" style="435" bestFit="1" customWidth="1"/>
    <col min="3" max="3" width="6.00390625" style="436" bestFit="1" customWidth="1"/>
    <col min="4" max="4" width="7.25390625" style="436" bestFit="1" customWidth="1"/>
    <col min="5" max="5" width="14.125" style="436" bestFit="1" customWidth="1"/>
    <col min="6" max="6" width="8.125" style="436" bestFit="1" customWidth="1"/>
    <col min="7" max="7" width="14.125" style="436" bestFit="1" customWidth="1"/>
    <col min="8" max="8" width="14.75390625" style="436" bestFit="1" customWidth="1"/>
    <col min="9" max="10" width="9.25390625" style="407" bestFit="1" customWidth="1"/>
    <col min="11" max="11" width="14.125" style="407" bestFit="1" customWidth="1"/>
    <col min="12" max="12" width="9.25390625" style="407" bestFit="1" customWidth="1"/>
    <col min="13" max="13" width="13.00390625" style="407" bestFit="1" customWidth="1"/>
    <col min="14" max="14" width="14.125" style="407" bestFit="1" customWidth="1"/>
    <col min="15" max="16384" width="9.125" style="407" customWidth="1"/>
  </cols>
  <sheetData>
    <row r="1" spans="1:14" ht="12.75">
      <c r="A1" s="406" t="s">
        <v>755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2.75">
      <c r="A2" s="406" t="s">
        <v>753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ht="12.75">
      <c r="A3" s="406" t="s">
        <v>612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ht="13.5" thickBot="1">
      <c r="A4" s="408" t="s">
        <v>613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5" s="411" customFormat="1" ht="12.75">
      <c r="A5" s="409"/>
      <c r="B5" s="619" t="s">
        <v>614</v>
      </c>
      <c r="C5" s="620"/>
      <c r="D5" s="620"/>
      <c r="E5" s="620"/>
      <c r="F5" s="620"/>
      <c r="G5" s="620"/>
      <c r="H5" s="621"/>
      <c r="I5" s="619" t="s">
        <v>615</v>
      </c>
      <c r="J5" s="620"/>
      <c r="K5" s="620"/>
      <c r="L5" s="620"/>
      <c r="M5" s="620"/>
      <c r="N5" s="621"/>
      <c r="O5" s="410"/>
    </row>
    <row r="6" spans="1:14" ht="12.75">
      <c r="A6" s="412" t="s">
        <v>616</v>
      </c>
      <c r="B6" s="413" t="s">
        <v>617</v>
      </c>
      <c r="C6" s="414" t="s">
        <v>618</v>
      </c>
      <c r="D6" s="570" t="s">
        <v>619</v>
      </c>
      <c r="E6" s="570" t="s">
        <v>620</v>
      </c>
      <c r="F6" s="570" t="s">
        <v>621</v>
      </c>
      <c r="G6" s="570" t="s">
        <v>622</v>
      </c>
      <c r="H6" s="571" t="s">
        <v>623</v>
      </c>
      <c r="I6" s="416" t="s">
        <v>618</v>
      </c>
      <c r="J6" s="414" t="s">
        <v>619</v>
      </c>
      <c r="K6" s="414" t="s">
        <v>620</v>
      </c>
      <c r="L6" s="414" t="s">
        <v>621</v>
      </c>
      <c r="M6" s="414" t="s">
        <v>622</v>
      </c>
      <c r="N6" s="415" t="s">
        <v>623</v>
      </c>
    </row>
    <row r="7" spans="1:14" ht="14.25">
      <c r="A7" s="417" t="s">
        <v>624</v>
      </c>
      <c r="B7" s="418" t="s">
        <v>625</v>
      </c>
      <c r="C7" s="419"/>
      <c r="D7" s="572"/>
      <c r="E7" s="572"/>
      <c r="F7" s="572"/>
      <c r="G7" s="572"/>
      <c r="H7" s="573"/>
      <c r="I7" s="420"/>
      <c r="J7" s="572"/>
      <c r="K7" s="572"/>
      <c r="L7" s="572"/>
      <c r="M7" s="572"/>
      <c r="N7" s="573"/>
    </row>
    <row r="8" spans="1:14" ht="12.75">
      <c r="A8" s="421" t="s">
        <v>730</v>
      </c>
      <c r="B8" s="422" t="s">
        <v>625</v>
      </c>
      <c r="C8" s="423"/>
      <c r="D8" s="574"/>
      <c r="E8" s="574"/>
      <c r="F8" s="574"/>
      <c r="G8" s="574"/>
      <c r="H8" s="575"/>
      <c r="I8" s="424"/>
      <c r="J8" s="574"/>
      <c r="K8" s="574"/>
      <c r="L8" s="574"/>
      <c r="M8" s="574"/>
      <c r="N8" s="575"/>
    </row>
    <row r="9" spans="1:14" ht="12.75">
      <c r="A9" s="425" t="s">
        <v>731</v>
      </c>
      <c r="B9" s="426" t="s">
        <v>625</v>
      </c>
      <c r="C9" s="427"/>
      <c r="D9" s="576"/>
      <c r="E9" s="576"/>
      <c r="F9" s="576"/>
      <c r="G9" s="576"/>
      <c r="H9" s="577"/>
      <c r="I9" s="428"/>
      <c r="J9" s="576"/>
      <c r="K9" s="576"/>
      <c r="L9" s="576"/>
      <c r="M9" s="576"/>
      <c r="N9" s="577"/>
    </row>
    <row r="10" spans="1:14" ht="12.75">
      <c r="A10" s="429" t="s">
        <v>734</v>
      </c>
      <c r="B10" s="430" t="s">
        <v>851</v>
      </c>
      <c r="C10" s="431"/>
      <c r="D10" s="578"/>
      <c r="E10" s="578">
        <f aca="true" t="shared" si="0" ref="E10:E15">SUM(D10*C10)</f>
        <v>0</v>
      </c>
      <c r="F10" s="578"/>
      <c r="G10" s="578">
        <f aca="true" t="shared" si="1" ref="G10:G15">SUM(F10*C10)</f>
        <v>0</v>
      </c>
      <c r="H10" s="579">
        <f aca="true" t="shared" si="2" ref="H10:H15">SUM(G10+E10)</f>
        <v>0</v>
      </c>
      <c r="I10" s="431">
        <v>1</v>
      </c>
      <c r="J10" s="578"/>
      <c r="K10" s="578">
        <f aca="true" t="shared" si="3" ref="K10:K15">SUM(J10*I10)</f>
        <v>0</v>
      </c>
      <c r="L10" s="578"/>
      <c r="M10" s="578">
        <f aca="true" t="shared" si="4" ref="M10:M15">SUM(L10*I10)</f>
        <v>0</v>
      </c>
      <c r="N10" s="579">
        <f aca="true" t="shared" si="5" ref="N10:N15">SUM(M10+K10)</f>
        <v>0</v>
      </c>
    </row>
    <row r="11" spans="1:14" ht="12.75">
      <c r="A11" s="429" t="s">
        <v>736</v>
      </c>
      <c r="B11" s="430" t="s">
        <v>851</v>
      </c>
      <c r="C11" s="431">
        <v>1</v>
      </c>
      <c r="D11" s="578"/>
      <c r="E11" s="578">
        <f t="shared" si="0"/>
        <v>0</v>
      </c>
      <c r="F11" s="578"/>
      <c r="G11" s="578">
        <f t="shared" si="1"/>
        <v>0</v>
      </c>
      <c r="H11" s="579">
        <f t="shared" si="2"/>
        <v>0</v>
      </c>
      <c r="I11" s="431"/>
      <c r="J11" s="578"/>
      <c r="K11" s="578">
        <f t="shared" si="3"/>
        <v>0</v>
      </c>
      <c r="L11" s="578"/>
      <c r="M11" s="578">
        <f t="shared" si="4"/>
        <v>0</v>
      </c>
      <c r="N11" s="579">
        <f t="shared" si="5"/>
        <v>0</v>
      </c>
    </row>
    <row r="12" spans="1:14" ht="12.75">
      <c r="A12" s="429" t="s">
        <v>738</v>
      </c>
      <c r="B12" s="430" t="s">
        <v>888</v>
      </c>
      <c r="C12" s="431">
        <v>30</v>
      </c>
      <c r="D12" s="578"/>
      <c r="E12" s="578">
        <f t="shared" si="0"/>
        <v>0</v>
      </c>
      <c r="F12" s="578"/>
      <c r="G12" s="578">
        <f t="shared" si="1"/>
        <v>0</v>
      </c>
      <c r="H12" s="579">
        <f t="shared" si="2"/>
        <v>0</v>
      </c>
      <c r="I12" s="431"/>
      <c r="J12" s="578"/>
      <c r="K12" s="578">
        <f t="shared" si="3"/>
        <v>0</v>
      </c>
      <c r="L12" s="578"/>
      <c r="M12" s="578">
        <f t="shared" si="4"/>
        <v>0</v>
      </c>
      <c r="N12" s="579">
        <f t="shared" si="5"/>
        <v>0</v>
      </c>
    </row>
    <row r="13" spans="1:14" ht="12.75">
      <c r="A13" s="429" t="s">
        <v>740</v>
      </c>
      <c r="B13" s="430" t="s">
        <v>888</v>
      </c>
      <c r="C13" s="431">
        <v>21</v>
      </c>
      <c r="D13" s="578"/>
      <c r="E13" s="578">
        <f t="shared" si="0"/>
        <v>0</v>
      </c>
      <c r="F13" s="578"/>
      <c r="G13" s="578">
        <f t="shared" si="1"/>
        <v>0</v>
      </c>
      <c r="H13" s="579">
        <f t="shared" si="2"/>
        <v>0</v>
      </c>
      <c r="I13" s="431"/>
      <c r="J13" s="578"/>
      <c r="K13" s="578">
        <f t="shared" si="3"/>
        <v>0</v>
      </c>
      <c r="L13" s="578"/>
      <c r="M13" s="578">
        <f t="shared" si="4"/>
        <v>0</v>
      </c>
      <c r="N13" s="579">
        <f t="shared" si="5"/>
        <v>0</v>
      </c>
    </row>
    <row r="14" spans="1:14" ht="12.75">
      <c r="A14" s="429" t="s">
        <v>647</v>
      </c>
      <c r="B14" s="430" t="s">
        <v>888</v>
      </c>
      <c r="C14" s="431">
        <v>4</v>
      </c>
      <c r="D14" s="578"/>
      <c r="E14" s="578">
        <f t="shared" si="0"/>
        <v>0</v>
      </c>
      <c r="F14" s="578"/>
      <c r="G14" s="578">
        <f t="shared" si="1"/>
        <v>0</v>
      </c>
      <c r="H14" s="579">
        <f t="shared" si="2"/>
        <v>0</v>
      </c>
      <c r="I14" s="431"/>
      <c r="J14" s="578"/>
      <c r="K14" s="578">
        <f t="shared" si="3"/>
        <v>0</v>
      </c>
      <c r="L14" s="578"/>
      <c r="M14" s="578">
        <f t="shared" si="4"/>
        <v>0</v>
      </c>
      <c r="N14" s="579">
        <f t="shared" si="5"/>
        <v>0</v>
      </c>
    </row>
    <row r="15" spans="1:14" ht="12.75">
      <c r="A15" s="429" t="s">
        <v>707</v>
      </c>
      <c r="B15" s="430" t="s">
        <v>851</v>
      </c>
      <c r="C15" s="431">
        <v>1</v>
      </c>
      <c r="D15" s="578"/>
      <c r="E15" s="578">
        <f t="shared" si="0"/>
        <v>0</v>
      </c>
      <c r="F15" s="578"/>
      <c r="G15" s="578">
        <f t="shared" si="1"/>
        <v>0</v>
      </c>
      <c r="H15" s="579">
        <f t="shared" si="2"/>
        <v>0</v>
      </c>
      <c r="I15" s="431"/>
      <c r="J15" s="578"/>
      <c r="K15" s="578">
        <f t="shared" si="3"/>
        <v>0</v>
      </c>
      <c r="L15" s="578"/>
      <c r="M15" s="578">
        <f t="shared" si="4"/>
        <v>0</v>
      </c>
      <c r="N15" s="579">
        <f t="shared" si="5"/>
        <v>0</v>
      </c>
    </row>
    <row r="16" spans="1:14" ht="12.75">
      <c r="A16" s="425" t="s">
        <v>741</v>
      </c>
      <c r="B16" s="426" t="s">
        <v>625</v>
      </c>
      <c r="C16" s="427"/>
      <c r="D16" s="576"/>
      <c r="E16" s="576"/>
      <c r="F16" s="576"/>
      <c r="G16" s="576"/>
      <c r="H16" s="577"/>
      <c r="I16" s="427"/>
      <c r="J16" s="576"/>
      <c r="K16" s="576"/>
      <c r="L16" s="576"/>
      <c r="M16" s="576"/>
      <c r="N16" s="577"/>
    </row>
    <row r="17" spans="1:14" ht="12.75">
      <c r="A17" s="432" t="s">
        <v>742</v>
      </c>
      <c r="B17" s="430" t="s">
        <v>851</v>
      </c>
      <c r="C17" s="431">
        <v>1</v>
      </c>
      <c r="D17" s="578"/>
      <c r="E17" s="578">
        <f>SUM(D17*C17)</f>
        <v>0</v>
      </c>
      <c r="F17" s="578"/>
      <c r="G17" s="578">
        <f>SUM(F17*C17)</f>
        <v>0</v>
      </c>
      <c r="H17" s="579">
        <f>SUM(G17+E17)</f>
        <v>0</v>
      </c>
      <c r="I17" s="431"/>
      <c r="J17" s="578"/>
      <c r="K17" s="578">
        <f>SUM(J17*I17)</f>
        <v>0</v>
      </c>
      <c r="L17" s="578"/>
      <c r="M17" s="578">
        <f>SUM(L17*I17)</f>
        <v>0</v>
      </c>
      <c r="N17" s="579">
        <f>SUM(M17+K17)</f>
        <v>0</v>
      </c>
    </row>
    <row r="18" spans="1:14" ht="12.75">
      <c r="A18" s="432" t="s">
        <v>743</v>
      </c>
      <c r="B18" s="430" t="s">
        <v>851</v>
      </c>
      <c r="C18" s="431">
        <v>1</v>
      </c>
      <c r="D18" s="578"/>
      <c r="E18" s="578">
        <f>SUM(D18*C18)</f>
        <v>0</v>
      </c>
      <c r="F18" s="578"/>
      <c r="G18" s="578">
        <f>SUM(F18*C18)</f>
        <v>0</v>
      </c>
      <c r="H18" s="579">
        <f>SUM(G18+E18)</f>
        <v>0</v>
      </c>
      <c r="I18" s="431"/>
      <c r="J18" s="578"/>
      <c r="K18" s="578">
        <f>SUM(J18*I18)</f>
        <v>0</v>
      </c>
      <c r="L18" s="578"/>
      <c r="M18" s="578">
        <f>SUM(L18*I18)</f>
        <v>0</v>
      </c>
      <c r="N18" s="579">
        <f>SUM(M18+K18)</f>
        <v>0</v>
      </c>
    </row>
    <row r="19" spans="1:14" ht="12.75">
      <c r="A19" s="432" t="s">
        <v>744</v>
      </c>
      <c r="B19" s="430" t="s">
        <v>851</v>
      </c>
      <c r="C19" s="431">
        <v>1</v>
      </c>
      <c r="D19" s="578"/>
      <c r="E19" s="578">
        <f>SUM(D19*C19)</f>
        <v>0</v>
      </c>
      <c r="F19" s="578"/>
      <c r="G19" s="578">
        <f>SUM(F19*C19)</f>
        <v>0</v>
      </c>
      <c r="H19" s="579">
        <f>SUM(G19+E19)</f>
        <v>0</v>
      </c>
      <c r="I19" s="431"/>
      <c r="J19" s="578"/>
      <c r="K19" s="578">
        <f>SUM(J19*I19)</f>
        <v>0</v>
      </c>
      <c r="L19" s="578"/>
      <c r="M19" s="578">
        <f>SUM(L19*I19)</f>
        <v>0</v>
      </c>
      <c r="N19" s="579">
        <f>SUM(M19+K19)</f>
        <v>0</v>
      </c>
    </row>
    <row r="20" spans="1:14" ht="12.75">
      <c r="A20" s="421" t="s">
        <v>711</v>
      </c>
      <c r="B20" s="422" t="s">
        <v>625</v>
      </c>
      <c r="C20" s="423"/>
      <c r="D20" s="580"/>
      <c r="E20" s="580"/>
      <c r="F20" s="580"/>
      <c r="G20" s="580"/>
      <c r="H20" s="581"/>
      <c r="I20" s="423"/>
      <c r="J20" s="580"/>
      <c r="K20" s="580"/>
      <c r="L20" s="580"/>
      <c r="M20" s="580"/>
      <c r="N20" s="581"/>
    </row>
    <row r="21" spans="1:14" ht="12.75">
      <c r="A21" s="429" t="s">
        <v>625</v>
      </c>
      <c r="B21" s="430" t="s">
        <v>625</v>
      </c>
      <c r="C21" s="431"/>
      <c r="D21" s="578"/>
      <c r="E21" s="578"/>
      <c r="F21" s="578"/>
      <c r="G21" s="578"/>
      <c r="H21" s="579"/>
      <c r="I21" s="431"/>
      <c r="J21" s="578"/>
      <c r="K21" s="578"/>
      <c r="L21" s="578"/>
      <c r="M21" s="578"/>
      <c r="N21" s="579"/>
    </row>
    <row r="22" spans="1:14" ht="12.75">
      <c r="A22" s="421" t="s">
        <v>712</v>
      </c>
      <c r="B22" s="422" t="s">
        <v>625</v>
      </c>
      <c r="C22" s="423"/>
      <c r="D22" s="580"/>
      <c r="E22" s="580"/>
      <c r="F22" s="580"/>
      <c r="G22" s="580"/>
      <c r="H22" s="581"/>
      <c r="I22" s="423"/>
      <c r="J22" s="580"/>
      <c r="K22" s="580"/>
      <c r="L22" s="580"/>
      <c r="M22" s="580"/>
      <c r="N22" s="581"/>
    </row>
    <row r="23" spans="1:14" ht="12.75">
      <c r="A23" s="425" t="s">
        <v>713</v>
      </c>
      <c r="B23" s="426" t="s">
        <v>625</v>
      </c>
      <c r="C23" s="427"/>
      <c r="D23" s="582"/>
      <c r="E23" s="582"/>
      <c r="F23" s="582"/>
      <c r="G23" s="582"/>
      <c r="H23" s="583"/>
      <c r="I23" s="427"/>
      <c r="J23" s="582"/>
      <c r="K23" s="582"/>
      <c r="L23" s="582"/>
      <c r="M23" s="582"/>
      <c r="N23" s="583"/>
    </row>
    <row r="24" spans="1:14" ht="12.75">
      <c r="A24" s="429" t="s">
        <v>713</v>
      </c>
      <c r="B24" s="430" t="s">
        <v>991</v>
      </c>
      <c r="C24" s="431">
        <v>0.05</v>
      </c>
      <c r="D24" s="578"/>
      <c r="E24" s="578">
        <f>SUM(D24*C24)</f>
        <v>0</v>
      </c>
      <c r="F24" s="578"/>
      <c r="G24" s="578">
        <f>SUM(F24*C24)</f>
        <v>0</v>
      </c>
      <c r="H24" s="579">
        <f>SUM(G24+E24)</f>
        <v>0</v>
      </c>
      <c r="I24" s="431">
        <v>0.01</v>
      </c>
      <c r="J24" s="578"/>
      <c r="K24" s="578">
        <f>SUM(J24*I24)</f>
        <v>0</v>
      </c>
      <c r="L24" s="578"/>
      <c r="M24" s="578">
        <f>SUM(L24*I24)</f>
        <v>0</v>
      </c>
      <c r="N24" s="579">
        <f>SUM(M24+K24)</f>
        <v>0</v>
      </c>
    </row>
    <row r="25" spans="1:14" ht="12.75">
      <c r="A25" s="425" t="s">
        <v>714</v>
      </c>
      <c r="B25" s="426" t="s">
        <v>625</v>
      </c>
      <c r="C25" s="427"/>
      <c r="D25" s="582"/>
      <c r="E25" s="582"/>
      <c r="F25" s="582"/>
      <c r="G25" s="582"/>
      <c r="H25" s="583"/>
      <c r="I25" s="427"/>
      <c r="J25" s="582"/>
      <c r="K25" s="582"/>
      <c r="L25" s="582"/>
      <c r="M25" s="582"/>
      <c r="N25" s="583"/>
    </row>
    <row r="26" spans="1:14" ht="12.75">
      <c r="A26" s="429" t="s">
        <v>715</v>
      </c>
      <c r="B26" s="430" t="s">
        <v>716</v>
      </c>
      <c r="C26" s="431">
        <v>1</v>
      </c>
      <c r="D26" s="578"/>
      <c r="E26" s="578">
        <f>SUM(D26*C26)</f>
        <v>0</v>
      </c>
      <c r="F26" s="578"/>
      <c r="G26" s="578">
        <f>SUM(F26*C26)</f>
        <v>0</v>
      </c>
      <c r="H26" s="579">
        <f>SUM(G26+E26)</f>
        <v>0</v>
      </c>
      <c r="I26" s="431">
        <v>1</v>
      </c>
      <c r="J26" s="578"/>
      <c r="K26" s="578">
        <f>SUM(J26*I26)</f>
        <v>0</v>
      </c>
      <c r="L26" s="578"/>
      <c r="M26" s="578">
        <f>SUM(L26*I26)</f>
        <v>0</v>
      </c>
      <c r="N26" s="579">
        <f>SUM(M26+K26)</f>
        <v>0</v>
      </c>
    </row>
    <row r="27" spans="1:14" ht="12.75">
      <c r="A27" s="425" t="s">
        <v>717</v>
      </c>
      <c r="B27" s="426" t="s">
        <v>625</v>
      </c>
      <c r="C27" s="427"/>
      <c r="D27" s="582"/>
      <c r="E27" s="582"/>
      <c r="F27" s="582"/>
      <c r="G27" s="582"/>
      <c r="H27" s="583"/>
      <c r="I27" s="427"/>
      <c r="J27" s="582"/>
      <c r="K27" s="582"/>
      <c r="L27" s="582"/>
      <c r="M27" s="582"/>
      <c r="N27" s="583"/>
    </row>
    <row r="28" spans="1:14" ht="12.75">
      <c r="A28" s="429" t="s">
        <v>718</v>
      </c>
      <c r="B28" s="430" t="s">
        <v>996</v>
      </c>
      <c r="C28" s="431">
        <v>1</v>
      </c>
      <c r="D28" s="578"/>
      <c r="E28" s="578">
        <f>SUM(D28*C28)</f>
        <v>0</v>
      </c>
      <c r="F28" s="578"/>
      <c r="G28" s="578">
        <f>SUM(F28*C28)</f>
        <v>0</v>
      </c>
      <c r="H28" s="579">
        <f>SUM(G28+E28)</f>
        <v>0</v>
      </c>
      <c r="I28" s="431">
        <v>1</v>
      </c>
      <c r="J28" s="578"/>
      <c r="K28" s="578">
        <f>SUM(J28*I28)</f>
        <v>0</v>
      </c>
      <c r="L28" s="578"/>
      <c r="M28" s="578">
        <f>SUM(L28*I28)</f>
        <v>0</v>
      </c>
      <c r="N28" s="579">
        <f>SUM(M28+K28)</f>
        <v>0</v>
      </c>
    </row>
    <row r="29" spans="1:14" ht="12.75">
      <c r="A29" s="425" t="s">
        <v>719</v>
      </c>
      <c r="B29" s="426" t="s">
        <v>625</v>
      </c>
      <c r="C29" s="427"/>
      <c r="D29" s="582"/>
      <c r="E29" s="582"/>
      <c r="F29" s="582"/>
      <c r="G29" s="582"/>
      <c r="H29" s="583"/>
      <c r="I29" s="427"/>
      <c r="J29" s="582"/>
      <c r="K29" s="582"/>
      <c r="L29" s="582"/>
      <c r="M29" s="582"/>
      <c r="N29" s="583"/>
    </row>
    <row r="30" spans="1:14" ht="12.75">
      <c r="A30" s="429" t="s">
        <v>148</v>
      </c>
      <c r="B30" s="430" t="s">
        <v>716</v>
      </c>
      <c r="C30" s="431">
        <v>1</v>
      </c>
      <c r="D30" s="578"/>
      <c r="E30" s="578">
        <f>SUM(D30*C30)</f>
        <v>0</v>
      </c>
      <c r="F30" s="578"/>
      <c r="G30" s="578">
        <f>SUM(F30*C30)</f>
        <v>0</v>
      </c>
      <c r="H30" s="579">
        <f>SUM(G30+E30)</f>
        <v>0</v>
      </c>
      <c r="I30" s="431"/>
      <c r="J30" s="578"/>
      <c r="K30" s="578">
        <f>SUM(J30*I30)</f>
        <v>0</v>
      </c>
      <c r="L30" s="578"/>
      <c r="M30" s="578">
        <f>SUM(L30*I30)</f>
        <v>0</v>
      </c>
      <c r="N30" s="579">
        <f>SUM(M30+K30)</f>
        <v>0</v>
      </c>
    </row>
    <row r="31" spans="1:14" ht="12.75">
      <c r="A31" s="425" t="s">
        <v>720</v>
      </c>
      <c r="B31" s="426" t="s">
        <v>625</v>
      </c>
      <c r="C31" s="427"/>
      <c r="D31" s="582"/>
      <c r="E31" s="582"/>
      <c r="F31" s="582"/>
      <c r="G31" s="582"/>
      <c r="H31" s="583"/>
      <c r="I31" s="427"/>
      <c r="J31" s="582"/>
      <c r="K31" s="582"/>
      <c r="L31" s="582"/>
      <c r="M31" s="582"/>
      <c r="N31" s="583"/>
    </row>
    <row r="32" spans="1:14" ht="12.75">
      <c r="A32" s="429" t="s">
        <v>721</v>
      </c>
      <c r="B32" s="430" t="s">
        <v>722</v>
      </c>
      <c r="C32" s="431">
        <v>1</v>
      </c>
      <c r="D32" s="578"/>
      <c r="E32" s="578">
        <f>SUM(D32*C32)</f>
        <v>0</v>
      </c>
      <c r="F32" s="578"/>
      <c r="G32" s="578">
        <f>SUM(F32*C32)</f>
        <v>0</v>
      </c>
      <c r="H32" s="579">
        <f>SUM(G32+E32)</f>
        <v>0</v>
      </c>
      <c r="I32" s="431"/>
      <c r="J32" s="578"/>
      <c r="K32" s="578">
        <f>SUM(J32*I32)</f>
        <v>0</v>
      </c>
      <c r="L32" s="578"/>
      <c r="M32" s="578">
        <f>SUM(L32*I32)</f>
        <v>0</v>
      </c>
      <c r="N32" s="579">
        <f>SUM(M32+K32)</f>
        <v>0</v>
      </c>
    </row>
    <row r="33" spans="1:14" ht="12.75">
      <c r="A33" s="425" t="s">
        <v>723</v>
      </c>
      <c r="B33" s="426" t="s">
        <v>625</v>
      </c>
      <c r="C33" s="427"/>
      <c r="D33" s="576"/>
      <c r="E33" s="582"/>
      <c r="F33" s="582"/>
      <c r="G33" s="582"/>
      <c r="H33" s="583"/>
      <c r="I33" s="427"/>
      <c r="J33" s="576"/>
      <c r="K33" s="582"/>
      <c r="L33" s="582"/>
      <c r="M33" s="582"/>
      <c r="N33" s="583"/>
    </row>
    <row r="34" spans="1:14" ht="12.75">
      <c r="A34" s="429" t="s">
        <v>724</v>
      </c>
      <c r="B34" s="430" t="s">
        <v>722</v>
      </c>
      <c r="C34" s="431">
        <v>1</v>
      </c>
      <c r="D34" s="578"/>
      <c r="E34" s="578">
        <f>SUM(D34*C34)</f>
        <v>0</v>
      </c>
      <c r="F34" s="578"/>
      <c r="G34" s="578">
        <f>SUM(F34*C34)</f>
        <v>0</v>
      </c>
      <c r="H34" s="579">
        <f>SUM(G34+E34)</f>
        <v>0</v>
      </c>
      <c r="I34" s="431"/>
      <c r="J34" s="578"/>
      <c r="K34" s="578">
        <f>SUM(J34*I34)</f>
        <v>0</v>
      </c>
      <c r="L34" s="578"/>
      <c r="M34" s="578">
        <f>SUM(L34*I34)</f>
        <v>0</v>
      </c>
      <c r="N34" s="579">
        <f>SUM(M34+K34)</f>
        <v>0</v>
      </c>
    </row>
    <row r="35" spans="1:14" ht="12.75">
      <c r="A35" s="429" t="s">
        <v>725</v>
      </c>
      <c r="B35" s="430" t="s">
        <v>857</v>
      </c>
      <c r="C35" s="431">
        <v>1</v>
      </c>
      <c r="D35" s="578"/>
      <c r="E35" s="578">
        <f>SUM(D35*C35)</f>
        <v>0</v>
      </c>
      <c r="F35" s="578"/>
      <c r="G35" s="578">
        <f>SUM(F35*C35)</f>
        <v>0</v>
      </c>
      <c r="H35" s="579">
        <f>SUM(G35+E35)</f>
        <v>0</v>
      </c>
      <c r="I35" s="431"/>
      <c r="J35" s="578"/>
      <c r="K35" s="578">
        <f>SUM(J35*I35)</f>
        <v>0</v>
      </c>
      <c r="L35" s="578"/>
      <c r="M35" s="578">
        <f>SUM(L35*I35)</f>
        <v>0</v>
      </c>
      <c r="N35" s="579">
        <f>SUM(M35+K35)</f>
        <v>0</v>
      </c>
    </row>
    <row r="36" spans="1:14" ht="12.75">
      <c r="A36" s="421" t="s">
        <v>726</v>
      </c>
      <c r="B36" s="422" t="s">
        <v>625</v>
      </c>
      <c r="C36" s="423"/>
      <c r="D36" s="580"/>
      <c r="E36" s="580"/>
      <c r="F36" s="580"/>
      <c r="G36" s="580"/>
      <c r="H36" s="581"/>
      <c r="I36" s="423"/>
      <c r="J36" s="580"/>
      <c r="K36" s="580"/>
      <c r="L36" s="580"/>
      <c r="M36" s="580"/>
      <c r="N36" s="581"/>
    </row>
    <row r="37" spans="1:14" ht="12.75">
      <c r="A37" s="429" t="s">
        <v>625</v>
      </c>
      <c r="B37" s="430" t="s">
        <v>625</v>
      </c>
      <c r="C37" s="431"/>
      <c r="D37" s="578"/>
      <c r="E37" s="578"/>
      <c r="F37" s="578"/>
      <c r="G37" s="578"/>
      <c r="H37" s="579"/>
      <c r="I37" s="431"/>
      <c r="J37" s="578"/>
      <c r="K37" s="578"/>
      <c r="L37" s="578"/>
      <c r="M37" s="578"/>
      <c r="N37" s="579"/>
    </row>
    <row r="38" spans="1:14" ht="12.75">
      <c r="A38" s="429" t="s">
        <v>727</v>
      </c>
      <c r="B38" s="430" t="s">
        <v>716</v>
      </c>
      <c r="C38" s="431">
        <v>1</v>
      </c>
      <c r="D38" s="578"/>
      <c r="E38" s="578">
        <f>SUM(D38*C38)</f>
        <v>0</v>
      </c>
      <c r="F38" s="578"/>
      <c r="G38" s="578">
        <f>SUM(F38*C38)</f>
        <v>0</v>
      </c>
      <c r="H38" s="579">
        <f>SUM(G38+E38)</f>
        <v>0</v>
      </c>
      <c r="I38" s="431">
        <v>1</v>
      </c>
      <c r="J38" s="578"/>
      <c r="K38" s="578">
        <f>SUM(J38*I38)</f>
        <v>0</v>
      </c>
      <c r="L38" s="578"/>
      <c r="M38" s="578">
        <f>SUM(L38*I38)</f>
        <v>0</v>
      </c>
      <c r="N38" s="579">
        <f>SUM(M38+K38)</f>
        <v>0</v>
      </c>
    </row>
    <row r="39" spans="1:14" ht="15" thickBot="1">
      <c r="A39" s="417" t="s">
        <v>728</v>
      </c>
      <c r="B39" s="433" t="s">
        <v>625</v>
      </c>
      <c r="C39" s="434"/>
      <c r="D39" s="584"/>
      <c r="E39" s="584">
        <f>SUM(E9:E38)</f>
        <v>0</v>
      </c>
      <c r="F39" s="584"/>
      <c r="G39" s="584">
        <f>SUM(G9:G38)</f>
        <v>0</v>
      </c>
      <c r="H39" s="585">
        <f>SUM(H9:H38)</f>
        <v>0</v>
      </c>
      <c r="I39" s="434"/>
      <c r="J39" s="584"/>
      <c r="K39" s="584">
        <f>SUM(K10:K38)</f>
        <v>0</v>
      </c>
      <c r="L39" s="584"/>
      <c r="M39" s="584">
        <f>SUM(M10:M38)</f>
        <v>0</v>
      </c>
      <c r="N39" s="585">
        <f>SUM(N10:N38)</f>
        <v>0</v>
      </c>
    </row>
  </sheetData>
  <sheetProtection password="DA49" sheet="1" objects="1"/>
  <mergeCells count="2">
    <mergeCell ref="B5:H5"/>
    <mergeCell ref="I5:N5"/>
  </mergeCells>
  <printOptions/>
  <pageMargins left="0.3937007874015748" right="0.3937007874015748" top="0.7874015748031497" bottom="0.7874015748031497" header="0" footer="0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CB240"/>
  <sheetViews>
    <sheetView showGridLines="0" showZeros="0" zoomScaleSheetLayoutView="100" workbookViewId="0" topLeftCell="A1">
      <selection activeCell="E15" sqref="E15"/>
    </sheetView>
  </sheetViews>
  <sheetFormatPr defaultColWidth="9.00390625" defaultRowHeight="12.75"/>
  <cols>
    <col min="1" max="1" width="4.375" style="111" customWidth="1"/>
    <col min="2" max="2" width="11.625" style="111" customWidth="1"/>
    <col min="3" max="3" width="40.375" style="111" customWidth="1"/>
    <col min="4" max="4" width="5.625" style="111" customWidth="1"/>
    <col min="5" max="5" width="8.625" style="123" customWidth="1"/>
    <col min="6" max="6" width="9.875" style="111" customWidth="1"/>
    <col min="7" max="7" width="13.875" style="111" customWidth="1"/>
    <col min="8" max="8" width="11.75390625" style="111" hidden="1" customWidth="1"/>
    <col min="9" max="9" width="11.625" style="111" hidden="1" customWidth="1"/>
    <col min="10" max="10" width="11.00390625" style="111" hidden="1" customWidth="1"/>
    <col min="11" max="11" width="10.375" style="111" hidden="1" customWidth="1"/>
    <col min="12" max="12" width="75.375" style="111" customWidth="1"/>
    <col min="13" max="13" width="45.25390625" style="111" customWidth="1"/>
    <col min="14" max="16384" width="9.125" style="111" customWidth="1"/>
  </cols>
  <sheetData>
    <row r="1" spans="1:7" ht="15.75">
      <c r="A1" s="622" t="s">
        <v>972</v>
      </c>
      <c r="B1" s="622"/>
      <c r="C1" s="622"/>
      <c r="D1" s="622"/>
      <c r="E1" s="622"/>
      <c r="F1" s="622"/>
      <c r="G1" s="622"/>
    </row>
    <row r="2" spans="2:7" ht="14.25" customHeight="1" thickBot="1">
      <c r="B2" s="112"/>
      <c r="C2" s="113"/>
      <c r="D2" s="113"/>
      <c r="E2" s="114"/>
      <c r="F2" s="113"/>
      <c r="G2" s="113"/>
    </row>
    <row r="3" spans="1:7" ht="13.5" thickTop="1">
      <c r="A3" s="623" t="s">
        <v>973</v>
      </c>
      <c r="B3" s="624"/>
      <c r="C3" s="115" t="s">
        <v>260</v>
      </c>
      <c r="D3" s="116"/>
      <c r="E3" s="117" t="s">
        <v>974</v>
      </c>
      <c r="F3" s="118">
        <v>21102701</v>
      </c>
      <c r="G3" s="119"/>
    </row>
    <row r="4" spans="1:7" ht="13.5" thickBot="1">
      <c r="A4" s="625" t="s">
        <v>975</v>
      </c>
      <c r="B4" s="626"/>
      <c r="C4" s="120" t="s">
        <v>261</v>
      </c>
      <c r="D4" s="121"/>
      <c r="E4" s="627" t="s">
        <v>784</v>
      </c>
      <c r="F4" s="628"/>
      <c r="G4" s="629"/>
    </row>
    <row r="5" spans="1:7" ht="13.5" thickTop="1">
      <c r="A5" s="122"/>
      <c r="G5" s="124"/>
    </row>
    <row r="6" spans="1:11" ht="27" customHeight="1">
      <c r="A6" s="125" t="s">
        <v>976</v>
      </c>
      <c r="B6" s="126" t="s">
        <v>977</v>
      </c>
      <c r="C6" s="126" t="s">
        <v>978</v>
      </c>
      <c r="D6" s="126" t="s">
        <v>979</v>
      </c>
      <c r="E6" s="127" t="s">
        <v>980</v>
      </c>
      <c r="F6" s="126" t="s">
        <v>981</v>
      </c>
      <c r="G6" s="128" t="s">
        <v>982</v>
      </c>
      <c r="H6" s="212" t="s">
        <v>262</v>
      </c>
      <c r="I6" s="212" t="s">
        <v>263</v>
      </c>
      <c r="J6" s="212" t="s">
        <v>264</v>
      </c>
      <c r="K6" s="212" t="s">
        <v>265</v>
      </c>
    </row>
    <row r="7" spans="1:15" ht="12.75">
      <c r="A7" s="129" t="s">
        <v>983</v>
      </c>
      <c r="B7" s="130" t="s">
        <v>266</v>
      </c>
      <c r="C7" s="131" t="s">
        <v>267</v>
      </c>
      <c r="D7" s="132"/>
      <c r="E7" s="133"/>
      <c r="F7" s="133"/>
      <c r="G7" s="134"/>
      <c r="H7" s="213"/>
      <c r="I7" s="214"/>
      <c r="J7" s="215"/>
      <c r="K7" s="216"/>
      <c r="O7" s="217">
        <v>1</v>
      </c>
    </row>
    <row r="8" spans="1:80" ht="12.75">
      <c r="A8" s="137">
        <v>1</v>
      </c>
      <c r="B8" s="138" t="s">
        <v>268</v>
      </c>
      <c r="C8" s="139" t="s">
        <v>269</v>
      </c>
      <c r="D8" s="140" t="s">
        <v>988</v>
      </c>
      <c r="E8" s="141">
        <v>9</v>
      </c>
      <c r="F8" s="477"/>
      <c r="G8" s="478">
        <f>E8*F8</f>
        <v>0</v>
      </c>
      <c r="H8" s="218">
        <v>0</v>
      </c>
      <c r="I8" s="219">
        <f>E8*H8</f>
        <v>0</v>
      </c>
      <c r="J8" s="218">
        <v>0</v>
      </c>
      <c r="K8" s="219">
        <f>E8*J8</f>
        <v>0</v>
      </c>
      <c r="O8" s="217">
        <v>2</v>
      </c>
      <c r="AA8" s="111">
        <v>1</v>
      </c>
      <c r="AB8" s="111">
        <v>1</v>
      </c>
      <c r="AC8" s="111">
        <v>1</v>
      </c>
      <c r="AZ8" s="111">
        <v>1</v>
      </c>
      <c r="BA8" s="111">
        <f>IF(AZ8=1,G8,0)</f>
        <v>0</v>
      </c>
      <c r="BB8" s="111">
        <f>IF(AZ8=2,G8,0)</f>
        <v>0</v>
      </c>
      <c r="BC8" s="111">
        <f>IF(AZ8=3,G8,0)</f>
        <v>0</v>
      </c>
      <c r="BD8" s="111">
        <f>IF(AZ8=4,G8,0)</f>
        <v>0</v>
      </c>
      <c r="BE8" s="111">
        <f>IF(AZ8=5,G8,0)</f>
        <v>0</v>
      </c>
      <c r="CA8" s="217">
        <v>1</v>
      </c>
      <c r="CB8" s="217">
        <v>1</v>
      </c>
    </row>
    <row r="9" spans="1:80" ht="12.75">
      <c r="A9" s="137">
        <v>2</v>
      </c>
      <c r="B9" s="138" t="s">
        <v>270</v>
      </c>
      <c r="C9" s="139" t="s">
        <v>271</v>
      </c>
      <c r="D9" s="140" t="s">
        <v>988</v>
      </c>
      <c r="E9" s="141">
        <v>9</v>
      </c>
      <c r="F9" s="477"/>
      <c r="G9" s="478">
        <f>E9*F9</f>
        <v>0</v>
      </c>
      <c r="H9" s="218">
        <v>0.015</v>
      </c>
      <c r="I9" s="219">
        <f>E9*H9</f>
        <v>0.135</v>
      </c>
      <c r="J9" s="218"/>
      <c r="K9" s="219">
        <f>E9*J9</f>
        <v>0</v>
      </c>
      <c r="O9" s="217">
        <v>2</v>
      </c>
      <c r="AA9" s="111">
        <v>3</v>
      </c>
      <c r="AB9" s="111">
        <v>1</v>
      </c>
      <c r="AC9" s="111">
        <v>2662139</v>
      </c>
      <c r="AZ9" s="111">
        <v>1</v>
      </c>
      <c r="BA9" s="111">
        <f>IF(AZ9=1,G9,0)</f>
        <v>0</v>
      </c>
      <c r="BB9" s="111">
        <f>IF(AZ9=2,G9,0)</f>
        <v>0</v>
      </c>
      <c r="BC9" s="111">
        <f>IF(AZ9=3,G9,0)</f>
        <v>0</v>
      </c>
      <c r="BD9" s="111">
        <f>IF(AZ9=4,G9,0)</f>
        <v>0</v>
      </c>
      <c r="BE9" s="111">
        <f>IF(AZ9=5,G9,0)</f>
        <v>0</v>
      </c>
      <c r="CA9" s="217">
        <v>3</v>
      </c>
      <c r="CB9" s="217">
        <v>1</v>
      </c>
    </row>
    <row r="10" spans="1:80" ht="12.75">
      <c r="A10" s="137">
        <v>3</v>
      </c>
      <c r="B10" s="138" t="s">
        <v>272</v>
      </c>
      <c r="C10" s="139" t="s">
        <v>273</v>
      </c>
      <c r="D10" s="140" t="s">
        <v>988</v>
      </c>
      <c r="E10" s="141">
        <v>5</v>
      </c>
      <c r="F10" s="477"/>
      <c r="G10" s="478">
        <f>E10*F10</f>
        <v>0</v>
      </c>
      <c r="H10" s="218">
        <v>0.025</v>
      </c>
      <c r="I10" s="219">
        <f>E10*H10</f>
        <v>0.125</v>
      </c>
      <c r="J10" s="218"/>
      <c r="K10" s="219">
        <f>E10*J10</f>
        <v>0</v>
      </c>
      <c r="O10" s="217">
        <v>2</v>
      </c>
      <c r="AA10" s="111">
        <v>3</v>
      </c>
      <c r="AB10" s="111">
        <v>1</v>
      </c>
      <c r="AC10" s="111">
        <v>10391500</v>
      </c>
      <c r="AZ10" s="111">
        <v>1</v>
      </c>
      <c r="BA10" s="111">
        <f>IF(AZ10=1,G10,0)</f>
        <v>0</v>
      </c>
      <c r="BB10" s="111">
        <f>IF(AZ10=2,G10,0)</f>
        <v>0</v>
      </c>
      <c r="BC10" s="111">
        <f>IF(AZ10=3,G10,0)</f>
        <v>0</v>
      </c>
      <c r="BD10" s="111">
        <f>IF(AZ10=4,G10,0)</f>
        <v>0</v>
      </c>
      <c r="BE10" s="111">
        <f>IF(AZ10=5,G10,0)</f>
        <v>0</v>
      </c>
      <c r="CA10" s="217">
        <v>3</v>
      </c>
      <c r="CB10" s="217">
        <v>1</v>
      </c>
    </row>
    <row r="11" spans="1:57" ht="12.75">
      <c r="A11" s="143"/>
      <c r="B11" s="144" t="s">
        <v>997</v>
      </c>
      <c r="C11" s="145" t="s">
        <v>274</v>
      </c>
      <c r="D11" s="146"/>
      <c r="E11" s="147"/>
      <c r="F11" s="479"/>
      <c r="G11" s="480">
        <f>SUM(G8:G10)</f>
        <v>0</v>
      </c>
      <c r="H11" s="220"/>
      <c r="I11" s="221">
        <f>SUM(I7:I10)</f>
        <v>0.26</v>
      </c>
      <c r="J11" s="220"/>
      <c r="K11" s="221">
        <f>SUM(K7:K10)</f>
        <v>0</v>
      </c>
      <c r="O11" s="217">
        <v>4</v>
      </c>
      <c r="BA11" s="222">
        <f>SUM(BA7:BA10)</f>
        <v>0</v>
      </c>
      <c r="BB11" s="222">
        <f>SUM(BB7:BB10)</f>
        <v>0</v>
      </c>
      <c r="BC11" s="222">
        <f>SUM(BC7:BC10)</f>
        <v>0</v>
      </c>
      <c r="BD11" s="222">
        <f>SUM(BD7:BD10)</f>
        <v>0</v>
      </c>
      <c r="BE11" s="222">
        <f>SUM(BE7:BE10)</f>
        <v>0</v>
      </c>
    </row>
    <row r="12" spans="1:15" ht="12.75">
      <c r="A12" s="129" t="s">
        <v>983</v>
      </c>
      <c r="B12" s="130" t="s">
        <v>275</v>
      </c>
      <c r="C12" s="131" t="s">
        <v>276</v>
      </c>
      <c r="D12" s="132"/>
      <c r="E12" s="133"/>
      <c r="F12" s="481"/>
      <c r="G12" s="482"/>
      <c r="H12" s="213"/>
      <c r="I12" s="214"/>
      <c r="J12" s="215"/>
      <c r="K12" s="216"/>
      <c r="O12" s="217">
        <v>1</v>
      </c>
    </row>
    <row r="13" spans="1:80" ht="12.75">
      <c r="A13" s="137">
        <v>4</v>
      </c>
      <c r="B13" s="138" t="s">
        <v>277</v>
      </c>
      <c r="C13" s="139" t="s">
        <v>278</v>
      </c>
      <c r="D13" s="140" t="s">
        <v>279</v>
      </c>
      <c r="E13" s="141">
        <v>0.66</v>
      </c>
      <c r="F13" s="477"/>
      <c r="G13" s="478">
        <f aca="true" t="shared" si="0" ref="G13:G25">E13*F13</f>
        <v>0</v>
      </c>
      <c r="H13" s="218">
        <v>1.09081</v>
      </c>
      <c r="I13" s="219">
        <f aca="true" t="shared" si="1" ref="I13:I25">E13*H13</f>
        <v>0.7199346000000001</v>
      </c>
      <c r="J13" s="218">
        <v>0</v>
      </c>
      <c r="K13" s="219">
        <f aca="true" t="shared" si="2" ref="K13:K25">E13*J13</f>
        <v>0</v>
      </c>
      <c r="O13" s="217">
        <v>2</v>
      </c>
      <c r="AA13" s="111">
        <v>1</v>
      </c>
      <c r="AB13" s="111">
        <v>1</v>
      </c>
      <c r="AC13" s="111">
        <v>1</v>
      </c>
      <c r="AZ13" s="111">
        <v>1</v>
      </c>
      <c r="BA13" s="111">
        <f aca="true" t="shared" si="3" ref="BA13:BA25">IF(AZ13=1,G13,0)</f>
        <v>0</v>
      </c>
      <c r="BB13" s="111">
        <f aca="true" t="shared" si="4" ref="BB13:BB25">IF(AZ13=2,G13,0)</f>
        <v>0</v>
      </c>
      <c r="BC13" s="111">
        <f aca="true" t="shared" si="5" ref="BC13:BC25">IF(AZ13=3,G13,0)</f>
        <v>0</v>
      </c>
      <c r="BD13" s="111">
        <f aca="true" t="shared" si="6" ref="BD13:BD25">IF(AZ13=4,G13,0)</f>
        <v>0</v>
      </c>
      <c r="BE13" s="111">
        <f aca="true" t="shared" si="7" ref="BE13:BE25">IF(AZ13=5,G13,0)</f>
        <v>0</v>
      </c>
      <c r="CA13" s="217">
        <v>1</v>
      </c>
      <c r="CB13" s="217">
        <v>1</v>
      </c>
    </row>
    <row r="14" spans="1:80" ht="12.75">
      <c r="A14" s="137">
        <v>5</v>
      </c>
      <c r="B14" s="138" t="s">
        <v>280</v>
      </c>
      <c r="C14" s="139" t="s">
        <v>281</v>
      </c>
      <c r="D14" s="140" t="s">
        <v>988</v>
      </c>
      <c r="E14" s="141">
        <v>34</v>
      </c>
      <c r="F14" s="477"/>
      <c r="G14" s="478">
        <f t="shared" si="0"/>
        <v>0</v>
      </c>
      <c r="H14" s="218">
        <v>0.00713</v>
      </c>
      <c r="I14" s="219">
        <f t="shared" si="1"/>
        <v>0.24242</v>
      </c>
      <c r="J14" s="218">
        <v>0</v>
      </c>
      <c r="K14" s="219">
        <f t="shared" si="2"/>
        <v>0</v>
      </c>
      <c r="O14" s="217">
        <v>2</v>
      </c>
      <c r="AA14" s="111">
        <v>1</v>
      </c>
      <c r="AB14" s="111">
        <v>1</v>
      </c>
      <c r="AC14" s="111">
        <v>1</v>
      </c>
      <c r="AZ14" s="111">
        <v>1</v>
      </c>
      <c r="BA14" s="111">
        <f t="shared" si="3"/>
        <v>0</v>
      </c>
      <c r="BB14" s="111">
        <f t="shared" si="4"/>
        <v>0</v>
      </c>
      <c r="BC14" s="111">
        <f t="shared" si="5"/>
        <v>0</v>
      </c>
      <c r="BD14" s="111">
        <f t="shared" si="6"/>
        <v>0</v>
      </c>
      <c r="BE14" s="111">
        <f t="shared" si="7"/>
        <v>0</v>
      </c>
      <c r="CA14" s="217">
        <v>1</v>
      </c>
      <c r="CB14" s="217">
        <v>1</v>
      </c>
    </row>
    <row r="15" spans="1:80" ht="22.5">
      <c r="A15" s="137">
        <v>6</v>
      </c>
      <c r="B15" s="138" t="s">
        <v>282</v>
      </c>
      <c r="C15" s="139" t="s">
        <v>283</v>
      </c>
      <c r="D15" s="140" t="s">
        <v>991</v>
      </c>
      <c r="E15" s="141">
        <v>0.0983</v>
      </c>
      <c r="F15" s="477"/>
      <c r="G15" s="478">
        <f t="shared" si="0"/>
        <v>0</v>
      </c>
      <c r="H15" s="218">
        <v>1.09954</v>
      </c>
      <c r="I15" s="219">
        <f t="shared" si="1"/>
        <v>0.10808478199999999</v>
      </c>
      <c r="J15" s="218">
        <v>0</v>
      </c>
      <c r="K15" s="219">
        <f t="shared" si="2"/>
        <v>0</v>
      </c>
      <c r="O15" s="217">
        <v>2</v>
      </c>
      <c r="AA15" s="111">
        <v>1</v>
      </c>
      <c r="AB15" s="111">
        <v>1</v>
      </c>
      <c r="AC15" s="111">
        <v>1</v>
      </c>
      <c r="AZ15" s="111">
        <v>1</v>
      </c>
      <c r="BA15" s="111">
        <f t="shared" si="3"/>
        <v>0</v>
      </c>
      <c r="BB15" s="111">
        <f t="shared" si="4"/>
        <v>0</v>
      </c>
      <c r="BC15" s="111">
        <f t="shared" si="5"/>
        <v>0</v>
      </c>
      <c r="BD15" s="111">
        <f t="shared" si="6"/>
        <v>0</v>
      </c>
      <c r="BE15" s="111">
        <f t="shared" si="7"/>
        <v>0</v>
      </c>
      <c r="CA15" s="217">
        <v>1</v>
      </c>
      <c r="CB15" s="217">
        <v>1</v>
      </c>
    </row>
    <row r="16" spans="1:80" ht="22.5">
      <c r="A16" s="137">
        <v>7</v>
      </c>
      <c r="B16" s="138" t="s">
        <v>284</v>
      </c>
      <c r="C16" s="139" t="s">
        <v>285</v>
      </c>
      <c r="D16" s="140" t="s">
        <v>996</v>
      </c>
      <c r="E16" s="141">
        <v>77.6</v>
      </c>
      <c r="F16" s="477"/>
      <c r="G16" s="478">
        <f t="shared" si="0"/>
        <v>0</v>
      </c>
      <c r="H16" s="218">
        <v>0.04095</v>
      </c>
      <c r="I16" s="219">
        <f t="shared" si="1"/>
        <v>3.17772</v>
      </c>
      <c r="J16" s="218">
        <v>0</v>
      </c>
      <c r="K16" s="219">
        <f t="shared" si="2"/>
        <v>0</v>
      </c>
      <c r="O16" s="217">
        <v>2</v>
      </c>
      <c r="AA16" s="111">
        <v>1</v>
      </c>
      <c r="AB16" s="111">
        <v>1</v>
      </c>
      <c r="AC16" s="111">
        <v>1</v>
      </c>
      <c r="AZ16" s="111">
        <v>1</v>
      </c>
      <c r="BA16" s="111">
        <f t="shared" si="3"/>
        <v>0</v>
      </c>
      <c r="BB16" s="111">
        <f t="shared" si="4"/>
        <v>0</v>
      </c>
      <c r="BC16" s="111">
        <f t="shared" si="5"/>
        <v>0</v>
      </c>
      <c r="BD16" s="111">
        <f t="shared" si="6"/>
        <v>0</v>
      </c>
      <c r="BE16" s="111">
        <f t="shared" si="7"/>
        <v>0</v>
      </c>
      <c r="CA16" s="217">
        <v>1</v>
      </c>
      <c r="CB16" s="217">
        <v>1</v>
      </c>
    </row>
    <row r="17" spans="1:80" ht="22.5">
      <c r="A17" s="137">
        <v>8</v>
      </c>
      <c r="B17" s="138" t="s">
        <v>286</v>
      </c>
      <c r="C17" s="139" t="s">
        <v>287</v>
      </c>
      <c r="D17" s="140" t="s">
        <v>996</v>
      </c>
      <c r="E17" s="141">
        <v>349.075</v>
      </c>
      <c r="F17" s="477"/>
      <c r="G17" s="478">
        <f t="shared" si="0"/>
        <v>0</v>
      </c>
      <c r="H17" s="218">
        <v>0.08229</v>
      </c>
      <c r="I17" s="219">
        <f t="shared" si="1"/>
        <v>28.72538175</v>
      </c>
      <c r="J17" s="218">
        <v>0</v>
      </c>
      <c r="K17" s="219">
        <f t="shared" si="2"/>
        <v>0</v>
      </c>
      <c r="O17" s="217">
        <v>2</v>
      </c>
      <c r="AA17" s="111">
        <v>1</v>
      </c>
      <c r="AB17" s="111">
        <v>1</v>
      </c>
      <c r="AC17" s="111">
        <v>1</v>
      </c>
      <c r="AZ17" s="111">
        <v>1</v>
      </c>
      <c r="BA17" s="111">
        <f t="shared" si="3"/>
        <v>0</v>
      </c>
      <c r="BB17" s="111">
        <f t="shared" si="4"/>
        <v>0</v>
      </c>
      <c r="BC17" s="111">
        <f t="shared" si="5"/>
        <v>0</v>
      </c>
      <c r="BD17" s="111">
        <f t="shared" si="6"/>
        <v>0</v>
      </c>
      <c r="BE17" s="111">
        <f t="shared" si="7"/>
        <v>0</v>
      </c>
      <c r="CA17" s="217">
        <v>1</v>
      </c>
      <c r="CB17" s="217">
        <v>1</v>
      </c>
    </row>
    <row r="18" spans="1:80" ht="22.5">
      <c r="A18" s="137">
        <v>9</v>
      </c>
      <c r="B18" s="138" t="s">
        <v>288</v>
      </c>
      <c r="C18" s="139" t="s">
        <v>289</v>
      </c>
      <c r="D18" s="140" t="s">
        <v>996</v>
      </c>
      <c r="E18" s="141">
        <v>542.4375</v>
      </c>
      <c r="F18" s="477"/>
      <c r="G18" s="478">
        <f t="shared" si="0"/>
        <v>0</v>
      </c>
      <c r="H18" s="218">
        <v>0.12304</v>
      </c>
      <c r="I18" s="219">
        <f t="shared" si="1"/>
        <v>66.74151</v>
      </c>
      <c r="J18" s="218">
        <v>0</v>
      </c>
      <c r="K18" s="219">
        <f t="shared" si="2"/>
        <v>0</v>
      </c>
      <c r="O18" s="217">
        <v>2</v>
      </c>
      <c r="AA18" s="111">
        <v>1</v>
      </c>
      <c r="AB18" s="111">
        <v>1</v>
      </c>
      <c r="AC18" s="111">
        <v>1</v>
      </c>
      <c r="AZ18" s="111">
        <v>1</v>
      </c>
      <c r="BA18" s="111">
        <f t="shared" si="3"/>
        <v>0</v>
      </c>
      <c r="BB18" s="111">
        <f t="shared" si="4"/>
        <v>0</v>
      </c>
      <c r="BC18" s="111">
        <f t="shared" si="5"/>
        <v>0</v>
      </c>
      <c r="BD18" s="111">
        <f t="shared" si="6"/>
        <v>0</v>
      </c>
      <c r="BE18" s="111">
        <f t="shared" si="7"/>
        <v>0</v>
      </c>
      <c r="CA18" s="217">
        <v>1</v>
      </c>
      <c r="CB18" s="217">
        <v>1</v>
      </c>
    </row>
    <row r="19" spans="1:80" ht="22.5">
      <c r="A19" s="137">
        <v>10</v>
      </c>
      <c r="B19" s="138" t="s">
        <v>290</v>
      </c>
      <c r="C19" s="139" t="s">
        <v>291</v>
      </c>
      <c r="D19" s="140" t="s">
        <v>996</v>
      </c>
      <c r="E19" s="141">
        <v>845.66</v>
      </c>
      <c r="F19" s="477"/>
      <c r="G19" s="478">
        <f t="shared" si="0"/>
        <v>0</v>
      </c>
      <c r="H19" s="218">
        <v>0.02093</v>
      </c>
      <c r="I19" s="219">
        <f t="shared" si="1"/>
        <v>17.6996638</v>
      </c>
      <c r="J19" s="218">
        <v>0</v>
      </c>
      <c r="K19" s="219">
        <f t="shared" si="2"/>
        <v>0</v>
      </c>
      <c r="O19" s="217">
        <v>2</v>
      </c>
      <c r="AA19" s="111">
        <v>1</v>
      </c>
      <c r="AB19" s="111">
        <v>1</v>
      </c>
      <c r="AC19" s="111">
        <v>1</v>
      </c>
      <c r="AZ19" s="111">
        <v>1</v>
      </c>
      <c r="BA19" s="111">
        <f t="shared" si="3"/>
        <v>0</v>
      </c>
      <c r="BB19" s="111">
        <f t="shared" si="4"/>
        <v>0</v>
      </c>
      <c r="BC19" s="111">
        <f t="shared" si="5"/>
        <v>0</v>
      </c>
      <c r="BD19" s="111">
        <f t="shared" si="6"/>
        <v>0</v>
      </c>
      <c r="BE19" s="111">
        <f t="shared" si="7"/>
        <v>0</v>
      </c>
      <c r="CA19" s="217">
        <v>1</v>
      </c>
      <c r="CB19" s="217">
        <v>1</v>
      </c>
    </row>
    <row r="20" spans="1:80" ht="22.5">
      <c r="A20" s="137">
        <v>11</v>
      </c>
      <c r="B20" s="138" t="s">
        <v>292</v>
      </c>
      <c r="C20" s="139" t="s">
        <v>293</v>
      </c>
      <c r="D20" s="140" t="s">
        <v>996</v>
      </c>
      <c r="E20" s="141">
        <v>61.8</v>
      </c>
      <c r="F20" s="477"/>
      <c r="G20" s="478">
        <f t="shared" si="0"/>
        <v>0</v>
      </c>
      <c r="H20" s="218">
        <v>0.025</v>
      </c>
      <c r="I20" s="219">
        <f t="shared" si="1"/>
        <v>1.545</v>
      </c>
      <c r="J20" s="218">
        <v>-0.002</v>
      </c>
      <c r="K20" s="219">
        <f t="shared" si="2"/>
        <v>-0.1236</v>
      </c>
      <c r="O20" s="217">
        <v>2</v>
      </c>
      <c r="AA20" s="111">
        <v>1</v>
      </c>
      <c r="AB20" s="111">
        <v>1</v>
      </c>
      <c r="AC20" s="111">
        <v>1</v>
      </c>
      <c r="AZ20" s="111">
        <v>1</v>
      </c>
      <c r="BA20" s="111">
        <f t="shared" si="3"/>
        <v>0</v>
      </c>
      <c r="BB20" s="111">
        <f t="shared" si="4"/>
        <v>0</v>
      </c>
      <c r="BC20" s="111">
        <f t="shared" si="5"/>
        <v>0</v>
      </c>
      <c r="BD20" s="111">
        <f t="shared" si="6"/>
        <v>0</v>
      </c>
      <c r="BE20" s="111">
        <f t="shared" si="7"/>
        <v>0</v>
      </c>
      <c r="CA20" s="217">
        <v>1</v>
      </c>
      <c r="CB20" s="217">
        <v>1</v>
      </c>
    </row>
    <row r="21" spans="1:80" ht="22.5">
      <c r="A21" s="137">
        <v>12</v>
      </c>
      <c r="B21" s="138" t="s">
        <v>294</v>
      </c>
      <c r="C21" s="139" t="s">
        <v>295</v>
      </c>
      <c r="D21" s="140" t="s">
        <v>996</v>
      </c>
      <c r="E21" s="141">
        <v>251.12</v>
      </c>
      <c r="F21" s="477"/>
      <c r="G21" s="478">
        <f t="shared" si="0"/>
        <v>0</v>
      </c>
      <c r="H21" s="218">
        <v>0.0242</v>
      </c>
      <c r="I21" s="219">
        <f t="shared" si="1"/>
        <v>6.077104</v>
      </c>
      <c r="J21" s="218">
        <v>0</v>
      </c>
      <c r="K21" s="219">
        <f t="shared" si="2"/>
        <v>0</v>
      </c>
      <c r="O21" s="217">
        <v>2</v>
      </c>
      <c r="AA21" s="111">
        <v>1</v>
      </c>
      <c r="AB21" s="111">
        <v>1</v>
      </c>
      <c r="AC21" s="111">
        <v>1</v>
      </c>
      <c r="AZ21" s="111">
        <v>1</v>
      </c>
      <c r="BA21" s="111">
        <f t="shared" si="3"/>
        <v>0</v>
      </c>
      <c r="BB21" s="111">
        <f t="shared" si="4"/>
        <v>0</v>
      </c>
      <c r="BC21" s="111">
        <f t="shared" si="5"/>
        <v>0</v>
      </c>
      <c r="BD21" s="111">
        <f t="shared" si="6"/>
        <v>0</v>
      </c>
      <c r="BE21" s="111">
        <f t="shared" si="7"/>
        <v>0</v>
      </c>
      <c r="CA21" s="217">
        <v>1</v>
      </c>
      <c r="CB21" s="217">
        <v>1</v>
      </c>
    </row>
    <row r="22" spans="1:80" ht="22.5">
      <c r="A22" s="137">
        <v>13</v>
      </c>
      <c r="B22" s="138" t="s">
        <v>296</v>
      </c>
      <c r="C22" s="139" t="s">
        <v>297</v>
      </c>
      <c r="D22" s="140" t="s">
        <v>996</v>
      </c>
      <c r="E22" s="141">
        <v>25.79</v>
      </c>
      <c r="F22" s="477"/>
      <c r="G22" s="478">
        <f t="shared" si="0"/>
        <v>0</v>
      </c>
      <c r="H22" s="218">
        <v>0</v>
      </c>
      <c r="I22" s="219">
        <f t="shared" si="1"/>
        <v>0</v>
      </c>
      <c r="J22" s="218">
        <v>0</v>
      </c>
      <c r="K22" s="219">
        <f t="shared" si="2"/>
        <v>0</v>
      </c>
      <c r="O22" s="217">
        <v>2</v>
      </c>
      <c r="AA22" s="111">
        <v>1</v>
      </c>
      <c r="AB22" s="111">
        <v>1</v>
      </c>
      <c r="AC22" s="111">
        <v>1</v>
      </c>
      <c r="AZ22" s="111">
        <v>1</v>
      </c>
      <c r="BA22" s="111">
        <f t="shared" si="3"/>
        <v>0</v>
      </c>
      <c r="BB22" s="111">
        <f t="shared" si="4"/>
        <v>0</v>
      </c>
      <c r="BC22" s="111">
        <f t="shared" si="5"/>
        <v>0</v>
      </c>
      <c r="BD22" s="111">
        <f t="shared" si="6"/>
        <v>0</v>
      </c>
      <c r="BE22" s="111">
        <f t="shared" si="7"/>
        <v>0</v>
      </c>
      <c r="CA22" s="217">
        <v>1</v>
      </c>
      <c r="CB22" s="217">
        <v>1</v>
      </c>
    </row>
    <row r="23" spans="1:80" ht="12.75">
      <c r="A23" s="137">
        <v>14</v>
      </c>
      <c r="B23" s="138" t="s">
        <v>298</v>
      </c>
      <c r="C23" s="139" t="s">
        <v>299</v>
      </c>
      <c r="D23" s="140" t="s">
        <v>996</v>
      </c>
      <c r="E23" s="141">
        <v>1.76</v>
      </c>
      <c r="F23" s="477"/>
      <c r="G23" s="478">
        <f t="shared" si="0"/>
        <v>0</v>
      </c>
      <c r="H23" s="218">
        <v>0.009</v>
      </c>
      <c r="I23" s="219">
        <f t="shared" si="1"/>
        <v>0.01584</v>
      </c>
      <c r="J23" s="218">
        <v>0</v>
      </c>
      <c r="K23" s="219">
        <f t="shared" si="2"/>
        <v>0</v>
      </c>
      <c r="O23" s="217">
        <v>2</v>
      </c>
      <c r="AA23" s="111">
        <v>1</v>
      </c>
      <c r="AB23" s="111">
        <v>1</v>
      </c>
      <c r="AC23" s="111">
        <v>1</v>
      </c>
      <c r="AZ23" s="111">
        <v>1</v>
      </c>
      <c r="BA23" s="111">
        <f t="shared" si="3"/>
        <v>0</v>
      </c>
      <c r="BB23" s="111">
        <f t="shared" si="4"/>
        <v>0</v>
      </c>
      <c r="BC23" s="111">
        <f t="shared" si="5"/>
        <v>0</v>
      </c>
      <c r="BD23" s="111">
        <f t="shared" si="6"/>
        <v>0</v>
      </c>
      <c r="BE23" s="111">
        <f t="shared" si="7"/>
        <v>0</v>
      </c>
      <c r="CA23" s="217">
        <v>1</v>
      </c>
      <c r="CB23" s="217">
        <v>1</v>
      </c>
    </row>
    <row r="24" spans="1:80" ht="12.75">
      <c r="A24" s="137">
        <v>15</v>
      </c>
      <c r="B24" s="138" t="s">
        <v>300</v>
      </c>
      <c r="C24" s="139" t="s">
        <v>301</v>
      </c>
      <c r="D24" s="140" t="s">
        <v>988</v>
      </c>
      <c r="E24" s="141">
        <v>4</v>
      </c>
      <c r="F24" s="477"/>
      <c r="G24" s="478">
        <f t="shared" si="0"/>
        <v>0</v>
      </c>
      <c r="H24" s="218">
        <v>0.026</v>
      </c>
      <c r="I24" s="219">
        <f t="shared" si="1"/>
        <v>0.104</v>
      </c>
      <c r="J24" s="218"/>
      <c r="K24" s="219">
        <f t="shared" si="2"/>
        <v>0</v>
      </c>
      <c r="O24" s="217">
        <v>2</v>
      </c>
      <c r="AA24" s="111">
        <v>3</v>
      </c>
      <c r="AB24" s="111">
        <v>1</v>
      </c>
      <c r="AC24" s="111">
        <v>59534153</v>
      </c>
      <c r="AZ24" s="111">
        <v>1</v>
      </c>
      <c r="BA24" s="111">
        <f t="shared" si="3"/>
        <v>0</v>
      </c>
      <c r="BB24" s="111">
        <f t="shared" si="4"/>
        <v>0</v>
      </c>
      <c r="BC24" s="111">
        <f t="shared" si="5"/>
        <v>0</v>
      </c>
      <c r="BD24" s="111">
        <f t="shared" si="6"/>
        <v>0</v>
      </c>
      <c r="BE24" s="111">
        <f t="shared" si="7"/>
        <v>0</v>
      </c>
      <c r="CA24" s="217">
        <v>3</v>
      </c>
      <c r="CB24" s="217">
        <v>1</v>
      </c>
    </row>
    <row r="25" spans="1:80" ht="12.75">
      <c r="A25" s="137">
        <v>16</v>
      </c>
      <c r="B25" s="138" t="s">
        <v>302</v>
      </c>
      <c r="C25" s="139" t="s">
        <v>303</v>
      </c>
      <c r="D25" s="140" t="s">
        <v>988</v>
      </c>
      <c r="E25" s="141">
        <v>30</v>
      </c>
      <c r="F25" s="477"/>
      <c r="G25" s="478">
        <f t="shared" si="0"/>
        <v>0</v>
      </c>
      <c r="H25" s="218">
        <v>0.042</v>
      </c>
      <c r="I25" s="219">
        <f t="shared" si="1"/>
        <v>1.26</v>
      </c>
      <c r="J25" s="218"/>
      <c r="K25" s="219">
        <f t="shared" si="2"/>
        <v>0</v>
      </c>
      <c r="O25" s="217">
        <v>2</v>
      </c>
      <c r="AA25" s="111">
        <v>3</v>
      </c>
      <c r="AB25" s="111">
        <v>1</v>
      </c>
      <c r="AC25" s="111">
        <v>59534155</v>
      </c>
      <c r="AZ25" s="111">
        <v>1</v>
      </c>
      <c r="BA25" s="111">
        <f t="shared" si="3"/>
        <v>0</v>
      </c>
      <c r="BB25" s="111">
        <f t="shared" si="4"/>
        <v>0</v>
      </c>
      <c r="BC25" s="111">
        <f t="shared" si="5"/>
        <v>0</v>
      </c>
      <c r="BD25" s="111">
        <f t="shared" si="6"/>
        <v>0</v>
      </c>
      <c r="BE25" s="111">
        <f t="shared" si="7"/>
        <v>0</v>
      </c>
      <c r="CA25" s="217">
        <v>3</v>
      </c>
      <c r="CB25" s="217">
        <v>1</v>
      </c>
    </row>
    <row r="26" spans="1:57" ht="12.75">
      <c r="A26" s="143"/>
      <c r="B26" s="144" t="s">
        <v>997</v>
      </c>
      <c r="C26" s="145" t="s">
        <v>304</v>
      </c>
      <c r="D26" s="146"/>
      <c r="E26" s="147"/>
      <c r="F26" s="479"/>
      <c r="G26" s="480">
        <f>SUM(G12:G25)</f>
        <v>0</v>
      </c>
      <c r="H26" s="220"/>
      <c r="I26" s="221">
        <f>SUM(I12:I25)</f>
        <v>126.41665893200002</v>
      </c>
      <c r="J26" s="220"/>
      <c r="K26" s="221">
        <f>SUM(K12:K25)</f>
        <v>-0.1236</v>
      </c>
      <c r="O26" s="217">
        <v>4</v>
      </c>
      <c r="BA26" s="222">
        <f>SUM(BA12:BA25)</f>
        <v>0</v>
      </c>
      <c r="BB26" s="222">
        <f>SUM(BB12:BB25)</f>
        <v>0</v>
      </c>
      <c r="BC26" s="222">
        <f>SUM(BC12:BC25)</f>
        <v>0</v>
      </c>
      <c r="BD26" s="222">
        <f>SUM(BD12:BD25)</f>
        <v>0</v>
      </c>
      <c r="BE26" s="222">
        <f>SUM(BE12:BE25)</f>
        <v>0</v>
      </c>
    </row>
    <row r="27" spans="1:15" ht="12.75">
      <c r="A27" s="129" t="s">
        <v>983</v>
      </c>
      <c r="B27" s="130" t="s">
        <v>305</v>
      </c>
      <c r="C27" s="131" t="s">
        <v>306</v>
      </c>
      <c r="D27" s="132"/>
      <c r="E27" s="133"/>
      <c r="F27" s="481"/>
      <c r="G27" s="482"/>
      <c r="H27" s="213"/>
      <c r="I27" s="214"/>
      <c r="J27" s="215"/>
      <c r="K27" s="216"/>
      <c r="O27" s="217">
        <v>1</v>
      </c>
    </row>
    <row r="28" spans="1:80" ht="22.5">
      <c r="A28" s="137">
        <v>17</v>
      </c>
      <c r="B28" s="138" t="s">
        <v>307</v>
      </c>
      <c r="C28" s="139" t="s">
        <v>308</v>
      </c>
      <c r="D28" s="140" t="s">
        <v>279</v>
      </c>
      <c r="E28" s="141">
        <v>4.1638</v>
      </c>
      <c r="F28" s="477"/>
      <c r="G28" s="478">
        <f>E28*F28</f>
        <v>0</v>
      </c>
      <c r="H28" s="218">
        <v>2.422</v>
      </c>
      <c r="I28" s="219">
        <f>E28*H28</f>
        <v>10.0847236</v>
      </c>
      <c r="J28" s="218">
        <v>0</v>
      </c>
      <c r="K28" s="219">
        <f>E28*J28</f>
        <v>0</v>
      </c>
      <c r="O28" s="217">
        <v>2</v>
      </c>
      <c r="AA28" s="111">
        <v>1</v>
      </c>
      <c r="AB28" s="111">
        <v>1</v>
      </c>
      <c r="AC28" s="111">
        <v>1</v>
      </c>
      <c r="AZ28" s="111">
        <v>1</v>
      </c>
      <c r="BA28" s="111">
        <f>IF(AZ28=1,G28,0)</f>
        <v>0</v>
      </c>
      <c r="BB28" s="111">
        <f>IF(AZ28=2,G28,0)</f>
        <v>0</v>
      </c>
      <c r="BC28" s="111">
        <f>IF(AZ28=3,G28,0)</f>
        <v>0</v>
      </c>
      <c r="BD28" s="111">
        <f>IF(AZ28=4,G28,0)</f>
        <v>0</v>
      </c>
      <c r="BE28" s="111">
        <f>IF(AZ28=5,G28,0)</f>
        <v>0</v>
      </c>
      <c r="CA28" s="217">
        <v>1</v>
      </c>
      <c r="CB28" s="217">
        <v>1</v>
      </c>
    </row>
    <row r="29" spans="1:80" ht="12.75">
      <c r="A29" s="137">
        <v>18</v>
      </c>
      <c r="B29" s="138" t="s">
        <v>309</v>
      </c>
      <c r="C29" s="139" t="s">
        <v>310</v>
      </c>
      <c r="D29" s="140" t="s">
        <v>996</v>
      </c>
      <c r="E29" s="141">
        <v>96.225</v>
      </c>
      <c r="F29" s="477"/>
      <c r="G29" s="478">
        <f>E29*F29</f>
        <v>0</v>
      </c>
      <c r="H29" s="218">
        <v>0.00342</v>
      </c>
      <c r="I29" s="219">
        <f>E29*H29</f>
        <v>0.3290895</v>
      </c>
      <c r="J29" s="218">
        <v>0</v>
      </c>
      <c r="K29" s="219">
        <f>E29*J29</f>
        <v>0</v>
      </c>
      <c r="O29" s="217">
        <v>2</v>
      </c>
      <c r="AA29" s="111">
        <v>1</v>
      </c>
      <c r="AB29" s="111">
        <v>1</v>
      </c>
      <c r="AC29" s="111">
        <v>1</v>
      </c>
      <c r="AZ29" s="111">
        <v>1</v>
      </c>
      <c r="BA29" s="111">
        <f>IF(AZ29=1,G29,0)</f>
        <v>0</v>
      </c>
      <c r="BB29" s="111">
        <f>IF(AZ29=2,G29,0)</f>
        <v>0</v>
      </c>
      <c r="BC29" s="111">
        <f>IF(AZ29=3,G29,0)</f>
        <v>0</v>
      </c>
      <c r="BD29" s="111">
        <f>IF(AZ29=4,G29,0)</f>
        <v>0</v>
      </c>
      <c r="BE29" s="111">
        <f>IF(AZ29=5,G29,0)</f>
        <v>0</v>
      </c>
      <c r="CA29" s="217">
        <v>1</v>
      </c>
      <c r="CB29" s="217">
        <v>1</v>
      </c>
    </row>
    <row r="30" spans="1:80" ht="12.75">
      <c r="A30" s="137">
        <v>19</v>
      </c>
      <c r="B30" s="138" t="s">
        <v>311</v>
      </c>
      <c r="C30" s="139" t="s">
        <v>312</v>
      </c>
      <c r="D30" s="140" t="s">
        <v>996</v>
      </c>
      <c r="E30" s="141">
        <v>96.22</v>
      </c>
      <c r="F30" s="477"/>
      <c r="G30" s="478">
        <f>E30*F30</f>
        <v>0</v>
      </c>
      <c r="H30" s="218">
        <v>0</v>
      </c>
      <c r="I30" s="219">
        <f>E30*H30</f>
        <v>0</v>
      </c>
      <c r="J30" s="218">
        <v>0</v>
      </c>
      <c r="K30" s="219">
        <f>E30*J30</f>
        <v>0</v>
      </c>
      <c r="O30" s="217">
        <v>2</v>
      </c>
      <c r="AA30" s="111">
        <v>1</v>
      </c>
      <c r="AB30" s="111">
        <v>1</v>
      </c>
      <c r="AC30" s="111">
        <v>1</v>
      </c>
      <c r="AZ30" s="111">
        <v>1</v>
      </c>
      <c r="BA30" s="111">
        <f>IF(AZ30=1,G30,0)</f>
        <v>0</v>
      </c>
      <c r="BB30" s="111">
        <f>IF(AZ30=2,G30,0)</f>
        <v>0</v>
      </c>
      <c r="BC30" s="111">
        <f>IF(AZ30=3,G30,0)</f>
        <v>0</v>
      </c>
      <c r="BD30" s="111">
        <f>IF(AZ30=4,G30,0)</f>
        <v>0</v>
      </c>
      <c r="BE30" s="111">
        <f>IF(AZ30=5,G30,0)</f>
        <v>0</v>
      </c>
      <c r="CA30" s="217">
        <v>1</v>
      </c>
      <c r="CB30" s="217">
        <v>1</v>
      </c>
    </row>
    <row r="31" spans="1:80" ht="12.75">
      <c r="A31" s="137">
        <v>20</v>
      </c>
      <c r="B31" s="138" t="s">
        <v>313</v>
      </c>
      <c r="C31" s="139" t="s">
        <v>314</v>
      </c>
      <c r="D31" s="140" t="s">
        <v>991</v>
      </c>
      <c r="E31" s="141">
        <v>0.1876</v>
      </c>
      <c r="F31" s="477"/>
      <c r="G31" s="478">
        <f>E31*F31</f>
        <v>0</v>
      </c>
      <c r="H31" s="218">
        <v>1.071</v>
      </c>
      <c r="I31" s="219">
        <f>E31*H31</f>
        <v>0.20091959999999998</v>
      </c>
      <c r="J31" s="218">
        <v>0</v>
      </c>
      <c r="K31" s="219">
        <f>E31*J31</f>
        <v>0</v>
      </c>
      <c r="O31" s="217">
        <v>2</v>
      </c>
      <c r="AA31" s="111">
        <v>1</v>
      </c>
      <c r="AB31" s="111">
        <v>1</v>
      </c>
      <c r="AC31" s="111">
        <v>1</v>
      </c>
      <c r="AZ31" s="111">
        <v>1</v>
      </c>
      <c r="BA31" s="111">
        <f>IF(AZ31=1,G31,0)</f>
        <v>0</v>
      </c>
      <c r="BB31" s="111">
        <f>IF(AZ31=2,G31,0)</f>
        <v>0</v>
      </c>
      <c r="BC31" s="111">
        <f>IF(AZ31=3,G31,0)</f>
        <v>0</v>
      </c>
      <c r="BD31" s="111">
        <f>IF(AZ31=4,G31,0)</f>
        <v>0</v>
      </c>
      <c r="BE31" s="111">
        <f>IF(AZ31=5,G31,0)</f>
        <v>0</v>
      </c>
      <c r="CA31" s="217">
        <v>1</v>
      </c>
      <c r="CB31" s="217">
        <v>1</v>
      </c>
    </row>
    <row r="32" spans="1:57" ht="12.75">
      <c r="A32" s="143"/>
      <c r="B32" s="144" t="s">
        <v>997</v>
      </c>
      <c r="C32" s="145" t="s">
        <v>315</v>
      </c>
      <c r="D32" s="146"/>
      <c r="E32" s="147"/>
      <c r="F32" s="479"/>
      <c r="G32" s="480">
        <f>SUM(G27:G31)</f>
        <v>0</v>
      </c>
      <c r="H32" s="220"/>
      <c r="I32" s="221">
        <f>SUM(I27:I31)</f>
        <v>10.614732700000001</v>
      </c>
      <c r="J32" s="220"/>
      <c r="K32" s="221">
        <f>SUM(K27:K31)</f>
        <v>0</v>
      </c>
      <c r="O32" s="217">
        <v>4</v>
      </c>
      <c r="BA32" s="222">
        <f>SUM(BA27:BA31)</f>
        <v>0</v>
      </c>
      <c r="BB32" s="222">
        <f>SUM(BB27:BB31)</f>
        <v>0</v>
      </c>
      <c r="BC32" s="222">
        <f>SUM(BC27:BC31)</f>
        <v>0</v>
      </c>
      <c r="BD32" s="222">
        <f>SUM(BD27:BD31)</f>
        <v>0</v>
      </c>
      <c r="BE32" s="222">
        <f>SUM(BE27:BE31)</f>
        <v>0</v>
      </c>
    </row>
    <row r="33" spans="1:15" ht="12.75">
      <c r="A33" s="129" t="s">
        <v>983</v>
      </c>
      <c r="B33" s="130" t="s">
        <v>316</v>
      </c>
      <c r="C33" s="131" t="s">
        <v>317</v>
      </c>
      <c r="D33" s="132"/>
      <c r="E33" s="133"/>
      <c r="F33" s="481"/>
      <c r="G33" s="482"/>
      <c r="H33" s="213"/>
      <c r="I33" s="214"/>
      <c r="J33" s="215"/>
      <c r="K33" s="216"/>
      <c r="O33" s="217">
        <v>1</v>
      </c>
    </row>
    <row r="34" spans="1:80" ht="22.5">
      <c r="A34" s="137">
        <v>21</v>
      </c>
      <c r="B34" s="138" t="s">
        <v>318</v>
      </c>
      <c r="C34" s="139" t="s">
        <v>319</v>
      </c>
      <c r="D34" s="140" t="s">
        <v>996</v>
      </c>
      <c r="E34" s="141">
        <v>1970.84</v>
      </c>
      <c r="F34" s="477"/>
      <c r="G34" s="478">
        <f>E34*F34</f>
        <v>0</v>
      </c>
      <c r="H34" s="218">
        <v>0.021</v>
      </c>
      <c r="I34" s="219">
        <f>E34*H34</f>
        <v>41.38764</v>
      </c>
      <c r="J34" s="218">
        <v>0</v>
      </c>
      <c r="K34" s="219">
        <f>E34*J34</f>
        <v>0</v>
      </c>
      <c r="O34" s="217">
        <v>2</v>
      </c>
      <c r="AA34" s="111">
        <v>1</v>
      </c>
      <c r="AB34" s="111">
        <v>0</v>
      </c>
      <c r="AC34" s="111">
        <v>0</v>
      </c>
      <c r="AZ34" s="111">
        <v>1</v>
      </c>
      <c r="BA34" s="111">
        <f>IF(AZ34=1,G34,0)</f>
        <v>0</v>
      </c>
      <c r="BB34" s="111">
        <f>IF(AZ34=2,G34,0)</f>
        <v>0</v>
      </c>
      <c r="BC34" s="111">
        <f>IF(AZ34=3,G34,0)</f>
        <v>0</v>
      </c>
      <c r="BD34" s="111">
        <f>IF(AZ34=4,G34,0)</f>
        <v>0</v>
      </c>
      <c r="BE34" s="111">
        <f>IF(AZ34=5,G34,0)</f>
        <v>0</v>
      </c>
      <c r="CA34" s="217">
        <v>1</v>
      </c>
      <c r="CB34" s="217">
        <v>0</v>
      </c>
    </row>
    <row r="35" spans="1:57" ht="12.75">
      <c r="A35" s="143"/>
      <c r="B35" s="144" t="s">
        <v>997</v>
      </c>
      <c r="C35" s="145" t="s">
        <v>320</v>
      </c>
      <c r="D35" s="146"/>
      <c r="E35" s="147"/>
      <c r="F35" s="479"/>
      <c r="G35" s="480">
        <f>SUM(G33:G34)</f>
        <v>0</v>
      </c>
      <c r="H35" s="220"/>
      <c r="I35" s="221">
        <f>SUM(I33:I34)</f>
        <v>41.38764</v>
      </c>
      <c r="J35" s="220"/>
      <c r="K35" s="221">
        <f>SUM(K33:K34)</f>
        <v>0</v>
      </c>
      <c r="O35" s="217">
        <v>4</v>
      </c>
      <c r="BA35" s="222">
        <f>SUM(BA33:BA34)</f>
        <v>0</v>
      </c>
      <c r="BB35" s="222">
        <f>SUM(BB33:BB34)</f>
        <v>0</v>
      </c>
      <c r="BC35" s="222">
        <f>SUM(BC33:BC34)</f>
        <v>0</v>
      </c>
      <c r="BD35" s="222">
        <f>SUM(BD33:BD34)</f>
        <v>0</v>
      </c>
      <c r="BE35" s="222">
        <f>SUM(BE33:BE34)</f>
        <v>0</v>
      </c>
    </row>
    <row r="36" spans="1:15" ht="12.75">
      <c r="A36" s="129" t="s">
        <v>983</v>
      </c>
      <c r="B36" s="130" t="s">
        <v>321</v>
      </c>
      <c r="C36" s="131" t="s">
        <v>322</v>
      </c>
      <c r="D36" s="132"/>
      <c r="E36" s="133"/>
      <c r="F36" s="481"/>
      <c r="G36" s="482"/>
      <c r="H36" s="213"/>
      <c r="I36" s="214"/>
      <c r="J36" s="215"/>
      <c r="K36" s="216"/>
      <c r="O36" s="217">
        <v>1</v>
      </c>
    </row>
    <row r="37" spans="1:80" ht="12.75">
      <c r="A37" s="137">
        <v>22</v>
      </c>
      <c r="B37" s="138" t="s">
        <v>323</v>
      </c>
      <c r="C37" s="139" t="s">
        <v>764</v>
      </c>
      <c r="D37" s="140" t="s">
        <v>996</v>
      </c>
      <c r="E37" s="141">
        <v>721.8</v>
      </c>
      <c r="F37" s="477"/>
      <c r="G37" s="478">
        <f>E37*F37</f>
        <v>0</v>
      </c>
      <c r="H37" s="218">
        <v>0.00735</v>
      </c>
      <c r="I37" s="219">
        <f>E37*H37</f>
        <v>5.30523</v>
      </c>
      <c r="J37" s="218">
        <v>0</v>
      </c>
      <c r="K37" s="219">
        <f>E37*J37</f>
        <v>0</v>
      </c>
      <c r="O37" s="217">
        <v>2</v>
      </c>
      <c r="AA37" s="111">
        <v>1</v>
      </c>
      <c r="AB37" s="111">
        <v>1</v>
      </c>
      <c r="AC37" s="111">
        <v>1</v>
      </c>
      <c r="AZ37" s="111">
        <v>1</v>
      </c>
      <c r="BA37" s="111">
        <f>IF(AZ37=1,G37,0)</f>
        <v>0</v>
      </c>
      <c r="BB37" s="111">
        <f>IF(AZ37=2,G37,0)</f>
        <v>0</v>
      </c>
      <c r="BC37" s="111">
        <f>IF(AZ37=3,G37,0)</f>
        <v>0</v>
      </c>
      <c r="BD37" s="111">
        <f>IF(AZ37=4,G37,0)</f>
        <v>0</v>
      </c>
      <c r="BE37" s="111">
        <f>IF(AZ37=5,G37,0)</f>
        <v>0</v>
      </c>
      <c r="CA37" s="217">
        <v>1</v>
      </c>
      <c r="CB37" s="217">
        <v>1</v>
      </c>
    </row>
    <row r="38" spans="1:80" ht="22.5">
      <c r="A38" s="137">
        <v>23</v>
      </c>
      <c r="B38" s="138" t="s">
        <v>324</v>
      </c>
      <c r="C38" s="139" t="s">
        <v>325</v>
      </c>
      <c r="D38" s="140" t="s">
        <v>996</v>
      </c>
      <c r="E38" s="141">
        <v>109.2</v>
      </c>
      <c r="F38" s="477"/>
      <c r="G38" s="478">
        <f>E38*F38</f>
        <v>0</v>
      </c>
      <c r="H38" s="218">
        <v>0.10106</v>
      </c>
      <c r="I38" s="219">
        <f>E38*H38</f>
        <v>11.035752</v>
      </c>
      <c r="J38" s="218">
        <v>0</v>
      </c>
      <c r="K38" s="219">
        <f>E38*J38</f>
        <v>0</v>
      </c>
      <c r="O38" s="217">
        <v>2</v>
      </c>
      <c r="AA38" s="111">
        <v>1</v>
      </c>
      <c r="AB38" s="111">
        <v>1</v>
      </c>
      <c r="AC38" s="111">
        <v>1</v>
      </c>
      <c r="AZ38" s="111">
        <v>1</v>
      </c>
      <c r="BA38" s="111">
        <f>IF(AZ38=1,G38,0)</f>
        <v>0</v>
      </c>
      <c r="BB38" s="111">
        <f>IF(AZ38=2,G38,0)</f>
        <v>0</v>
      </c>
      <c r="BC38" s="111">
        <f>IF(AZ38=3,G38,0)</f>
        <v>0</v>
      </c>
      <c r="BD38" s="111">
        <f>IF(AZ38=4,G38,0)</f>
        <v>0</v>
      </c>
      <c r="BE38" s="111">
        <f>IF(AZ38=5,G38,0)</f>
        <v>0</v>
      </c>
      <c r="CA38" s="217">
        <v>1</v>
      </c>
      <c r="CB38" s="217">
        <v>1</v>
      </c>
    </row>
    <row r="39" spans="1:80" ht="22.5">
      <c r="A39" s="137">
        <v>24</v>
      </c>
      <c r="B39" s="138" t="s">
        <v>326</v>
      </c>
      <c r="C39" s="139" t="s">
        <v>327</v>
      </c>
      <c r="D39" s="140" t="s">
        <v>996</v>
      </c>
      <c r="E39" s="141">
        <v>713.8</v>
      </c>
      <c r="F39" s="477"/>
      <c r="G39" s="478">
        <f>E39*F39</f>
        <v>0</v>
      </c>
      <c r="H39" s="218">
        <v>0.1056</v>
      </c>
      <c r="I39" s="219">
        <f>E39*H39</f>
        <v>75.37728</v>
      </c>
      <c r="J39" s="218">
        <v>0</v>
      </c>
      <c r="K39" s="219">
        <f>E39*J39</f>
        <v>0</v>
      </c>
      <c r="O39" s="217">
        <v>2</v>
      </c>
      <c r="AA39" s="111">
        <v>1</v>
      </c>
      <c r="AB39" s="111">
        <v>1</v>
      </c>
      <c r="AC39" s="111">
        <v>1</v>
      </c>
      <c r="AZ39" s="111">
        <v>1</v>
      </c>
      <c r="BA39" s="111">
        <f>IF(AZ39=1,G39,0)</f>
        <v>0</v>
      </c>
      <c r="BB39" s="111">
        <f>IF(AZ39=2,G39,0)</f>
        <v>0</v>
      </c>
      <c r="BC39" s="111">
        <f>IF(AZ39=3,G39,0)</f>
        <v>0</v>
      </c>
      <c r="BD39" s="111">
        <f>IF(AZ39=4,G39,0)</f>
        <v>0</v>
      </c>
      <c r="BE39" s="111">
        <f>IF(AZ39=5,G39,0)</f>
        <v>0</v>
      </c>
      <c r="CA39" s="217">
        <v>1</v>
      </c>
      <c r="CB39" s="217">
        <v>1</v>
      </c>
    </row>
    <row r="40" spans="1:57" ht="12.75">
      <c r="A40" s="143"/>
      <c r="B40" s="144" t="s">
        <v>997</v>
      </c>
      <c r="C40" s="145" t="s">
        <v>328</v>
      </c>
      <c r="D40" s="146"/>
      <c r="E40" s="147"/>
      <c r="F40" s="479"/>
      <c r="G40" s="480">
        <f>SUM(G36:G39)</f>
        <v>0</v>
      </c>
      <c r="H40" s="220"/>
      <c r="I40" s="221">
        <f>SUM(I36:I39)</f>
        <v>91.718262</v>
      </c>
      <c r="J40" s="220"/>
      <c r="K40" s="221">
        <f>SUM(K36:K39)</f>
        <v>0</v>
      </c>
      <c r="O40" s="217">
        <v>4</v>
      </c>
      <c r="BA40" s="222">
        <f>SUM(BA36:BA39)</f>
        <v>0</v>
      </c>
      <c r="BB40" s="222">
        <f>SUM(BB36:BB39)</f>
        <v>0</v>
      </c>
      <c r="BC40" s="222">
        <f>SUM(BC36:BC39)</f>
        <v>0</v>
      </c>
      <c r="BD40" s="222">
        <f>SUM(BD36:BD39)</f>
        <v>0</v>
      </c>
      <c r="BE40" s="222">
        <f>SUM(BE36:BE39)</f>
        <v>0</v>
      </c>
    </row>
    <row r="41" spans="1:15" ht="12.75">
      <c r="A41" s="129" t="s">
        <v>983</v>
      </c>
      <c r="B41" s="130" t="s">
        <v>329</v>
      </c>
      <c r="C41" s="131" t="s">
        <v>330</v>
      </c>
      <c r="D41" s="132"/>
      <c r="E41" s="133"/>
      <c r="F41" s="481"/>
      <c r="G41" s="482"/>
      <c r="H41" s="213"/>
      <c r="I41" s="214"/>
      <c r="J41" s="215"/>
      <c r="K41" s="216"/>
      <c r="O41" s="217">
        <v>1</v>
      </c>
    </row>
    <row r="42" spans="1:80" ht="12.75">
      <c r="A42" s="137">
        <v>25</v>
      </c>
      <c r="B42" s="138" t="s">
        <v>331</v>
      </c>
      <c r="C42" s="139" t="s">
        <v>332</v>
      </c>
      <c r="D42" s="140" t="s">
        <v>996</v>
      </c>
      <c r="E42" s="141">
        <v>143</v>
      </c>
      <c r="F42" s="477"/>
      <c r="G42" s="478">
        <f aca="true" t="shared" si="8" ref="G42:G47">E42*F42</f>
        <v>0</v>
      </c>
      <c r="H42" s="218">
        <v>0.01838</v>
      </c>
      <c r="I42" s="219">
        <f aca="true" t="shared" si="9" ref="I42:I47">E42*H42</f>
        <v>2.62834</v>
      </c>
      <c r="J42" s="218">
        <v>0</v>
      </c>
      <c r="K42" s="219">
        <f aca="true" t="shared" si="10" ref="K42:K47">E42*J42</f>
        <v>0</v>
      </c>
      <c r="O42" s="217">
        <v>2</v>
      </c>
      <c r="AA42" s="111">
        <v>1</v>
      </c>
      <c r="AB42" s="111">
        <v>1</v>
      </c>
      <c r="AC42" s="111">
        <v>1</v>
      </c>
      <c r="AZ42" s="111">
        <v>1</v>
      </c>
      <c r="BA42" s="111">
        <f aca="true" t="shared" si="11" ref="BA42:BA47">IF(AZ42=1,G42,0)</f>
        <v>0</v>
      </c>
      <c r="BB42" s="111">
        <f aca="true" t="shared" si="12" ref="BB42:BB47">IF(AZ42=2,G42,0)</f>
        <v>0</v>
      </c>
      <c r="BC42" s="111">
        <f aca="true" t="shared" si="13" ref="BC42:BC47">IF(AZ42=3,G42,0)</f>
        <v>0</v>
      </c>
      <c r="BD42" s="111">
        <f aca="true" t="shared" si="14" ref="BD42:BD47">IF(AZ42=4,G42,0)</f>
        <v>0</v>
      </c>
      <c r="BE42" s="111">
        <f aca="true" t="shared" si="15" ref="BE42:BE47">IF(AZ42=5,G42,0)</f>
        <v>0</v>
      </c>
      <c r="CA42" s="217">
        <v>1</v>
      </c>
      <c r="CB42" s="217">
        <v>1</v>
      </c>
    </row>
    <row r="43" spans="1:80" ht="12.75">
      <c r="A43" s="137">
        <v>26</v>
      </c>
      <c r="B43" s="138" t="s">
        <v>333</v>
      </c>
      <c r="C43" s="139" t="s">
        <v>334</v>
      </c>
      <c r="D43" s="140" t="s">
        <v>996</v>
      </c>
      <c r="E43" s="141">
        <v>143</v>
      </c>
      <c r="F43" s="477"/>
      <c r="G43" s="478">
        <f t="shared" si="8"/>
        <v>0</v>
      </c>
      <c r="H43" s="218">
        <v>0</v>
      </c>
      <c r="I43" s="219">
        <f t="shared" si="9"/>
        <v>0</v>
      </c>
      <c r="J43" s="218">
        <v>0</v>
      </c>
      <c r="K43" s="219">
        <f t="shared" si="10"/>
        <v>0</v>
      </c>
      <c r="O43" s="217">
        <v>2</v>
      </c>
      <c r="AA43" s="111">
        <v>1</v>
      </c>
      <c r="AB43" s="111">
        <v>1</v>
      </c>
      <c r="AC43" s="111">
        <v>1</v>
      </c>
      <c r="AZ43" s="111">
        <v>1</v>
      </c>
      <c r="BA43" s="111">
        <f t="shared" si="11"/>
        <v>0</v>
      </c>
      <c r="BB43" s="111">
        <f t="shared" si="12"/>
        <v>0</v>
      </c>
      <c r="BC43" s="111">
        <f t="shared" si="13"/>
        <v>0</v>
      </c>
      <c r="BD43" s="111">
        <f t="shared" si="14"/>
        <v>0</v>
      </c>
      <c r="BE43" s="111">
        <f t="shared" si="15"/>
        <v>0</v>
      </c>
      <c r="CA43" s="217">
        <v>1</v>
      </c>
      <c r="CB43" s="217">
        <v>1</v>
      </c>
    </row>
    <row r="44" spans="1:80" ht="12.75">
      <c r="A44" s="137">
        <v>27</v>
      </c>
      <c r="B44" s="138" t="s">
        <v>335</v>
      </c>
      <c r="C44" s="139" t="s">
        <v>336</v>
      </c>
      <c r="D44" s="140" t="s">
        <v>996</v>
      </c>
      <c r="E44" s="141">
        <v>31.5</v>
      </c>
      <c r="F44" s="477"/>
      <c r="G44" s="478">
        <f t="shared" si="8"/>
        <v>0</v>
      </c>
      <c r="H44" s="218">
        <v>0.01691</v>
      </c>
      <c r="I44" s="219">
        <f t="shared" si="9"/>
        <v>0.532665</v>
      </c>
      <c r="J44" s="218">
        <v>0</v>
      </c>
      <c r="K44" s="219">
        <f t="shared" si="10"/>
        <v>0</v>
      </c>
      <c r="O44" s="217">
        <v>2</v>
      </c>
      <c r="AA44" s="111">
        <v>1</v>
      </c>
      <c r="AB44" s="111">
        <v>1</v>
      </c>
      <c r="AC44" s="111">
        <v>1</v>
      </c>
      <c r="AZ44" s="111">
        <v>1</v>
      </c>
      <c r="BA44" s="111">
        <f t="shared" si="11"/>
        <v>0</v>
      </c>
      <c r="BB44" s="111">
        <f t="shared" si="12"/>
        <v>0</v>
      </c>
      <c r="BC44" s="111">
        <f t="shared" si="13"/>
        <v>0</v>
      </c>
      <c r="BD44" s="111">
        <f t="shared" si="14"/>
        <v>0</v>
      </c>
      <c r="BE44" s="111">
        <f t="shared" si="15"/>
        <v>0</v>
      </c>
      <c r="CA44" s="217">
        <v>1</v>
      </c>
      <c r="CB44" s="217">
        <v>1</v>
      </c>
    </row>
    <row r="45" spans="1:80" ht="12.75">
      <c r="A45" s="137">
        <v>28</v>
      </c>
      <c r="B45" s="138" t="s">
        <v>337</v>
      </c>
      <c r="C45" s="139" t="s">
        <v>338</v>
      </c>
      <c r="D45" s="140" t="s">
        <v>1068</v>
      </c>
      <c r="E45" s="141">
        <v>1</v>
      </c>
      <c r="F45" s="477"/>
      <c r="G45" s="478">
        <f t="shared" si="8"/>
        <v>0</v>
      </c>
      <c r="H45" s="218">
        <v>0</v>
      </c>
      <c r="I45" s="219">
        <f t="shared" si="9"/>
        <v>0</v>
      </c>
      <c r="J45" s="218">
        <v>0</v>
      </c>
      <c r="K45" s="219">
        <f t="shared" si="10"/>
        <v>0</v>
      </c>
      <c r="O45" s="217">
        <v>2</v>
      </c>
      <c r="AA45" s="111">
        <v>1</v>
      </c>
      <c r="AB45" s="111">
        <v>0</v>
      </c>
      <c r="AC45" s="111">
        <v>0</v>
      </c>
      <c r="AZ45" s="111">
        <v>1</v>
      </c>
      <c r="BA45" s="111">
        <f t="shared" si="11"/>
        <v>0</v>
      </c>
      <c r="BB45" s="111">
        <f t="shared" si="12"/>
        <v>0</v>
      </c>
      <c r="BC45" s="111">
        <f t="shared" si="13"/>
        <v>0</v>
      </c>
      <c r="BD45" s="111">
        <f t="shared" si="14"/>
        <v>0</v>
      </c>
      <c r="BE45" s="111">
        <f t="shared" si="15"/>
        <v>0</v>
      </c>
      <c r="CA45" s="217">
        <v>1</v>
      </c>
      <c r="CB45" s="217">
        <v>0</v>
      </c>
    </row>
    <row r="46" spans="1:80" ht="12.75">
      <c r="A46" s="137">
        <v>29</v>
      </c>
      <c r="B46" s="138" t="s">
        <v>339</v>
      </c>
      <c r="C46" s="139" t="s">
        <v>340</v>
      </c>
      <c r="D46" s="140" t="s">
        <v>341</v>
      </c>
      <c r="E46" s="141">
        <v>3</v>
      </c>
      <c r="F46" s="477"/>
      <c r="G46" s="478">
        <f t="shared" si="8"/>
        <v>0</v>
      </c>
      <c r="H46" s="218">
        <v>0</v>
      </c>
      <c r="I46" s="219">
        <f t="shared" si="9"/>
        <v>0</v>
      </c>
      <c r="J46" s="218">
        <v>0</v>
      </c>
      <c r="K46" s="219">
        <f t="shared" si="10"/>
        <v>0</v>
      </c>
      <c r="O46" s="217">
        <v>2</v>
      </c>
      <c r="AA46" s="111">
        <v>1</v>
      </c>
      <c r="AB46" s="111">
        <v>1</v>
      </c>
      <c r="AC46" s="111">
        <v>1</v>
      </c>
      <c r="AZ46" s="111">
        <v>1</v>
      </c>
      <c r="BA46" s="111">
        <f t="shared" si="11"/>
        <v>0</v>
      </c>
      <c r="BB46" s="111">
        <f t="shared" si="12"/>
        <v>0</v>
      </c>
      <c r="BC46" s="111">
        <f t="shared" si="13"/>
        <v>0</v>
      </c>
      <c r="BD46" s="111">
        <f t="shared" si="14"/>
        <v>0</v>
      </c>
      <c r="BE46" s="111">
        <f t="shared" si="15"/>
        <v>0</v>
      </c>
      <c r="CA46" s="217">
        <v>1</v>
      </c>
      <c r="CB46" s="217">
        <v>1</v>
      </c>
    </row>
    <row r="47" spans="1:80" ht="12.75">
      <c r="A47" s="137">
        <v>30</v>
      </c>
      <c r="B47" s="138" t="s">
        <v>342</v>
      </c>
      <c r="C47" s="139" t="s">
        <v>343</v>
      </c>
      <c r="D47" s="140" t="s">
        <v>1068</v>
      </c>
      <c r="E47" s="141">
        <v>1</v>
      </c>
      <c r="F47" s="477"/>
      <c r="G47" s="478">
        <f t="shared" si="8"/>
        <v>0</v>
      </c>
      <c r="H47" s="218">
        <v>0</v>
      </c>
      <c r="I47" s="219">
        <f t="shared" si="9"/>
        <v>0</v>
      </c>
      <c r="J47" s="218">
        <v>0</v>
      </c>
      <c r="K47" s="219">
        <f t="shared" si="10"/>
        <v>0</v>
      </c>
      <c r="O47" s="217">
        <v>2</v>
      </c>
      <c r="AA47" s="111">
        <v>1</v>
      </c>
      <c r="AB47" s="111">
        <v>1</v>
      </c>
      <c r="AC47" s="111">
        <v>1</v>
      </c>
      <c r="AZ47" s="111">
        <v>1</v>
      </c>
      <c r="BA47" s="111">
        <f t="shared" si="11"/>
        <v>0</v>
      </c>
      <c r="BB47" s="111">
        <f t="shared" si="12"/>
        <v>0</v>
      </c>
      <c r="BC47" s="111">
        <f t="shared" si="13"/>
        <v>0</v>
      </c>
      <c r="BD47" s="111">
        <f t="shared" si="14"/>
        <v>0</v>
      </c>
      <c r="BE47" s="111">
        <f t="shared" si="15"/>
        <v>0</v>
      </c>
      <c r="CA47" s="217">
        <v>1</v>
      </c>
      <c r="CB47" s="217">
        <v>1</v>
      </c>
    </row>
    <row r="48" spans="1:57" ht="12.75">
      <c r="A48" s="143"/>
      <c r="B48" s="144" t="s">
        <v>997</v>
      </c>
      <c r="C48" s="145" t="s">
        <v>344</v>
      </c>
      <c r="D48" s="146"/>
      <c r="E48" s="147"/>
      <c r="F48" s="479"/>
      <c r="G48" s="480">
        <f>SUM(G41:G47)</f>
        <v>0</v>
      </c>
      <c r="H48" s="220"/>
      <c r="I48" s="221">
        <f>SUM(I41:I47)</f>
        <v>3.1610050000000003</v>
      </c>
      <c r="J48" s="220"/>
      <c r="K48" s="221">
        <f>SUM(K41:K47)</f>
        <v>0</v>
      </c>
      <c r="O48" s="217">
        <v>4</v>
      </c>
      <c r="BA48" s="222">
        <f>SUM(BA41:BA47)</f>
        <v>0</v>
      </c>
      <c r="BB48" s="222">
        <f>SUM(BB41:BB47)</f>
        <v>0</v>
      </c>
      <c r="BC48" s="222">
        <f>SUM(BC41:BC47)</f>
        <v>0</v>
      </c>
      <c r="BD48" s="222">
        <f>SUM(BD41:BD47)</f>
        <v>0</v>
      </c>
      <c r="BE48" s="222">
        <f>SUM(BE41:BE47)</f>
        <v>0</v>
      </c>
    </row>
    <row r="49" spans="1:15" ht="12.75">
      <c r="A49" s="129" t="s">
        <v>983</v>
      </c>
      <c r="B49" s="130" t="s">
        <v>345</v>
      </c>
      <c r="C49" s="131" t="s">
        <v>346</v>
      </c>
      <c r="D49" s="132"/>
      <c r="E49" s="133"/>
      <c r="F49" s="481"/>
      <c r="G49" s="482"/>
      <c r="H49" s="213"/>
      <c r="I49" s="214"/>
      <c r="J49" s="215"/>
      <c r="K49" s="216"/>
      <c r="O49" s="217">
        <v>1</v>
      </c>
    </row>
    <row r="50" spans="1:80" ht="12.75">
      <c r="A50" s="137">
        <v>31</v>
      </c>
      <c r="B50" s="138" t="s">
        <v>347</v>
      </c>
      <c r="C50" s="139" t="s">
        <v>348</v>
      </c>
      <c r="D50" s="140" t="s">
        <v>996</v>
      </c>
      <c r="E50" s="141">
        <v>817.6</v>
      </c>
      <c r="F50" s="477"/>
      <c r="G50" s="478">
        <f>E50*F50</f>
        <v>0</v>
      </c>
      <c r="H50" s="218">
        <v>4E-05</v>
      </c>
      <c r="I50" s="219">
        <f>E50*H50</f>
        <v>0.032704000000000004</v>
      </c>
      <c r="J50" s="218">
        <v>0</v>
      </c>
      <c r="K50" s="219">
        <f>E50*J50</f>
        <v>0</v>
      </c>
      <c r="O50" s="217">
        <v>2</v>
      </c>
      <c r="AA50" s="111">
        <v>1</v>
      </c>
      <c r="AB50" s="111">
        <v>1</v>
      </c>
      <c r="AC50" s="111">
        <v>1</v>
      </c>
      <c r="AZ50" s="111">
        <v>1</v>
      </c>
      <c r="BA50" s="111">
        <f>IF(AZ50=1,G50,0)</f>
        <v>0</v>
      </c>
      <c r="BB50" s="111">
        <f>IF(AZ50=2,G50,0)</f>
        <v>0</v>
      </c>
      <c r="BC50" s="111">
        <f>IF(AZ50=3,G50,0)</f>
        <v>0</v>
      </c>
      <c r="BD50" s="111">
        <f>IF(AZ50=4,G50,0)</f>
        <v>0</v>
      </c>
      <c r="BE50" s="111">
        <f>IF(AZ50=5,G50,0)</f>
        <v>0</v>
      </c>
      <c r="CA50" s="217">
        <v>1</v>
      </c>
      <c r="CB50" s="217">
        <v>1</v>
      </c>
    </row>
    <row r="51" spans="1:80" ht="22.5">
      <c r="A51" s="137">
        <v>32</v>
      </c>
      <c r="B51" s="138" t="s">
        <v>349</v>
      </c>
      <c r="C51" s="139" t="s">
        <v>350</v>
      </c>
      <c r="D51" s="140" t="s">
        <v>351</v>
      </c>
      <c r="E51" s="141">
        <v>12</v>
      </c>
      <c r="F51" s="477"/>
      <c r="G51" s="478">
        <f>E51*F51</f>
        <v>0</v>
      </c>
      <c r="H51" s="218">
        <v>0.001</v>
      </c>
      <c r="I51" s="219">
        <f>E51*H51</f>
        <v>0.012</v>
      </c>
      <c r="J51" s="218">
        <v>0</v>
      </c>
      <c r="K51" s="219">
        <f>E51*J51</f>
        <v>0</v>
      </c>
      <c r="O51" s="217">
        <v>2</v>
      </c>
      <c r="AA51" s="111">
        <v>1</v>
      </c>
      <c r="AB51" s="111">
        <v>1</v>
      </c>
      <c r="AC51" s="111">
        <v>1</v>
      </c>
      <c r="AZ51" s="111">
        <v>1</v>
      </c>
      <c r="BA51" s="111">
        <f>IF(AZ51=1,G51,0)</f>
        <v>0</v>
      </c>
      <c r="BB51" s="111">
        <f>IF(AZ51=2,G51,0)</f>
        <v>0</v>
      </c>
      <c r="BC51" s="111">
        <f>IF(AZ51=3,G51,0)</f>
        <v>0</v>
      </c>
      <c r="BD51" s="111">
        <f>IF(AZ51=4,G51,0)</f>
        <v>0</v>
      </c>
      <c r="BE51" s="111">
        <f>IF(AZ51=5,G51,0)</f>
        <v>0</v>
      </c>
      <c r="CA51" s="217">
        <v>1</v>
      </c>
      <c r="CB51" s="217">
        <v>1</v>
      </c>
    </row>
    <row r="52" spans="1:80" ht="12.75">
      <c r="A52" s="137">
        <v>33</v>
      </c>
      <c r="B52" s="138" t="s">
        <v>352</v>
      </c>
      <c r="C52" s="139" t="s">
        <v>353</v>
      </c>
      <c r="D52" s="140" t="s">
        <v>988</v>
      </c>
      <c r="E52" s="141">
        <v>6</v>
      </c>
      <c r="F52" s="477"/>
      <c r="G52" s="478">
        <f>E52*F52</f>
        <v>0</v>
      </c>
      <c r="H52" s="218">
        <v>0.0155</v>
      </c>
      <c r="I52" s="219">
        <f>E52*H52</f>
        <v>0.093</v>
      </c>
      <c r="J52" s="218"/>
      <c r="K52" s="219">
        <f>E52*J52</f>
        <v>0</v>
      </c>
      <c r="O52" s="217">
        <v>2</v>
      </c>
      <c r="AA52" s="111">
        <v>3</v>
      </c>
      <c r="AB52" s="111">
        <v>1</v>
      </c>
      <c r="AC52" s="111">
        <v>44984124</v>
      </c>
      <c r="AZ52" s="111">
        <v>1</v>
      </c>
      <c r="BA52" s="111">
        <f>IF(AZ52=1,G52,0)</f>
        <v>0</v>
      </c>
      <c r="BB52" s="111">
        <f>IF(AZ52=2,G52,0)</f>
        <v>0</v>
      </c>
      <c r="BC52" s="111">
        <f>IF(AZ52=3,G52,0)</f>
        <v>0</v>
      </c>
      <c r="BD52" s="111">
        <f>IF(AZ52=4,G52,0)</f>
        <v>0</v>
      </c>
      <c r="BE52" s="111">
        <f>IF(AZ52=5,G52,0)</f>
        <v>0</v>
      </c>
      <c r="CA52" s="217">
        <v>3</v>
      </c>
      <c r="CB52" s="217">
        <v>1</v>
      </c>
    </row>
    <row r="53" spans="1:57" ht="12.75">
      <c r="A53" s="143"/>
      <c r="B53" s="144" t="s">
        <v>997</v>
      </c>
      <c r="C53" s="145" t="s">
        <v>354</v>
      </c>
      <c r="D53" s="146"/>
      <c r="E53" s="147"/>
      <c r="F53" s="479"/>
      <c r="G53" s="480">
        <f>SUM(G49:G52)</f>
        <v>0</v>
      </c>
      <c r="H53" s="220"/>
      <c r="I53" s="221">
        <f>SUM(I49:I52)</f>
        <v>0.137704</v>
      </c>
      <c r="J53" s="220"/>
      <c r="K53" s="221">
        <f>SUM(K49:K52)</f>
        <v>0</v>
      </c>
      <c r="O53" s="217">
        <v>4</v>
      </c>
      <c r="BA53" s="222">
        <f>SUM(BA49:BA52)</f>
        <v>0</v>
      </c>
      <c r="BB53" s="222">
        <f>SUM(BB49:BB52)</f>
        <v>0</v>
      </c>
      <c r="BC53" s="222">
        <f>SUM(BC49:BC52)</f>
        <v>0</v>
      </c>
      <c r="BD53" s="222">
        <f>SUM(BD49:BD52)</f>
        <v>0</v>
      </c>
      <c r="BE53" s="222">
        <f>SUM(BE49:BE52)</f>
        <v>0</v>
      </c>
    </row>
    <row r="54" spans="1:15" ht="12.75">
      <c r="A54" s="129" t="s">
        <v>983</v>
      </c>
      <c r="B54" s="130" t="s">
        <v>355</v>
      </c>
      <c r="C54" s="131" t="s">
        <v>356</v>
      </c>
      <c r="D54" s="132"/>
      <c r="E54" s="133"/>
      <c r="F54" s="481"/>
      <c r="G54" s="482"/>
      <c r="H54" s="213"/>
      <c r="I54" s="214"/>
      <c r="J54" s="215"/>
      <c r="K54" s="216"/>
      <c r="O54" s="217">
        <v>1</v>
      </c>
    </row>
    <row r="55" spans="1:80" ht="22.5">
      <c r="A55" s="137">
        <v>34</v>
      </c>
      <c r="B55" s="138" t="s">
        <v>357</v>
      </c>
      <c r="C55" s="139" t="s">
        <v>358</v>
      </c>
      <c r="D55" s="140" t="s">
        <v>996</v>
      </c>
      <c r="E55" s="141">
        <v>759.33</v>
      </c>
      <c r="F55" s="477"/>
      <c r="G55" s="478">
        <f aca="true" t="shared" si="16" ref="G55:G65">E55*F55</f>
        <v>0</v>
      </c>
      <c r="H55" s="218">
        <v>0</v>
      </c>
      <c r="I55" s="219">
        <f aca="true" t="shared" si="17" ref="I55:I65">E55*H55</f>
        <v>0</v>
      </c>
      <c r="J55" s="218">
        <v>-0.014</v>
      </c>
      <c r="K55" s="219">
        <f aca="true" t="shared" si="18" ref="K55:K65">E55*J55</f>
        <v>-10.63062</v>
      </c>
      <c r="O55" s="217">
        <v>2</v>
      </c>
      <c r="AA55" s="111">
        <v>1</v>
      </c>
      <c r="AB55" s="111">
        <v>0</v>
      </c>
      <c r="AC55" s="111">
        <v>0</v>
      </c>
      <c r="AZ55" s="111">
        <v>1</v>
      </c>
      <c r="BA55" s="111">
        <f aca="true" t="shared" si="19" ref="BA55:BA65">IF(AZ55=1,G55,0)</f>
        <v>0</v>
      </c>
      <c r="BB55" s="111">
        <f aca="true" t="shared" si="20" ref="BB55:BB65">IF(AZ55=2,G55,0)</f>
        <v>0</v>
      </c>
      <c r="BC55" s="111">
        <f aca="true" t="shared" si="21" ref="BC55:BC65">IF(AZ55=3,G55,0)</f>
        <v>0</v>
      </c>
      <c r="BD55" s="111">
        <f aca="true" t="shared" si="22" ref="BD55:BD65">IF(AZ55=4,G55,0)</f>
        <v>0</v>
      </c>
      <c r="BE55" s="111">
        <f aca="true" t="shared" si="23" ref="BE55:BE65">IF(AZ55=5,G55,0)</f>
        <v>0</v>
      </c>
      <c r="CA55" s="217">
        <v>1</v>
      </c>
      <c r="CB55" s="217">
        <v>0</v>
      </c>
    </row>
    <row r="56" spans="1:80" ht="22.5">
      <c r="A56" s="137">
        <v>35</v>
      </c>
      <c r="B56" s="138" t="s">
        <v>359</v>
      </c>
      <c r="C56" s="139" t="s">
        <v>360</v>
      </c>
      <c r="D56" s="140" t="s">
        <v>996</v>
      </c>
      <c r="E56" s="141">
        <v>759.33</v>
      </c>
      <c r="F56" s="477"/>
      <c r="G56" s="478">
        <f t="shared" si="16"/>
        <v>0</v>
      </c>
      <c r="H56" s="218">
        <v>0</v>
      </c>
      <c r="I56" s="219">
        <f t="shared" si="17"/>
        <v>0</v>
      </c>
      <c r="J56" s="218">
        <v>-0.0075</v>
      </c>
      <c r="K56" s="219">
        <f t="shared" si="18"/>
        <v>-5.694975</v>
      </c>
      <c r="O56" s="217">
        <v>2</v>
      </c>
      <c r="AA56" s="111">
        <v>1</v>
      </c>
      <c r="AB56" s="111">
        <v>0</v>
      </c>
      <c r="AC56" s="111">
        <v>0</v>
      </c>
      <c r="AZ56" s="111">
        <v>1</v>
      </c>
      <c r="BA56" s="111">
        <f t="shared" si="19"/>
        <v>0</v>
      </c>
      <c r="BB56" s="111">
        <f t="shared" si="20"/>
        <v>0</v>
      </c>
      <c r="BC56" s="111">
        <f t="shared" si="21"/>
        <v>0</v>
      </c>
      <c r="BD56" s="111">
        <f t="shared" si="22"/>
        <v>0</v>
      </c>
      <c r="BE56" s="111">
        <f t="shared" si="23"/>
        <v>0</v>
      </c>
      <c r="CA56" s="217">
        <v>1</v>
      </c>
      <c r="CB56" s="217">
        <v>0</v>
      </c>
    </row>
    <row r="57" spans="1:80" ht="12.75">
      <c r="A57" s="137">
        <v>36</v>
      </c>
      <c r="B57" s="138" t="s">
        <v>361</v>
      </c>
      <c r="C57" s="139" t="s">
        <v>362</v>
      </c>
      <c r="D57" s="140" t="s">
        <v>888</v>
      </c>
      <c r="E57" s="141">
        <v>5</v>
      </c>
      <c r="F57" s="477"/>
      <c r="G57" s="478">
        <f t="shared" si="16"/>
        <v>0</v>
      </c>
      <c r="H57" s="218">
        <v>0.00017</v>
      </c>
      <c r="I57" s="219">
        <f t="shared" si="17"/>
        <v>0.0008500000000000001</v>
      </c>
      <c r="J57" s="218">
        <v>0</v>
      </c>
      <c r="K57" s="219">
        <f t="shared" si="18"/>
        <v>0</v>
      </c>
      <c r="O57" s="217">
        <v>2</v>
      </c>
      <c r="AA57" s="111">
        <v>1</v>
      </c>
      <c r="AB57" s="111">
        <v>7</v>
      </c>
      <c r="AC57" s="111">
        <v>7</v>
      </c>
      <c r="AZ57" s="111">
        <v>1</v>
      </c>
      <c r="BA57" s="111">
        <f t="shared" si="19"/>
        <v>0</v>
      </c>
      <c r="BB57" s="111">
        <f t="shared" si="20"/>
        <v>0</v>
      </c>
      <c r="BC57" s="111">
        <f t="shared" si="21"/>
        <v>0</v>
      </c>
      <c r="BD57" s="111">
        <f t="shared" si="22"/>
        <v>0</v>
      </c>
      <c r="BE57" s="111">
        <f t="shared" si="23"/>
        <v>0</v>
      </c>
      <c r="CA57" s="217">
        <v>1</v>
      </c>
      <c r="CB57" s="217">
        <v>7</v>
      </c>
    </row>
    <row r="58" spans="1:80" ht="12.75">
      <c r="A58" s="137">
        <v>37</v>
      </c>
      <c r="B58" s="138" t="s">
        <v>363</v>
      </c>
      <c r="C58" s="139" t="s">
        <v>364</v>
      </c>
      <c r="D58" s="140" t="s">
        <v>996</v>
      </c>
      <c r="E58" s="141">
        <v>11.2</v>
      </c>
      <c r="F58" s="477"/>
      <c r="G58" s="478">
        <f t="shared" si="16"/>
        <v>0</v>
      </c>
      <c r="H58" s="218">
        <v>0</v>
      </c>
      <c r="I58" s="219">
        <f t="shared" si="17"/>
        <v>0</v>
      </c>
      <c r="J58" s="218">
        <v>-0.015</v>
      </c>
      <c r="K58" s="219">
        <f t="shared" si="18"/>
        <v>-0.16799999999999998</v>
      </c>
      <c r="O58" s="217">
        <v>2</v>
      </c>
      <c r="AA58" s="111">
        <v>1</v>
      </c>
      <c r="AB58" s="111">
        <v>7</v>
      </c>
      <c r="AC58" s="111">
        <v>7</v>
      </c>
      <c r="AZ58" s="111">
        <v>1</v>
      </c>
      <c r="BA58" s="111">
        <f t="shared" si="19"/>
        <v>0</v>
      </c>
      <c r="BB58" s="111">
        <f t="shared" si="20"/>
        <v>0</v>
      </c>
      <c r="BC58" s="111">
        <f t="shared" si="21"/>
        <v>0</v>
      </c>
      <c r="BD58" s="111">
        <f t="shared" si="22"/>
        <v>0</v>
      </c>
      <c r="BE58" s="111">
        <f t="shared" si="23"/>
        <v>0</v>
      </c>
      <c r="CA58" s="217">
        <v>1</v>
      </c>
      <c r="CB58" s="217">
        <v>7</v>
      </c>
    </row>
    <row r="59" spans="1:80" ht="22.5">
      <c r="A59" s="137">
        <v>38</v>
      </c>
      <c r="B59" s="138" t="s">
        <v>365</v>
      </c>
      <c r="C59" s="139" t="s">
        <v>366</v>
      </c>
      <c r="D59" s="140" t="s">
        <v>279</v>
      </c>
      <c r="E59" s="141">
        <v>2.037</v>
      </c>
      <c r="F59" s="477"/>
      <c r="G59" s="478">
        <f t="shared" si="16"/>
        <v>0</v>
      </c>
      <c r="H59" s="218">
        <v>0.0011</v>
      </c>
      <c r="I59" s="219">
        <f t="shared" si="17"/>
        <v>0.0022407</v>
      </c>
      <c r="J59" s="218">
        <v>-1.175</v>
      </c>
      <c r="K59" s="219">
        <f t="shared" si="18"/>
        <v>-2.393475</v>
      </c>
      <c r="O59" s="217">
        <v>2</v>
      </c>
      <c r="AA59" s="111">
        <v>1</v>
      </c>
      <c r="AB59" s="111">
        <v>1</v>
      </c>
      <c r="AC59" s="111">
        <v>1</v>
      </c>
      <c r="AZ59" s="111">
        <v>1</v>
      </c>
      <c r="BA59" s="111">
        <f t="shared" si="19"/>
        <v>0</v>
      </c>
      <c r="BB59" s="111">
        <f t="shared" si="20"/>
        <v>0</v>
      </c>
      <c r="BC59" s="111">
        <f t="shared" si="21"/>
        <v>0</v>
      </c>
      <c r="BD59" s="111">
        <f t="shared" si="22"/>
        <v>0</v>
      </c>
      <c r="BE59" s="111">
        <f t="shared" si="23"/>
        <v>0</v>
      </c>
      <c r="CA59" s="217">
        <v>1</v>
      </c>
      <c r="CB59" s="217">
        <v>1</v>
      </c>
    </row>
    <row r="60" spans="1:80" ht="22.5">
      <c r="A60" s="137">
        <v>39</v>
      </c>
      <c r="B60" s="138" t="s">
        <v>367</v>
      </c>
      <c r="C60" s="139" t="s">
        <v>368</v>
      </c>
      <c r="D60" s="140" t="s">
        <v>279</v>
      </c>
      <c r="E60" s="141">
        <v>0.385</v>
      </c>
      <c r="F60" s="477"/>
      <c r="G60" s="478">
        <f t="shared" si="16"/>
        <v>0</v>
      </c>
      <c r="H60" s="218">
        <v>0.00147</v>
      </c>
      <c r="I60" s="219">
        <f t="shared" si="17"/>
        <v>0.00056595</v>
      </c>
      <c r="J60" s="218">
        <v>-2.4</v>
      </c>
      <c r="K60" s="219">
        <f t="shared" si="18"/>
        <v>-0.9239999999999999</v>
      </c>
      <c r="O60" s="217">
        <v>2</v>
      </c>
      <c r="AA60" s="111">
        <v>1</v>
      </c>
      <c r="AB60" s="111">
        <v>1</v>
      </c>
      <c r="AC60" s="111">
        <v>1</v>
      </c>
      <c r="AZ60" s="111">
        <v>1</v>
      </c>
      <c r="BA60" s="111">
        <f t="shared" si="19"/>
        <v>0</v>
      </c>
      <c r="BB60" s="111">
        <f t="shared" si="20"/>
        <v>0</v>
      </c>
      <c r="BC60" s="111">
        <f t="shared" si="21"/>
        <v>0</v>
      </c>
      <c r="BD60" s="111">
        <f t="shared" si="22"/>
        <v>0</v>
      </c>
      <c r="BE60" s="111">
        <f t="shared" si="23"/>
        <v>0</v>
      </c>
      <c r="CA60" s="217">
        <v>1</v>
      </c>
      <c r="CB60" s="217">
        <v>1</v>
      </c>
    </row>
    <row r="61" spans="1:80" ht="12.75">
      <c r="A61" s="137">
        <v>40</v>
      </c>
      <c r="B61" s="138" t="s">
        <v>369</v>
      </c>
      <c r="C61" s="139" t="s">
        <v>370</v>
      </c>
      <c r="D61" s="140" t="s">
        <v>996</v>
      </c>
      <c r="E61" s="141">
        <v>759.33</v>
      </c>
      <c r="F61" s="477"/>
      <c r="G61" s="478">
        <f t="shared" si="16"/>
        <v>0</v>
      </c>
      <c r="H61" s="218">
        <v>0.00043</v>
      </c>
      <c r="I61" s="219">
        <f t="shared" si="17"/>
        <v>0.3265119</v>
      </c>
      <c r="J61" s="218">
        <v>-0.128</v>
      </c>
      <c r="K61" s="219">
        <f t="shared" si="18"/>
        <v>-97.19424000000001</v>
      </c>
      <c r="O61" s="217">
        <v>2</v>
      </c>
      <c r="AA61" s="111">
        <v>1</v>
      </c>
      <c r="AB61" s="111">
        <v>1</v>
      </c>
      <c r="AC61" s="111">
        <v>1</v>
      </c>
      <c r="AZ61" s="111">
        <v>1</v>
      </c>
      <c r="BA61" s="111">
        <f t="shared" si="19"/>
        <v>0</v>
      </c>
      <c r="BB61" s="111">
        <f t="shared" si="20"/>
        <v>0</v>
      </c>
      <c r="BC61" s="111">
        <f t="shared" si="21"/>
        <v>0</v>
      </c>
      <c r="BD61" s="111">
        <f t="shared" si="22"/>
        <v>0</v>
      </c>
      <c r="BE61" s="111">
        <f t="shared" si="23"/>
        <v>0</v>
      </c>
      <c r="CA61" s="217">
        <v>1</v>
      </c>
      <c r="CB61" s="217">
        <v>1</v>
      </c>
    </row>
    <row r="62" spans="1:80" ht="12.75">
      <c r="A62" s="137">
        <v>41</v>
      </c>
      <c r="B62" s="138" t="s">
        <v>371</v>
      </c>
      <c r="C62" s="139" t="s">
        <v>372</v>
      </c>
      <c r="D62" s="140" t="s">
        <v>279</v>
      </c>
      <c r="E62" s="141">
        <v>4.032</v>
      </c>
      <c r="F62" s="477"/>
      <c r="G62" s="478">
        <f t="shared" si="16"/>
        <v>0</v>
      </c>
      <c r="H62" s="218">
        <v>0.0031</v>
      </c>
      <c r="I62" s="219">
        <f t="shared" si="17"/>
        <v>0.0124992</v>
      </c>
      <c r="J62" s="218">
        <v>-1.6</v>
      </c>
      <c r="K62" s="219">
        <f t="shared" si="18"/>
        <v>-6.4512</v>
      </c>
      <c r="O62" s="217">
        <v>2</v>
      </c>
      <c r="AA62" s="111">
        <v>1</v>
      </c>
      <c r="AB62" s="111">
        <v>1</v>
      </c>
      <c r="AC62" s="111">
        <v>1</v>
      </c>
      <c r="AZ62" s="111">
        <v>1</v>
      </c>
      <c r="BA62" s="111">
        <f t="shared" si="19"/>
        <v>0</v>
      </c>
      <c r="BB62" s="111">
        <f t="shared" si="20"/>
        <v>0</v>
      </c>
      <c r="BC62" s="111">
        <f t="shared" si="21"/>
        <v>0</v>
      </c>
      <c r="BD62" s="111">
        <f t="shared" si="22"/>
        <v>0</v>
      </c>
      <c r="BE62" s="111">
        <f t="shared" si="23"/>
        <v>0</v>
      </c>
      <c r="CA62" s="217">
        <v>1</v>
      </c>
      <c r="CB62" s="217">
        <v>1</v>
      </c>
    </row>
    <row r="63" spans="1:80" ht="22.5">
      <c r="A63" s="137">
        <v>42</v>
      </c>
      <c r="B63" s="138" t="s">
        <v>373</v>
      </c>
      <c r="C63" s="139" t="s">
        <v>374</v>
      </c>
      <c r="D63" s="140" t="s">
        <v>996</v>
      </c>
      <c r="E63" s="141">
        <v>759.33</v>
      </c>
      <c r="F63" s="477"/>
      <c r="G63" s="478">
        <f t="shared" si="16"/>
        <v>0</v>
      </c>
      <c r="H63" s="218">
        <v>0</v>
      </c>
      <c r="I63" s="219">
        <f t="shared" si="17"/>
        <v>0</v>
      </c>
      <c r="J63" s="218">
        <v>-0.122</v>
      </c>
      <c r="K63" s="219">
        <f t="shared" si="18"/>
        <v>-92.63826</v>
      </c>
      <c r="O63" s="217">
        <v>2</v>
      </c>
      <c r="AA63" s="111">
        <v>1</v>
      </c>
      <c r="AB63" s="111">
        <v>0</v>
      </c>
      <c r="AC63" s="111">
        <v>0</v>
      </c>
      <c r="AZ63" s="111">
        <v>1</v>
      </c>
      <c r="BA63" s="111">
        <f t="shared" si="19"/>
        <v>0</v>
      </c>
      <c r="BB63" s="111">
        <f t="shared" si="20"/>
        <v>0</v>
      </c>
      <c r="BC63" s="111">
        <f t="shared" si="21"/>
        <v>0</v>
      </c>
      <c r="BD63" s="111">
        <f t="shared" si="22"/>
        <v>0</v>
      </c>
      <c r="BE63" s="111">
        <f t="shared" si="23"/>
        <v>0</v>
      </c>
      <c r="CA63" s="217">
        <v>1</v>
      </c>
      <c r="CB63" s="217">
        <v>0</v>
      </c>
    </row>
    <row r="64" spans="1:80" ht="22.5">
      <c r="A64" s="137">
        <v>43</v>
      </c>
      <c r="B64" s="138" t="s">
        <v>375</v>
      </c>
      <c r="C64" s="139" t="s">
        <v>376</v>
      </c>
      <c r="D64" s="140" t="s">
        <v>279</v>
      </c>
      <c r="E64" s="141">
        <v>113.8995</v>
      </c>
      <c r="F64" s="477"/>
      <c r="G64" s="478">
        <f t="shared" si="16"/>
        <v>0</v>
      </c>
      <c r="H64" s="218">
        <v>0</v>
      </c>
      <c r="I64" s="219">
        <f t="shared" si="17"/>
        <v>0</v>
      </c>
      <c r="J64" s="218">
        <v>-1.4</v>
      </c>
      <c r="K64" s="219">
        <f t="shared" si="18"/>
        <v>-159.45929999999998</v>
      </c>
      <c r="O64" s="217">
        <v>2</v>
      </c>
      <c r="AA64" s="111">
        <v>1</v>
      </c>
      <c r="AB64" s="111">
        <v>1</v>
      </c>
      <c r="AC64" s="111">
        <v>1</v>
      </c>
      <c r="AZ64" s="111">
        <v>1</v>
      </c>
      <c r="BA64" s="111">
        <f t="shared" si="19"/>
        <v>0</v>
      </c>
      <c r="BB64" s="111">
        <f t="shared" si="20"/>
        <v>0</v>
      </c>
      <c r="BC64" s="111">
        <f t="shared" si="21"/>
        <v>0</v>
      </c>
      <c r="BD64" s="111">
        <f t="shared" si="22"/>
        <v>0</v>
      </c>
      <c r="BE64" s="111">
        <f t="shared" si="23"/>
        <v>0</v>
      </c>
      <c r="CA64" s="217">
        <v>1</v>
      </c>
      <c r="CB64" s="217">
        <v>1</v>
      </c>
    </row>
    <row r="65" spans="1:80" ht="12.75">
      <c r="A65" s="137">
        <v>44</v>
      </c>
      <c r="B65" s="138" t="s">
        <v>377</v>
      </c>
      <c r="C65" s="139" t="s">
        <v>378</v>
      </c>
      <c r="D65" s="140" t="s">
        <v>988</v>
      </c>
      <c r="E65" s="141">
        <v>3</v>
      </c>
      <c r="F65" s="477"/>
      <c r="G65" s="478">
        <f t="shared" si="16"/>
        <v>0</v>
      </c>
      <c r="H65" s="218">
        <v>0.00034</v>
      </c>
      <c r="I65" s="219">
        <f t="shared" si="17"/>
        <v>0.00102</v>
      </c>
      <c r="J65" s="218">
        <v>-0.054</v>
      </c>
      <c r="K65" s="219">
        <f t="shared" si="18"/>
        <v>-0.162</v>
      </c>
      <c r="O65" s="217">
        <v>2</v>
      </c>
      <c r="AA65" s="111">
        <v>1</v>
      </c>
      <c r="AB65" s="111">
        <v>1</v>
      </c>
      <c r="AC65" s="111">
        <v>1</v>
      </c>
      <c r="AZ65" s="111">
        <v>1</v>
      </c>
      <c r="BA65" s="111">
        <f t="shared" si="19"/>
        <v>0</v>
      </c>
      <c r="BB65" s="111">
        <f t="shared" si="20"/>
        <v>0</v>
      </c>
      <c r="BC65" s="111">
        <f t="shared" si="21"/>
        <v>0</v>
      </c>
      <c r="BD65" s="111">
        <f t="shared" si="22"/>
        <v>0</v>
      </c>
      <c r="BE65" s="111">
        <f t="shared" si="23"/>
        <v>0</v>
      </c>
      <c r="CA65" s="217">
        <v>1</v>
      </c>
      <c r="CB65" s="217">
        <v>1</v>
      </c>
    </row>
    <row r="66" spans="1:57" ht="12.75">
      <c r="A66" s="143"/>
      <c r="B66" s="144" t="s">
        <v>997</v>
      </c>
      <c r="C66" s="145" t="s">
        <v>379</v>
      </c>
      <c r="D66" s="146"/>
      <c r="E66" s="147"/>
      <c r="F66" s="479"/>
      <c r="G66" s="480">
        <f>SUM(G54:G65)</f>
        <v>0</v>
      </c>
      <c r="H66" s="220"/>
      <c r="I66" s="221">
        <f>SUM(I54:I65)</f>
        <v>0.34368775</v>
      </c>
      <c r="J66" s="220"/>
      <c r="K66" s="221">
        <f>SUM(K54:K65)</f>
        <v>-375.71607</v>
      </c>
      <c r="O66" s="217">
        <v>4</v>
      </c>
      <c r="BA66" s="222">
        <f>SUM(BA54:BA65)</f>
        <v>0</v>
      </c>
      <c r="BB66" s="222">
        <f>SUM(BB54:BB65)</f>
        <v>0</v>
      </c>
      <c r="BC66" s="222">
        <f>SUM(BC54:BC65)</f>
        <v>0</v>
      </c>
      <c r="BD66" s="222">
        <f>SUM(BD54:BD65)</f>
        <v>0</v>
      </c>
      <c r="BE66" s="222">
        <f>SUM(BE54:BE65)</f>
        <v>0</v>
      </c>
    </row>
    <row r="67" spans="1:15" ht="12.75">
      <c r="A67" s="129" t="s">
        <v>983</v>
      </c>
      <c r="B67" s="130" t="s">
        <v>380</v>
      </c>
      <c r="C67" s="131" t="s">
        <v>381</v>
      </c>
      <c r="D67" s="132"/>
      <c r="E67" s="133"/>
      <c r="F67" s="481"/>
      <c r="G67" s="482"/>
      <c r="H67" s="213"/>
      <c r="I67" s="214"/>
      <c r="J67" s="215"/>
      <c r="K67" s="216"/>
      <c r="O67" s="217">
        <v>1</v>
      </c>
    </row>
    <row r="68" spans="1:80" ht="12.75">
      <c r="A68" s="137">
        <v>45</v>
      </c>
      <c r="B68" s="138" t="s">
        <v>382</v>
      </c>
      <c r="C68" s="139" t="s">
        <v>383</v>
      </c>
      <c r="D68" s="140" t="s">
        <v>991</v>
      </c>
      <c r="E68" s="141">
        <v>274.039690382</v>
      </c>
      <c r="F68" s="477"/>
      <c r="G68" s="478">
        <f>E68*F68</f>
        <v>0</v>
      </c>
      <c r="H68" s="218">
        <v>0</v>
      </c>
      <c r="I68" s="219">
        <f>E68*H68</f>
        <v>0</v>
      </c>
      <c r="J68" s="218"/>
      <c r="K68" s="219">
        <f>E68*J68</f>
        <v>0</v>
      </c>
      <c r="O68" s="217">
        <v>2</v>
      </c>
      <c r="AA68" s="111">
        <v>7</v>
      </c>
      <c r="AB68" s="111">
        <v>1</v>
      </c>
      <c r="AC68" s="111">
        <v>2</v>
      </c>
      <c r="AZ68" s="111">
        <v>1</v>
      </c>
      <c r="BA68" s="111">
        <f>IF(AZ68=1,G68,0)</f>
        <v>0</v>
      </c>
      <c r="BB68" s="111">
        <f>IF(AZ68=2,G68,0)</f>
        <v>0</v>
      </c>
      <c r="BC68" s="111">
        <f>IF(AZ68=3,G68,0)</f>
        <v>0</v>
      </c>
      <c r="BD68" s="111">
        <f>IF(AZ68=4,G68,0)</f>
        <v>0</v>
      </c>
      <c r="BE68" s="111">
        <f>IF(AZ68=5,G68,0)</f>
        <v>0</v>
      </c>
      <c r="CA68" s="217">
        <v>7</v>
      </c>
      <c r="CB68" s="217">
        <v>1</v>
      </c>
    </row>
    <row r="69" spans="1:57" ht="12.75">
      <c r="A69" s="143"/>
      <c r="B69" s="144" t="s">
        <v>997</v>
      </c>
      <c r="C69" s="145" t="s">
        <v>384</v>
      </c>
      <c r="D69" s="146"/>
      <c r="E69" s="147"/>
      <c r="F69" s="479"/>
      <c r="G69" s="480">
        <f>SUM(G67:G68)</f>
        <v>0</v>
      </c>
      <c r="H69" s="220"/>
      <c r="I69" s="221">
        <f>SUM(I67:I68)</f>
        <v>0</v>
      </c>
      <c r="J69" s="220"/>
      <c r="K69" s="221">
        <f>SUM(K67:K68)</f>
        <v>0</v>
      </c>
      <c r="O69" s="217">
        <v>4</v>
      </c>
      <c r="BA69" s="222">
        <f>SUM(BA67:BA68)</f>
        <v>0</v>
      </c>
      <c r="BB69" s="222">
        <f>SUM(BB67:BB68)</f>
        <v>0</v>
      </c>
      <c r="BC69" s="222">
        <f>SUM(BC67:BC68)</f>
        <v>0</v>
      </c>
      <c r="BD69" s="222">
        <f>SUM(BD67:BD68)</f>
        <v>0</v>
      </c>
      <c r="BE69" s="222">
        <f>SUM(BE67:BE68)</f>
        <v>0</v>
      </c>
    </row>
    <row r="70" spans="1:15" ht="12.75">
      <c r="A70" s="129" t="s">
        <v>983</v>
      </c>
      <c r="B70" s="130" t="s">
        <v>385</v>
      </c>
      <c r="C70" s="131" t="s">
        <v>386</v>
      </c>
      <c r="D70" s="132"/>
      <c r="E70" s="133"/>
      <c r="F70" s="481"/>
      <c r="G70" s="482"/>
      <c r="H70" s="213"/>
      <c r="I70" s="214"/>
      <c r="J70" s="215"/>
      <c r="K70" s="216"/>
      <c r="O70" s="217">
        <v>1</v>
      </c>
    </row>
    <row r="71" spans="1:80" ht="22.5">
      <c r="A71" s="137">
        <v>46</v>
      </c>
      <c r="B71" s="138" t="s">
        <v>387</v>
      </c>
      <c r="C71" s="139" t="s">
        <v>388</v>
      </c>
      <c r="D71" s="140" t="s">
        <v>996</v>
      </c>
      <c r="E71" s="141">
        <v>130.275</v>
      </c>
      <c r="F71" s="477"/>
      <c r="G71" s="478">
        <f>E71*F71</f>
        <v>0</v>
      </c>
      <c r="H71" s="218">
        <v>0.005</v>
      </c>
      <c r="I71" s="219">
        <f>E71*H71</f>
        <v>0.651375</v>
      </c>
      <c r="J71" s="218">
        <v>0</v>
      </c>
      <c r="K71" s="219">
        <f>E71*J71</f>
        <v>0</v>
      </c>
      <c r="O71" s="217">
        <v>2</v>
      </c>
      <c r="AA71" s="111">
        <v>1</v>
      </c>
      <c r="AB71" s="111">
        <v>7</v>
      </c>
      <c r="AC71" s="111">
        <v>7</v>
      </c>
      <c r="AZ71" s="111">
        <v>2</v>
      </c>
      <c r="BA71" s="111">
        <f>IF(AZ71=1,G71,0)</f>
        <v>0</v>
      </c>
      <c r="BB71" s="111">
        <f>IF(AZ71=2,G71,0)</f>
        <v>0</v>
      </c>
      <c r="BC71" s="111">
        <f>IF(AZ71=3,G71,0)</f>
        <v>0</v>
      </c>
      <c r="BD71" s="111">
        <f>IF(AZ71=4,G71,0)</f>
        <v>0</v>
      </c>
      <c r="BE71" s="111">
        <f>IF(AZ71=5,G71,0)</f>
        <v>0</v>
      </c>
      <c r="CA71" s="217">
        <v>1</v>
      </c>
      <c r="CB71" s="217">
        <v>7</v>
      </c>
    </row>
    <row r="72" spans="1:80" ht="12.75">
      <c r="A72" s="137">
        <v>47</v>
      </c>
      <c r="B72" s="138" t="s">
        <v>389</v>
      </c>
      <c r="C72" s="139" t="s">
        <v>390</v>
      </c>
      <c r="D72" s="140" t="s">
        <v>991</v>
      </c>
      <c r="E72" s="141">
        <v>0.651375</v>
      </c>
      <c r="F72" s="477"/>
      <c r="G72" s="478">
        <f>E72*F72</f>
        <v>0</v>
      </c>
      <c r="H72" s="218">
        <v>0</v>
      </c>
      <c r="I72" s="219">
        <f>E72*H72</f>
        <v>0</v>
      </c>
      <c r="J72" s="218"/>
      <c r="K72" s="219">
        <f>E72*J72</f>
        <v>0</v>
      </c>
      <c r="O72" s="217">
        <v>2</v>
      </c>
      <c r="AA72" s="111">
        <v>7</v>
      </c>
      <c r="AB72" s="111">
        <v>1001</v>
      </c>
      <c r="AC72" s="111">
        <v>5</v>
      </c>
      <c r="AZ72" s="111">
        <v>2</v>
      </c>
      <c r="BA72" s="111">
        <f>IF(AZ72=1,G72,0)</f>
        <v>0</v>
      </c>
      <c r="BB72" s="111">
        <f>IF(AZ72=2,G72,0)</f>
        <v>0</v>
      </c>
      <c r="BC72" s="111">
        <f>IF(AZ72=3,G72,0)</f>
        <v>0</v>
      </c>
      <c r="BD72" s="111">
        <f>IF(AZ72=4,G72,0)</f>
        <v>0</v>
      </c>
      <c r="BE72" s="111">
        <f>IF(AZ72=5,G72,0)</f>
        <v>0</v>
      </c>
      <c r="CA72" s="217">
        <v>7</v>
      </c>
      <c r="CB72" s="217">
        <v>1001</v>
      </c>
    </row>
    <row r="73" spans="1:57" ht="12.75">
      <c r="A73" s="143"/>
      <c r="B73" s="144" t="s">
        <v>997</v>
      </c>
      <c r="C73" s="145" t="s">
        <v>391</v>
      </c>
      <c r="D73" s="146"/>
      <c r="E73" s="147"/>
      <c r="F73" s="479"/>
      <c r="G73" s="480">
        <f>SUM(G70:G72)</f>
        <v>0</v>
      </c>
      <c r="H73" s="220"/>
      <c r="I73" s="221">
        <f>SUM(I70:I72)</f>
        <v>0.651375</v>
      </c>
      <c r="J73" s="220"/>
      <c r="K73" s="221">
        <f>SUM(K70:K72)</f>
        <v>0</v>
      </c>
      <c r="O73" s="217">
        <v>4</v>
      </c>
      <c r="BA73" s="222">
        <f>SUM(BA70:BA72)</f>
        <v>0</v>
      </c>
      <c r="BB73" s="222">
        <f>SUM(BB70:BB72)</f>
        <v>0</v>
      </c>
      <c r="BC73" s="222">
        <f>SUM(BC70:BC72)</f>
        <v>0</v>
      </c>
      <c r="BD73" s="222">
        <f>SUM(BD70:BD72)</f>
        <v>0</v>
      </c>
      <c r="BE73" s="222">
        <f>SUM(BE70:BE72)</f>
        <v>0</v>
      </c>
    </row>
    <row r="74" spans="1:15" ht="12.75">
      <c r="A74" s="129" t="s">
        <v>983</v>
      </c>
      <c r="B74" s="130" t="s">
        <v>23</v>
      </c>
      <c r="C74" s="131" t="s">
        <v>24</v>
      </c>
      <c r="D74" s="132"/>
      <c r="E74" s="133"/>
      <c r="F74" s="481"/>
      <c r="G74" s="482"/>
      <c r="H74" s="213"/>
      <c r="I74" s="214"/>
      <c r="J74" s="215"/>
      <c r="K74" s="216"/>
      <c r="O74" s="217">
        <v>1</v>
      </c>
    </row>
    <row r="75" spans="1:80" ht="12.75">
      <c r="A75" s="137">
        <v>48</v>
      </c>
      <c r="B75" s="138" t="s">
        <v>392</v>
      </c>
      <c r="C75" s="139" t="s">
        <v>393</v>
      </c>
      <c r="D75" s="140" t="s">
        <v>996</v>
      </c>
      <c r="E75" s="141">
        <v>779.1</v>
      </c>
      <c r="F75" s="477"/>
      <c r="G75" s="478">
        <f aca="true" t="shared" si="24" ref="G75:G82">E75*F75</f>
        <v>0</v>
      </c>
      <c r="H75" s="218">
        <v>3E-05</v>
      </c>
      <c r="I75" s="219">
        <f aca="true" t="shared" si="25" ref="I75:I82">E75*H75</f>
        <v>0.023373</v>
      </c>
      <c r="J75" s="218">
        <v>0</v>
      </c>
      <c r="K75" s="219">
        <f aca="true" t="shared" si="26" ref="K75:K82">E75*J75</f>
        <v>0</v>
      </c>
      <c r="O75" s="217">
        <v>2</v>
      </c>
      <c r="AA75" s="111">
        <v>1</v>
      </c>
      <c r="AB75" s="111">
        <v>7</v>
      </c>
      <c r="AC75" s="111">
        <v>7</v>
      </c>
      <c r="AZ75" s="111">
        <v>2</v>
      </c>
      <c r="BA75" s="111">
        <f aca="true" t="shared" si="27" ref="BA75:BA82">IF(AZ75=1,G75,0)</f>
        <v>0</v>
      </c>
      <c r="BB75" s="111">
        <f aca="true" t="shared" si="28" ref="BB75:BB82">IF(AZ75=2,G75,0)</f>
        <v>0</v>
      </c>
      <c r="BC75" s="111">
        <f aca="true" t="shared" si="29" ref="BC75:BC82">IF(AZ75=3,G75,0)</f>
        <v>0</v>
      </c>
      <c r="BD75" s="111">
        <f aca="true" t="shared" si="30" ref="BD75:BD82">IF(AZ75=4,G75,0)</f>
        <v>0</v>
      </c>
      <c r="BE75" s="111">
        <f aca="true" t="shared" si="31" ref="BE75:BE82">IF(AZ75=5,G75,0)</f>
        <v>0</v>
      </c>
      <c r="CA75" s="217">
        <v>1</v>
      </c>
      <c r="CB75" s="217">
        <v>7</v>
      </c>
    </row>
    <row r="76" spans="1:80" ht="22.5">
      <c r="A76" s="137">
        <v>49</v>
      </c>
      <c r="B76" s="138" t="s">
        <v>394</v>
      </c>
      <c r="C76" s="139" t="s">
        <v>395</v>
      </c>
      <c r="D76" s="140" t="s">
        <v>996</v>
      </c>
      <c r="E76" s="141">
        <v>882.085</v>
      </c>
      <c r="F76" s="477"/>
      <c r="G76" s="478">
        <f t="shared" si="24"/>
        <v>0</v>
      </c>
      <c r="H76" s="218">
        <v>0</v>
      </c>
      <c r="I76" s="219">
        <f t="shared" si="25"/>
        <v>0</v>
      </c>
      <c r="J76" s="218">
        <v>0</v>
      </c>
      <c r="K76" s="219">
        <f t="shared" si="26"/>
        <v>0</v>
      </c>
      <c r="O76" s="217">
        <v>2</v>
      </c>
      <c r="AA76" s="111">
        <v>1</v>
      </c>
      <c r="AB76" s="111">
        <v>7</v>
      </c>
      <c r="AC76" s="111">
        <v>7</v>
      </c>
      <c r="AZ76" s="111">
        <v>2</v>
      </c>
      <c r="BA76" s="111">
        <f t="shared" si="27"/>
        <v>0</v>
      </c>
      <c r="BB76" s="111">
        <f t="shared" si="28"/>
        <v>0</v>
      </c>
      <c r="BC76" s="111">
        <f t="shared" si="29"/>
        <v>0</v>
      </c>
      <c r="BD76" s="111">
        <f t="shared" si="30"/>
        <v>0</v>
      </c>
      <c r="BE76" s="111">
        <f t="shared" si="31"/>
        <v>0</v>
      </c>
      <c r="CA76" s="217">
        <v>1</v>
      </c>
      <c r="CB76" s="217">
        <v>7</v>
      </c>
    </row>
    <row r="77" spans="1:80" ht="12.75">
      <c r="A77" s="137">
        <v>50</v>
      </c>
      <c r="B77" s="138" t="s">
        <v>396</v>
      </c>
      <c r="C77" s="139" t="s">
        <v>397</v>
      </c>
      <c r="D77" s="140" t="s">
        <v>996</v>
      </c>
      <c r="E77" s="141">
        <v>271.83</v>
      </c>
      <c r="F77" s="477"/>
      <c r="G77" s="478">
        <f t="shared" si="24"/>
        <v>0</v>
      </c>
      <c r="H77" s="218">
        <v>0.00053</v>
      </c>
      <c r="I77" s="219">
        <f t="shared" si="25"/>
        <v>0.14406989999999997</v>
      </c>
      <c r="J77" s="218">
        <v>0</v>
      </c>
      <c r="K77" s="219">
        <f t="shared" si="26"/>
        <v>0</v>
      </c>
      <c r="O77" s="217">
        <v>2</v>
      </c>
      <c r="AA77" s="111">
        <v>1</v>
      </c>
      <c r="AB77" s="111">
        <v>7</v>
      </c>
      <c r="AC77" s="111">
        <v>7</v>
      </c>
      <c r="AZ77" s="111">
        <v>2</v>
      </c>
      <c r="BA77" s="111">
        <f t="shared" si="27"/>
        <v>0</v>
      </c>
      <c r="BB77" s="111">
        <f t="shared" si="28"/>
        <v>0</v>
      </c>
      <c r="BC77" s="111">
        <f t="shared" si="29"/>
        <v>0</v>
      </c>
      <c r="BD77" s="111">
        <f t="shared" si="30"/>
        <v>0</v>
      </c>
      <c r="BE77" s="111">
        <f t="shared" si="31"/>
        <v>0</v>
      </c>
      <c r="CA77" s="217">
        <v>1</v>
      </c>
      <c r="CB77" s="217">
        <v>7</v>
      </c>
    </row>
    <row r="78" spans="1:80" ht="22.5">
      <c r="A78" s="137">
        <v>51</v>
      </c>
      <c r="B78" s="138" t="s">
        <v>398</v>
      </c>
      <c r="C78" s="139" t="s">
        <v>399</v>
      </c>
      <c r="D78" s="140" t="s">
        <v>996</v>
      </c>
      <c r="E78" s="141">
        <v>734.32</v>
      </c>
      <c r="F78" s="477"/>
      <c r="G78" s="478">
        <f t="shared" si="24"/>
        <v>0</v>
      </c>
      <c r="H78" s="218">
        <v>0.00125</v>
      </c>
      <c r="I78" s="219">
        <f t="shared" si="25"/>
        <v>0.9179</v>
      </c>
      <c r="J78" s="218"/>
      <c r="K78" s="219">
        <f t="shared" si="26"/>
        <v>0</v>
      </c>
      <c r="O78" s="217">
        <v>2</v>
      </c>
      <c r="AA78" s="111">
        <v>3</v>
      </c>
      <c r="AB78" s="111">
        <v>0</v>
      </c>
      <c r="AC78" s="111">
        <v>283758800</v>
      </c>
      <c r="AZ78" s="111">
        <v>2</v>
      </c>
      <c r="BA78" s="111">
        <f t="shared" si="27"/>
        <v>0</v>
      </c>
      <c r="BB78" s="111">
        <f t="shared" si="28"/>
        <v>0</v>
      </c>
      <c r="BC78" s="111">
        <f t="shared" si="29"/>
        <v>0</v>
      </c>
      <c r="BD78" s="111">
        <f t="shared" si="30"/>
        <v>0</v>
      </c>
      <c r="BE78" s="111">
        <f t="shared" si="31"/>
        <v>0</v>
      </c>
      <c r="CA78" s="217">
        <v>3</v>
      </c>
      <c r="CB78" s="217">
        <v>0</v>
      </c>
    </row>
    <row r="79" spans="1:80" ht="22.5">
      <c r="A79" s="137">
        <v>52</v>
      </c>
      <c r="B79" s="138" t="s">
        <v>400</v>
      </c>
      <c r="C79" s="139" t="s">
        <v>401</v>
      </c>
      <c r="D79" s="140" t="s">
        <v>996</v>
      </c>
      <c r="E79" s="141">
        <v>58.401</v>
      </c>
      <c r="F79" s="477"/>
      <c r="G79" s="478">
        <f t="shared" si="24"/>
        <v>0</v>
      </c>
      <c r="H79" s="218">
        <v>0.0012</v>
      </c>
      <c r="I79" s="219">
        <f t="shared" si="25"/>
        <v>0.0700812</v>
      </c>
      <c r="J79" s="218"/>
      <c r="K79" s="219">
        <f t="shared" si="26"/>
        <v>0</v>
      </c>
      <c r="O79" s="217">
        <v>2</v>
      </c>
      <c r="AA79" s="111">
        <v>3</v>
      </c>
      <c r="AB79" s="111">
        <v>7</v>
      </c>
      <c r="AC79" s="111">
        <v>2837588610</v>
      </c>
      <c r="AZ79" s="111">
        <v>2</v>
      </c>
      <c r="BA79" s="111">
        <f t="shared" si="27"/>
        <v>0</v>
      </c>
      <c r="BB79" s="111">
        <f t="shared" si="28"/>
        <v>0</v>
      </c>
      <c r="BC79" s="111">
        <f t="shared" si="29"/>
        <v>0</v>
      </c>
      <c r="BD79" s="111">
        <f t="shared" si="30"/>
        <v>0</v>
      </c>
      <c r="BE79" s="111">
        <f t="shared" si="31"/>
        <v>0</v>
      </c>
      <c r="CA79" s="217">
        <v>3</v>
      </c>
      <c r="CB79" s="217">
        <v>7</v>
      </c>
    </row>
    <row r="80" spans="1:80" ht="12.75">
      <c r="A80" s="137">
        <v>53</v>
      </c>
      <c r="B80" s="138" t="s">
        <v>402</v>
      </c>
      <c r="C80" s="139" t="s">
        <v>403</v>
      </c>
      <c r="D80" s="140" t="s">
        <v>996</v>
      </c>
      <c r="E80" s="141">
        <v>1231.985</v>
      </c>
      <c r="F80" s="477"/>
      <c r="G80" s="478">
        <f t="shared" si="24"/>
        <v>0</v>
      </c>
      <c r="H80" s="218">
        <v>0.0036</v>
      </c>
      <c r="I80" s="219">
        <f t="shared" si="25"/>
        <v>4.435146</v>
      </c>
      <c r="J80" s="218"/>
      <c r="K80" s="219">
        <f t="shared" si="26"/>
        <v>0</v>
      </c>
      <c r="O80" s="217">
        <v>2</v>
      </c>
      <c r="AA80" s="111">
        <v>3</v>
      </c>
      <c r="AB80" s="111">
        <v>7</v>
      </c>
      <c r="AC80" s="111">
        <v>631514038</v>
      </c>
      <c r="AZ80" s="111">
        <v>2</v>
      </c>
      <c r="BA80" s="111">
        <f t="shared" si="27"/>
        <v>0</v>
      </c>
      <c r="BB80" s="111">
        <f t="shared" si="28"/>
        <v>0</v>
      </c>
      <c r="BC80" s="111">
        <f t="shared" si="29"/>
        <v>0</v>
      </c>
      <c r="BD80" s="111">
        <f t="shared" si="30"/>
        <v>0</v>
      </c>
      <c r="BE80" s="111">
        <f t="shared" si="31"/>
        <v>0</v>
      </c>
      <c r="CA80" s="217">
        <v>3</v>
      </c>
      <c r="CB80" s="217">
        <v>7</v>
      </c>
    </row>
    <row r="81" spans="1:80" ht="12.75">
      <c r="A81" s="137">
        <v>54</v>
      </c>
      <c r="B81" s="138" t="s">
        <v>404</v>
      </c>
      <c r="C81" s="139" t="s">
        <v>405</v>
      </c>
      <c r="D81" s="140" t="s">
        <v>996</v>
      </c>
      <c r="E81" s="141">
        <v>1231.985</v>
      </c>
      <c r="F81" s="477"/>
      <c r="G81" s="478">
        <f t="shared" si="24"/>
        <v>0</v>
      </c>
      <c r="H81" s="218">
        <v>0.0048</v>
      </c>
      <c r="I81" s="219">
        <f t="shared" si="25"/>
        <v>5.913527999999999</v>
      </c>
      <c r="J81" s="218"/>
      <c r="K81" s="219">
        <f t="shared" si="26"/>
        <v>0</v>
      </c>
      <c r="O81" s="217">
        <v>2</v>
      </c>
      <c r="AA81" s="111">
        <v>3</v>
      </c>
      <c r="AB81" s="111">
        <v>7</v>
      </c>
      <c r="AC81" s="111">
        <v>63151408</v>
      </c>
      <c r="AZ81" s="111">
        <v>2</v>
      </c>
      <c r="BA81" s="111">
        <f t="shared" si="27"/>
        <v>0</v>
      </c>
      <c r="BB81" s="111">
        <f t="shared" si="28"/>
        <v>0</v>
      </c>
      <c r="BC81" s="111">
        <f t="shared" si="29"/>
        <v>0</v>
      </c>
      <c r="BD81" s="111">
        <f t="shared" si="30"/>
        <v>0</v>
      </c>
      <c r="BE81" s="111">
        <f t="shared" si="31"/>
        <v>0</v>
      </c>
      <c r="CA81" s="217">
        <v>3</v>
      </c>
      <c r="CB81" s="217">
        <v>7</v>
      </c>
    </row>
    <row r="82" spans="1:80" ht="12.75">
      <c r="A82" s="137">
        <v>55</v>
      </c>
      <c r="B82" s="138" t="s">
        <v>406</v>
      </c>
      <c r="C82" s="139" t="s">
        <v>407</v>
      </c>
      <c r="D82" s="140" t="s">
        <v>991</v>
      </c>
      <c r="E82" s="141">
        <v>11.5040981</v>
      </c>
      <c r="F82" s="477"/>
      <c r="G82" s="478">
        <f t="shared" si="24"/>
        <v>0</v>
      </c>
      <c r="H82" s="218">
        <v>0</v>
      </c>
      <c r="I82" s="219">
        <f t="shared" si="25"/>
        <v>0</v>
      </c>
      <c r="J82" s="218"/>
      <c r="K82" s="219">
        <f t="shared" si="26"/>
        <v>0</v>
      </c>
      <c r="O82" s="217">
        <v>2</v>
      </c>
      <c r="AA82" s="111">
        <v>7</v>
      </c>
      <c r="AB82" s="111">
        <v>1001</v>
      </c>
      <c r="AC82" s="111">
        <v>5</v>
      </c>
      <c r="AZ82" s="111">
        <v>2</v>
      </c>
      <c r="BA82" s="111">
        <f t="shared" si="27"/>
        <v>0</v>
      </c>
      <c r="BB82" s="111">
        <f t="shared" si="28"/>
        <v>0</v>
      </c>
      <c r="BC82" s="111">
        <f t="shared" si="29"/>
        <v>0</v>
      </c>
      <c r="BD82" s="111">
        <f t="shared" si="30"/>
        <v>0</v>
      </c>
      <c r="BE82" s="111">
        <f t="shared" si="31"/>
        <v>0</v>
      </c>
      <c r="CA82" s="217">
        <v>7</v>
      </c>
      <c r="CB82" s="217">
        <v>1001</v>
      </c>
    </row>
    <row r="83" spans="1:57" ht="12.75">
      <c r="A83" s="143"/>
      <c r="B83" s="144" t="s">
        <v>997</v>
      </c>
      <c r="C83" s="145" t="s">
        <v>408</v>
      </c>
      <c r="D83" s="146"/>
      <c r="E83" s="147"/>
      <c r="F83" s="479"/>
      <c r="G83" s="480">
        <f>SUM(G74:G82)</f>
        <v>0</v>
      </c>
      <c r="H83" s="220"/>
      <c r="I83" s="221">
        <f>SUM(I74:I82)</f>
        <v>11.504098099999998</v>
      </c>
      <c r="J83" s="220"/>
      <c r="K83" s="221">
        <f>SUM(K74:K82)</f>
        <v>0</v>
      </c>
      <c r="O83" s="217">
        <v>4</v>
      </c>
      <c r="BA83" s="222">
        <f>SUM(BA74:BA82)</f>
        <v>0</v>
      </c>
      <c r="BB83" s="222">
        <f>SUM(BB74:BB82)</f>
        <v>0</v>
      </c>
      <c r="BC83" s="222">
        <f>SUM(BC74:BC82)</f>
        <v>0</v>
      </c>
      <c r="BD83" s="222">
        <f>SUM(BD74:BD82)</f>
        <v>0</v>
      </c>
      <c r="BE83" s="222">
        <f>SUM(BE74:BE82)</f>
        <v>0</v>
      </c>
    </row>
    <row r="84" spans="1:15" ht="12.75">
      <c r="A84" s="129" t="s">
        <v>983</v>
      </c>
      <c r="B84" s="130" t="s">
        <v>409</v>
      </c>
      <c r="C84" s="131" t="s">
        <v>410</v>
      </c>
      <c r="D84" s="132"/>
      <c r="E84" s="133"/>
      <c r="F84" s="481"/>
      <c r="G84" s="482"/>
      <c r="H84" s="213"/>
      <c r="I84" s="214"/>
      <c r="J84" s="215"/>
      <c r="K84" s="216"/>
      <c r="O84" s="217">
        <v>1</v>
      </c>
    </row>
    <row r="85" spans="1:80" ht="22.5">
      <c r="A85" s="137">
        <v>56</v>
      </c>
      <c r="B85" s="138" t="s">
        <v>411</v>
      </c>
      <c r="C85" s="139" t="s">
        <v>412</v>
      </c>
      <c r="D85" s="140" t="s">
        <v>996</v>
      </c>
      <c r="E85" s="141">
        <v>127.08</v>
      </c>
      <c r="F85" s="477"/>
      <c r="G85" s="478">
        <f aca="true" t="shared" si="32" ref="G85:G93">E85*F85</f>
        <v>0</v>
      </c>
      <c r="H85" s="218">
        <v>0.01032</v>
      </c>
      <c r="I85" s="219">
        <f aca="true" t="shared" si="33" ref="I85:I93">E85*H85</f>
        <v>1.3114655999999998</v>
      </c>
      <c r="J85" s="218">
        <v>0</v>
      </c>
      <c r="K85" s="219">
        <f aca="true" t="shared" si="34" ref="K85:K93">E85*J85</f>
        <v>0</v>
      </c>
      <c r="O85" s="217">
        <v>2</v>
      </c>
      <c r="AA85" s="111">
        <v>1</v>
      </c>
      <c r="AB85" s="111">
        <v>7</v>
      </c>
      <c r="AC85" s="111">
        <v>7</v>
      </c>
      <c r="AZ85" s="111">
        <v>2</v>
      </c>
      <c r="BA85" s="111">
        <f aca="true" t="shared" si="35" ref="BA85:BA93">IF(AZ85=1,G85,0)</f>
        <v>0</v>
      </c>
      <c r="BB85" s="111">
        <f aca="true" t="shared" si="36" ref="BB85:BB93">IF(AZ85=2,G85,0)</f>
        <v>0</v>
      </c>
      <c r="BC85" s="111">
        <f aca="true" t="shared" si="37" ref="BC85:BC93">IF(AZ85=3,G85,0)</f>
        <v>0</v>
      </c>
      <c r="BD85" s="111">
        <f aca="true" t="shared" si="38" ref="BD85:BD93">IF(AZ85=4,G85,0)</f>
        <v>0</v>
      </c>
      <c r="BE85" s="111">
        <f aca="true" t="shared" si="39" ref="BE85:BE93">IF(AZ85=5,G85,0)</f>
        <v>0</v>
      </c>
      <c r="CA85" s="217">
        <v>1</v>
      </c>
      <c r="CB85" s="217">
        <v>7</v>
      </c>
    </row>
    <row r="86" spans="1:80" ht="22.5">
      <c r="A86" s="137">
        <v>57</v>
      </c>
      <c r="B86" s="138" t="s">
        <v>413</v>
      </c>
      <c r="C86" s="139" t="s">
        <v>414</v>
      </c>
      <c r="D86" s="140" t="s">
        <v>996</v>
      </c>
      <c r="E86" s="141">
        <v>8</v>
      </c>
      <c r="F86" s="477"/>
      <c r="G86" s="478">
        <f t="shared" si="32"/>
        <v>0</v>
      </c>
      <c r="H86" s="218">
        <v>0.01452</v>
      </c>
      <c r="I86" s="219">
        <f t="shared" si="33"/>
        <v>0.11616</v>
      </c>
      <c r="J86" s="218">
        <v>0</v>
      </c>
      <c r="K86" s="219">
        <f t="shared" si="34"/>
        <v>0</v>
      </c>
      <c r="O86" s="217">
        <v>2</v>
      </c>
      <c r="AA86" s="111">
        <v>1</v>
      </c>
      <c r="AB86" s="111">
        <v>7</v>
      </c>
      <c r="AC86" s="111">
        <v>7</v>
      </c>
      <c r="AZ86" s="111">
        <v>2</v>
      </c>
      <c r="BA86" s="111">
        <f t="shared" si="35"/>
        <v>0</v>
      </c>
      <c r="BB86" s="111">
        <f t="shared" si="36"/>
        <v>0</v>
      </c>
      <c r="BC86" s="111">
        <f t="shared" si="37"/>
        <v>0</v>
      </c>
      <c r="BD86" s="111">
        <f t="shared" si="38"/>
        <v>0</v>
      </c>
      <c r="BE86" s="111">
        <f t="shared" si="39"/>
        <v>0</v>
      </c>
      <c r="CA86" s="217">
        <v>1</v>
      </c>
      <c r="CB86" s="217">
        <v>7</v>
      </c>
    </row>
    <row r="87" spans="1:80" ht="12.75">
      <c r="A87" s="137">
        <v>58</v>
      </c>
      <c r="B87" s="138" t="s">
        <v>415</v>
      </c>
      <c r="C87" s="139" t="s">
        <v>416</v>
      </c>
      <c r="D87" s="140" t="s">
        <v>279</v>
      </c>
      <c r="E87" s="141">
        <v>0.35</v>
      </c>
      <c r="F87" s="477"/>
      <c r="G87" s="478">
        <f t="shared" si="32"/>
        <v>0</v>
      </c>
      <c r="H87" s="218">
        <v>0.02357</v>
      </c>
      <c r="I87" s="219">
        <f t="shared" si="33"/>
        <v>0.0082495</v>
      </c>
      <c r="J87" s="218">
        <v>0</v>
      </c>
      <c r="K87" s="219">
        <f t="shared" si="34"/>
        <v>0</v>
      </c>
      <c r="O87" s="217">
        <v>2</v>
      </c>
      <c r="AA87" s="111">
        <v>1</v>
      </c>
      <c r="AB87" s="111">
        <v>7</v>
      </c>
      <c r="AC87" s="111">
        <v>7</v>
      </c>
      <c r="AZ87" s="111">
        <v>2</v>
      </c>
      <c r="BA87" s="111">
        <f t="shared" si="35"/>
        <v>0</v>
      </c>
      <c r="BB87" s="111">
        <f t="shared" si="36"/>
        <v>0</v>
      </c>
      <c r="BC87" s="111">
        <f t="shared" si="37"/>
        <v>0</v>
      </c>
      <c r="BD87" s="111">
        <f t="shared" si="38"/>
        <v>0</v>
      </c>
      <c r="BE87" s="111">
        <f t="shared" si="39"/>
        <v>0</v>
      </c>
      <c r="CA87" s="217">
        <v>1</v>
      </c>
      <c r="CB87" s="217">
        <v>7</v>
      </c>
    </row>
    <row r="88" spans="1:80" ht="12.75">
      <c r="A88" s="137">
        <v>59</v>
      </c>
      <c r="B88" s="138" t="s">
        <v>417</v>
      </c>
      <c r="C88" s="139" t="s">
        <v>418</v>
      </c>
      <c r="D88" s="140" t="s">
        <v>996</v>
      </c>
      <c r="E88" s="141">
        <v>291.225</v>
      </c>
      <c r="F88" s="477"/>
      <c r="G88" s="478">
        <f t="shared" si="32"/>
        <v>0</v>
      </c>
      <c r="H88" s="218">
        <v>0</v>
      </c>
      <c r="I88" s="219">
        <f t="shared" si="33"/>
        <v>0</v>
      </c>
      <c r="J88" s="218">
        <v>0</v>
      </c>
      <c r="K88" s="219">
        <f t="shared" si="34"/>
        <v>0</v>
      </c>
      <c r="O88" s="217">
        <v>2</v>
      </c>
      <c r="AA88" s="111">
        <v>1</v>
      </c>
      <c r="AB88" s="111">
        <v>7</v>
      </c>
      <c r="AC88" s="111">
        <v>7</v>
      </c>
      <c r="AZ88" s="111">
        <v>2</v>
      </c>
      <c r="BA88" s="111">
        <f t="shared" si="35"/>
        <v>0</v>
      </c>
      <c r="BB88" s="111">
        <f t="shared" si="36"/>
        <v>0</v>
      </c>
      <c r="BC88" s="111">
        <f t="shared" si="37"/>
        <v>0</v>
      </c>
      <c r="BD88" s="111">
        <f t="shared" si="38"/>
        <v>0</v>
      </c>
      <c r="BE88" s="111">
        <f t="shared" si="39"/>
        <v>0</v>
      </c>
      <c r="CA88" s="217">
        <v>1</v>
      </c>
      <c r="CB88" s="217">
        <v>7</v>
      </c>
    </row>
    <row r="89" spans="1:80" ht="12.75">
      <c r="A89" s="137">
        <v>60</v>
      </c>
      <c r="B89" s="138" t="s">
        <v>419</v>
      </c>
      <c r="C89" s="139" t="s">
        <v>420</v>
      </c>
      <c r="D89" s="140" t="s">
        <v>888</v>
      </c>
      <c r="E89" s="141">
        <v>13.8</v>
      </c>
      <c r="F89" s="477"/>
      <c r="G89" s="478">
        <f t="shared" si="32"/>
        <v>0</v>
      </c>
      <c r="H89" s="218">
        <v>0.00255</v>
      </c>
      <c r="I89" s="219">
        <f t="shared" si="33"/>
        <v>0.035190000000000006</v>
      </c>
      <c r="J89" s="218">
        <v>0</v>
      </c>
      <c r="K89" s="219">
        <f t="shared" si="34"/>
        <v>0</v>
      </c>
      <c r="O89" s="217">
        <v>2</v>
      </c>
      <c r="AA89" s="111">
        <v>1</v>
      </c>
      <c r="AB89" s="111">
        <v>7</v>
      </c>
      <c r="AC89" s="111">
        <v>7</v>
      </c>
      <c r="AZ89" s="111">
        <v>2</v>
      </c>
      <c r="BA89" s="111">
        <f t="shared" si="35"/>
        <v>0</v>
      </c>
      <c r="BB89" s="111">
        <f t="shared" si="36"/>
        <v>0</v>
      </c>
      <c r="BC89" s="111">
        <f t="shared" si="37"/>
        <v>0</v>
      </c>
      <c r="BD89" s="111">
        <f t="shared" si="38"/>
        <v>0</v>
      </c>
      <c r="BE89" s="111">
        <f t="shared" si="39"/>
        <v>0</v>
      </c>
      <c r="CA89" s="217">
        <v>1</v>
      </c>
      <c r="CB89" s="217">
        <v>7</v>
      </c>
    </row>
    <row r="90" spans="1:80" ht="12.75">
      <c r="A90" s="137">
        <v>61</v>
      </c>
      <c r="B90" s="138" t="s">
        <v>421</v>
      </c>
      <c r="C90" s="139" t="s">
        <v>422</v>
      </c>
      <c r="D90" s="140" t="s">
        <v>888</v>
      </c>
      <c r="E90" s="141">
        <v>8.7</v>
      </c>
      <c r="F90" s="477"/>
      <c r="G90" s="478">
        <f t="shared" si="32"/>
        <v>0</v>
      </c>
      <c r="H90" s="218">
        <v>0.00255</v>
      </c>
      <c r="I90" s="219">
        <f t="shared" si="33"/>
        <v>0.022185</v>
      </c>
      <c r="J90" s="218">
        <v>0</v>
      </c>
      <c r="K90" s="219">
        <f t="shared" si="34"/>
        <v>0</v>
      </c>
      <c r="O90" s="217">
        <v>2</v>
      </c>
      <c r="AA90" s="111">
        <v>1</v>
      </c>
      <c r="AB90" s="111">
        <v>7</v>
      </c>
      <c r="AC90" s="111">
        <v>7</v>
      </c>
      <c r="AZ90" s="111">
        <v>2</v>
      </c>
      <c r="BA90" s="111">
        <f t="shared" si="35"/>
        <v>0</v>
      </c>
      <c r="BB90" s="111">
        <f t="shared" si="36"/>
        <v>0</v>
      </c>
      <c r="BC90" s="111">
        <f t="shared" si="37"/>
        <v>0</v>
      </c>
      <c r="BD90" s="111">
        <f t="shared" si="38"/>
        <v>0</v>
      </c>
      <c r="BE90" s="111">
        <f t="shared" si="39"/>
        <v>0</v>
      </c>
      <c r="CA90" s="217">
        <v>1</v>
      </c>
      <c r="CB90" s="217">
        <v>7</v>
      </c>
    </row>
    <row r="91" spans="1:80" ht="12.75">
      <c r="A91" s="137">
        <v>62</v>
      </c>
      <c r="B91" s="138" t="s">
        <v>423</v>
      </c>
      <c r="C91" s="139" t="s">
        <v>424</v>
      </c>
      <c r="D91" s="140" t="s">
        <v>279</v>
      </c>
      <c r="E91" s="141">
        <v>0.352</v>
      </c>
      <c r="F91" s="477"/>
      <c r="G91" s="478">
        <f t="shared" si="32"/>
        <v>0</v>
      </c>
      <c r="H91" s="218">
        <v>0.55</v>
      </c>
      <c r="I91" s="219">
        <f t="shared" si="33"/>
        <v>0.1936</v>
      </c>
      <c r="J91" s="218"/>
      <c r="K91" s="219">
        <f t="shared" si="34"/>
        <v>0</v>
      </c>
      <c r="O91" s="217">
        <v>2</v>
      </c>
      <c r="AA91" s="111">
        <v>3</v>
      </c>
      <c r="AB91" s="111">
        <v>7</v>
      </c>
      <c r="AC91" s="111">
        <v>605152480</v>
      </c>
      <c r="AZ91" s="111">
        <v>2</v>
      </c>
      <c r="BA91" s="111">
        <f t="shared" si="35"/>
        <v>0</v>
      </c>
      <c r="BB91" s="111">
        <f t="shared" si="36"/>
        <v>0</v>
      </c>
      <c r="BC91" s="111">
        <f t="shared" si="37"/>
        <v>0</v>
      </c>
      <c r="BD91" s="111">
        <f t="shared" si="38"/>
        <v>0</v>
      </c>
      <c r="BE91" s="111">
        <f t="shared" si="39"/>
        <v>0</v>
      </c>
      <c r="CA91" s="217">
        <v>3</v>
      </c>
      <c r="CB91" s="217">
        <v>7</v>
      </c>
    </row>
    <row r="92" spans="1:80" ht="12.75">
      <c r="A92" s="137">
        <v>63</v>
      </c>
      <c r="B92" s="138" t="s">
        <v>425</v>
      </c>
      <c r="C92" s="139" t="s">
        <v>426</v>
      </c>
      <c r="D92" s="140" t="s">
        <v>279</v>
      </c>
      <c r="E92" s="141">
        <v>11.649</v>
      </c>
      <c r="F92" s="477"/>
      <c r="G92" s="478">
        <f t="shared" si="32"/>
        <v>0</v>
      </c>
      <c r="H92" s="218">
        <v>0.95</v>
      </c>
      <c r="I92" s="219">
        <f t="shared" si="33"/>
        <v>11.06655</v>
      </c>
      <c r="J92" s="218"/>
      <c r="K92" s="219">
        <f t="shared" si="34"/>
        <v>0</v>
      </c>
      <c r="O92" s="217">
        <v>2</v>
      </c>
      <c r="AA92" s="111">
        <v>3</v>
      </c>
      <c r="AB92" s="111">
        <v>7</v>
      </c>
      <c r="AC92" s="111">
        <v>760500214</v>
      </c>
      <c r="AZ92" s="111">
        <v>2</v>
      </c>
      <c r="BA92" s="111">
        <f t="shared" si="35"/>
        <v>0</v>
      </c>
      <c r="BB92" s="111">
        <f t="shared" si="36"/>
        <v>0</v>
      </c>
      <c r="BC92" s="111">
        <f t="shared" si="37"/>
        <v>0</v>
      </c>
      <c r="BD92" s="111">
        <f t="shared" si="38"/>
        <v>0</v>
      </c>
      <c r="BE92" s="111">
        <f t="shared" si="39"/>
        <v>0</v>
      </c>
      <c r="CA92" s="217">
        <v>3</v>
      </c>
      <c r="CB92" s="217">
        <v>7</v>
      </c>
    </row>
    <row r="93" spans="1:80" ht="12.75">
      <c r="A93" s="137">
        <v>64</v>
      </c>
      <c r="B93" s="138" t="s">
        <v>427</v>
      </c>
      <c r="C93" s="139" t="s">
        <v>428</v>
      </c>
      <c r="D93" s="140" t="s">
        <v>991</v>
      </c>
      <c r="E93" s="141">
        <v>12.7534001</v>
      </c>
      <c r="F93" s="477"/>
      <c r="G93" s="478">
        <f t="shared" si="32"/>
        <v>0</v>
      </c>
      <c r="H93" s="218">
        <v>0</v>
      </c>
      <c r="I93" s="219">
        <f t="shared" si="33"/>
        <v>0</v>
      </c>
      <c r="J93" s="218"/>
      <c r="K93" s="219">
        <f t="shared" si="34"/>
        <v>0</v>
      </c>
      <c r="O93" s="217">
        <v>2</v>
      </c>
      <c r="AA93" s="111">
        <v>7</v>
      </c>
      <c r="AB93" s="111">
        <v>1001</v>
      </c>
      <c r="AC93" s="111">
        <v>5</v>
      </c>
      <c r="AZ93" s="111">
        <v>2</v>
      </c>
      <c r="BA93" s="111">
        <f t="shared" si="35"/>
        <v>0</v>
      </c>
      <c r="BB93" s="111">
        <f t="shared" si="36"/>
        <v>0</v>
      </c>
      <c r="BC93" s="111">
        <f t="shared" si="37"/>
        <v>0</v>
      </c>
      <c r="BD93" s="111">
        <f t="shared" si="38"/>
        <v>0</v>
      </c>
      <c r="BE93" s="111">
        <f t="shared" si="39"/>
        <v>0</v>
      </c>
      <c r="CA93" s="217">
        <v>7</v>
      </c>
      <c r="CB93" s="217">
        <v>1001</v>
      </c>
    </row>
    <row r="94" spans="1:57" ht="12.75">
      <c r="A94" s="143"/>
      <c r="B94" s="144" t="s">
        <v>997</v>
      </c>
      <c r="C94" s="145" t="s">
        <v>429</v>
      </c>
      <c r="D94" s="146"/>
      <c r="E94" s="147"/>
      <c r="F94" s="479"/>
      <c r="G94" s="480">
        <f>SUM(G84:G93)</f>
        <v>0</v>
      </c>
      <c r="H94" s="220"/>
      <c r="I94" s="221">
        <f>SUM(I84:I93)</f>
        <v>12.753400099999999</v>
      </c>
      <c r="J94" s="220"/>
      <c r="K94" s="221">
        <f>SUM(K84:K93)</f>
        <v>0</v>
      </c>
      <c r="O94" s="217">
        <v>4</v>
      </c>
      <c r="BA94" s="222">
        <f>SUM(BA84:BA93)</f>
        <v>0</v>
      </c>
      <c r="BB94" s="222">
        <f>SUM(BB84:BB93)</f>
        <v>0</v>
      </c>
      <c r="BC94" s="222">
        <f>SUM(BC84:BC93)</f>
        <v>0</v>
      </c>
      <c r="BD94" s="222">
        <f>SUM(BD84:BD93)</f>
        <v>0</v>
      </c>
      <c r="BE94" s="222">
        <f>SUM(BE84:BE93)</f>
        <v>0</v>
      </c>
    </row>
    <row r="95" spans="1:15" ht="12.75">
      <c r="A95" s="129" t="s">
        <v>983</v>
      </c>
      <c r="B95" s="130" t="s">
        <v>430</v>
      </c>
      <c r="C95" s="131" t="s">
        <v>431</v>
      </c>
      <c r="D95" s="132"/>
      <c r="E95" s="133"/>
      <c r="F95" s="481"/>
      <c r="G95" s="482"/>
      <c r="H95" s="213"/>
      <c r="I95" s="214"/>
      <c r="J95" s="215"/>
      <c r="K95" s="216"/>
      <c r="O95" s="217">
        <v>1</v>
      </c>
    </row>
    <row r="96" spans="1:80" ht="22.5">
      <c r="A96" s="137">
        <v>65</v>
      </c>
      <c r="B96" s="138" t="s">
        <v>432</v>
      </c>
      <c r="C96" s="139" t="s">
        <v>433</v>
      </c>
      <c r="D96" s="140" t="s">
        <v>996</v>
      </c>
      <c r="E96" s="141">
        <v>7.5</v>
      </c>
      <c r="F96" s="477"/>
      <c r="G96" s="478">
        <f>E96*F96</f>
        <v>0</v>
      </c>
      <c r="H96" s="218">
        <v>0.01772</v>
      </c>
      <c r="I96" s="219">
        <f>E96*H96</f>
        <v>0.1329</v>
      </c>
      <c r="J96" s="218">
        <v>0</v>
      </c>
      <c r="K96" s="219">
        <f>E96*J96</f>
        <v>0</v>
      </c>
      <c r="O96" s="217">
        <v>2</v>
      </c>
      <c r="AA96" s="111">
        <v>1</v>
      </c>
      <c r="AB96" s="111">
        <v>7</v>
      </c>
      <c r="AC96" s="111">
        <v>7</v>
      </c>
      <c r="AZ96" s="111">
        <v>2</v>
      </c>
      <c r="BA96" s="111">
        <f>IF(AZ96=1,G96,0)</f>
        <v>0</v>
      </c>
      <c r="BB96" s="111">
        <f>IF(AZ96=2,G96,0)</f>
        <v>0</v>
      </c>
      <c r="BC96" s="111">
        <f>IF(AZ96=3,G96,0)</f>
        <v>0</v>
      </c>
      <c r="BD96" s="111">
        <f>IF(AZ96=4,G96,0)</f>
        <v>0</v>
      </c>
      <c r="BE96" s="111">
        <f>IF(AZ96=5,G96,0)</f>
        <v>0</v>
      </c>
      <c r="CA96" s="217">
        <v>1</v>
      </c>
      <c r="CB96" s="217">
        <v>7</v>
      </c>
    </row>
    <row r="97" spans="1:80" ht="12.75">
      <c r="A97" s="137">
        <v>66</v>
      </c>
      <c r="B97" s="138" t="s">
        <v>434</v>
      </c>
      <c r="C97" s="139" t="s">
        <v>435</v>
      </c>
      <c r="D97" s="140" t="s">
        <v>996</v>
      </c>
      <c r="E97" s="141">
        <v>3.75</v>
      </c>
      <c r="F97" s="477"/>
      <c r="G97" s="478">
        <f>E97*F97</f>
        <v>0</v>
      </c>
      <c r="H97" s="218">
        <v>0.00641</v>
      </c>
      <c r="I97" s="219">
        <f>E97*H97</f>
        <v>0.0240375</v>
      </c>
      <c r="J97" s="218">
        <v>0</v>
      </c>
      <c r="K97" s="219">
        <f>E97*J97</f>
        <v>0</v>
      </c>
      <c r="O97" s="217">
        <v>2</v>
      </c>
      <c r="AA97" s="111">
        <v>1</v>
      </c>
      <c r="AB97" s="111">
        <v>7</v>
      </c>
      <c r="AC97" s="111">
        <v>7</v>
      </c>
      <c r="AZ97" s="111">
        <v>2</v>
      </c>
      <c r="BA97" s="111">
        <f>IF(AZ97=1,G97,0)</f>
        <v>0</v>
      </c>
      <c r="BB97" s="111">
        <f>IF(AZ97=2,G97,0)</f>
        <v>0</v>
      </c>
      <c r="BC97" s="111">
        <f>IF(AZ97=3,G97,0)</f>
        <v>0</v>
      </c>
      <c r="BD97" s="111">
        <f>IF(AZ97=4,G97,0)</f>
        <v>0</v>
      </c>
      <c r="BE97" s="111">
        <f>IF(AZ97=5,G97,0)</f>
        <v>0</v>
      </c>
      <c r="CA97" s="217">
        <v>1</v>
      </c>
      <c r="CB97" s="217">
        <v>7</v>
      </c>
    </row>
    <row r="98" spans="1:80" ht="12.75">
      <c r="A98" s="137">
        <v>67</v>
      </c>
      <c r="B98" s="138" t="s">
        <v>436</v>
      </c>
      <c r="C98" s="139" t="s">
        <v>437</v>
      </c>
      <c r="D98" s="140" t="s">
        <v>996</v>
      </c>
      <c r="E98" s="141">
        <v>14.45</v>
      </c>
      <c r="F98" s="477"/>
      <c r="G98" s="478">
        <f>E98*F98</f>
        <v>0</v>
      </c>
      <c r="H98" s="218">
        <v>0</v>
      </c>
      <c r="I98" s="219">
        <f>E98*H98</f>
        <v>0</v>
      </c>
      <c r="J98" s="218">
        <v>-0.00732</v>
      </c>
      <c r="K98" s="219">
        <f>E98*J98</f>
        <v>-0.10577399999999999</v>
      </c>
      <c r="O98" s="217">
        <v>2</v>
      </c>
      <c r="AA98" s="111">
        <v>1</v>
      </c>
      <c r="AB98" s="111">
        <v>7</v>
      </c>
      <c r="AC98" s="111">
        <v>7</v>
      </c>
      <c r="AZ98" s="111">
        <v>2</v>
      </c>
      <c r="BA98" s="111">
        <f>IF(AZ98=1,G98,0)</f>
        <v>0</v>
      </c>
      <c r="BB98" s="111">
        <f>IF(AZ98=2,G98,0)</f>
        <v>0</v>
      </c>
      <c r="BC98" s="111">
        <f>IF(AZ98=3,G98,0)</f>
        <v>0</v>
      </c>
      <c r="BD98" s="111">
        <f>IF(AZ98=4,G98,0)</f>
        <v>0</v>
      </c>
      <c r="BE98" s="111">
        <f>IF(AZ98=5,G98,0)</f>
        <v>0</v>
      </c>
      <c r="CA98" s="217">
        <v>1</v>
      </c>
      <c r="CB98" s="217">
        <v>7</v>
      </c>
    </row>
    <row r="99" spans="1:80" ht="12.75">
      <c r="A99" s="137">
        <v>68</v>
      </c>
      <c r="B99" s="138" t="s">
        <v>438</v>
      </c>
      <c r="C99" s="139" t="s">
        <v>439</v>
      </c>
      <c r="D99" s="140" t="s">
        <v>991</v>
      </c>
      <c r="E99" s="141">
        <v>0.1569375</v>
      </c>
      <c r="F99" s="477"/>
      <c r="G99" s="478">
        <f>E99*F99</f>
        <v>0</v>
      </c>
      <c r="H99" s="218">
        <v>0</v>
      </c>
      <c r="I99" s="219">
        <f>E99*H99</f>
        <v>0</v>
      </c>
      <c r="J99" s="218"/>
      <c r="K99" s="219">
        <f>E99*J99</f>
        <v>0</v>
      </c>
      <c r="O99" s="217">
        <v>2</v>
      </c>
      <c r="AA99" s="111">
        <v>7</v>
      </c>
      <c r="AB99" s="111">
        <v>1001</v>
      </c>
      <c r="AC99" s="111">
        <v>5</v>
      </c>
      <c r="AZ99" s="111">
        <v>2</v>
      </c>
      <c r="BA99" s="111">
        <f>IF(AZ99=1,G99,0)</f>
        <v>0</v>
      </c>
      <c r="BB99" s="111">
        <f>IF(AZ99=2,G99,0)</f>
        <v>0</v>
      </c>
      <c r="BC99" s="111">
        <f>IF(AZ99=3,G99,0)</f>
        <v>0</v>
      </c>
      <c r="BD99" s="111">
        <f>IF(AZ99=4,G99,0)</f>
        <v>0</v>
      </c>
      <c r="BE99" s="111">
        <f>IF(AZ99=5,G99,0)</f>
        <v>0</v>
      </c>
      <c r="CA99" s="217">
        <v>7</v>
      </c>
      <c r="CB99" s="217">
        <v>1001</v>
      </c>
    </row>
    <row r="100" spans="1:57" ht="12.75">
      <c r="A100" s="143"/>
      <c r="B100" s="144" t="s">
        <v>997</v>
      </c>
      <c r="C100" s="145" t="s">
        <v>440</v>
      </c>
      <c r="D100" s="146"/>
      <c r="E100" s="147"/>
      <c r="F100" s="479"/>
      <c r="G100" s="480">
        <f>SUM(G95:G99)</f>
        <v>0</v>
      </c>
      <c r="H100" s="220"/>
      <c r="I100" s="221">
        <f>SUM(I95:I99)</f>
        <v>0.15693749999999998</v>
      </c>
      <c r="J100" s="220"/>
      <c r="K100" s="221">
        <f>SUM(K95:K99)</f>
        <v>-0.10577399999999999</v>
      </c>
      <c r="O100" s="217">
        <v>4</v>
      </c>
      <c r="BA100" s="222">
        <f>SUM(BA95:BA99)</f>
        <v>0</v>
      </c>
      <c r="BB100" s="222">
        <f>SUM(BB95:BB99)</f>
        <v>0</v>
      </c>
      <c r="BC100" s="222">
        <f>SUM(BC95:BC99)</f>
        <v>0</v>
      </c>
      <c r="BD100" s="222">
        <f>SUM(BD95:BD99)</f>
        <v>0</v>
      </c>
      <c r="BE100" s="222">
        <f>SUM(BE95:BE99)</f>
        <v>0</v>
      </c>
    </row>
    <row r="101" spans="1:15" ht="12.75">
      <c r="A101" s="129" t="s">
        <v>983</v>
      </c>
      <c r="B101" s="130" t="s">
        <v>441</v>
      </c>
      <c r="C101" s="131" t="s">
        <v>442</v>
      </c>
      <c r="D101" s="132"/>
      <c r="E101" s="133"/>
      <c r="F101" s="481"/>
      <c r="G101" s="482"/>
      <c r="H101" s="213"/>
      <c r="I101" s="214"/>
      <c r="J101" s="215"/>
      <c r="K101" s="216"/>
      <c r="O101" s="217">
        <v>1</v>
      </c>
    </row>
    <row r="102" spans="1:80" ht="22.5">
      <c r="A102" s="137">
        <v>69</v>
      </c>
      <c r="B102" s="138" t="s">
        <v>443</v>
      </c>
      <c r="C102" s="139" t="s">
        <v>444</v>
      </c>
      <c r="D102" s="140" t="s">
        <v>996</v>
      </c>
      <c r="E102" s="141">
        <v>821.28</v>
      </c>
      <c r="F102" s="477"/>
      <c r="G102" s="478">
        <f>E102*F102</f>
        <v>0</v>
      </c>
      <c r="H102" s="218">
        <v>0.0001</v>
      </c>
      <c r="I102" s="219">
        <f>E102*H102</f>
        <v>0.082128</v>
      </c>
      <c r="J102" s="218">
        <v>0</v>
      </c>
      <c r="K102" s="219">
        <f>E102*J102</f>
        <v>0</v>
      </c>
      <c r="O102" s="217">
        <v>2</v>
      </c>
      <c r="AA102" s="111">
        <v>1</v>
      </c>
      <c r="AB102" s="111">
        <v>7</v>
      </c>
      <c r="AC102" s="111">
        <v>7</v>
      </c>
      <c r="AZ102" s="111">
        <v>2</v>
      </c>
      <c r="BA102" s="111">
        <f>IF(AZ102=1,G102,0)</f>
        <v>0</v>
      </c>
      <c r="BB102" s="111">
        <f>IF(AZ102=2,G102,0)</f>
        <v>0</v>
      </c>
      <c r="BC102" s="111">
        <f>IF(AZ102=3,G102,0)</f>
        <v>0</v>
      </c>
      <c r="BD102" s="111">
        <f>IF(AZ102=4,G102,0)</f>
        <v>0</v>
      </c>
      <c r="BE102" s="111">
        <f>IF(AZ102=5,G102,0)</f>
        <v>0</v>
      </c>
      <c r="CA102" s="217">
        <v>1</v>
      </c>
      <c r="CB102" s="217">
        <v>7</v>
      </c>
    </row>
    <row r="103" spans="1:80" ht="12.75">
      <c r="A103" s="137">
        <v>70</v>
      </c>
      <c r="B103" s="138" t="s">
        <v>445</v>
      </c>
      <c r="C103" s="139" t="s">
        <v>446</v>
      </c>
      <c r="D103" s="140" t="s">
        <v>991</v>
      </c>
      <c r="E103" s="141">
        <v>0.082128</v>
      </c>
      <c r="F103" s="477"/>
      <c r="G103" s="478">
        <f>E103*F103</f>
        <v>0</v>
      </c>
      <c r="H103" s="218">
        <v>0</v>
      </c>
      <c r="I103" s="219">
        <f>E103*H103</f>
        <v>0</v>
      </c>
      <c r="J103" s="218"/>
      <c r="K103" s="219">
        <f>E103*J103</f>
        <v>0</v>
      </c>
      <c r="O103" s="217">
        <v>2</v>
      </c>
      <c r="AA103" s="111">
        <v>7</v>
      </c>
      <c r="AB103" s="111">
        <v>1001</v>
      </c>
      <c r="AC103" s="111">
        <v>5</v>
      </c>
      <c r="AZ103" s="111">
        <v>2</v>
      </c>
      <c r="BA103" s="111">
        <f>IF(AZ103=1,G103,0)</f>
        <v>0</v>
      </c>
      <c r="BB103" s="111">
        <f>IF(AZ103=2,G103,0)</f>
        <v>0</v>
      </c>
      <c r="BC103" s="111">
        <f>IF(AZ103=3,G103,0)</f>
        <v>0</v>
      </c>
      <c r="BD103" s="111">
        <f>IF(AZ103=4,G103,0)</f>
        <v>0</v>
      </c>
      <c r="BE103" s="111">
        <f>IF(AZ103=5,G103,0)</f>
        <v>0</v>
      </c>
      <c r="CA103" s="217">
        <v>7</v>
      </c>
      <c r="CB103" s="217">
        <v>1001</v>
      </c>
    </row>
    <row r="104" spans="1:57" ht="12.75">
      <c r="A104" s="143"/>
      <c r="B104" s="144" t="s">
        <v>997</v>
      </c>
      <c r="C104" s="145" t="s">
        <v>447</v>
      </c>
      <c r="D104" s="146"/>
      <c r="E104" s="147"/>
      <c r="F104" s="479"/>
      <c r="G104" s="480">
        <f>SUM(G101:G103)</f>
        <v>0</v>
      </c>
      <c r="H104" s="220"/>
      <c r="I104" s="221">
        <f>SUM(I101:I103)</f>
        <v>0.082128</v>
      </c>
      <c r="J104" s="220"/>
      <c r="K104" s="221">
        <f>SUM(K101:K103)</f>
        <v>0</v>
      </c>
      <c r="O104" s="217">
        <v>4</v>
      </c>
      <c r="BA104" s="222">
        <f>SUM(BA101:BA103)</f>
        <v>0</v>
      </c>
      <c r="BB104" s="222">
        <f>SUM(BB101:BB103)</f>
        <v>0</v>
      </c>
      <c r="BC104" s="222">
        <f>SUM(BC101:BC103)</f>
        <v>0</v>
      </c>
      <c r="BD104" s="222">
        <f>SUM(BD101:BD103)</f>
        <v>0</v>
      </c>
      <c r="BE104" s="222">
        <f>SUM(BE101:BE103)</f>
        <v>0</v>
      </c>
    </row>
    <row r="105" spans="1:15" ht="12.75">
      <c r="A105" s="129" t="s">
        <v>983</v>
      </c>
      <c r="B105" s="130" t="s">
        <v>448</v>
      </c>
      <c r="C105" s="131" t="s">
        <v>449</v>
      </c>
      <c r="D105" s="132"/>
      <c r="E105" s="133"/>
      <c r="F105" s="481"/>
      <c r="G105" s="482"/>
      <c r="H105" s="213"/>
      <c r="I105" s="214"/>
      <c r="J105" s="215"/>
      <c r="K105" s="216"/>
      <c r="O105" s="217">
        <v>1</v>
      </c>
    </row>
    <row r="106" spans="1:80" ht="22.5">
      <c r="A106" s="137">
        <v>71</v>
      </c>
      <c r="B106" s="138" t="s">
        <v>450</v>
      </c>
      <c r="C106" s="139" t="s">
        <v>451</v>
      </c>
      <c r="D106" s="140" t="s">
        <v>988</v>
      </c>
      <c r="E106" s="141">
        <v>3</v>
      </c>
      <c r="F106" s="477"/>
      <c r="G106" s="478">
        <f aca="true" t="shared" si="40" ref="G106:G119">E106*F106</f>
        <v>0</v>
      </c>
      <c r="H106" s="218">
        <v>0.012</v>
      </c>
      <c r="I106" s="219">
        <f aca="true" t="shared" si="41" ref="I106:I119">E106*H106</f>
        <v>0.036000000000000004</v>
      </c>
      <c r="J106" s="218">
        <v>0</v>
      </c>
      <c r="K106" s="219">
        <f aca="true" t="shared" si="42" ref="K106:K119">E106*J106</f>
        <v>0</v>
      </c>
      <c r="O106" s="217">
        <v>2</v>
      </c>
      <c r="AA106" s="111">
        <v>1</v>
      </c>
      <c r="AB106" s="111">
        <v>7</v>
      </c>
      <c r="AC106" s="111">
        <v>7</v>
      </c>
      <c r="AZ106" s="111">
        <v>2</v>
      </c>
      <c r="BA106" s="111">
        <f aca="true" t="shared" si="43" ref="BA106:BA119">IF(AZ106=1,G106,0)</f>
        <v>0</v>
      </c>
      <c r="BB106" s="111">
        <f aca="true" t="shared" si="44" ref="BB106:BB119">IF(AZ106=2,G106,0)</f>
        <v>0</v>
      </c>
      <c r="BC106" s="111">
        <f aca="true" t="shared" si="45" ref="BC106:BC119">IF(AZ106=3,G106,0)</f>
        <v>0</v>
      </c>
      <c r="BD106" s="111">
        <f aca="true" t="shared" si="46" ref="BD106:BD119">IF(AZ106=4,G106,0)</f>
        <v>0</v>
      </c>
      <c r="BE106" s="111">
        <f aca="true" t="shared" si="47" ref="BE106:BE119">IF(AZ106=5,G106,0)</f>
        <v>0</v>
      </c>
      <c r="CA106" s="217">
        <v>1</v>
      </c>
      <c r="CB106" s="217">
        <v>7</v>
      </c>
    </row>
    <row r="107" spans="1:80" ht="22.5">
      <c r="A107" s="137">
        <v>72</v>
      </c>
      <c r="B107" s="138" t="s">
        <v>452</v>
      </c>
      <c r="C107" s="139" t="s">
        <v>453</v>
      </c>
      <c r="D107" s="140" t="s">
        <v>988</v>
      </c>
      <c r="E107" s="141">
        <v>3</v>
      </c>
      <c r="F107" s="477"/>
      <c r="G107" s="478">
        <f t="shared" si="40"/>
        <v>0</v>
      </c>
      <c r="H107" s="218">
        <v>0.018</v>
      </c>
      <c r="I107" s="219">
        <f t="shared" si="41"/>
        <v>0.05399999999999999</v>
      </c>
      <c r="J107" s="218">
        <v>0</v>
      </c>
      <c r="K107" s="219">
        <f t="shared" si="42"/>
        <v>0</v>
      </c>
      <c r="O107" s="217">
        <v>2</v>
      </c>
      <c r="AA107" s="111">
        <v>1</v>
      </c>
      <c r="AB107" s="111">
        <v>7</v>
      </c>
      <c r="AC107" s="111">
        <v>7</v>
      </c>
      <c r="AZ107" s="111">
        <v>2</v>
      </c>
      <c r="BA107" s="111">
        <f t="shared" si="43"/>
        <v>0</v>
      </c>
      <c r="BB107" s="111">
        <f t="shared" si="44"/>
        <v>0</v>
      </c>
      <c r="BC107" s="111">
        <f t="shared" si="45"/>
        <v>0</v>
      </c>
      <c r="BD107" s="111">
        <f t="shared" si="46"/>
        <v>0</v>
      </c>
      <c r="BE107" s="111">
        <f t="shared" si="47"/>
        <v>0</v>
      </c>
      <c r="CA107" s="217">
        <v>1</v>
      </c>
      <c r="CB107" s="217">
        <v>7</v>
      </c>
    </row>
    <row r="108" spans="1:80" ht="22.5">
      <c r="A108" s="137">
        <v>73</v>
      </c>
      <c r="B108" s="138" t="s">
        <v>454</v>
      </c>
      <c r="C108" s="139" t="s">
        <v>455</v>
      </c>
      <c r="D108" s="140" t="s">
        <v>988</v>
      </c>
      <c r="E108" s="141">
        <v>3</v>
      </c>
      <c r="F108" s="477"/>
      <c r="G108" s="478">
        <f t="shared" si="40"/>
        <v>0</v>
      </c>
      <c r="H108" s="218">
        <v>0.016</v>
      </c>
      <c r="I108" s="219">
        <f t="shared" si="41"/>
        <v>0.048</v>
      </c>
      <c r="J108" s="218">
        <v>0</v>
      </c>
      <c r="K108" s="219">
        <f t="shared" si="42"/>
        <v>0</v>
      </c>
      <c r="O108" s="217">
        <v>2</v>
      </c>
      <c r="AA108" s="111">
        <v>1</v>
      </c>
      <c r="AB108" s="111">
        <v>7</v>
      </c>
      <c r="AC108" s="111">
        <v>7</v>
      </c>
      <c r="AZ108" s="111">
        <v>2</v>
      </c>
      <c r="BA108" s="111">
        <f t="shared" si="43"/>
        <v>0</v>
      </c>
      <c r="BB108" s="111">
        <f t="shared" si="44"/>
        <v>0</v>
      </c>
      <c r="BC108" s="111">
        <f t="shared" si="45"/>
        <v>0</v>
      </c>
      <c r="BD108" s="111">
        <f t="shared" si="46"/>
        <v>0</v>
      </c>
      <c r="BE108" s="111">
        <f t="shared" si="47"/>
        <v>0</v>
      </c>
      <c r="CA108" s="217">
        <v>1</v>
      </c>
      <c r="CB108" s="217">
        <v>7</v>
      </c>
    </row>
    <row r="109" spans="1:80" ht="22.5">
      <c r="A109" s="137">
        <v>74</v>
      </c>
      <c r="B109" s="138" t="s">
        <v>456</v>
      </c>
      <c r="C109" s="139" t="s">
        <v>457</v>
      </c>
      <c r="D109" s="140" t="s">
        <v>988</v>
      </c>
      <c r="E109" s="141">
        <v>24</v>
      </c>
      <c r="F109" s="477"/>
      <c r="G109" s="478">
        <f t="shared" si="40"/>
        <v>0</v>
      </c>
      <c r="H109" s="218">
        <v>0.018</v>
      </c>
      <c r="I109" s="219">
        <f t="shared" si="41"/>
        <v>0.43199999999999994</v>
      </c>
      <c r="J109" s="218">
        <v>0</v>
      </c>
      <c r="K109" s="219">
        <f t="shared" si="42"/>
        <v>0</v>
      </c>
      <c r="O109" s="217">
        <v>2</v>
      </c>
      <c r="AA109" s="111">
        <v>1</v>
      </c>
      <c r="AB109" s="111">
        <v>7</v>
      </c>
      <c r="AC109" s="111">
        <v>7</v>
      </c>
      <c r="AZ109" s="111">
        <v>2</v>
      </c>
      <c r="BA109" s="111">
        <f t="shared" si="43"/>
        <v>0</v>
      </c>
      <c r="BB109" s="111">
        <f t="shared" si="44"/>
        <v>0</v>
      </c>
      <c r="BC109" s="111">
        <f t="shared" si="45"/>
        <v>0</v>
      </c>
      <c r="BD109" s="111">
        <f t="shared" si="46"/>
        <v>0</v>
      </c>
      <c r="BE109" s="111">
        <f t="shared" si="47"/>
        <v>0</v>
      </c>
      <c r="CA109" s="217">
        <v>1</v>
      </c>
      <c r="CB109" s="217">
        <v>7</v>
      </c>
    </row>
    <row r="110" spans="1:80" ht="22.5">
      <c r="A110" s="137">
        <v>75</v>
      </c>
      <c r="B110" s="138" t="s">
        <v>458</v>
      </c>
      <c r="C110" s="139" t="s">
        <v>459</v>
      </c>
      <c r="D110" s="140" t="s">
        <v>988</v>
      </c>
      <c r="E110" s="141">
        <v>2</v>
      </c>
      <c r="F110" s="477"/>
      <c r="G110" s="478">
        <f t="shared" si="40"/>
        <v>0</v>
      </c>
      <c r="H110" s="218">
        <v>0.018</v>
      </c>
      <c r="I110" s="219">
        <f t="shared" si="41"/>
        <v>0.036</v>
      </c>
      <c r="J110" s="218">
        <v>0</v>
      </c>
      <c r="K110" s="219">
        <f t="shared" si="42"/>
        <v>0</v>
      </c>
      <c r="O110" s="217">
        <v>2</v>
      </c>
      <c r="AA110" s="111">
        <v>1</v>
      </c>
      <c r="AB110" s="111">
        <v>7</v>
      </c>
      <c r="AC110" s="111">
        <v>7</v>
      </c>
      <c r="AZ110" s="111">
        <v>2</v>
      </c>
      <c r="BA110" s="111">
        <f t="shared" si="43"/>
        <v>0</v>
      </c>
      <c r="BB110" s="111">
        <f t="shared" si="44"/>
        <v>0</v>
      </c>
      <c r="BC110" s="111">
        <f t="shared" si="45"/>
        <v>0</v>
      </c>
      <c r="BD110" s="111">
        <f t="shared" si="46"/>
        <v>0</v>
      </c>
      <c r="BE110" s="111">
        <f t="shared" si="47"/>
        <v>0</v>
      </c>
      <c r="CA110" s="217">
        <v>1</v>
      </c>
      <c r="CB110" s="217">
        <v>7</v>
      </c>
    </row>
    <row r="111" spans="1:80" ht="22.5">
      <c r="A111" s="137">
        <v>76</v>
      </c>
      <c r="B111" s="138" t="s">
        <v>460</v>
      </c>
      <c r="C111" s="139" t="s">
        <v>461</v>
      </c>
      <c r="D111" s="140" t="s">
        <v>988</v>
      </c>
      <c r="E111" s="141">
        <v>2</v>
      </c>
      <c r="F111" s="477"/>
      <c r="G111" s="478">
        <f t="shared" si="40"/>
        <v>0</v>
      </c>
      <c r="H111" s="218">
        <v>0.018</v>
      </c>
      <c r="I111" s="219">
        <f t="shared" si="41"/>
        <v>0.036</v>
      </c>
      <c r="J111" s="218">
        <v>0</v>
      </c>
      <c r="K111" s="219">
        <f t="shared" si="42"/>
        <v>0</v>
      </c>
      <c r="O111" s="217">
        <v>2</v>
      </c>
      <c r="AA111" s="111">
        <v>1</v>
      </c>
      <c r="AB111" s="111">
        <v>7</v>
      </c>
      <c r="AC111" s="111">
        <v>7</v>
      </c>
      <c r="AZ111" s="111">
        <v>2</v>
      </c>
      <c r="BA111" s="111">
        <f t="shared" si="43"/>
        <v>0</v>
      </c>
      <c r="BB111" s="111">
        <f t="shared" si="44"/>
        <v>0</v>
      </c>
      <c r="BC111" s="111">
        <f t="shared" si="45"/>
        <v>0</v>
      </c>
      <c r="BD111" s="111">
        <f t="shared" si="46"/>
        <v>0</v>
      </c>
      <c r="BE111" s="111">
        <f t="shared" si="47"/>
        <v>0</v>
      </c>
      <c r="CA111" s="217">
        <v>1</v>
      </c>
      <c r="CB111" s="217">
        <v>7</v>
      </c>
    </row>
    <row r="112" spans="1:80" ht="22.5">
      <c r="A112" s="137">
        <v>77</v>
      </c>
      <c r="B112" s="138" t="s">
        <v>462</v>
      </c>
      <c r="C112" s="139" t="s">
        <v>463</v>
      </c>
      <c r="D112" s="140" t="s">
        <v>988</v>
      </c>
      <c r="E112" s="141">
        <v>1</v>
      </c>
      <c r="F112" s="477"/>
      <c r="G112" s="478">
        <f t="shared" si="40"/>
        <v>0</v>
      </c>
      <c r="H112" s="218">
        <v>0.076</v>
      </c>
      <c r="I112" s="219">
        <f t="shared" si="41"/>
        <v>0.076</v>
      </c>
      <c r="J112" s="218">
        <v>0</v>
      </c>
      <c r="K112" s="219">
        <f t="shared" si="42"/>
        <v>0</v>
      </c>
      <c r="O112" s="217">
        <v>2</v>
      </c>
      <c r="AA112" s="111">
        <v>1</v>
      </c>
      <c r="AB112" s="111">
        <v>7</v>
      </c>
      <c r="AC112" s="111">
        <v>7</v>
      </c>
      <c r="AZ112" s="111">
        <v>2</v>
      </c>
      <c r="BA112" s="111">
        <f t="shared" si="43"/>
        <v>0</v>
      </c>
      <c r="BB112" s="111">
        <f t="shared" si="44"/>
        <v>0</v>
      </c>
      <c r="BC112" s="111">
        <f t="shared" si="45"/>
        <v>0</v>
      </c>
      <c r="BD112" s="111">
        <f t="shared" si="46"/>
        <v>0</v>
      </c>
      <c r="BE112" s="111">
        <f t="shared" si="47"/>
        <v>0</v>
      </c>
      <c r="CA112" s="217">
        <v>1</v>
      </c>
      <c r="CB112" s="217">
        <v>7</v>
      </c>
    </row>
    <row r="113" spans="1:80" ht="22.5">
      <c r="A113" s="137">
        <v>78</v>
      </c>
      <c r="B113" s="138" t="s">
        <v>464</v>
      </c>
      <c r="C113" s="139" t="s">
        <v>465</v>
      </c>
      <c r="D113" s="140" t="s">
        <v>988</v>
      </c>
      <c r="E113" s="141">
        <v>1</v>
      </c>
      <c r="F113" s="477"/>
      <c r="G113" s="478">
        <f t="shared" si="40"/>
        <v>0</v>
      </c>
      <c r="H113" s="218">
        <v>0.058</v>
      </c>
      <c r="I113" s="219">
        <f t="shared" si="41"/>
        <v>0.058</v>
      </c>
      <c r="J113" s="218">
        <v>0</v>
      </c>
      <c r="K113" s="219">
        <f t="shared" si="42"/>
        <v>0</v>
      </c>
      <c r="O113" s="217">
        <v>2</v>
      </c>
      <c r="AA113" s="111">
        <v>1</v>
      </c>
      <c r="AB113" s="111">
        <v>7</v>
      </c>
      <c r="AC113" s="111">
        <v>7</v>
      </c>
      <c r="AZ113" s="111">
        <v>2</v>
      </c>
      <c r="BA113" s="111">
        <f t="shared" si="43"/>
        <v>0</v>
      </c>
      <c r="BB113" s="111">
        <f t="shared" si="44"/>
        <v>0</v>
      </c>
      <c r="BC113" s="111">
        <f t="shared" si="45"/>
        <v>0</v>
      </c>
      <c r="BD113" s="111">
        <f t="shared" si="46"/>
        <v>0</v>
      </c>
      <c r="BE113" s="111">
        <f t="shared" si="47"/>
        <v>0</v>
      </c>
      <c r="CA113" s="217">
        <v>1</v>
      </c>
      <c r="CB113" s="217">
        <v>7</v>
      </c>
    </row>
    <row r="114" spans="1:80" ht="22.5">
      <c r="A114" s="137">
        <v>79</v>
      </c>
      <c r="B114" s="138" t="s">
        <v>466</v>
      </c>
      <c r="C114" s="139" t="s">
        <v>467</v>
      </c>
      <c r="D114" s="140" t="s">
        <v>996</v>
      </c>
      <c r="E114" s="141">
        <v>38.442</v>
      </c>
      <c r="F114" s="477"/>
      <c r="G114" s="478">
        <f t="shared" si="40"/>
        <v>0</v>
      </c>
      <c r="H114" s="218">
        <v>0.022</v>
      </c>
      <c r="I114" s="219">
        <f t="shared" si="41"/>
        <v>0.8457239999999999</v>
      </c>
      <c r="J114" s="218">
        <v>0</v>
      </c>
      <c r="K114" s="219">
        <f t="shared" si="42"/>
        <v>0</v>
      </c>
      <c r="O114" s="217">
        <v>2</v>
      </c>
      <c r="AA114" s="111">
        <v>1</v>
      </c>
      <c r="AB114" s="111">
        <v>7</v>
      </c>
      <c r="AC114" s="111">
        <v>7</v>
      </c>
      <c r="AZ114" s="111">
        <v>2</v>
      </c>
      <c r="BA114" s="111">
        <f t="shared" si="43"/>
        <v>0</v>
      </c>
      <c r="BB114" s="111">
        <f t="shared" si="44"/>
        <v>0</v>
      </c>
      <c r="BC114" s="111">
        <f t="shared" si="45"/>
        <v>0</v>
      </c>
      <c r="BD114" s="111">
        <f t="shared" si="46"/>
        <v>0</v>
      </c>
      <c r="BE114" s="111">
        <f t="shared" si="47"/>
        <v>0</v>
      </c>
      <c r="CA114" s="217">
        <v>1</v>
      </c>
      <c r="CB114" s="217">
        <v>7</v>
      </c>
    </row>
    <row r="115" spans="1:80" ht="22.5">
      <c r="A115" s="137">
        <v>80</v>
      </c>
      <c r="B115" s="138" t="s">
        <v>468</v>
      </c>
      <c r="C115" s="139" t="s">
        <v>469</v>
      </c>
      <c r="D115" s="140" t="s">
        <v>988</v>
      </c>
      <c r="E115" s="141">
        <v>3</v>
      </c>
      <c r="F115" s="477"/>
      <c r="G115" s="478">
        <f t="shared" si="40"/>
        <v>0</v>
      </c>
      <c r="H115" s="218">
        <v>0.018</v>
      </c>
      <c r="I115" s="219">
        <f t="shared" si="41"/>
        <v>0.05399999999999999</v>
      </c>
      <c r="J115" s="218">
        <v>0</v>
      </c>
      <c r="K115" s="219">
        <f t="shared" si="42"/>
        <v>0</v>
      </c>
      <c r="O115" s="217">
        <v>2</v>
      </c>
      <c r="AA115" s="111">
        <v>1</v>
      </c>
      <c r="AB115" s="111">
        <v>1</v>
      </c>
      <c r="AC115" s="111">
        <v>1</v>
      </c>
      <c r="AZ115" s="111">
        <v>2</v>
      </c>
      <c r="BA115" s="111">
        <f t="shared" si="43"/>
        <v>0</v>
      </c>
      <c r="BB115" s="111">
        <f t="shared" si="44"/>
        <v>0</v>
      </c>
      <c r="BC115" s="111">
        <f t="shared" si="45"/>
        <v>0</v>
      </c>
      <c r="BD115" s="111">
        <f t="shared" si="46"/>
        <v>0</v>
      </c>
      <c r="BE115" s="111">
        <f t="shared" si="47"/>
        <v>0</v>
      </c>
      <c r="CA115" s="217">
        <v>1</v>
      </c>
      <c r="CB115" s="217">
        <v>1</v>
      </c>
    </row>
    <row r="116" spans="1:80" ht="22.5">
      <c r="A116" s="137">
        <v>81</v>
      </c>
      <c r="B116" s="138" t="s">
        <v>470</v>
      </c>
      <c r="C116" s="139" t="s">
        <v>471</v>
      </c>
      <c r="D116" s="140" t="s">
        <v>988</v>
      </c>
      <c r="E116" s="141">
        <v>4</v>
      </c>
      <c r="F116" s="477"/>
      <c r="G116" s="478">
        <f t="shared" si="40"/>
        <v>0</v>
      </c>
      <c r="H116" s="218">
        <v>0.05659</v>
      </c>
      <c r="I116" s="219">
        <f t="shared" si="41"/>
        <v>0.22636</v>
      </c>
      <c r="J116" s="218">
        <v>0</v>
      </c>
      <c r="K116" s="219">
        <f t="shared" si="42"/>
        <v>0</v>
      </c>
      <c r="O116" s="217">
        <v>2</v>
      </c>
      <c r="AA116" s="111">
        <v>1</v>
      </c>
      <c r="AB116" s="111">
        <v>7</v>
      </c>
      <c r="AC116" s="111">
        <v>7</v>
      </c>
      <c r="AZ116" s="111">
        <v>2</v>
      </c>
      <c r="BA116" s="111">
        <f t="shared" si="43"/>
        <v>0</v>
      </c>
      <c r="BB116" s="111">
        <f t="shared" si="44"/>
        <v>0</v>
      </c>
      <c r="BC116" s="111">
        <f t="shared" si="45"/>
        <v>0</v>
      </c>
      <c r="BD116" s="111">
        <f t="shared" si="46"/>
        <v>0</v>
      </c>
      <c r="BE116" s="111">
        <f t="shared" si="47"/>
        <v>0</v>
      </c>
      <c r="CA116" s="217">
        <v>1</v>
      </c>
      <c r="CB116" s="217">
        <v>7</v>
      </c>
    </row>
    <row r="117" spans="1:80" ht="22.5">
      <c r="A117" s="137">
        <v>82</v>
      </c>
      <c r="B117" s="138" t="s">
        <v>472</v>
      </c>
      <c r="C117" s="139" t="s">
        <v>473</v>
      </c>
      <c r="D117" s="140" t="s">
        <v>1068</v>
      </c>
      <c r="E117" s="141">
        <v>3</v>
      </c>
      <c r="F117" s="477"/>
      <c r="G117" s="478">
        <f t="shared" si="40"/>
        <v>0</v>
      </c>
      <c r="H117" s="218">
        <v>0.055</v>
      </c>
      <c r="I117" s="219">
        <f t="shared" si="41"/>
        <v>0.165</v>
      </c>
      <c r="J117" s="218">
        <v>0</v>
      </c>
      <c r="K117" s="219">
        <f t="shared" si="42"/>
        <v>0</v>
      </c>
      <c r="O117" s="217">
        <v>2</v>
      </c>
      <c r="AA117" s="111">
        <v>1</v>
      </c>
      <c r="AB117" s="111">
        <v>7</v>
      </c>
      <c r="AC117" s="111">
        <v>7</v>
      </c>
      <c r="AZ117" s="111">
        <v>2</v>
      </c>
      <c r="BA117" s="111">
        <f t="shared" si="43"/>
        <v>0</v>
      </c>
      <c r="BB117" s="111">
        <f t="shared" si="44"/>
        <v>0</v>
      </c>
      <c r="BC117" s="111">
        <f t="shared" si="45"/>
        <v>0</v>
      </c>
      <c r="BD117" s="111">
        <f t="shared" si="46"/>
        <v>0</v>
      </c>
      <c r="BE117" s="111">
        <f t="shared" si="47"/>
        <v>0</v>
      </c>
      <c r="CA117" s="217">
        <v>1</v>
      </c>
      <c r="CB117" s="217">
        <v>7</v>
      </c>
    </row>
    <row r="118" spans="1:80" ht="22.5">
      <c r="A118" s="137">
        <v>83</v>
      </c>
      <c r="B118" s="138" t="s">
        <v>474</v>
      </c>
      <c r="C118" s="139" t="s">
        <v>475</v>
      </c>
      <c r="D118" s="140" t="s">
        <v>476</v>
      </c>
      <c r="E118" s="141">
        <v>58.4</v>
      </c>
      <c r="F118" s="477"/>
      <c r="G118" s="478">
        <f t="shared" si="40"/>
        <v>0</v>
      </c>
      <c r="H118" s="218">
        <v>0.005</v>
      </c>
      <c r="I118" s="219">
        <f t="shared" si="41"/>
        <v>0.292</v>
      </c>
      <c r="J118" s="218">
        <v>0</v>
      </c>
      <c r="K118" s="219">
        <f t="shared" si="42"/>
        <v>0</v>
      </c>
      <c r="O118" s="217">
        <v>2</v>
      </c>
      <c r="AA118" s="111">
        <v>1</v>
      </c>
      <c r="AB118" s="111">
        <v>7</v>
      </c>
      <c r="AC118" s="111">
        <v>7</v>
      </c>
      <c r="AZ118" s="111">
        <v>2</v>
      </c>
      <c r="BA118" s="111">
        <f t="shared" si="43"/>
        <v>0</v>
      </c>
      <c r="BB118" s="111">
        <f t="shared" si="44"/>
        <v>0</v>
      </c>
      <c r="BC118" s="111">
        <f t="shared" si="45"/>
        <v>0</v>
      </c>
      <c r="BD118" s="111">
        <f t="shared" si="46"/>
        <v>0</v>
      </c>
      <c r="BE118" s="111">
        <f t="shared" si="47"/>
        <v>0</v>
      </c>
      <c r="CA118" s="217">
        <v>1</v>
      </c>
      <c r="CB118" s="217">
        <v>7</v>
      </c>
    </row>
    <row r="119" spans="1:80" ht="12.75">
      <c r="A119" s="137">
        <v>84</v>
      </c>
      <c r="B119" s="138" t="s">
        <v>477</v>
      </c>
      <c r="C119" s="139" t="s">
        <v>478</v>
      </c>
      <c r="D119" s="140" t="s">
        <v>991</v>
      </c>
      <c r="E119" s="141">
        <v>2.359084</v>
      </c>
      <c r="F119" s="477"/>
      <c r="G119" s="478">
        <f t="shared" si="40"/>
        <v>0</v>
      </c>
      <c r="H119" s="218">
        <v>0</v>
      </c>
      <c r="I119" s="219">
        <f t="shared" si="41"/>
        <v>0</v>
      </c>
      <c r="J119" s="218"/>
      <c r="K119" s="219">
        <f t="shared" si="42"/>
        <v>0</v>
      </c>
      <c r="O119" s="217">
        <v>2</v>
      </c>
      <c r="AA119" s="111">
        <v>7</v>
      </c>
      <c r="AB119" s="111">
        <v>1001</v>
      </c>
      <c r="AC119" s="111">
        <v>5</v>
      </c>
      <c r="AZ119" s="111">
        <v>2</v>
      </c>
      <c r="BA119" s="111">
        <f t="shared" si="43"/>
        <v>0</v>
      </c>
      <c r="BB119" s="111">
        <f t="shared" si="44"/>
        <v>0</v>
      </c>
      <c r="BC119" s="111">
        <f t="shared" si="45"/>
        <v>0</v>
      </c>
      <c r="BD119" s="111">
        <f t="shared" si="46"/>
        <v>0</v>
      </c>
      <c r="BE119" s="111">
        <f t="shared" si="47"/>
        <v>0</v>
      </c>
      <c r="CA119" s="217">
        <v>7</v>
      </c>
      <c r="CB119" s="217">
        <v>1001</v>
      </c>
    </row>
    <row r="120" spans="1:57" ht="12.75">
      <c r="A120" s="143"/>
      <c r="B120" s="144" t="s">
        <v>997</v>
      </c>
      <c r="C120" s="145" t="s">
        <v>479</v>
      </c>
      <c r="D120" s="146"/>
      <c r="E120" s="147"/>
      <c r="F120" s="479"/>
      <c r="G120" s="480">
        <f>SUM(G105:G119)</f>
        <v>0</v>
      </c>
      <c r="H120" s="220"/>
      <c r="I120" s="221">
        <f>SUM(I105:I119)</f>
        <v>2.3590839999999997</v>
      </c>
      <c r="J120" s="220"/>
      <c r="K120" s="221">
        <f>SUM(K105:K119)</f>
        <v>0</v>
      </c>
      <c r="O120" s="217">
        <v>4</v>
      </c>
      <c r="BA120" s="222">
        <f>SUM(BA105:BA119)</f>
        <v>0</v>
      </c>
      <c r="BB120" s="222">
        <f>SUM(BB105:BB119)</f>
        <v>0</v>
      </c>
      <c r="BC120" s="222">
        <f>SUM(BC105:BC119)</f>
        <v>0</v>
      </c>
      <c r="BD120" s="222">
        <f>SUM(BD105:BD119)</f>
        <v>0</v>
      </c>
      <c r="BE120" s="222">
        <f>SUM(BE105:BE119)</f>
        <v>0</v>
      </c>
    </row>
    <row r="121" spans="1:15" ht="12.75">
      <c r="A121" s="129" t="s">
        <v>983</v>
      </c>
      <c r="B121" s="130" t="s">
        <v>480</v>
      </c>
      <c r="C121" s="131" t="s">
        <v>481</v>
      </c>
      <c r="D121" s="132"/>
      <c r="E121" s="133"/>
      <c r="F121" s="481"/>
      <c r="G121" s="482"/>
      <c r="H121" s="213"/>
      <c r="I121" s="214"/>
      <c r="J121" s="215"/>
      <c r="K121" s="216"/>
      <c r="O121" s="217">
        <v>1</v>
      </c>
    </row>
    <row r="122" spans="1:80" ht="22.5">
      <c r="A122" s="137">
        <v>85</v>
      </c>
      <c r="B122" s="138" t="s">
        <v>482</v>
      </c>
      <c r="C122" s="139" t="s">
        <v>483</v>
      </c>
      <c r="D122" s="140" t="s">
        <v>996</v>
      </c>
      <c r="E122" s="141">
        <v>54.4</v>
      </c>
      <c r="F122" s="477"/>
      <c r="G122" s="478">
        <f aca="true" t="shared" si="48" ref="G122:G132">E122*F122</f>
        <v>0</v>
      </c>
      <c r="H122" s="218">
        <v>0.015</v>
      </c>
      <c r="I122" s="219">
        <f aca="true" t="shared" si="49" ref="I122:I132">E122*H122</f>
        <v>0.816</v>
      </c>
      <c r="J122" s="218">
        <v>0</v>
      </c>
      <c r="K122" s="219">
        <f aca="true" t="shared" si="50" ref="K122:K132">E122*J122</f>
        <v>0</v>
      </c>
      <c r="O122" s="217">
        <v>2</v>
      </c>
      <c r="AA122" s="111">
        <v>1</v>
      </c>
      <c r="AB122" s="111">
        <v>7</v>
      </c>
      <c r="AC122" s="111">
        <v>7</v>
      </c>
      <c r="AZ122" s="111">
        <v>2</v>
      </c>
      <c r="BA122" s="111">
        <f aca="true" t="shared" si="51" ref="BA122:BA132">IF(AZ122=1,G122,0)</f>
        <v>0</v>
      </c>
      <c r="BB122" s="111">
        <f aca="true" t="shared" si="52" ref="BB122:BB132">IF(AZ122=2,G122,0)</f>
        <v>0</v>
      </c>
      <c r="BC122" s="111">
        <f aca="true" t="shared" si="53" ref="BC122:BC132">IF(AZ122=3,G122,0)</f>
        <v>0</v>
      </c>
      <c r="BD122" s="111">
        <f aca="true" t="shared" si="54" ref="BD122:BD132">IF(AZ122=4,G122,0)</f>
        <v>0</v>
      </c>
      <c r="BE122" s="111">
        <f aca="true" t="shared" si="55" ref="BE122:BE132">IF(AZ122=5,G122,0)</f>
        <v>0</v>
      </c>
      <c r="CA122" s="217">
        <v>1</v>
      </c>
      <c r="CB122" s="217">
        <v>7</v>
      </c>
    </row>
    <row r="123" spans="1:80" ht="22.5">
      <c r="A123" s="137">
        <v>86</v>
      </c>
      <c r="B123" s="138" t="s">
        <v>484</v>
      </c>
      <c r="C123" s="139" t="s">
        <v>485</v>
      </c>
      <c r="D123" s="140" t="s">
        <v>988</v>
      </c>
      <c r="E123" s="141">
        <v>2</v>
      </c>
      <c r="F123" s="477"/>
      <c r="G123" s="478">
        <f t="shared" si="48"/>
        <v>0</v>
      </c>
      <c r="H123" s="218">
        <v>0.087</v>
      </c>
      <c r="I123" s="219">
        <f t="shared" si="49"/>
        <v>0.174</v>
      </c>
      <c r="J123" s="218">
        <v>0</v>
      </c>
      <c r="K123" s="219">
        <f t="shared" si="50"/>
        <v>0</v>
      </c>
      <c r="O123" s="217">
        <v>2</v>
      </c>
      <c r="AA123" s="111">
        <v>1</v>
      </c>
      <c r="AB123" s="111">
        <v>7</v>
      </c>
      <c r="AC123" s="111">
        <v>7</v>
      </c>
      <c r="AZ123" s="111">
        <v>2</v>
      </c>
      <c r="BA123" s="111">
        <f t="shared" si="51"/>
        <v>0</v>
      </c>
      <c r="BB123" s="111">
        <f t="shared" si="52"/>
        <v>0</v>
      </c>
      <c r="BC123" s="111">
        <f t="shared" si="53"/>
        <v>0</v>
      </c>
      <c r="BD123" s="111">
        <f t="shared" si="54"/>
        <v>0</v>
      </c>
      <c r="BE123" s="111">
        <f t="shared" si="55"/>
        <v>0</v>
      </c>
      <c r="CA123" s="217">
        <v>1</v>
      </c>
      <c r="CB123" s="217">
        <v>7</v>
      </c>
    </row>
    <row r="124" spans="1:80" ht="22.5">
      <c r="A124" s="137">
        <v>87</v>
      </c>
      <c r="B124" s="138" t="s">
        <v>486</v>
      </c>
      <c r="C124" s="139" t="s">
        <v>487</v>
      </c>
      <c r="D124" s="140" t="s">
        <v>988</v>
      </c>
      <c r="E124" s="141">
        <v>2</v>
      </c>
      <c r="F124" s="477"/>
      <c r="G124" s="478">
        <f t="shared" si="48"/>
        <v>0</v>
      </c>
      <c r="H124" s="218">
        <v>0.178</v>
      </c>
      <c r="I124" s="219">
        <f t="shared" si="49"/>
        <v>0.356</v>
      </c>
      <c r="J124" s="218">
        <v>0</v>
      </c>
      <c r="K124" s="219">
        <f t="shared" si="50"/>
        <v>0</v>
      </c>
      <c r="O124" s="217">
        <v>2</v>
      </c>
      <c r="AA124" s="111">
        <v>1</v>
      </c>
      <c r="AB124" s="111">
        <v>7</v>
      </c>
      <c r="AC124" s="111">
        <v>7</v>
      </c>
      <c r="AZ124" s="111">
        <v>2</v>
      </c>
      <c r="BA124" s="111">
        <f t="shared" si="51"/>
        <v>0</v>
      </c>
      <c r="BB124" s="111">
        <f t="shared" si="52"/>
        <v>0</v>
      </c>
      <c r="BC124" s="111">
        <f t="shared" si="53"/>
        <v>0</v>
      </c>
      <c r="BD124" s="111">
        <f t="shared" si="54"/>
        <v>0</v>
      </c>
      <c r="BE124" s="111">
        <f t="shared" si="55"/>
        <v>0</v>
      </c>
      <c r="CA124" s="217">
        <v>1</v>
      </c>
      <c r="CB124" s="217">
        <v>7</v>
      </c>
    </row>
    <row r="125" spans="1:80" ht="22.5">
      <c r="A125" s="137">
        <v>88</v>
      </c>
      <c r="B125" s="138" t="s">
        <v>488</v>
      </c>
      <c r="C125" s="139" t="s">
        <v>489</v>
      </c>
      <c r="D125" s="140" t="s">
        <v>988</v>
      </c>
      <c r="E125" s="141">
        <v>1</v>
      </c>
      <c r="F125" s="477"/>
      <c r="G125" s="478">
        <f t="shared" si="48"/>
        <v>0</v>
      </c>
      <c r="H125" s="218">
        <v>0.178</v>
      </c>
      <c r="I125" s="219">
        <f t="shared" si="49"/>
        <v>0.178</v>
      </c>
      <c r="J125" s="218">
        <v>0</v>
      </c>
      <c r="K125" s="219">
        <f t="shared" si="50"/>
        <v>0</v>
      </c>
      <c r="O125" s="217">
        <v>2</v>
      </c>
      <c r="AA125" s="111">
        <v>1</v>
      </c>
      <c r="AB125" s="111">
        <v>7</v>
      </c>
      <c r="AC125" s="111">
        <v>7</v>
      </c>
      <c r="AZ125" s="111">
        <v>2</v>
      </c>
      <c r="BA125" s="111">
        <f t="shared" si="51"/>
        <v>0</v>
      </c>
      <c r="BB125" s="111">
        <f t="shared" si="52"/>
        <v>0</v>
      </c>
      <c r="BC125" s="111">
        <f t="shared" si="53"/>
        <v>0</v>
      </c>
      <c r="BD125" s="111">
        <f t="shared" si="54"/>
        <v>0</v>
      </c>
      <c r="BE125" s="111">
        <f t="shared" si="55"/>
        <v>0</v>
      </c>
      <c r="CA125" s="217">
        <v>1</v>
      </c>
      <c r="CB125" s="217">
        <v>7</v>
      </c>
    </row>
    <row r="126" spans="1:80" ht="22.5">
      <c r="A126" s="137">
        <v>89</v>
      </c>
      <c r="B126" s="138" t="s">
        <v>490</v>
      </c>
      <c r="C126" s="139" t="s">
        <v>491</v>
      </c>
      <c r="D126" s="140" t="s">
        <v>988</v>
      </c>
      <c r="E126" s="141">
        <v>1</v>
      </c>
      <c r="F126" s="477"/>
      <c r="G126" s="478">
        <f t="shared" si="48"/>
        <v>0</v>
      </c>
      <c r="H126" s="218">
        <v>0.149</v>
      </c>
      <c r="I126" s="219">
        <f t="shared" si="49"/>
        <v>0.149</v>
      </c>
      <c r="J126" s="218">
        <v>0</v>
      </c>
      <c r="K126" s="219">
        <f t="shared" si="50"/>
        <v>0</v>
      </c>
      <c r="O126" s="217">
        <v>2</v>
      </c>
      <c r="AA126" s="111">
        <v>1</v>
      </c>
      <c r="AB126" s="111">
        <v>7</v>
      </c>
      <c r="AC126" s="111">
        <v>7</v>
      </c>
      <c r="AZ126" s="111">
        <v>2</v>
      </c>
      <c r="BA126" s="111">
        <f t="shared" si="51"/>
        <v>0</v>
      </c>
      <c r="BB126" s="111">
        <f t="shared" si="52"/>
        <v>0</v>
      </c>
      <c r="BC126" s="111">
        <f t="shared" si="53"/>
        <v>0</v>
      </c>
      <c r="BD126" s="111">
        <f t="shared" si="54"/>
        <v>0</v>
      </c>
      <c r="BE126" s="111">
        <f t="shared" si="55"/>
        <v>0</v>
      </c>
      <c r="CA126" s="217">
        <v>1</v>
      </c>
      <c r="CB126" s="217">
        <v>7</v>
      </c>
    </row>
    <row r="127" spans="1:80" ht="22.5">
      <c r="A127" s="137">
        <v>90</v>
      </c>
      <c r="B127" s="138" t="s">
        <v>492</v>
      </c>
      <c r="C127" s="139" t="s">
        <v>493</v>
      </c>
      <c r="D127" s="140" t="s">
        <v>988</v>
      </c>
      <c r="E127" s="141">
        <v>24</v>
      </c>
      <c r="F127" s="477"/>
      <c r="G127" s="478">
        <f t="shared" si="48"/>
        <v>0</v>
      </c>
      <c r="H127" s="218">
        <v>0.098</v>
      </c>
      <c r="I127" s="219">
        <f t="shared" si="49"/>
        <v>2.3520000000000003</v>
      </c>
      <c r="J127" s="218">
        <v>0</v>
      </c>
      <c r="K127" s="219">
        <f t="shared" si="50"/>
        <v>0</v>
      </c>
      <c r="O127" s="217">
        <v>2</v>
      </c>
      <c r="AA127" s="111">
        <v>1</v>
      </c>
      <c r="AB127" s="111">
        <v>7</v>
      </c>
      <c r="AC127" s="111">
        <v>7</v>
      </c>
      <c r="AZ127" s="111">
        <v>2</v>
      </c>
      <c r="BA127" s="111">
        <f t="shared" si="51"/>
        <v>0</v>
      </c>
      <c r="BB127" s="111">
        <f t="shared" si="52"/>
        <v>0</v>
      </c>
      <c r="BC127" s="111">
        <f t="shared" si="53"/>
        <v>0</v>
      </c>
      <c r="BD127" s="111">
        <f t="shared" si="54"/>
        <v>0</v>
      </c>
      <c r="BE127" s="111">
        <f t="shared" si="55"/>
        <v>0</v>
      </c>
      <c r="CA127" s="217">
        <v>1</v>
      </c>
      <c r="CB127" s="217">
        <v>7</v>
      </c>
    </row>
    <row r="128" spans="1:80" ht="22.5">
      <c r="A128" s="137">
        <v>91</v>
      </c>
      <c r="B128" s="138" t="s">
        <v>494</v>
      </c>
      <c r="C128" s="139" t="s">
        <v>495</v>
      </c>
      <c r="D128" s="140" t="s">
        <v>988</v>
      </c>
      <c r="E128" s="141">
        <v>6</v>
      </c>
      <c r="F128" s="477"/>
      <c r="G128" s="478">
        <f t="shared" si="48"/>
        <v>0</v>
      </c>
      <c r="H128" s="218">
        <v>0.98</v>
      </c>
      <c r="I128" s="219">
        <f t="shared" si="49"/>
        <v>5.88</v>
      </c>
      <c r="J128" s="218">
        <v>0</v>
      </c>
      <c r="K128" s="219">
        <f t="shared" si="50"/>
        <v>0</v>
      </c>
      <c r="O128" s="217">
        <v>2</v>
      </c>
      <c r="AA128" s="111">
        <v>1</v>
      </c>
      <c r="AB128" s="111">
        <v>7</v>
      </c>
      <c r="AC128" s="111">
        <v>7</v>
      </c>
      <c r="AZ128" s="111">
        <v>2</v>
      </c>
      <c r="BA128" s="111">
        <f t="shared" si="51"/>
        <v>0</v>
      </c>
      <c r="BB128" s="111">
        <f t="shared" si="52"/>
        <v>0</v>
      </c>
      <c r="BC128" s="111">
        <f t="shared" si="53"/>
        <v>0</v>
      </c>
      <c r="BD128" s="111">
        <f t="shared" si="54"/>
        <v>0</v>
      </c>
      <c r="BE128" s="111">
        <f t="shared" si="55"/>
        <v>0</v>
      </c>
      <c r="CA128" s="217">
        <v>1</v>
      </c>
      <c r="CB128" s="217">
        <v>7</v>
      </c>
    </row>
    <row r="129" spans="1:80" ht="22.5">
      <c r="A129" s="137">
        <v>92</v>
      </c>
      <c r="B129" s="138" t="s">
        <v>496</v>
      </c>
      <c r="C129" s="139" t="s">
        <v>497</v>
      </c>
      <c r="D129" s="140" t="s">
        <v>988</v>
      </c>
      <c r="E129" s="141">
        <v>1</v>
      </c>
      <c r="F129" s="477"/>
      <c r="G129" s="478">
        <f t="shared" si="48"/>
        <v>0</v>
      </c>
      <c r="H129" s="218">
        <v>0.0145</v>
      </c>
      <c r="I129" s="219">
        <f t="shared" si="49"/>
        <v>0.0145</v>
      </c>
      <c r="J129" s="218">
        <v>0</v>
      </c>
      <c r="K129" s="219">
        <f t="shared" si="50"/>
        <v>0</v>
      </c>
      <c r="O129" s="217">
        <v>2</v>
      </c>
      <c r="AA129" s="111">
        <v>1</v>
      </c>
      <c r="AB129" s="111">
        <v>7</v>
      </c>
      <c r="AC129" s="111">
        <v>7</v>
      </c>
      <c r="AZ129" s="111">
        <v>2</v>
      </c>
      <c r="BA129" s="111">
        <f t="shared" si="51"/>
        <v>0</v>
      </c>
      <c r="BB129" s="111">
        <f t="shared" si="52"/>
        <v>0</v>
      </c>
      <c r="BC129" s="111">
        <f t="shared" si="53"/>
        <v>0</v>
      </c>
      <c r="BD129" s="111">
        <f t="shared" si="54"/>
        <v>0</v>
      </c>
      <c r="BE129" s="111">
        <f t="shared" si="55"/>
        <v>0</v>
      </c>
      <c r="CA129" s="217">
        <v>1</v>
      </c>
      <c r="CB129" s="217">
        <v>7</v>
      </c>
    </row>
    <row r="130" spans="1:80" ht="22.5">
      <c r="A130" s="137">
        <v>93</v>
      </c>
      <c r="B130" s="138" t="s">
        <v>498</v>
      </c>
      <c r="C130" s="139" t="s">
        <v>499</v>
      </c>
      <c r="D130" s="140" t="s">
        <v>988</v>
      </c>
      <c r="E130" s="141">
        <v>1</v>
      </c>
      <c r="F130" s="477"/>
      <c r="G130" s="478">
        <f t="shared" si="48"/>
        <v>0</v>
      </c>
      <c r="H130" s="218">
        <v>0.0486</v>
      </c>
      <c r="I130" s="219">
        <f t="shared" si="49"/>
        <v>0.0486</v>
      </c>
      <c r="J130" s="218">
        <v>0</v>
      </c>
      <c r="K130" s="219">
        <f t="shared" si="50"/>
        <v>0</v>
      </c>
      <c r="O130" s="217">
        <v>2</v>
      </c>
      <c r="AA130" s="111">
        <v>1</v>
      </c>
      <c r="AB130" s="111">
        <v>7</v>
      </c>
      <c r="AC130" s="111">
        <v>7</v>
      </c>
      <c r="AZ130" s="111">
        <v>2</v>
      </c>
      <c r="BA130" s="111">
        <f t="shared" si="51"/>
        <v>0</v>
      </c>
      <c r="BB130" s="111">
        <f t="shared" si="52"/>
        <v>0</v>
      </c>
      <c r="BC130" s="111">
        <f t="shared" si="53"/>
        <v>0</v>
      </c>
      <c r="BD130" s="111">
        <f t="shared" si="54"/>
        <v>0</v>
      </c>
      <c r="BE130" s="111">
        <f t="shared" si="55"/>
        <v>0</v>
      </c>
      <c r="CA130" s="217">
        <v>1</v>
      </c>
      <c r="CB130" s="217">
        <v>7</v>
      </c>
    </row>
    <row r="131" spans="1:80" ht="22.5">
      <c r="A131" s="137">
        <v>94</v>
      </c>
      <c r="B131" s="138" t="s">
        <v>500</v>
      </c>
      <c r="C131" s="139" t="s">
        <v>501</v>
      </c>
      <c r="D131" s="140" t="s">
        <v>476</v>
      </c>
      <c r="E131" s="141">
        <v>9.1</v>
      </c>
      <c r="F131" s="477"/>
      <c r="G131" s="478">
        <f t="shared" si="48"/>
        <v>0</v>
      </c>
      <c r="H131" s="218">
        <v>0.032</v>
      </c>
      <c r="I131" s="219">
        <f t="shared" si="49"/>
        <v>0.2912</v>
      </c>
      <c r="J131" s="218">
        <v>0</v>
      </c>
      <c r="K131" s="219">
        <f t="shared" si="50"/>
        <v>0</v>
      </c>
      <c r="O131" s="217">
        <v>2</v>
      </c>
      <c r="AA131" s="111">
        <v>1</v>
      </c>
      <c r="AB131" s="111">
        <v>0</v>
      </c>
      <c r="AC131" s="111">
        <v>0</v>
      </c>
      <c r="AZ131" s="111">
        <v>2</v>
      </c>
      <c r="BA131" s="111">
        <f t="shared" si="51"/>
        <v>0</v>
      </c>
      <c r="BB131" s="111">
        <f t="shared" si="52"/>
        <v>0</v>
      </c>
      <c r="BC131" s="111">
        <f t="shared" si="53"/>
        <v>0</v>
      </c>
      <c r="BD131" s="111">
        <f t="shared" si="54"/>
        <v>0</v>
      </c>
      <c r="BE131" s="111">
        <f t="shared" si="55"/>
        <v>0</v>
      </c>
      <c r="CA131" s="217">
        <v>1</v>
      </c>
      <c r="CB131" s="217">
        <v>0</v>
      </c>
    </row>
    <row r="132" spans="1:80" ht="12.75">
      <c r="A132" s="137">
        <v>95</v>
      </c>
      <c r="B132" s="138" t="s">
        <v>502</v>
      </c>
      <c r="C132" s="139" t="s">
        <v>503</v>
      </c>
      <c r="D132" s="140" t="s">
        <v>991</v>
      </c>
      <c r="E132" s="141">
        <v>10.2593</v>
      </c>
      <c r="F132" s="477"/>
      <c r="G132" s="478">
        <f t="shared" si="48"/>
        <v>0</v>
      </c>
      <c r="H132" s="218">
        <v>0</v>
      </c>
      <c r="I132" s="219">
        <f t="shared" si="49"/>
        <v>0</v>
      </c>
      <c r="J132" s="218"/>
      <c r="K132" s="219">
        <f t="shared" si="50"/>
        <v>0</v>
      </c>
      <c r="O132" s="217">
        <v>2</v>
      </c>
      <c r="AA132" s="111">
        <v>7</v>
      </c>
      <c r="AB132" s="111">
        <v>1001</v>
      </c>
      <c r="AC132" s="111">
        <v>5</v>
      </c>
      <c r="AZ132" s="111">
        <v>2</v>
      </c>
      <c r="BA132" s="111">
        <f t="shared" si="51"/>
        <v>0</v>
      </c>
      <c r="BB132" s="111">
        <f t="shared" si="52"/>
        <v>0</v>
      </c>
      <c r="BC132" s="111">
        <f t="shared" si="53"/>
        <v>0</v>
      </c>
      <c r="BD132" s="111">
        <f t="shared" si="54"/>
        <v>0</v>
      </c>
      <c r="BE132" s="111">
        <f t="shared" si="55"/>
        <v>0</v>
      </c>
      <c r="CA132" s="217">
        <v>7</v>
      </c>
      <c r="CB132" s="217">
        <v>1001</v>
      </c>
    </row>
    <row r="133" spans="1:57" ht="12.75">
      <c r="A133" s="143"/>
      <c r="B133" s="144" t="s">
        <v>997</v>
      </c>
      <c r="C133" s="145" t="s">
        <v>504</v>
      </c>
      <c r="D133" s="146"/>
      <c r="E133" s="147"/>
      <c r="F133" s="479"/>
      <c r="G133" s="480">
        <f>SUM(G121:G132)</f>
        <v>0</v>
      </c>
      <c r="H133" s="220"/>
      <c r="I133" s="221">
        <f>SUM(I121:I132)</f>
        <v>10.259300000000001</v>
      </c>
      <c r="J133" s="220"/>
      <c r="K133" s="221">
        <f>SUM(K121:K132)</f>
        <v>0</v>
      </c>
      <c r="O133" s="217">
        <v>4</v>
      </c>
      <c r="BA133" s="222">
        <f>SUM(BA121:BA132)</f>
        <v>0</v>
      </c>
      <c r="BB133" s="222">
        <f>SUM(BB121:BB132)</f>
        <v>0</v>
      </c>
      <c r="BC133" s="222">
        <f>SUM(BC121:BC132)</f>
        <v>0</v>
      </c>
      <c r="BD133" s="222">
        <f>SUM(BD121:BD132)</f>
        <v>0</v>
      </c>
      <c r="BE133" s="222">
        <f>SUM(BE121:BE132)</f>
        <v>0</v>
      </c>
    </row>
    <row r="134" spans="1:15" ht="12.75">
      <c r="A134" s="129" t="s">
        <v>983</v>
      </c>
      <c r="B134" s="130" t="s">
        <v>505</v>
      </c>
      <c r="C134" s="131" t="s">
        <v>506</v>
      </c>
      <c r="D134" s="132"/>
      <c r="E134" s="133"/>
      <c r="F134" s="481"/>
      <c r="G134" s="482"/>
      <c r="H134" s="213"/>
      <c r="I134" s="214"/>
      <c r="J134" s="215"/>
      <c r="K134" s="216"/>
      <c r="O134" s="217">
        <v>1</v>
      </c>
    </row>
    <row r="135" spans="1:80" ht="12.75">
      <c r="A135" s="137">
        <v>96</v>
      </c>
      <c r="B135" s="138" t="s">
        <v>507</v>
      </c>
      <c r="C135" s="139" t="s">
        <v>508</v>
      </c>
      <c r="D135" s="140" t="s">
        <v>996</v>
      </c>
      <c r="E135" s="141">
        <v>56.63</v>
      </c>
      <c r="F135" s="477"/>
      <c r="G135" s="478">
        <f>E135*F135</f>
        <v>0</v>
      </c>
      <c r="H135" s="218">
        <v>0.00475</v>
      </c>
      <c r="I135" s="219">
        <f>E135*H135</f>
        <v>0.2689925</v>
      </c>
      <c r="J135" s="218">
        <v>0</v>
      </c>
      <c r="K135" s="219">
        <f>E135*J135</f>
        <v>0</v>
      </c>
      <c r="O135" s="217">
        <v>2</v>
      </c>
      <c r="AA135" s="111">
        <v>1</v>
      </c>
      <c r="AB135" s="111">
        <v>7</v>
      </c>
      <c r="AC135" s="111">
        <v>7</v>
      </c>
      <c r="AZ135" s="111">
        <v>2</v>
      </c>
      <c r="BA135" s="111">
        <f>IF(AZ135=1,G135,0)</f>
        <v>0</v>
      </c>
      <c r="BB135" s="111">
        <f>IF(AZ135=2,G135,0)</f>
        <v>0</v>
      </c>
      <c r="BC135" s="111">
        <f>IF(AZ135=3,G135,0)</f>
        <v>0</v>
      </c>
      <c r="BD135" s="111">
        <f>IF(AZ135=4,G135,0)</f>
        <v>0</v>
      </c>
      <c r="BE135" s="111">
        <f>IF(AZ135=5,G135,0)</f>
        <v>0</v>
      </c>
      <c r="CA135" s="217">
        <v>1</v>
      </c>
      <c r="CB135" s="217">
        <v>7</v>
      </c>
    </row>
    <row r="136" spans="1:80" ht="12.75">
      <c r="A136" s="137">
        <v>97</v>
      </c>
      <c r="B136" s="138" t="s">
        <v>509</v>
      </c>
      <c r="C136" s="139" t="s">
        <v>510</v>
      </c>
      <c r="D136" s="140" t="s">
        <v>996</v>
      </c>
      <c r="E136" s="141">
        <v>59.43</v>
      </c>
      <c r="F136" s="477"/>
      <c r="G136" s="478">
        <f>E136*F136</f>
        <v>0</v>
      </c>
      <c r="H136" s="218">
        <v>0.0192</v>
      </c>
      <c r="I136" s="219">
        <f>E136*H136</f>
        <v>1.1410559999999998</v>
      </c>
      <c r="J136" s="218"/>
      <c r="K136" s="219">
        <f>E136*J136</f>
        <v>0</v>
      </c>
      <c r="O136" s="217">
        <v>2</v>
      </c>
      <c r="AA136" s="111">
        <v>3</v>
      </c>
      <c r="AB136" s="111">
        <v>7</v>
      </c>
      <c r="AC136" s="111">
        <v>5976420322</v>
      </c>
      <c r="AZ136" s="111">
        <v>2</v>
      </c>
      <c r="BA136" s="111">
        <f>IF(AZ136=1,G136,0)</f>
        <v>0</v>
      </c>
      <c r="BB136" s="111">
        <f>IF(AZ136=2,G136,0)</f>
        <v>0</v>
      </c>
      <c r="BC136" s="111">
        <f>IF(AZ136=3,G136,0)</f>
        <v>0</v>
      </c>
      <c r="BD136" s="111">
        <f>IF(AZ136=4,G136,0)</f>
        <v>0</v>
      </c>
      <c r="BE136" s="111">
        <f>IF(AZ136=5,G136,0)</f>
        <v>0</v>
      </c>
      <c r="CA136" s="217">
        <v>3</v>
      </c>
      <c r="CB136" s="217">
        <v>7</v>
      </c>
    </row>
    <row r="137" spans="1:80" ht="12.75">
      <c r="A137" s="137">
        <v>98</v>
      </c>
      <c r="B137" s="138" t="s">
        <v>511</v>
      </c>
      <c r="C137" s="139" t="s">
        <v>512</v>
      </c>
      <c r="D137" s="140" t="s">
        <v>991</v>
      </c>
      <c r="E137" s="141">
        <v>1.4100485</v>
      </c>
      <c r="F137" s="477"/>
      <c r="G137" s="478">
        <f>E137*F137</f>
        <v>0</v>
      </c>
      <c r="H137" s="218">
        <v>0</v>
      </c>
      <c r="I137" s="219">
        <f>E137*H137</f>
        <v>0</v>
      </c>
      <c r="J137" s="218"/>
      <c r="K137" s="219">
        <f>E137*J137</f>
        <v>0</v>
      </c>
      <c r="O137" s="217">
        <v>2</v>
      </c>
      <c r="AA137" s="111">
        <v>7</v>
      </c>
      <c r="AB137" s="111">
        <v>1001</v>
      </c>
      <c r="AC137" s="111">
        <v>5</v>
      </c>
      <c r="AZ137" s="111">
        <v>2</v>
      </c>
      <c r="BA137" s="111">
        <f>IF(AZ137=1,G137,0)</f>
        <v>0</v>
      </c>
      <c r="BB137" s="111">
        <f>IF(AZ137=2,G137,0)</f>
        <v>0</v>
      </c>
      <c r="BC137" s="111">
        <f>IF(AZ137=3,G137,0)</f>
        <v>0</v>
      </c>
      <c r="BD137" s="111">
        <f>IF(AZ137=4,G137,0)</f>
        <v>0</v>
      </c>
      <c r="BE137" s="111">
        <f>IF(AZ137=5,G137,0)</f>
        <v>0</v>
      </c>
      <c r="CA137" s="217">
        <v>7</v>
      </c>
      <c r="CB137" s="217">
        <v>1001</v>
      </c>
    </row>
    <row r="138" spans="1:57" ht="12.75">
      <c r="A138" s="143"/>
      <c r="B138" s="144" t="s">
        <v>997</v>
      </c>
      <c r="C138" s="145" t="s">
        <v>513</v>
      </c>
      <c r="D138" s="146"/>
      <c r="E138" s="147"/>
      <c r="F138" s="479"/>
      <c r="G138" s="480">
        <f>SUM(G134:G137)</f>
        <v>0</v>
      </c>
      <c r="H138" s="220"/>
      <c r="I138" s="221">
        <f>SUM(I134:I137)</f>
        <v>1.4100484999999998</v>
      </c>
      <c r="J138" s="220"/>
      <c r="K138" s="221">
        <f>SUM(K134:K137)</f>
        <v>0</v>
      </c>
      <c r="O138" s="217">
        <v>4</v>
      </c>
      <c r="BA138" s="222">
        <f>SUM(BA134:BA137)</f>
        <v>0</v>
      </c>
      <c r="BB138" s="222">
        <f>SUM(BB134:BB137)</f>
        <v>0</v>
      </c>
      <c r="BC138" s="222">
        <f>SUM(BC134:BC137)</f>
        <v>0</v>
      </c>
      <c r="BD138" s="222">
        <f>SUM(BD134:BD137)</f>
        <v>0</v>
      </c>
      <c r="BE138" s="222">
        <f>SUM(BE134:BE137)</f>
        <v>0</v>
      </c>
    </row>
    <row r="139" spans="1:15" ht="12.75">
      <c r="A139" s="129" t="s">
        <v>983</v>
      </c>
      <c r="B139" s="130" t="s">
        <v>514</v>
      </c>
      <c r="C139" s="131" t="s">
        <v>515</v>
      </c>
      <c r="D139" s="132"/>
      <c r="E139" s="133"/>
      <c r="F139" s="481"/>
      <c r="G139" s="482"/>
      <c r="H139" s="213"/>
      <c r="I139" s="214"/>
      <c r="J139" s="215"/>
      <c r="K139" s="216"/>
      <c r="O139" s="217">
        <v>1</v>
      </c>
    </row>
    <row r="140" spans="1:80" ht="22.5">
      <c r="A140" s="137">
        <v>99</v>
      </c>
      <c r="B140" s="138" t="s">
        <v>516</v>
      </c>
      <c r="C140" s="139" t="s">
        <v>517</v>
      </c>
      <c r="D140" s="140" t="s">
        <v>996</v>
      </c>
      <c r="E140" s="141">
        <v>721.8</v>
      </c>
      <c r="F140" s="477"/>
      <c r="G140" s="478">
        <f>E140*F140</f>
        <v>0</v>
      </c>
      <c r="H140" s="218">
        <v>0.00308</v>
      </c>
      <c r="I140" s="219">
        <f>E140*H140</f>
        <v>2.2231439999999996</v>
      </c>
      <c r="J140" s="218">
        <v>0</v>
      </c>
      <c r="K140" s="219">
        <f>E140*J140</f>
        <v>0</v>
      </c>
      <c r="O140" s="217">
        <v>2</v>
      </c>
      <c r="AA140" s="111">
        <v>1</v>
      </c>
      <c r="AB140" s="111">
        <v>7</v>
      </c>
      <c r="AC140" s="111">
        <v>7</v>
      </c>
      <c r="AZ140" s="111">
        <v>2</v>
      </c>
      <c r="BA140" s="111">
        <f>IF(AZ140=1,G140,0)</f>
        <v>0</v>
      </c>
      <c r="BB140" s="111">
        <f>IF(AZ140=2,G140,0)</f>
        <v>0</v>
      </c>
      <c r="BC140" s="111">
        <f>IF(AZ140=3,G140,0)</f>
        <v>0</v>
      </c>
      <c r="BD140" s="111">
        <f>IF(AZ140=4,G140,0)</f>
        <v>0</v>
      </c>
      <c r="BE140" s="111">
        <f>IF(AZ140=5,G140,0)</f>
        <v>0</v>
      </c>
      <c r="CA140" s="217">
        <v>1</v>
      </c>
      <c r="CB140" s="217">
        <v>7</v>
      </c>
    </row>
    <row r="141" spans="1:80" ht="12.75">
      <c r="A141" s="137">
        <v>100</v>
      </c>
      <c r="B141" s="138" t="s">
        <v>518</v>
      </c>
      <c r="C141" s="139" t="s">
        <v>519</v>
      </c>
      <c r="D141" s="140" t="s">
        <v>991</v>
      </c>
      <c r="E141" s="141">
        <v>2.223144</v>
      </c>
      <c r="F141" s="477"/>
      <c r="G141" s="478">
        <f>E141*F141</f>
        <v>0</v>
      </c>
      <c r="H141" s="218">
        <v>0</v>
      </c>
      <c r="I141" s="219">
        <f>E141*H141</f>
        <v>0</v>
      </c>
      <c r="J141" s="218"/>
      <c r="K141" s="219">
        <f>E141*J141</f>
        <v>0</v>
      </c>
      <c r="O141" s="217">
        <v>2</v>
      </c>
      <c r="AA141" s="111">
        <v>7</v>
      </c>
      <c r="AB141" s="111">
        <v>1001</v>
      </c>
      <c r="AC141" s="111">
        <v>5</v>
      </c>
      <c r="AZ141" s="111">
        <v>2</v>
      </c>
      <c r="BA141" s="111">
        <f>IF(AZ141=1,G141,0)</f>
        <v>0</v>
      </c>
      <c r="BB141" s="111">
        <f>IF(AZ141=2,G141,0)</f>
        <v>0</v>
      </c>
      <c r="BC141" s="111">
        <f>IF(AZ141=3,G141,0)</f>
        <v>0</v>
      </c>
      <c r="BD141" s="111">
        <f>IF(AZ141=4,G141,0)</f>
        <v>0</v>
      </c>
      <c r="BE141" s="111">
        <f>IF(AZ141=5,G141,0)</f>
        <v>0</v>
      </c>
      <c r="CA141" s="217">
        <v>7</v>
      </c>
      <c r="CB141" s="217">
        <v>1001</v>
      </c>
    </row>
    <row r="142" spans="1:57" ht="12.75">
      <c r="A142" s="143"/>
      <c r="B142" s="144" t="s">
        <v>997</v>
      </c>
      <c r="C142" s="145" t="s">
        <v>520</v>
      </c>
      <c r="D142" s="146"/>
      <c r="E142" s="147"/>
      <c r="F142" s="479"/>
      <c r="G142" s="480">
        <f>SUM(G139:G141)</f>
        <v>0</v>
      </c>
      <c r="H142" s="220"/>
      <c r="I142" s="221">
        <f>SUM(I139:I141)</f>
        <v>2.2231439999999996</v>
      </c>
      <c r="J142" s="220"/>
      <c r="K142" s="221">
        <f>SUM(K139:K141)</f>
        <v>0</v>
      </c>
      <c r="O142" s="217">
        <v>4</v>
      </c>
      <c r="BA142" s="222">
        <f>SUM(BA139:BA141)</f>
        <v>0</v>
      </c>
      <c r="BB142" s="222">
        <f>SUM(BB139:BB141)</f>
        <v>0</v>
      </c>
      <c r="BC142" s="222">
        <f>SUM(BC139:BC141)</f>
        <v>0</v>
      </c>
      <c r="BD142" s="222">
        <f>SUM(BD139:BD141)</f>
        <v>0</v>
      </c>
      <c r="BE142" s="222">
        <f>SUM(BE139:BE141)</f>
        <v>0</v>
      </c>
    </row>
    <row r="143" spans="1:15" ht="12.75">
      <c r="A143" s="129" t="s">
        <v>983</v>
      </c>
      <c r="B143" s="130" t="s">
        <v>521</v>
      </c>
      <c r="C143" s="131" t="s">
        <v>522</v>
      </c>
      <c r="D143" s="132"/>
      <c r="E143" s="133"/>
      <c r="F143" s="481"/>
      <c r="G143" s="482"/>
      <c r="H143" s="213"/>
      <c r="I143" s="214"/>
      <c r="J143" s="215"/>
      <c r="K143" s="216"/>
      <c r="O143" s="217">
        <v>1</v>
      </c>
    </row>
    <row r="144" spans="1:80" ht="12.75">
      <c r="A144" s="137">
        <v>101</v>
      </c>
      <c r="B144" s="138" t="s">
        <v>523</v>
      </c>
      <c r="C144" s="139" t="s">
        <v>524</v>
      </c>
      <c r="D144" s="140" t="s">
        <v>996</v>
      </c>
      <c r="E144" s="141">
        <v>223.84</v>
      </c>
      <c r="F144" s="477"/>
      <c r="G144" s="478">
        <f>E144*F144</f>
        <v>0</v>
      </c>
      <c r="H144" s="218">
        <v>0.05196</v>
      </c>
      <c r="I144" s="219">
        <f>E144*H144</f>
        <v>11.6307264</v>
      </c>
      <c r="J144" s="218">
        <v>0</v>
      </c>
      <c r="K144" s="219">
        <f>E144*J144</f>
        <v>0</v>
      </c>
      <c r="O144" s="217">
        <v>2</v>
      </c>
      <c r="AA144" s="111">
        <v>1</v>
      </c>
      <c r="AB144" s="111">
        <v>7</v>
      </c>
      <c r="AC144" s="111">
        <v>7</v>
      </c>
      <c r="AZ144" s="111">
        <v>2</v>
      </c>
      <c r="BA144" s="111">
        <f>IF(AZ144=1,G144,0)</f>
        <v>0</v>
      </c>
      <c r="BB144" s="111">
        <f>IF(AZ144=2,G144,0)</f>
        <v>0</v>
      </c>
      <c r="BC144" s="111">
        <f>IF(AZ144=3,G144,0)</f>
        <v>0</v>
      </c>
      <c r="BD144" s="111">
        <f>IF(AZ144=4,G144,0)</f>
        <v>0</v>
      </c>
      <c r="BE144" s="111">
        <f>IF(AZ144=5,G144,0)</f>
        <v>0</v>
      </c>
      <c r="CA144" s="217">
        <v>1</v>
      </c>
      <c r="CB144" s="217">
        <v>7</v>
      </c>
    </row>
    <row r="145" spans="1:80" ht="12.75">
      <c r="A145" s="137">
        <v>102</v>
      </c>
      <c r="B145" s="138" t="s">
        <v>525</v>
      </c>
      <c r="C145" s="139" t="s">
        <v>526</v>
      </c>
      <c r="D145" s="140" t="s">
        <v>996</v>
      </c>
      <c r="E145" s="141">
        <v>235.032</v>
      </c>
      <c r="F145" s="477"/>
      <c r="G145" s="478">
        <f>E145*F145</f>
        <v>0</v>
      </c>
      <c r="H145" s="218">
        <v>0</v>
      </c>
      <c r="I145" s="219">
        <f>E145*H145</f>
        <v>0</v>
      </c>
      <c r="J145" s="218"/>
      <c r="K145" s="219">
        <f>E145*J145</f>
        <v>0</v>
      </c>
      <c r="O145" s="217">
        <v>2</v>
      </c>
      <c r="AA145" s="111">
        <v>12</v>
      </c>
      <c r="AB145" s="111">
        <v>0</v>
      </c>
      <c r="AC145" s="111">
        <v>51</v>
      </c>
      <c r="AZ145" s="111">
        <v>2</v>
      </c>
      <c r="BA145" s="111">
        <f>IF(AZ145=1,G145,0)</f>
        <v>0</v>
      </c>
      <c r="BB145" s="111">
        <f>IF(AZ145=2,G145,0)</f>
        <v>0</v>
      </c>
      <c r="BC145" s="111">
        <f>IF(AZ145=3,G145,0)</f>
        <v>0</v>
      </c>
      <c r="BD145" s="111">
        <f>IF(AZ145=4,G145,0)</f>
        <v>0</v>
      </c>
      <c r="BE145" s="111">
        <f>IF(AZ145=5,G145,0)</f>
        <v>0</v>
      </c>
      <c r="CA145" s="217">
        <v>12</v>
      </c>
      <c r="CB145" s="217">
        <v>0</v>
      </c>
    </row>
    <row r="146" spans="1:80" ht="12.75">
      <c r="A146" s="137">
        <v>103</v>
      </c>
      <c r="B146" s="138" t="s">
        <v>527</v>
      </c>
      <c r="C146" s="139" t="s">
        <v>528</v>
      </c>
      <c r="D146" s="140" t="s">
        <v>991</v>
      </c>
      <c r="E146" s="141">
        <v>11.6307264</v>
      </c>
      <c r="F146" s="477"/>
      <c r="G146" s="478">
        <f>E146*F146</f>
        <v>0</v>
      </c>
      <c r="H146" s="218">
        <v>0</v>
      </c>
      <c r="I146" s="219">
        <f>E146*H146</f>
        <v>0</v>
      </c>
      <c r="J146" s="218"/>
      <c r="K146" s="219">
        <f>E146*J146</f>
        <v>0</v>
      </c>
      <c r="O146" s="217">
        <v>2</v>
      </c>
      <c r="AA146" s="111">
        <v>7</v>
      </c>
      <c r="AB146" s="111">
        <v>1001</v>
      </c>
      <c r="AC146" s="111">
        <v>5</v>
      </c>
      <c r="AZ146" s="111">
        <v>2</v>
      </c>
      <c r="BA146" s="111">
        <f>IF(AZ146=1,G146,0)</f>
        <v>0</v>
      </c>
      <c r="BB146" s="111">
        <f>IF(AZ146=2,G146,0)</f>
        <v>0</v>
      </c>
      <c r="BC146" s="111">
        <f>IF(AZ146=3,G146,0)</f>
        <v>0</v>
      </c>
      <c r="BD146" s="111">
        <f>IF(AZ146=4,G146,0)</f>
        <v>0</v>
      </c>
      <c r="BE146" s="111">
        <f>IF(AZ146=5,G146,0)</f>
        <v>0</v>
      </c>
      <c r="CA146" s="217">
        <v>7</v>
      </c>
      <c r="CB146" s="217">
        <v>1001</v>
      </c>
    </row>
    <row r="147" spans="1:57" ht="12.75">
      <c r="A147" s="143"/>
      <c r="B147" s="144" t="s">
        <v>997</v>
      </c>
      <c r="C147" s="145" t="s">
        <v>529</v>
      </c>
      <c r="D147" s="146"/>
      <c r="E147" s="147"/>
      <c r="F147" s="479"/>
      <c r="G147" s="480">
        <f>SUM(G143:G146)</f>
        <v>0</v>
      </c>
      <c r="H147" s="220"/>
      <c r="I147" s="221">
        <f>SUM(I143:I146)</f>
        <v>11.6307264</v>
      </c>
      <c r="J147" s="220"/>
      <c r="K147" s="221">
        <f>SUM(K143:K146)</f>
        <v>0</v>
      </c>
      <c r="O147" s="217">
        <v>4</v>
      </c>
      <c r="BA147" s="222">
        <f>SUM(BA143:BA146)</f>
        <v>0</v>
      </c>
      <c r="BB147" s="222">
        <f>SUM(BB143:BB146)</f>
        <v>0</v>
      </c>
      <c r="BC147" s="222">
        <f>SUM(BC143:BC146)</f>
        <v>0</v>
      </c>
      <c r="BD147" s="222">
        <f>SUM(BD143:BD146)</f>
        <v>0</v>
      </c>
      <c r="BE147" s="222">
        <f>SUM(BE143:BE146)</f>
        <v>0</v>
      </c>
    </row>
    <row r="148" spans="1:15" ht="12.75">
      <c r="A148" s="129" t="s">
        <v>983</v>
      </c>
      <c r="B148" s="130" t="s">
        <v>111</v>
      </c>
      <c r="C148" s="131" t="s">
        <v>112</v>
      </c>
      <c r="D148" s="132"/>
      <c r="E148" s="133"/>
      <c r="F148" s="481"/>
      <c r="G148" s="482"/>
      <c r="H148" s="213"/>
      <c r="I148" s="214"/>
      <c r="J148" s="215"/>
      <c r="K148" s="216"/>
      <c r="O148" s="217">
        <v>1</v>
      </c>
    </row>
    <row r="149" spans="1:80" ht="22.5">
      <c r="A149" s="137">
        <v>104</v>
      </c>
      <c r="B149" s="138" t="s">
        <v>530</v>
      </c>
      <c r="C149" s="139" t="s">
        <v>531</v>
      </c>
      <c r="D149" s="140" t="s">
        <v>996</v>
      </c>
      <c r="E149" s="141">
        <v>76.25</v>
      </c>
      <c r="F149" s="477"/>
      <c r="G149" s="478">
        <f>E149*F149</f>
        <v>0</v>
      </c>
      <c r="H149" s="218">
        <v>0.00023</v>
      </c>
      <c r="I149" s="219">
        <f>E149*H149</f>
        <v>0.0175375</v>
      </c>
      <c r="J149" s="218">
        <v>0</v>
      </c>
      <c r="K149" s="219">
        <f>E149*J149</f>
        <v>0</v>
      </c>
      <c r="O149" s="217">
        <v>2</v>
      </c>
      <c r="AA149" s="111">
        <v>1</v>
      </c>
      <c r="AB149" s="111">
        <v>7</v>
      </c>
      <c r="AC149" s="111">
        <v>7</v>
      </c>
      <c r="AZ149" s="111">
        <v>2</v>
      </c>
      <c r="BA149" s="111">
        <f>IF(AZ149=1,G149,0)</f>
        <v>0</v>
      </c>
      <c r="BB149" s="111">
        <f>IF(AZ149=2,G149,0)</f>
        <v>0</v>
      </c>
      <c r="BC149" s="111">
        <f>IF(AZ149=3,G149,0)</f>
        <v>0</v>
      </c>
      <c r="BD149" s="111">
        <f>IF(AZ149=4,G149,0)</f>
        <v>0</v>
      </c>
      <c r="BE149" s="111">
        <f>IF(AZ149=5,G149,0)</f>
        <v>0</v>
      </c>
      <c r="CA149" s="217">
        <v>1</v>
      </c>
      <c r="CB149" s="217">
        <v>7</v>
      </c>
    </row>
    <row r="150" spans="1:80" ht="12.75">
      <c r="A150" s="137">
        <v>105</v>
      </c>
      <c r="B150" s="138" t="s">
        <v>532</v>
      </c>
      <c r="C150" s="139" t="s">
        <v>533</v>
      </c>
      <c r="D150" s="140" t="s">
        <v>996</v>
      </c>
      <c r="E150" s="141">
        <v>392.7</v>
      </c>
      <c r="F150" s="477"/>
      <c r="G150" s="478">
        <f>E150*F150</f>
        <v>0</v>
      </c>
      <c r="H150" s="218">
        <v>0.00061</v>
      </c>
      <c r="I150" s="219">
        <f>E150*H150</f>
        <v>0.23954699999999998</v>
      </c>
      <c r="J150" s="218">
        <v>0</v>
      </c>
      <c r="K150" s="219">
        <f>E150*J150</f>
        <v>0</v>
      </c>
      <c r="O150" s="217">
        <v>2</v>
      </c>
      <c r="AA150" s="111">
        <v>1</v>
      </c>
      <c r="AB150" s="111">
        <v>7</v>
      </c>
      <c r="AC150" s="111">
        <v>7</v>
      </c>
      <c r="AZ150" s="111">
        <v>2</v>
      </c>
      <c r="BA150" s="111">
        <f>IF(AZ150=1,G150,0)</f>
        <v>0</v>
      </c>
      <c r="BB150" s="111">
        <f>IF(AZ150=2,G150,0)</f>
        <v>0</v>
      </c>
      <c r="BC150" s="111">
        <f>IF(AZ150=3,G150,0)</f>
        <v>0</v>
      </c>
      <c r="BD150" s="111">
        <f>IF(AZ150=4,G150,0)</f>
        <v>0</v>
      </c>
      <c r="BE150" s="111">
        <f>IF(AZ150=5,G150,0)</f>
        <v>0</v>
      </c>
      <c r="CA150" s="217">
        <v>1</v>
      </c>
      <c r="CB150" s="217">
        <v>7</v>
      </c>
    </row>
    <row r="151" spans="1:57" ht="12.75">
      <c r="A151" s="143"/>
      <c r="B151" s="144" t="s">
        <v>997</v>
      </c>
      <c r="C151" s="145" t="s">
        <v>534</v>
      </c>
      <c r="D151" s="146"/>
      <c r="E151" s="147"/>
      <c r="F151" s="479"/>
      <c r="G151" s="480">
        <f>SUM(G148:G150)</f>
        <v>0</v>
      </c>
      <c r="H151" s="220"/>
      <c r="I151" s="221">
        <f>SUM(I148:I150)</f>
        <v>0.2570845</v>
      </c>
      <c r="J151" s="220"/>
      <c r="K151" s="221">
        <f>SUM(K148:K150)</f>
        <v>0</v>
      </c>
      <c r="O151" s="217">
        <v>4</v>
      </c>
      <c r="BA151" s="222">
        <f>SUM(BA148:BA150)</f>
        <v>0</v>
      </c>
      <c r="BB151" s="222">
        <f>SUM(BB148:BB150)</f>
        <v>0</v>
      </c>
      <c r="BC151" s="222">
        <f>SUM(BC148:BC150)</f>
        <v>0</v>
      </c>
      <c r="BD151" s="222">
        <f>SUM(BD148:BD150)</f>
        <v>0</v>
      </c>
      <c r="BE151" s="222">
        <f>SUM(BE148:BE150)</f>
        <v>0</v>
      </c>
    </row>
    <row r="152" spans="1:15" ht="12.75">
      <c r="A152" s="129" t="s">
        <v>983</v>
      </c>
      <c r="B152" s="130" t="s">
        <v>535</v>
      </c>
      <c r="C152" s="131" t="s">
        <v>536</v>
      </c>
      <c r="D152" s="132"/>
      <c r="E152" s="133"/>
      <c r="F152" s="481"/>
      <c r="G152" s="482"/>
      <c r="H152" s="213"/>
      <c r="I152" s="214"/>
      <c r="J152" s="215"/>
      <c r="K152" s="216"/>
      <c r="O152" s="217">
        <v>1</v>
      </c>
    </row>
    <row r="153" spans="1:80" ht="22.5">
      <c r="A153" s="137">
        <v>106</v>
      </c>
      <c r="B153" s="138" t="s">
        <v>537</v>
      </c>
      <c r="C153" s="139" t="s">
        <v>538</v>
      </c>
      <c r="D153" s="140" t="s">
        <v>996</v>
      </c>
      <c r="E153" s="141">
        <v>2477.22</v>
      </c>
      <c r="F153" s="477"/>
      <c r="G153" s="478">
        <f>E153*F153</f>
        <v>0</v>
      </c>
      <c r="H153" s="218">
        <v>0.0002</v>
      </c>
      <c r="I153" s="219">
        <f>E153*H153</f>
        <v>0.495444</v>
      </c>
      <c r="J153" s="218">
        <v>0</v>
      </c>
      <c r="K153" s="219">
        <f>E153*J153</f>
        <v>0</v>
      </c>
      <c r="O153" s="217">
        <v>2</v>
      </c>
      <c r="AA153" s="111">
        <v>1</v>
      </c>
      <c r="AB153" s="111">
        <v>7</v>
      </c>
      <c r="AC153" s="111">
        <v>7</v>
      </c>
      <c r="AZ153" s="111">
        <v>2</v>
      </c>
      <c r="BA153" s="111">
        <f>IF(AZ153=1,G153,0)</f>
        <v>0</v>
      </c>
      <c r="BB153" s="111">
        <f>IF(AZ153=2,G153,0)</f>
        <v>0</v>
      </c>
      <c r="BC153" s="111">
        <f>IF(AZ153=3,G153,0)</f>
        <v>0</v>
      </c>
      <c r="BD153" s="111">
        <f>IF(AZ153=4,G153,0)</f>
        <v>0</v>
      </c>
      <c r="BE153" s="111">
        <f>IF(AZ153=5,G153,0)</f>
        <v>0</v>
      </c>
      <c r="CA153" s="217">
        <v>1</v>
      </c>
      <c r="CB153" s="217">
        <v>7</v>
      </c>
    </row>
    <row r="154" spans="1:57" ht="12.75">
      <c r="A154" s="143"/>
      <c r="B154" s="144" t="s">
        <v>997</v>
      </c>
      <c r="C154" s="145" t="s">
        <v>539</v>
      </c>
      <c r="D154" s="146"/>
      <c r="E154" s="147"/>
      <c r="F154" s="479"/>
      <c r="G154" s="480">
        <f>SUM(G152:G153)</f>
        <v>0</v>
      </c>
      <c r="H154" s="220"/>
      <c r="I154" s="221">
        <f>SUM(I152:I153)</f>
        <v>0.495444</v>
      </c>
      <c r="J154" s="220"/>
      <c r="K154" s="221">
        <f>SUM(K152:K153)</f>
        <v>0</v>
      </c>
      <c r="O154" s="217">
        <v>4</v>
      </c>
      <c r="BA154" s="222">
        <f>SUM(BA152:BA153)</f>
        <v>0</v>
      </c>
      <c r="BB154" s="222">
        <f>SUM(BB152:BB153)</f>
        <v>0</v>
      </c>
      <c r="BC154" s="222">
        <f>SUM(BC152:BC153)</f>
        <v>0</v>
      </c>
      <c r="BD154" s="222">
        <f>SUM(BD152:BD153)</f>
        <v>0</v>
      </c>
      <c r="BE154" s="222">
        <f>SUM(BE152:BE153)</f>
        <v>0</v>
      </c>
    </row>
    <row r="155" spans="1:15" ht="12.75">
      <c r="A155" s="129" t="s">
        <v>983</v>
      </c>
      <c r="B155" s="130" t="s">
        <v>540</v>
      </c>
      <c r="C155" s="131" t="s">
        <v>541</v>
      </c>
      <c r="D155" s="132"/>
      <c r="E155" s="133"/>
      <c r="F155" s="481"/>
      <c r="G155" s="482"/>
      <c r="H155" s="213"/>
      <c r="I155" s="214"/>
      <c r="J155" s="215"/>
      <c r="K155" s="216"/>
      <c r="O155" s="217">
        <v>1</v>
      </c>
    </row>
    <row r="156" spans="1:80" ht="22.5">
      <c r="A156" s="137">
        <v>107</v>
      </c>
      <c r="B156" s="138" t="s">
        <v>542</v>
      </c>
      <c r="C156" s="139" t="s">
        <v>543</v>
      </c>
      <c r="D156" s="140" t="s">
        <v>991</v>
      </c>
      <c r="E156" s="141">
        <v>2.99</v>
      </c>
      <c r="F156" s="477"/>
      <c r="G156" s="478">
        <f>E156*F156</f>
        <v>0</v>
      </c>
      <c r="H156" s="218">
        <v>1.03</v>
      </c>
      <c r="I156" s="219">
        <f>E156*H156</f>
        <v>3.0797000000000003</v>
      </c>
      <c r="J156" s="218">
        <v>0</v>
      </c>
      <c r="K156" s="219">
        <f>E156*J156</f>
        <v>0</v>
      </c>
      <c r="O156" s="217">
        <v>2</v>
      </c>
      <c r="AA156" s="111">
        <v>1</v>
      </c>
      <c r="AB156" s="111">
        <v>9</v>
      </c>
      <c r="AC156" s="111">
        <v>9</v>
      </c>
      <c r="AZ156" s="111">
        <v>4</v>
      </c>
      <c r="BA156" s="111">
        <f>IF(AZ156=1,G156,0)</f>
        <v>0</v>
      </c>
      <c r="BB156" s="111">
        <f>IF(AZ156=2,G156,0)</f>
        <v>0</v>
      </c>
      <c r="BC156" s="111">
        <f>IF(AZ156=3,G156,0)</f>
        <v>0</v>
      </c>
      <c r="BD156" s="111">
        <f>IF(AZ156=4,G156,0)</f>
        <v>0</v>
      </c>
      <c r="BE156" s="111">
        <f>IF(AZ156=5,G156,0)</f>
        <v>0</v>
      </c>
      <c r="CA156" s="217">
        <v>1</v>
      </c>
      <c r="CB156" s="217">
        <v>9</v>
      </c>
    </row>
    <row r="157" spans="1:80" ht="12.75">
      <c r="A157" s="137">
        <v>108</v>
      </c>
      <c r="B157" s="138" t="s">
        <v>544</v>
      </c>
      <c r="C157" s="139" t="s">
        <v>545</v>
      </c>
      <c r="D157" s="140" t="s">
        <v>991</v>
      </c>
      <c r="E157" s="141">
        <v>0.1276</v>
      </c>
      <c r="F157" s="477"/>
      <c r="G157" s="478">
        <f>E157*F157</f>
        <v>0</v>
      </c>
      <c r="H157" s="218">
        <v>1.03</v>
      </c>
      <c r="I157" s="219">
        <f>E157*H157</f>
        <v>0.131428</v>
      </c>
      <c r="J157" s="218">
        <v>0</v>
      </c>
      <c r="K157" s="219">
        <f>E157*J157</f>
        <v>0</v>
      </c>
      <c r="O157" s="217">
        <v>2</v>
      </c>
      <c r="AA157" s="111">
        <v>1</v>
      </c>
      <c r="AB157" s="111">
        <v>9</v>
      </c>
      <c r="AC157" s="111">
        <v>9</v>
      </c>
      <c r="AZ157" s="111">
        <v>4</v>
      </c>
      <c r="BA157" s="111">
        <f>IF(AZ157=1,G157,0)</f>
        <v>0</v>
      </c>
      <c r="BB157" s="111">
        <f>IF(AZ157=2,G157,0)</f>
        <v>0</v>
      </c>
      <c r="BC157" s="111">
        <f>IF(AZ157=3,G157,0)</f>
        <v>0</v>
      </c>
      <c r="BD157" s="111">
        <f>IF(AZ157=4,G157,0)</f>
        <v>0</v>
      </c>
      <c r="BE157" s="111">
        <f>IF(AZ157=5,G157,0)</f>
        <v>0</v>
      </c>
      <c r="CA157" s="217">
        <v>1</v>
      </c>
      <c r="CB157" s="217">
        <v>9</v>
      </c>
    </row>
    <row r="158" spans="1:57" ht="12.75">
      <c r="A158" s="143"/>
      <c r="B158" s="144" t="s">
        <v>997</v>
      </c>
      <c r="C158" s="145" t="s">
        <v>546</v>
      </c>
      <c r="D158" s="146"/>
      <c r="E158" s="147"/>
      <c r="F158" s="479"/>
      <c r="G158" s="480">
        <f>SUM(G155:G157)</f>
        <v>0</v>
      </c>
      <c r="H158" s="220"/>
      <c r="I158" s="221">
        <f>SUM(I155:I157)</f>
        <v>3.2111280000000004</v>
      </c>
      <c r="J158" s="220"/>
      <c r="K158" s="221">
        <f>SUM(K155:K157)</f>
        <v>0</v>
      </c>
      <c r="O158" s="217">
        <v>4</v>
      </c>
      <c r="BA158" s="222">
        <f>SUM(BA155:BA157)</f>
        <v>0</v>
      </c>
      <c r="BB158" s="222">
        <f>SUM(BB155:BB157)</f>
        <v>0</v>
      </c>
      <c r="BC158" s="222">
        <f>SUM(BC155:BC157)</f>
        <v>0</v>
      </c>
      <c r="BD158" s="222">
        <f>SUM(BD155:BD157)</f>
        <v>0</v>
      </c>
      <c r="BE158" s="222">
        <f>SUM(BE155:BE157)</f>
        <v>0</v>
      </c>
    </row>
    <row r="159" spans="1:15" ht="12.75">
      <c r="A159" s="129" t="s">
        <v>983</v>
      </c>
      <c r="B159" s="130" t="s">
        <v>547</v>
      </c>
      <c r="C159" s="131" t="s">
        <v>548</v>
      </c>
      <c r="D159" s="132"/>
      <c r="E159" s="133"/>
      <c r="F159" s="481"/>
      <c r="G159" s="482"/>
      <c r="H159" s="213"/>
      <c r="I159" s="214"/>
      <c r="J159" s="215"/>
      <c r="K159" s="216"/>
      <c r="O159" s="217">
        <v>1</v>
      </c>
    </row>
    <row r="160" spans="1:80" ht="12.75">
      <c r="A160" s="137">
        <v>109</v>
      </c>
      <c r="B160" s="138" t="s">
        <v>549</v>
      </c>
      <c r="C160" s="139" t="s">
        <v>550</v>
      </c>
      <c r="D160" s="140" t="s">
        <v>991</v>
      </c>
      <c r="E160" s="141">
        <v>375.945444</v>
      </c>
      <c r="F160" s="477"/>
      <c r="G160" s="478">
        <f aca="true" t="shared" si="56" ref="G160:G166">E160*F160</f>
        <v>0</v>
      </c>
      <c r="H160" s="218">
        <v>0</v>
      </c>
      <c r="I160" s="219">
        <f aca="true" t="shared" si="57" ref="I160:I166">E160*H160</f>
        <v>0</v>
      </c>
      <c r="J160" s="218"/>
      <c r="K160" s="219">
        <f aca="true" t="shared" si="58" ref="K160:K166">E160*J160</f>
        <v>0</v>
      </c>
      <c r="O160" s="217">
        <v>2</v>
      </c>
      <c r="AA160" s="111">
        <v>8</v>
      </c>
      <c r="AB160" s="111">
        <v>1</v>
      </c>
      <c r="AC160" s="111">
        <v>3</v>
      </c>
      <c r="AZ160" s="111">
        <v>1</v>
      </c>
      <c r="BA160" s="111">
        <f aca="true" t="shared" si="59" ref="BA160:BA166">IF(AZ160=1,G160,0)</f>
        <v>0</v>
      </c>
      <c r="BB160" s="111">
        <f aca="true" t="shared" si="60" ref="BB160:BB166">IF(AZ160=2,G160,0)</f>
        <v>0</v>
      </c>
      <c r="BC160" s="111">
        <f aca="true" t="shared" si="61" ref="BC160:BC166">IF(AZ160=3,G160,0)</f>
        <v>0</v>
      </c>
      <c r="BD160" s="111">
        <f aca="true" t="shared" si="62" ref="BD160:BD166">IF(AZ160=4,G160,0)</f>
        <v>0</v>
      </c>
      <c r="BE160" s="111">
        <f aca="true" t="shared" si="63" ref="BE160:BE166">IF(AZ160=5,G160,0)</f>
        <v>0</v>
      </c>
      <c r="CA160" s="217">
        <v>8</v>
      </c>
      <c r="CB160" s="217">
        <v>1</v>
      </c>
    </row>
    <row r="161" spans="1:80" ht="12.75">
      <c r="A161" s="137">
        <v>110</v>
      </c>
      <c r="B161" s="138" t="s">
        <v>551</v>
      </c>
      <c r="C161" s="139" t="s">
        <v>552</v>
      </c>
      <c r="D161" s="140" t="s">
        <v>991</v>
      </c>
      <c r="E161" s="141">
        <v>1127.836332</v>
      </c>
      <c r="F161" s="477"/>
      <c r="G161" s="478">
        <f t="shared" si="56"/>
        <v>0</v>
      </c>
      <c r="H161" s="218">
        <v>0</v>
      </c>
      <c r="I161" s="219">
        <f t="shared" si="57"/>
        <v>0</v>
      </c>
      <c r="J161" s="218"/>
      <c r="K161" s="219">
        <f t="shared" si="58"/>
        <v>0</v>
      </c>
      <c r="O161" s="217">
        <v>2</v>
      </c>
      <c r="AA161" s="111">
        <v>8</v>
      </c>
      <c r="AB161" s="111">
        <v>1</v>
      </c>
      <c r="AC161" s="111">
        <v>3</v>
      </c>
      <c r="AZ161" s="111">
        <v>1</v>
      </c>
      <c r="BA161" s="111">
        <f t="shared" si="59"/>
        <v>0</v>
      </c>
      <c r="BB161" s="111">
        <f t="shared" si="60"/>
        <v>0</v>
      </c>
      <c r="BC161" s="111">
        <f t="shared" si="61"/>
        <v>0</v>
      </c>
      <c r="BD161" s="111">
        <f t="shared" si="62"/>
        <v>0</v>
      </c>
      <c r="BE161" s="111">
        <f t="shared" si="63"/>
        <v>0</v>
      </c>
      <c r="CA161" s="217">
        <v>8</v>
      </c>
      <c r="CB161" s="217">
        <v>1</v>
      </c>
    </row>
    <row r="162" spans="1:80" ht="12.75">
      <c r="A162" s="137">
        <v>111</v>
      </c>
      <c r="B162" s="138" t="s">
        <v>553</v>
      </c>
      <c r="C162" s="139" t="s">
        <v>554</v>
      </c>
      <c r="D162" s="140" t="s">
        <v>991</v>
      </c>
      <c r="E162" s="141">
        <v>375.945444</v>
      </c>
      <c r="F162" s="477"/>
      <c r="G162" s="478">
        <f t="shared" si="56"/>
        <v>0</v>
      </c>
      <c r="H162" s="218">
        <v>0</v>
      </c>
      <c r="I162" s="219">
        <f t="shared" si="57"/>
        <v>0</v>
      </c>
      <c r="J162" s="218"/>
      <c r="K162" s="219">
        <f t="shared" si="58"/>
        <v>0</v>
      </c>
      <c r="O162" s="217">
        <v>2</v>
      </c>
      <c r="AA162" s="111">
        <v>8</v>
      </c>
      <c r="AB162" s="111">
        <v>1</v>
      </c>
      <c r="AC162" s="111">
        <v>3</v>
      </c>
      <c r="AZ162" s="111">
        <v>1</v>
      </c>
      <c r="BA162" s="111">
        <f t="shared" si="59"/>
        <v>0</v>
      </c>
      <c r="BB162" s="111">
        <f t="shared" si="60"/>
        <v>0</v>
      </c>
      <c r="BC162" s="111">
        <f t="shared" si="61"/>
        <v>0</v>
      </c>
      <c r="BD162" s="111">
        <f t="shared" si="62"/>
        <v>0</v>
      </c>
      <c r="BE162" s="111">
        <f t="shared" si="63"/>
        <v>0</v>
      </c>
      <c r="CA162" s="217">
        <v>8</v>
      </c>
      <c r="CB162" s="217">
        <v>1</v>
      </c>
    </row>
    <row r="163" spans="1:80" ht="12.75">
      <c r="A163" s="137">
        <v>112</v>
      </c>
      <c r="B163" s="138" t="s">
        <v>555</v>
      </c>
      <c r="C163" s="139" t="s">
        <v>556</v>
      </c>
      <c r="D163" s="140" t="s">
        <v>991</v>
      </c>
      <c r="E163" s="141">
        <v>1127.836332</v>
      </c>
      <c r="F163" s="477"/>
      <c r="G163" s="478">
        <f t="shared" si="56"/>
        <v>0</v>
      </c>
      <c r="H163" s="218">
        <v>0</v>
      </c>
      <c r="I163" s="219">
        <f t="shared" si="57"/>
        <v>0</v>
      </c>
      <c r="J163" s="218"/>
      <c r="K163" s="219">
        <f t="shared" si="58"/>
        <v>0</v>
      </c>
      <c r="O163" s="217">
        <v>2</v>
      </c>
      <c r="AA163" s="111">
        <v>8</v>
      </c>
      <c r="AB163" s="111">
        <v>1</v>
      </c>
      <c r="AC163" s="111">
        <v>3</v>
      </c>
      <c r="AZ163" s="111">
        <v>1</v>
      </c>
      <c r="BA163" s="111">
        <f t="shared" si="59"/>
        <v>0</v>
      </c>
      <c r="BB163" s="111">
        <f t="shared" si="60"/>
        <v>0</v>
      </c>
      <c r="BC163" s="111">
        <f t="shared" si="61"/>
        <v>0</v>
      </c>
      <c r="BD163" s="111">
        <f t="shared" si="62"/>
        <v>0</v>
      </c>
      <c r="BE163" s="111">
        <f t="shared" si="63"/>
        <v>0</v>
      </c>
      <c r="CA163" s="217">
        <v>8</v>
      </c>
      <c r="CB163" s="217">
        <v>1</v>
      </c>
    </row>
    <row r="164" spans="1:80" ht="12.75">
      <c r="A164" s="137">
        <v>113</v>
      </c>
      <c r="B164" s="138" t="s">
        <v>557</v>
      </c>
      <c r="C164" s="139" t="s">
        <v>558</v>
      </c>
      <c r="D164" s="140" t="s">
        <v>991</v>
      </c>
      <c r="E164" s="141">
        <v>375.945444</v>
      </c>
      <c r="F164" s="477"/>
      <c r="G164" s="478">
        <f t="shared" si="56"/>
        <v>0</v>
      </c>
      <c r="H164" s="218">
        <v>0</v>
      </c>
      <c r="I164" s="219">
        <f t="shared" si="57"/>
        <v>0</v>
      </c>
      <c r="J164" s="218"/>
      <c r="K164" s="219">
        <f t="shared" si="58"/>
        <v>0</v>
      </c>
      <c r="O164" s="217">
        <v>2</v>
      </c>
      <c r="AA164" s="111">
        <v>8</v>
      </c>
      <c r="AB164" s="111">
        <v>0</v>
      </c>
      <c r="AC164" s="111">
        <v>3</v>
      </c>
      <c r="AZ164" s="111">
        <v>1</v>
      </c>
      <c r="BA164" s="111">
        <f t="shared" si="59"/>
        <v>0</v>
      </c>
      <c r="BB164" s="111">
        <f t="shared" si="60"/>
        <v>0</v>
      </c>
      <c r="BC164" s="111">
        <f t="shared" si="61"/>
        <v>0</v>
      </c>
      <c r="BD164" s="111">
        <f t="shared" si="62"/>
        <v>0</v>
      </c>
      <c r="BE164" s="111">
        <f t="shared" si="63"/>
        <v>0</v>
      </c>
      <c r="CA164" s="217">
        <v>8</v>
      </c>
      <c r="CB164" s="217">
        <v>0</v>
      </c>
    </row>
    <row r="165" spans="1:80" ht="12.75">
      <c r="A165" s="137">
        <v>114</v>
      </c>
      <c r="B165" s="138" t="s">
        <v>559</v>
      </c>
      <c r="C165" s="139" t="s">
        <v>560</v>
      </c>
      <c r="D165" s="140" t="s">
        <v>991</v>
      </c>
      <c r="E165" s="141">
        <v>375.945444</v>
      </c>
      <c r="F165" s="477"/>
      <c r="G165" s="478">
        <f t="shared" si="56"/>
        <v>0</v>
      </c>
      <c r="H165" s="218">
        <v>0</v>
      </c>
      <c r="I165" s="219">
        <f t="shared" si="57"/>
        <v>0</v>
      </c>
      <c r="J165" s="218"/>
      <c r="K165" s="219">
        <f t="shared" si="58"/>
        <v>0</v>
      </c>
      <c r="O165" s="217">
        <v>2</v>
      </c>
      <c r="AA165" s="111">
        <v>8</v>
      </c>
      <c r="AB165" s="111">
        <v>1</v>
      </c>
      <c r="AC165" s="111">
        <v>3</v>
      </c>
      <c r="AZ165" s="111">
        <v>1</v>
      </c>
      <c r="BA165" s="111">
        <f t="shared" si="59"/>
        <v>0</v>
      </c>
      <c r="BB165" s="111">
        <f t="shared" si="60"/>
        <v>0</v>
      </c>
      <c r="BC165" s="111">
        <f t="shared" si="61"/>
        <v>0</v>
      </c>
      <c r="BD165" s="111">
        <f t="shared" si="62"/>
        <v>0</v>
      </c>
      <c r="BE165" s="111">
        <f t="shared" si="63"/>
        <v>0</v>
      </c>
      <c r="CA165" s="217">
        <v>8</v>
      </c>
      <c r="CB165" s="217">
        <v>1</v>
      </c>
    </row>
    <row r="166" spans="1:80" ht="12.75">
      <c r="A166" s="137">
        <v>115</v>
      </c>
      <c r="B166" s="138" t="s">
        <v>561</v>
      </c>
      <c r="C166" s="139" t="s">
        <v>562</v>
      </c>
      <c r="D166" s="140" t="s">
        <v>991</v>
      </c>
      <c r="E166" s="141">
        <v>375.945444</v>
      </c>
      <c r="F166" s="477"/>
      <c r="G166" s="478">
        <f t="shared" si="56"/>
        <v>0</v>
      </c>
      <c r="H166" s="218">
        <v>0</v>
      </c>
      <c r="I166" s="219">
        <f t="shared" si="57"/>
        <v>0</v>
      </c>
      <c r="J166" s="218"/>
      <c r="K166" s="219">
        <f t="shared" si="58"/>
        <v>0</v>
      </c>
      <c r="O166" s="217">
        <v>2</v>
      </c>
      <c r="AA166" s="111">
        <v>8</v>
      </c>
      <c r="AB166" s="111">
        <v>1</v>
      </c>
      <c r="AC166" s="111">
        <v>3</v>
      </c>
      <c r="AZ166" s="111">
        <v>1</v>
      </c>
      <c r="BA166" s="111">
        <f t="shared" si="59"/>
        <v>0</v>
      </c>
      <c r="BB166" s="111">
        <f t="shared" si="60"/>
        <v>0</v>
      </c>
      <c r="BC166" s="111">
        <f t="shared" si="61"/>
        <v>0</v>
      </c>
      <c r="BD166" s="111">
        <f t="shared" si="62"/>
        <v>0</v>
      </c>
      <c r="BE166" s="111">
        <f t="shared" si="63"/>
        <v>0</v>
      </c>
      <c r="CA166" s="217">
        <v>8</v>
      </c>
      <c r="CB166" s="217">
        <v>1</v>
      </c>
    </row>
    <row r="167" spans="1:57" ht="12.75">
      <c r="A167" s="143"/>
      <c r="B167" s="144" t="s">
        <v>997</v>
      </c>
      <c r="C167" s="145" t="s">
        <v>563</v>
      </c>
      <c r="D167" s="146"/>
      <c r="E167" s="147"/>
      <c r="F167" s="479"/>
      <c r="G167" s="480">
        <f>SUM(G159:G166)</f>
        <v>0</v>
      </c>
      <c r="H167" s="220"/>
      <c r="I167" s="221">
        <f>SUM(I159:I166)</f>
        <v>0</v>
      </c>
      <c r="J167" s="220"/>
      <c r="K167" s="221">
        <f>SUM(K159:K166)</f>
        <v>0</v>
      </c>
      <c r="O167" s="217">
        <v>4</v>
      </c>
      <c r="BA167" s="222">
        <f>SUM(BA159:BA166)</f>
        <v>0</v>
      </c>
      <c r="BB167" s="222">
        <f>SUM(BB159:BB166)</f>
        <v>0</v>
      </c>
      <c r="BC167" s="222">
        <f>SUM(BC159:BC166)</f>
        <v>0</v>
      </c>
      <c r="BD167" s="222">
        <f>SUM(BD159:BD166)</f>
        <v>0</v>
      </c>
      <c r="BE167" s="222">
        <f>SUM(BE159:BE166)</f>
        <v>0</v>
      </c>
    </row>
    <row r="168" spans="1:7" s="110" customFormat="1" ht="12.75">
      <c r="A168" s="157"/>
      <c r="B168" s="158"/>
      <c r="C168" s="158"/>
      <c r="D168" s="158"/>
      <c r="E168" s="158"/>
      <c r="F168" s="483"/>
      <c r="G168" s="484"/>
    </row>
    <row r="169" spans="1:7" s="110" customFormat="1" ht="12.75">
      <c r="A169" s="159"/>
      <c r="B169" s="164" t="s">
        <v>849</v>
      </c>
      <c r="C169" s="160"/>
      <c r="D169" s="160"/>
      <c r="E169" s="160"/>
      <c r="F169" s="485"/>
      <c r="G169" s="486">
        <f>SUM(G167,G158,G154,G151,G147,G142,G138,G133,G120,G104,G100,G94,G83,G73,G69,G66,G53,G48,G40,G35,G32,G26,G11)</f>
        <v>0</v>
      </c>
    </row>
    <row r="170" spans="1:7" s="110" customFormat="1" ht="12.75">
      <c r="A170" s="161"/>
      <c r="B170" s="162"/>
      <c r="C170" s="162"/>
      <c r="D170" s="162"/>
      <c r="E170" s="162"/>
      <c r="F170" s="487"/>
      <c r="G170" s="488"/>
    </row>
    <row r="171" s="110" customFormat="1" ht="12.75"/>
    <row r="172" ht="12.75">
      <c r="E172" s="111"/>
    </row>
    <row r="173" ht="12.75">
      <c r="E173" s="111"/>
    </row>
    <row r="174" ht="12.75">
      <c r="E174" s="111"/>
    </row>
    <row r="175" ht="12.75">
      <c r="E175" s="111"/>
    </row>
    <row r="176" ht="12.75">
      <c r="E176" s="111"/>
    </row>
    <row r="177" ht="12.75">
      <c r="E177" s="111"/>
    </row>
    <row r="178" ht="12.75">
      <c r="E178" s="111"/>
    </row>
    <row r="179" ht="12.75">
      <c r="E179" s="111"/>
    </row>
    <row r="180" ht="12.75">
      <c r="E180" s="111"/>
    </row>
    <row r="181" ht="12.75">
      <c r="E181" s="111"/>
    </row>
    <row r="182" ht="12.75">
      <c r="E182" s="111"/>
    </row>
    <row r="183" ht="12.75">
      <c r="E183" s="111"/>
    </row>
    <row r="184" ht="12.75">
      <c r="E184" s="111"/>
    </row>
    <row r="185" ht="12.75">
      <c r="E185" s="111"/>
    </row>
    <row r="186" ht="12.75">
      <c r="E186" s="111"/>
    </row>
    <row r="187" ht="12.75">
      <c r="E187" s="111"/>
    </row>
    <row r="188" ht="12.75">
      <c r="E188" s="111"/>
    </row>
    <row r="189" ht="12.75">
      <c r="E189" s="111"/>
    </row>
    <row r="190" ht="12.75">
      <c r="E190" s="111"/>
    </row>
    <row r="191" spans="1:7" ht="12.75">
      <c r="A191" s="223"/>
      <c r="B191" s="223"/>
      <c r="C191" s="223"/>
      <c r="D191" s="223"/>
      <c r="E191" s="223"/>
      <c r="F191" s="223"/>
      <c r="G191" s="223"/>
    </row>
    <row r="192" spans="1:7" ht="12.75">
      <c r="A192" s="223"/>
      <c r="B192" s="223"/>
      <c r="C192" s="223"/>
      <c r="D192" s="223"/>
      <c r="E192" s="223"/>
      <c r="F192" s="223"/>
      <c r="G192" s="223"/>
    </row>
    <row r="193" spans="1:7" ht="12.75">
      <c r="A193" s="223"/>
      <c r="B193" s="223"/>
      <c r="C193" s="223"/>
      <c r="D193" s="223"/>
      <c r="E193" s="223"/>
      <c r="F193" s="223"/>
      <c r="G193" s="223"/>
    </row>
    <row r="194" spans="1:7" ht="12.75">
      <c r="A194" s="223"/>
      <c r="B194" s="223"/>
      <c r="C194" s="223"/>
      <c r="D194" s="223"/>
      <c r="E194" s="223"/>
      <c r="F194" s="223"/>
      <c r="G194" s="223"/>
    </row>
    <row r="195" ht="12.75">
      <c r="E195" s="111"/>
    </row>
    <row r="196" ht="12.75">
      <c r="E196" s="111"/>
    </row>
    <row r="197" ht="12.75">
      <c r="E197" s="111"/>
    </row>
    <row r="198" ht="12.75">
      <c r="E198" s="111"/>
    </row>
    <row r="199" ht="12.75">
      <c r="E199" s="111"/>
    </row>
    <row r="200" ht="12.75">
      <c r="E200" s="111"/>
    </row>
    <row r="201" ht="12.75">
      <c r="E201" s="111"/>
    </row>
    <row r="202" ht="12.75">
      <c r="E202" s="111"/>
    </row>
    <row r="203" ht="12.75">
      <c r="E203" s="111"/>
    </row>
    <row r="204" ht="12.75">
      <c r="E204" s="111"/>
    </row>
    <row r="205" ht="12.75">
      <c r="E205" s="111"/>
    </row>
    <row r="206" ht="12.75">
      <c r="E206" s="111"/>
    </row>
    <row r="207" ht="12.75">
      <c r="E207" s="111"/>
    </row>
    <row r="208" ht="12.75">
      <c r="E208" s="111"/>
    </row>
    <row r="209" ht="12.75">
      <c r="E209" s="111"/>
    </row>
    <row r="210" ht="12.75">
      <c r="E210" s="111"/>
    </row>
    <row r="211" ht="12.75">
      <c r="E211" s="111"/>
    </row>
    <row r="212" ht="12.75">
      <c r="E212" s="111"/>
    </row>
    <row r="213" ht="12.75">
      <c r="E213" s="111"/>
    </row>
    <row r="214" ht="12.75">
      <c r="E214" s="111"/>
    </row>
    <row r="215" ht="12.75">
      <c r="E215" s="111"/>
    </row>
    <row r="216" ht="12.75">
      <c r="E216" s="111"/>
    </row>
    <row r="217" ht="12.75">
      <c r="E217" s="111"/>
    </row>
    <row r="218" ht="12.75">
      <c r="E218" s="111"/>
    </row>
    <row r="219" ht="12.75">
      <c r="E219" s="111"/>
    </row>
    <row r="220" ht="12.75">
      <c r="E220" s="111"/>
    </row>
    <row r="221" ht="12.75">
      <c r="E221" s="111"/>
    </row>
    <row r="222" ht="12.75">
      <c r="E222" s="111"/>
    </row>
    <row r="223" ht="12.75">
      <c r="E223" s="111"/>
    </row>
    <row r="224" ht="12.75">
      <c r="E224" s="111"/>
    </row>
    <row r="225" ht="12.75">
      <c r="E225" s="111"/>
    </row>
    <row r="226" spans="1:2" ht="12.75">
      <c r="A226" s="224"/>
      <c r="B226" s="224"/>
    </row>
    <row r="227" spans="1:7" ht="12.75">
      <c r="A227" s="223"/>
      <c r="B227" s="223"/>
      <c r="C227" s="225"/>
      <c r="D227" s="225"/>
      <c r="E227" s="226"/>
      <c r="F227" s="225"/>
      <c r="G227" s="227"/>
    </row>
    <row r="228" spans="1:7" ht="12.75">
      <c r="A228" s="228"/>
      <c r="B228" s="228"/>
      <c r="C228" s="223"/>
      <c r="D228" s="223"/>
      <c r="E228" s="229"/>
      <c r="F228" s="223"/>
      <c r="G228" s="223"/>
    </row>
    <row r="229" spans="1:7" ht="12.75">
      <c r="A229" s="223"/>
      <c r="B229" s="223"/>
      <c r="C229" s="223"/>
      <c r="D229" s="223"/>
      <c r="E229" s="229"/>
      <c r="F229" s="223"/>
      <c r="G229" s="223"/>
    </row>
    <row r="230" spans="1:7" ht="12.75">
      <c r="A230" s="223"/>
      <c r="B230" s="223"/>
      <c r="C230" s="223"/>
      <c r="D230" s="223"/>
      <c r="E230" s="229"/>
      <c r="F230" s="223"/>
      <c r="G230" s="223"/>
    </row>
    <row r="231" spans="1:7" ht="12.75">
      <c r="A231" s="223"/>
      <c r="B231" s="223"/>
      <c r="C231" s="223"/>
      <c r="D231" s="223"/>
      <c r="E231" s="229"/>
      <c r="F231" s="223"/>
      <c r="G231" s="223"/>
    </row>
    <row r="232" spans="1:7" ht="12.75">
      <c r="A232" s="223"/>
      <c r="B232" s="223"/>
      <c r="C232" s="223"/>
      <c r="D232" s="223"/>
      <c r="E232" s="229"/>
      <c r="F232" s="223"/>
      <c r="G232" s="223"/>
    </row>
    <row r="233" spans="1:7" ht="12.75">
      <c r="A233" s="223"/>
      <c r="B233" s="223"/>
      <c r="C233" s="223"/>
      <c r="D233" s="223"/>
      <c r="E233" s="229"/>
      <c r="F233" s="223"/>
      <c r="G233" s="223"/>
    </row>
    <row r="234" spans="1:7" ht="12.75">
      <c r="A234" s="223"/>
      <c r="B234" s="223"/>
      <c r="C234" s="223"/>
      <c r="D234" s="223"/>
      <c r="E234" s="229"/>
      <c r="F234" s="223"/>
      <c r="G234" s="223"/>
    </row>
    <row r="235" spans="1:7" ht="12.75">
      <c r="A235" s="223"/>
      <c r="B235" s="223"/>
      <c r="C235" s="223"/>
      <c r="D235" s="223"/>
      <c r="E235" s="229"/>
      <c r="F235" s="223"/>
      <c r="G235" s="223"/>
    </row>
    <row r="236" spans="1:7" ht="12.75">
      <c r="A236" s="223"/>
      <c r="B236" s="223"/>
      <c r="C236" s="223"/>
      <c r="D236" s="223"/>
      <c r="E236" s="229"/>
      <c r="F236" s="223"/>
      <c r="G236" s="223"/>
    </row>
    <row r="237" spans="1:7" ht="12.75">
      <c r="A237" s="223"/>
      <c r="B237" s="223"/>
      <c r="C237" s="223"/>
      <c r="D237" s="223"/>
      <c r="E237" s="229"/>
      <c r="F237" s="223"/>
      <c r="G237" s="223"/>
    </row>
    <row r="238" spans="1:7" ht="12.75">
      <c r="A238" s="223"/>
      <c r="B238" s="223"/>
      <c r="C238" s="223"/>
      <c r="D238" s="223"/>
      <c r="E238" s="229"/>
      <c r="F238" s="223"/>
      <c r="G238" s="223"/>
    </row>
    <row r="239" spans="1:7" ht="12.75">
      <c r="A239" s="223"/>
      <c r="B239" s="223"/>
      <c r="C239" s="223"/>
      <c r="D239" s="223"/>
      <c r="E239" s="229"/>
      <c r="F239" s="223"/>
      <c r="G239" s="223"/>
    </row>
    <row r="240" spans="1:7" ht="12.75">
      <c r="A240" s="223"/>
      <c r="B240" s="223"/>
      <c r="C240" s="223"/>
      <c r="D240" s="223"/>
      <c r="E240" s="229"/>
      <c r="F240" s="223"/>
      <c r="G240" s="223"/>
    </row>
  </sheetData>
  <sheetProtection password="DA49" sheet="1" objects="1"/>
  <mergeCells count="4">
    <mergeCell ref="A1:G1"/>
    <mergeCell ref="A3:B3"/>
    <mergeCell ref="A4:B4"/>
    <mergeCell ref="E4:G4"/>
  </mergeCells>
  <printOptions/>
  <pageMargins left="0.5905511811023623" right="0.3937007874015748" top="0.38" bottom="0.55" header="0.1968503937007874" footer="0.3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"/>
  <dimension ref="A1:CZ142"/>
  <sheetViews>
    <sheetView showGridLines="0" showZeros="0" workbookViewId="0" topLeftCell="A1">
      <selection activeCell="F24" sqref="F24"/>
    </sheetView>
  </sheetViews>
  <sheetFormatPr defaultColWidth="9.00390625" defaultRowHeight="12.75"/>
  <cols>
    <col min="1" max="1" width="4.375" style="110" customWidth="1"/>
    <col min="2" max="2" width="11.625" style="110" customWidth="1"/>
    <col min="3" max="3" width="40.375" style="110" customWidth="1"/>
    <col min="4" max="4" width="5.625" style="110" customWidth="1"/>
    <col min="5" max="5" width="8.625" style="151" customWidth="1"/>
    <col min="6" max="6" width="9.875" style="110" customWidth="1"/>
    <col min="7" max="7" width="13.875" style="110" customWidth="1"/>
    <col min="8" max="11" width="9.125" style="110" customWidth="1"/>
    <col min="12" max="12" width="75.375" style="110" customWidth="1"/>
    <col min="13" max="13" width="45.25390625" style="110" customWidth="1"/>
    <col min="14" max="16384" width="9.125" style="110" customWidth="1"/>
  </cols>
  <sheetData>
    <row r="1" spans="1:7" ht="15.75">
      <c r="A1" s="622" t="s">
        <v>972</v>
      </c>
      <c r="B1" s="622"/>
      <c r="C1" s="622"/>
      <c r="D1" s="622"/>
      <c r="E1" s="622"/>
      <c r="F1" s="622"/>
      <c r="G1" s="622"/>
    </row>
    <row r="2" spans="1:7" ht="14.25" customHeight="1" thickBot="1">
      <c r="A2" s="111"/>
      <c r="B2" s="112"/>
      <c r="C2" s="113"/>
      <c r="D2" s="113"/>
      <c r="E2" s="114"/>
      <c r="F2" s="113"/>
      <c r="G2" s="113"/>
    </row>
    <row r="3" spans="1:7" ht="13.5" thickTop="1">
      <c r="A3" s="623" t="s">
        <v>973</v>
      </c>
      <c r="B3" s="624"/>
      <c r="C3" s="115" t="s">
        <v>783</v>
      </c>
      <c r="D3" s="116"/>
      <c r="E3" s="117" t="s">
        <v>974</v>
      </c>
      <c r="F3" s="118" t="s">
        <v>780</v>
      </c>
      <c r="G3" s="119"/>
    </row>
    <row r="4" spans="1:7" ht="13.5" thickBot="1">
      <c r="A4" s="625" t="s">
        <v>975</v>
      </c>
      <c r="B4" s="626"/>
      <c r="C4" s="120" t="s">
        <v>782</v>
      </c>
      <c r="D4" s="121"/>
      <c r="E4" s="627" t="s">
        <v>781</v>
      </c>
      <c r="F4" s="628"/>
      <c r="G4" s="629"/>
    </row>
    <row r="5" spans="1:7" ht="13.5" thickTop="1">
      <c r="A5" s="122"/>
      <c r="B5" s="111"/>
      <c r="C5" s="111"/>
      <c r="D5" s="111"/>
      <c r="E5" s="123"/>
      <c r="F5" s="111"/>
      <c r="G5" s="124"/>
    </row>
    <row r="6" spans="1:7" ht="12.75">
      <c r="A6" s="125" t="s">
        <v>976</v>
      </c>
      <c r="B6" s="126" t="s">
        <v>977</v>
      </c>
      <c r="C6" s="126" t="s">
        <v>978</v>
      </c>
      <c r="D6" s="126" t="s">
        <v>979</v>
      </c>
      <c r="E6" s="127" t="s">
        <v>980</v>
      </c>
      <c r="F6" s="126" t="s">
        <v>981</v>
      </c>
      <c r="G6" s="128" t="s">
        <v>982</v>
      </c>
    </row>
    <row r="7" spans="1:15" ht="12.75">
      <c r="A7" s="129" t="s">
        <v>983</v>
      </c>
      <c r="B7" s="130" t="s">
        <v>984</v>
      </c>
      <c r="C7" s="131" t="s">
        <v>985</v>
      </c>
      <c r="D7" s="132"/>
      <c r="E7" s="133"/>
      <c r="F7" s="133"/>
      <c r="G7" s="134"/>
      <c r="H7" s="135"/>
      <c r="I7" s="135"/>
      <c r="O7" s="136">
        <v>1</v>
      </c>
    </row>
    <row r="8" spans="1:104" ht="12.75">
      <c r="A8" s="137">
        <v>1</v>
      </c>
      <c r="B8" s="138" t="s">
        <v>986</v>
      </c>
      <c r="C8" s="139" t="s">
        <v>987</v>
      </c>
      <c r="D8" s="140" t="s">
        <v>988</v>
      </c>
      <c r="E8" s="141">
        <v>11</v>
      </c>
      <c r="F8" s="477"/>
      <c r="G8" s="478">
        <f>E8*F8</f>
        <v>0</v>
      </c>
      <c r="O8" s="136">
        <v>2</v>
      </c>
      <c r="AA8" s="110">
        <v>1</v>
      </c>
      <c r="AB8" s="110">
        <v>1</v>
      </c>
      <c r="AC8" s="110">
        <v>1</v>
      </c>
      <c r="AZ8" s="110">
        <v>2</v>
      </c>
      <c r="BA8" s="110">
        <f>IF(AZ8=1,G8,0)</f>
        <v>0</v>
      </c>
      <c r="BB8" s="110">
        <f>IF(AZ8=2,G8,0)</f>
        <v>0</v>
      </c>
      <c r="BC8" s="110">
        <f>IF(AZ8=3,G8,0)</f>
        <v>0</v>
      </c>
      <c r="BD8" s="110">
        <f>IF(AZ8=4,G8,0)</f>
        <v>0</v>
      </c>
      <c r="BE8" s="110">
        <f>IF(AZ8=5,G8,0)</f>
        <v>0</v>
      </c>
      <c r="CA8" s="142">
        <v>1</v>
      </c>
      <c r="CB8" s="142">
        <v>1</v>
      </c>
      <c r="CZ8" s="110">
        <v>0.00129</v>
      </c>
    </row>
    <row r="9" spans="1:104" ht="12.75">
      <c r="A9" s="137">
        <v>2</v>
      </c>
      <c r="B9" s="138" t="s">
        <v>989</v>
      </c>
      <c r="C9" s="139" t="s">
        <v>990</v>
      </c>
      <c r="D9" s="140" t="s">
        <v>991</v>
      </c>
      <c r="E9" s="141">
        <v>0.11</v>
      </c>
      <c r="F9" s="477"/>
      <c r="G9" s="478">
        <f>E9*F9</f>
        <v>0</v>
      </c>
      <c r="O9" s="136">
        <v>2</v>
      </c>
      <c r="AA9" s="110">
        <v>1</v>
      </c>
      <c r="AB9" s="110">
        <v>1</v>
      </c>
      <c r="AC9" s="110">
        <v>1</v>
      </c>
      <c r="AZ9" s="110">
        <v>2</v>
      </c>
      <c r="BA9" s="110">
        <f>IF(AZ9=1,G9,0)</f>
        <v>0</v>
      </c>
      <c r="BB9" s="110">
        <f>IF(AZ9=2,G9,0)</f>
        <v>0</v>
      </c>
      <c r="BC9" s="110">
        <f>IF(AZ9=3,G9,0)</f>
        <v>0</v>
      </c>
      <c r="BD9" s="110">
        <f>IF(AZ9=4,G9,0)</f>
        <v>0</v>
      </c>
      <c r="BE9" s="110">
        <f>IF(AZ9=5,G9,0)</f>
        <v>0</v>
      </c>
      <c r="CA9" s="142">
        <v>1</v>
      </c>
      <c r="CB9" s="142">
        <v>1</v>
      </c>
      <c r="CZ9" s="110">
        <v>0</v>
      </c>
    </row>
    <row r="10" spans="1:104" ht="12.75">
      <c r="A10" s="137">
        <v>3</v>
      </c>
      <c r="B10" s="138" t="s">
        <v>992</v>
      </c>
      <c r="C10" s="139" t="s">
        <v>993</v>
      </c>
      <c r="D10" s="140" t="s">
        <v>988</v>
      </c>
      <c r="E10" s="141">
        <v>3</v>
      </c>
      <c r="F10" s="477"/>
      <c r="G10" s="478">
        <f>E10*F10</f>
        <v>0</v>
      </c>
      <c r="O10" s="136">
        <v>2</v>
      </c>
      <c r="AA10" s="110">
        <v>1</v>
      </c>
      <c r="AB10" s="110">
        <v>1</v>
      </c>
      <c r="AC10" s="110">
        <v>1</v>
      </c>
      <c r="AZ10" s="110">
        <v>2</v>
      </c>
      <c r="BA10" s="110">
        <f>IF(AZ10=1,G10,0)</f>
        <v>0</v>
      </c>
      <c r="BB10" s="110">
        <f>IF(AZ10=2,G10,0)</f>
        <v>0</v>
      </c>
      <c r="BC10" s="110">
        <f>IF(AZ10=3,G10,0)</f>
        <v>0</v>
      </c>
      <c r="BD10" s="110">
        <f>IF(AZ10=4,G10,0)</f>
        <v>0</v>
      </c>
      <c r="BE10" s="110">
        <f>IF(AZ10=5,G10,0)</f>
        <v>0</v>
      </c>
      <c r="CA10" s="142">
        <v>1</v>
      </c>
      <c r="CB10" s="142">
        <v>1</v>
      </c>
      <c r="CZ10" s="110">
        <v>0</v>
      </c>
    </row>
    <row r="11" spans="1:104" ht="12.75">
      <c r="A11" s="137">
        <v>4</v>
      </c>
      <c r="B11" s="138" t="s">
        <v>994</v>
      </c>
      <c r="C11" s="139" t="s">
        <v>995</v>
      </c>
      <c r="D11" s="140" t="s">
        <v>996</v>
      </c>
      <c r="E11" s="141">
        <v>1</v>
      </c>
      <c r="F11" s="477"/>
      <c r="G11" s="478">
        <f>E11*F11</f>
        <v>0</v>
      </c>
      <c r="O11" s="136">
        <v>2</v>
      </c>
      <c r="AA11" s="110">
        <v>2</v>
      </c>
      <c r="AB11" s="110">
        <v>1</v>
      </c>
      <c r="AC11" s="110">
        <v>1</v>
      </c>
      <c r="AZ11" s="110">
        <v>2</v>
      </c>
      <c r="BA11" s="110">
        <f>IF(AZ11=1,G11,0)</f>
        <v>0</v>
      </c>
      <c r="BB11" s="110">
        <f>IF(AZ11=2,G11,0)</f>
        <v>0</v>
      </c>
      <c r="BC11" s="110">
        <f>IF(AZ11=3,G11,0)</f>
        <v>0</v>
      </c>
      <c r="BD11" s="110">
        <f>IF(AZ11=4,G11,0)</f>
        <v>0</v>
      </c>
      <c r="BE11" s="110">
        <f>IF(AZ11=5,G11,0)</f>
        <v>0</v>
      </c>
      <c r="CA11" s="142">
        <v>2</v>
      </c>
      <c r="CB11" s="142">
        <v>1</v>
      </c>
      <c r="CZ11" s="110">
        <v>0.38288</v>
      </c>
    </row>
    <row r="12" spans="1:57" ht="12.75">
      <c r="A12" s="143"/>
      <c r="B12" s="144" t="s">
        <v>997</v>
      </c>
      <c r="C12" s="145" t="str">
        <f>CONCATENATE(B7," ",C7)</f>
        <v>701 Stavební práce</v>
      </c>
      <c r="D12" s="146"/>
      <c r="E12" s="147"/>
      <c r="F12" s="479"/>
      <c r="G12" s="480">
        <f>SUM(G7:G11)</f>
        <v>0</v>
      </c>
      <c r="O12" s="136">
        <v>4</v>
      </c>
      <c r="BA12" s="148">
        <f>SUM(BA7:BA11)</f>
        <v>0</v>
      </c>
      <c r="BB12" s="148">
        <f>SUM(BB7:BB11)</f>
        <v>0</v>
      </c>
      <c r="BC12" s="148">
        <f>SUM(BC7:BC11)</f>
        <v>0</v>
      </c>
      <c r="BD12" s="148">
        <f>SUM(BD7:BD11)</f>
        <v>0</v>
      </c>
      <c r="BE12" s="148">
        <f>SUM(BE7:BE11)</f>
        <v>0</v>
      </c>
    </row>
    <row r="13" spans="1:15" ht="12.75">
      <c r="A13" s="129" t="s">
        <v>983</v>
      </c>
      <c r="B13" s="130" t="s">
        <v>998</v>
      </c>
      <c r="C13" s="131" t="s">
        <v>999</v>
      </c>
      <c r="D13" s="132"/>
      <c r="E13" s="133"/>
      <c r="F13" s="481"/>
      <c r="G13" s="482"/>
      <c r="H13" s="135"/>
      <c r="I13" s="135"/>
      <c r="O13" s="136">
        <v>1</v>
      </c>
    </row>
    <row r="14" spans="1:104" ht="12.75">
      <c r="A14" s="137">
        <v>5</v>
      </c>
      <c r="B14" s="138" t="s">
        <v>1000</v>
      </c>
      <c r="C14" s="139" t="s">
        <v>1001</v>
      </c>
      <c r="D14" s="140" t="s">
        <v>988</v>
      </c>
      <c r="E14" s="141">
        <v>3</v>
      </c>
      <c r="F14" s="477"/>
      <c r="G14" s="478">
        <f aca="true" t="shared" si="0" ref="G14:G29">E14*F14</f>
        <v>0</v>
      </c>
      <c r="O14" s="136">
        <v>2</v>
      </c>
      <c r="AA14" s="110">
        <v>1</v>
      </c>
      <c r="AB14" s="110">
        <v>7</v>
      </c>
      <c r="AC14" s="110">
        <v>7</v>
      </c>
      <c r="AZ14" s="110">
        <v>2</v>
      </c>
      <c r="BA14" s="110">
        <f aca="true" t="shared" si="1" ref="BA14:BA29">IF(AZ14=1,G14,0)</f>
        <v>0</v>
      </c>
      <c r="BB14" s="110">
        <f aca="true" t="shared" si="2" ref="BB14:BB29">IF(AZ14=2,G14,0)</f>
        <v>0</v>
      </c>
      <c r="BC14" s="110">
        <f aca="true" t="shared" si="3" ref="BC14:BC29">IF(AZ14=3,G14,0)</f>
        <v>0</v>
      </c>
      <c r="BD14" s="110">
        <f aca="true" t="shared" si="4" ref="BD14:BD29">IF(AZ14=4,G14,0)</f>
        <v>0</v>
      </c>
      <c r="BE14" s="110">
        <f aca="true" t="shared" si="5" ref="BE14:BE29">IF(AZ14=5,G14,0)</f>
        <v>0</v>
      </c>
      <c r="CA14" s="142">
        <v>1</v>
      </c>
      <c r="CB14" s="142">
        <v>7</v>
      </c>
      <c r="CZ14" s="110">
        <v>0.00037</v>
      </c>
    </row>
    <row r="15" spans="1:104" ht="12.75">
      <c r="A15" s="137">
        <v>6</v>
      </c>
      <c r="B15" s="138" t="s">
        <v>1002</v>
      </c>
      <c r="C15" s="139" t="s">
        <v>1003</v>
      </c>
      <c r="D15" s="140" t="s">
        <v>988</v>
      </c>
      <c r="E15" s="141">
        <v>16</v>
      </c>
      <c r="F15" s="477"/>
      <c r="G15" s="478">
        <f t="shared" si="0"/>
        <v>0</v>
      </c>
      <c r="O15" s="136">
        <v>2</v>
      </c>
      <c r="AA15" s="110">
        <v>1</v>
      </c>
      <c r="AB15" s="110">
        <v>7</v>
      </c>
      <c r="AC15" s="110">
        <v>7</v>
      </c>
      <c r="AZ15" s="110">
        <v>2</v>
      </c>
      <c r="BA15" s="110">
        <f t="shared" si="1"/>
        <v>0</v>
      </c>
      <c r="BB15" s="110">
        <f t="shared" si="2"/>
        <v>0</v>
      </c>
      <c r="BC15" s="110">
        <f t="shared" si="3"/>
        <v>0</v>
      </c>
      <c r="BD15" s="110">
        <f t="shared" si="4"/>
        <v>0</v>
      </c>
      <c r="BE15" s="110">
        <f t="shared" si="5"/>
        <v>0</v>
      </c>
      <c r="CA15" s="142">
        <v>1</v>
      </c>
      <c r="CB15" s="142">
        <v>7</v>
      </c>
      <c r="CZ15" s="110">
        <v>0.00074</v>
      </c>
    </row>
    <row r="16" spans="1:104" ht="12.75">
      <c r="A16" s="137">
        <v>7</v>
      </c>
      <c r="B16" s="138" t="s">
        <v>1004</v>
      </c>
      <c r="C16" s="139" t="s">
        <v>1005</v>
      </c>
      <c r="D16" s="140" t="s">
        <v>888</v>
      </c>
      <c r="E16" s="141">
        <v>6</v>
      </c>
      <c r="F16" s="477"/>
      <c r="G16" s="478">
        <f t="shared" si="0"/>
        <v>0</v>
      </c>
      <c r="O16" s="136">
        <v>2</v>
      </c>
      <c r="AA16" s="110">
        <v>1</v>
      </c>
      <c r="AB16" s="110">
        <v>7</v>
      </c>
      <c r="AC16" s="110">
        <v>7</v>
      </c>
      <c r="AZ16" s="110">
        <v>2</v>
      </c>
      <c r="BA16" s="110">
        <f t="shared" si="1"/>
        <v>0</v>
      </c>
      <c r="BB16" s="110">
        <f t="shared" si="2"/>
        <v>0</v>
      </c>
      <c r="BC16" s="110">
        <f t="shared" si="3"/>
        <v>0</v>
      </c>
      <c r="BD16" s="110">
        <f t="shared" si="4"/>
        <v>0</v>
      </c>
      <c r="BE16" s="110">
        <f t="shared" si="5"/>
        <v>0</v>
      </c>
      <c r="CA16" s="142">
        <v>1</v>
      </c>
      <c r="CB16" s="142">
        <v>7</v>
      </c>
      <c r="CZ16" s="110">
        <v>0.00038</v>
      </c>
    </row>
    <row r="17" spans="1:104" ht="12.75">
      <c r="A17" s="137">
        <v>8</v>
      </c>
      <c r="B17" s="138" t="s">
        <v>1006</v>
      </c>
      <c r="C17" s="139" t="s">
        <v>1007</v>
      </c>
      <c r="D17" s="140" t="s">
        <v>888</v>
      </c>
      <c r="E17" s="141">
        <v>20</v>
      </c>
      <c r="F17" s="477"/>
      <c r="G17" s="478">
        <f t="shared" si="0"/>
        <v>0</v>
      </c>
      <c r="O17" s="136">
        <v>2</v>
      </c>
      <c r="AA17" s="110">
        <v>1</v>
      </c>
      <c r="AB17" s="110">
        <v>7</v>
      </c>
      <c r="AC17" s="110">
        <v>7</v>
      </c>
      <c r="AZ17" s="110">
        <v>2</v>
      </c>
      <c r="BA17" s="110">
        <f t="shared" si="1"/>
        <v>0</v>
      </c>
      <c r="BB17" s="110">
        <f t="shared" si="2"/>
        <v>0</v>
      </c>
      <c r="BC17" s="110">
        <f t="shared" si="3"/>
        <v>0</v>
      </c>
      <c r="BD17" s="110">
        <f t="shared" si="4"/>
        <v>0</v>
      </c>
      <c r="BE17" s="110">
        <f t="shared" si="5"/>
        <v>0</v>
      </c>
      <c r="CA17" s="142">
        <v>1</v>
      </c>
      <c r="CB17" s="142">
        <v>7</v>
      </c>
      <c r="CZ17" s="110">
        <v>0.00047</v>
      </c>
    </row>
    <row r="18" spans="1:104" ht="12.75">
      <c r="A18" s="137">
        <v>9</v>
      </c>
      <c r="B18" s="138" t="s">
        <v>1008</v>
      </c>
      <c r="C18" s="139" t="s">
        <v>1009</v>
      </c>
      <c r="D18" s="140" t="s">
        <v>888</v>
      </c>
      <c r="E18" s="141">
        <v>10</v>
      </c>
      <c r="F18" s="477"/>
      <c r="G18" s="478">
        <f t="shared" si="0"/>
        <v>0</v>
      </c>
      <c r="O18" s="136">
        <v>2</v>
      </c>
      <c r="AA18" s="110">
        <v>1</v>
      </c>
      <c r="AB18" s="110">
        <v>7</v>
      </c>
      <c r="AC18" s="110">
        <v>7</v>
      </c>
      <c r="AZ18" s="110">
        <v>2</v>
      </c>
      <c r="BA18" s="110">
        <f t="shared" si="1"/>
        <v>0</v>
      </c>
      <c r="BB18" s="110">
        <f t="shared" si="2"/>
        <v>0</v>
      </c>
      <c r="BC18" s="110">
        <f t="shared" si="3"/>
        <v>0</v>
      </c>
      <c r="BD18" s="110">
        <f t="shared" si="4"/>
        <v>0</v>
      </c>
      <c r="BE18" s="110">
        <f t="shared" si="5"/>
        <v>0</v>
      </c>
      <c r="CA18" s="142">
        <v>1</v>
      </c>
      <c r="CB18" s="142">
        <v>7</v>
      </c>
      <c r="CZ18" s="110">
        <v>0.00152</v>
      </c>
    </row>
    <row r="19" spans="1:104" ht="12.75">
      <c r="A19" s="137">
        <v>10</v>
      </c>
      <c r="B19" s="138" t="s">
        <v>1010</v>
      </c>
      <c r="C19" s="139" t="s">
        <v>1011</v>
      </c>
      <c r="D19" s="140" t="s">
        <v>888</v>
      </c>
      <c r="E19" s="141">
        <v>15</v>
      </c>
      <c r="F19" s="477"/>
      <c r="G19" s="478">
        <f t="shared" si="0"/>
        <v>0</v>
      </c>
      <c r="O19" s="136">
        <v>2</v>
      </c>
      <c r="AA19" s="110">
        <v>1</v>
      </c>
      <c r="AB19" s="110">
        <v>7</v>
      </c>
      <c r="AC19" s="110">
        <v>7</v>
      </c>
      <c r="AZ19" s="110">
        <v>2</v>
      </c>
      <c r="BA19" s="110">
        <f t="shared" si="1"/>
        <v>0</v>
      </c>
      <c r="BB19" s="110">
        <f t="shared" si="2"/>
        <v>0</v>
      </c>
      <c r="BC19" s="110">
        <f t="shared" si="3"/>
        <v>0</v>
      </c>
      <c r="BD19" s="110">
        <f t="shared" si="4"/>
        <v>0</v>
      </c>
      <c r="BE19" s="110">
        <f t="shared" si="5"/>
        <v>0</v>
      </c>
      <c r="CA19" s="142">
        <v>1</v>
      </c>
      <c r="CB19" s="142">
        <v>7</v>
      </c>
      <c r="CZ19" s="110">
        <v>0.00052</v>
      </c>
    </row>
    <row r="20" spans="1:104" ht="12.75">
      <c r="A20" s="137">
        <v>11</v>
      </c>
      <c r="B20" s="138" t="s">
        <v>1012</v>
      </c>
      <c r="C20" s="139" t="s">
        <v>1013</v>
      </c>
      <c r="D20" s="140" t="s">
        <v>888</v>
      </c>
      <c r="E20" s="141">
        <v>5</v>
      </c>
      <c r="F20" s="477"/>
      <c r="G20" s="478">
        <f t="shared" si="0"/>
        <v>0</v>
      </c>
      <c r="O20" s="136">
        <v>2</v>
      </c>
      <c r="AA20" s="110">
        <v>1</v>
      </c>
      <c r="AB20" s="110">
        <v>7</v>
      </c>
      <c r="AC20" s="110">
        <v>7</v>
      </c>
      <c r="AZ20" s="110">
        <v>2</v>
      </c>
      <c r="BA20" s="110">
        <f t="shared" si="1"/>
        <v>0</v>
      </c>
      <c r="BB20" s="110">
        <f t="shared" si="2"/>
        <v>0</v>
      </c>
      <c r="BC20" s="110">
        <f t="shared" si="3"/>
        <v>0</v>
      </c>
      <c r="BD20" s="110">
        <f t="shared" si="4"/>
        <v>0</v>
      </c>
      <c r="BE20" s="110">
        <f t="shared" si="5"/>
        <v>0</v>
      </c>
      <c r="CA20" s="142">
        <v>1</v>
      </c>
      <c r="CB20" s="142">
        <v>7</v>
      </c>
      <c r="CZ20" s="110">
        <v>0.00078</v>
      </c>
    </row>
    <row r="21" spans="1:104" ht="12.75">
      <c r="A21" s="137">
        <v>12</v>
      </c>
      <c r="B21" s="138" t="s">
        <v>1014</v>
      </c>
      <c r="C21" s="139" t="s">
        <v>1015</v>
      </c>
      <c r="D21" s="140" t="s">
        <v>888</v>
      </c>
      <c r="E21" s="141">
        <v>10</v>
      </c>
      <c r="F21" s="477"/>
      <c r="G21" s="478">
        <f t="shared" si="0"/>
        <v>0</v>
      </c>
      <c r="O21" s="136">
        <v>2</v>
      </c>
      <c r="AA21" s="110">
        <v>1</v>
      </c>
      <c r="AB21" s="110">
        <v>7</v>
      </c>
      <c r="AC21" s="110">
        <v>7</v>
      </c>
      <c r="AZ21" s="110">
        <v>2</v>
      </c>
      <c r="BA21" s="110">
        <f t="shared" si="1"/>
        <v>0</v>
      </c>
      <c r="BB21" s="110">
        <f t="shared" si="2"/>
        <v>0</v>
      </c>
      <c r="BC21" s="110">
        <f t="shared" si="3"/>
        <v>0</v>
      </c>
      <c r="BD21" s="110">
        <f t="shared" si="4"/>
        <v>0</v>
      </c>
      <c r="BE21" s="110">
        <f t="shared" si="5"/>
        <v>0</v>
      </c>
      <c r="CA21" s="142">
        <v>1</v>
      </c>
      <c r="CB21" s="142">
        <v>7</v>
      </c>
      <c r="CZ21" s="110">
        <v>0.00131</v>
      </c>
    </row>
    <row r="22" spans="1:104" ht="12.75">
      <c r="A22" s="137">
        <v>13</v>
      </c>
      <c r="B22" s="138" t="s">
        <v>1016</v>
      </c>
      <c r="C22" s="139" t="s">
        <v>1017</v>
      </c>
      <c r="D22" s="140" t="s">
        <v>888</v>
      </c>
      <c r="E22" s="141">
        <v>6</v>
      </c>
      <c r="F22" s="477"/>
      <c r="G22" s="478">
        <f t="shared" si="0"/>
        <v>0</v>
      </c>
      <c r="O22" s="136">
        <v>2</v>
      </c>
      <c r="AA22" s="110">
        <v>1</v>
      </c>
      <c r="AB22" s="110">
        <v>7</v>
      </c>
      <c r="AC22" s="110">
        <v>7</v>
      </c>
      <c r="AZ22" s="110">
        <v>2</v>
      </c>
      <c r="BA22" s="110">
        <f t="shared" si="1"/>
        <v>0</v>
      </c>
      <c r="BB22" s="110">
        <f t="shared" si="2"/>
        <v>0</v>
      </c>
      <c r="BC22" s="110">
        <f t="shared" si="3"/>
        <v>0</v>
      </c>
      <c r="BD22" s="110">
        <f t="shared" si="4"/>
        <v>0</v>
      </c>
      <c r="BE22" s="110">
        <f t="shared" si="5"/>
        <v>0</v>
      </c>
      <c r="CA22" s="142">
        <v>1</v>
      </c>
      <c r="CB22" s="142">
        <v>7</v>
      </c>
      <c r="CZ22" s="110">
        <v>0.00137</v>
      </c>
    </row>
    <row r="23" spans="1:104" ht="12.75">
      <c r="A23" s="137">
        <v>14</v>
      </c>
      <c r="B23" s="138" t="s">
        <v>1018</v>
      </c>
      <c r="C23" s="139" t="s">
        <v>1019</v>
      </c>
      <c r="D23" s="140" t="s">
        <v>988</v>
      </c>
      <c r="E23" s="141">
        <v>10</v>
      </c>
      <c r="F23" s="477"/>
      <c r="G23" s="478">
        <f t="shared" si="0"/>
        <v>0</v>
      </c>
      <c r="O23" s="136">
        <v>2</v>
      </c>
      <c r="AA23" s="110">
        <v>1</v>
      </c>
      <c r="AB23" s="110">
        <v>7</v>
      </c>
      <c r="AC23" s="110">
        <v>7</v>
      </c>
      <c r="AZ23" s="110">
        <v>2</v>
      </c>
      <c r="BA23" s="110">
        <f t="shared" si="1"/>
        <v>0</v>
      </c>
      <c r="BB23" s="110">
        <f t="shared" si="2"/>
        <v>0</v>
      </c>
      <c r="BC23" s="110">
        <f t="shared" si="3"/>
        <v>0</v>
      </c>
      <c r="BD23" s="110">
        <f t="shared" si="4"/>
        <v>0</v>
      </c>
      <c r="BE23" s="110">
        <f t="shared" si="5"/>
        <v>0</v>
      </c>
      <c r="CA23" s="142">
        <v>1</v>
      </c>
      <c r="CB23" s="142">
        <v>7</v>
      </c>
      <c r="CZ23" s="110">
        <v>0</v>
      </c>
    </row>
    <row r="24" spans="1:104" ht="12.75">
      <c r="A24" s="137">
        <v>15</v>
      </c>
      <c r="B24" s="138" t="s">
        <v>1020</v>
      </c>
      <c r="C24" s="139" t="s">
        <v>1021</v>
      </c>
      <c r="D24" s="140" t="s">
        <v>988</v>
      </c>
      <c r="E24" s="141">
        <v>15</v>
      </c>
      <c r="F24" s="477"/>
      <c r="G24" s="478">
        <f t="shared" si="0"/>
        <v>0</v>
      </c>
      <c r="O24" s="136">
        <v>2</v>
      </c>
      <c r="AA24" s="110">
        <v>1</v>
      </c>
      <c r="AB24" s="110">
        <v>7</v>
      </c>
      <c r="AC24" s="110">
        <v>7</v>
      </c>
      <c r="AZ24" s="110">
        <v>2</v>
      </c>
      <c r="BA24" s="110">
        <f t="shared" si="1"/>
        <v>0</v>
      </c>
      <c r="BB24" s="110">
        <f t="shared" si="2"/>
        <v>0</v>
      </c>
      <c r="BC24" s="110">
        <f t="shared" si="3"/>
        <v>0</v>
      </c>
      <c r="BD24" s="110">
        <f t="shared" si="4"/>
        <v>0</v>
      </c>
      <c r="BE24" s="110">
        <f t="shared" si="5"/>
        <v>0</v>
      </c>
      <c r="CA24" s="142">
        <v>1</v>
      </c>
      <c r="CB24" s="142">
        <v>7</v>
      </c>
      <c r="CZ24" s="110">
        <v>0</v>
      </c>
    </row>
    <row r="25" spans="1:104" ht="12.75">
      <c r="A25" s="137">
        <v>16</v>
      </c>
      <c r="B25" s="138" t="s">
        <v>1022</v>
      </c>
      <c r="C25" s="139" t="s">
        <v>1023</v>
      </c>
      <c r="D25" s="140" t="s">
        <v>988</v>
      </c>
      <c r="E25" s="141">
        <v>12</v>
      </c>
      <c r="F25" s="477"/>
      <c r="G25" s="478">
        <f t="shared" si="0"/>
        <v>0</v>
      </c>
      <c r="O25" s="136">
        <v>2</v>
      </c>
      <c r="AA25" s="110">
        <v>1</v>
      </c>
      <c r="AB25" s="110">
        <v>7</v>
      </c>
      <c r="AC25" s="110">
        <v>7</v>
      </c>
      <c r="AZ25" s="110">
        <v>2</v>
      </c>
      <c r="BA25" s="110">
        <f t="shared" si="1"/>
        <v>0</v>
      </c>
      <c r="BB25" s="110">
        <f t="shared" si="2"/>
        <v>0</v>
      </c>
      <c r="BC25" s="110">
        <f t="shared" si="3"/>
        <v>0</v>
      </c>
      <c r="BD25" s="110">
        <f t="shared" si="4"/>
        <v>0</v>
      </c>
      <c r="BE25" s="110">
        <f t="shared" si="5"/>
        <v>0</v>
      </c>
      <c r="CA25" s="142">
        <v>1</v>
      </c>
      <c r="CB25" s="142">
        <v>7</v>
      </c>
      <c r="CZ25" s="110">
        <v>0</v>
      </c>
    </row>
    <row r="26" spans="1:104" ht="12.75">
      <c r="A26" s="137">
        <v>17</v>
      </c>
      <c r="B26" s="138" t="s">
        <v>1024</v>
      </c>
      <c r="C26" s="139" t="s">
        <v>1025</v>
      </c>
      <c r="D26" s="140" t="s">
        <v>988</v>
      </c>
      <c r="E26" s="141">
        <v>3</v>
      </c>
      <c r="F26" s="477"/>
      <c r="G26" s="478">
        <f t="shared" si="0"/>
        <v>0</v>
      </c>
      <c r="O26" s="136">
        <v>2</v>
      </c>
      <c r="AA26" s="110">
        <v>1</v>
      </c>
      <c r="AB26" s="110">
        <v>7</v>
      </c>
      <c r="AC26" s="110">
        <v>7</v>
      </c>
      <c r="AZ26" s="110">
        <v>2</v>
      </c>
      <c r="BA26" s="110">
        <f t="shared" si="1"/>
        <v>0</v>
      </c>
      <c r="BB26" s="110">
        <f t="shared" si="2"/>
        <v>0</v>
      </c>
      <c r="BC26" s="110">
        <f t="shared" si="3"/>
        <v>0</v>
      </c>
      <c r="BD26" s="110">
        <f t="shared" si="4"/>
        <v>0</v>
      </c>
      <c r="BE26" s="110">
        <f t="shared" si="5"/>
        <v>0</v>
      </c>
      <c r="CA26" s="142">
        <v>1</v>
      </c>
      <c r="CB26" s="142">
        <v>7</v>
      </c>
      <c r="CZ26" s="110">
        <v>0.00099</v>
      </c>
    </row>
    <row r="27" spans="1:104" ht="22.5">
      <c r="A27" s="137">
        <v>18</v>
      </c>
      <c r="B27" s="138" t="s">
        <v>1026</v>
      </c>
      <c r="C27" s="139" t="s">
        <v>1027</v>
      </c>
      <c r="D27" s="140" t="s">
        <v>988</v>
      </c>
      <c r="E27" s="141">
        <v>10</v>
      </c>
      <c r="F27" s="477"/>
      <c r="G27" s="478">
        <f t="shared" si="0"/>
        <v>0</v>
      </c>
      <c r="O27" s="136">
        <v>2</v>
      </c>
      <c r="AA27" s="110">
        <v>1</v>
      </c>
      <c r="AB27" s="110">
        <v>7</v>
      </c>
      <c r="AC27" s="110">
        <v>7</v>
      </c>
      <c r="AZ27" s="110">
        <v>2</v>
      </c>
      <c r="BA27" s="110">
        <f t="shared" si="1"/>
        <v>0</v>
      </c>
      <c r="BB27" s="110">
        <f t="shared" si="2"/>
        <v>0</v>
      </c>
      <c r="BC27" s="110">
        <f t="shared" si="3"/>
        <v>0</v>
      </c>
      <c r="BD27" s="110">
        <f t="shared" si="4"/>
        <v>0</v>
      </c>
      <c r="BE27" s="110">
        <f t="shared" si="5"/>
        <v>0</v>
      </c>
      <c r="CA27" s="142">
        <v>1</v>
      </c>
      <c r="CB27" s="142">
        <v>7</v>
      </c>
      <c r="CZ27" s="110">
        <v>0.00049</v>
      </c>
    </row>
    <row r="28" spans="1:104" ht="12.75">
      <c r="A28" s="137">
        <v>19</v>
      </c>
      <c r="B28" s="138" t="s">
        <v>1028</v>
      </c>
      <c r="C28" s="139" t="s">
        <v>1029</v>
      </c>
      <c r="D28" s="140" t="s">
        <v>888</v>
      </c>
      <c r="E28" s="141">
        <v>80</v>
      </c>
      <c r="F28" s="477"/>
      <c r="G28" s="478">
        <f t="shared" si="0"/>
        <v>0</v>
      </c>
      <c r="O28" s="136">
        <v>2</v>
      </c>
      <c r="AA28" s="110">
        <v>1</v>
      </c>
      <c r="AB28" s="110">
        <v>7</v>
      </c>
      <c r="AC28" s="110">
        <v>7</v>
      </c>
      <c r="AZ28" s="110">
        <v>2</v>
      </c>
      <c r="BA28" s="110">
        <f t="shared" si="1"/>
        <v>0</v>
      </c>
      <c r="BB28" s="110">
        <f t="shared" si="2"/>
        <v>0</v>
      </c>
      <c r="BC28" s="110">
        <f t="shared" si="3"/>
        <v>0</v>
      </c>
      <c r="BD28" s="110">
        <f t="shared" si="4"/>
        <v>0</v>
      </c>
      <c r="BE28" s="110">
        <f t="shared" si="5"/>
        <v>0</v>
      </c>
      <c r="CA28" s="142">
        <v>1</v>
      </c>
      <c r="CB28" s="142">
        <v>7</v>
      </c>
      <c r="CZ28" s="110">
        <v>0</v>
      </c>
    </row>
    <row r="29" spans="1:104" ht="12.75">
      <c r="A29" s="137">
        <v>20</v>
      </c>
      <c r="B29" s="138" t="s">
        <v>1030</v>
      </c>
      <c r="C29" s="139" t="s">
        <v>1031</v>
      </c>
      <c r="D29" s="140" t="s">
        <v>991</v>
      </c>
      <c r="E29" s="141">
        <v>0.078</v>
      </c>
      <c r="F29" s="477"/>
      <c r="G29" s="478">
        <f t="shared" si="0"/>
        <v>0</v>
      </c>
      <c r="O29" s="136">
        <v>2</v>
      </c>
      <c r="AA29" s="110">
        <v>1</v>
      </c>
      <c r="AB29" s="110">
        <v>5</v>
      </c>
      <c r="AC29" s="110">
        <v>5</v>
      </c>
      <c r="AZ29" s="110">
        <v>2</v>
      </c>
      <c r="BA29" s="110">
        <f t="shared" si="1"/>
        <v>0</v>
      </c>
      <c r="BB29" s="110">
        <f t="shared" si="2"/>
        <v>0</v>
      </c>
      <c r="BC29" s="110">
        <f t="shared" si="3"/>
        <v>0</v>
      </c>
      <c r="BD29" s="110">
        <f t="shared" si="4"/>
        <v>0</v>
      </c>
      <c r="BE29" s="110">
        <f t="shared" si="5"/>
        <v>0</v>
      </c>
      <c r="CA29" s="142">
        <v>1</v>
      </c>
      <c r="CB29" s="142">
        <v>5</v>
      </c>
      <c r="CZ29" s="110">
        <v>0</v>
      </c>
    </row>
    <row r="30" spans="1:57" ht="12.75">
      <c r="A30" s="143"/>
      <c r="B30" s="144" t="s">
        <v>997</v>
      </c>
      <c r="C30" s="145" t="str">
        <f>CONCATENATE(B13," ",C13)</f>
        <v>721 Vnitřní kanalizace</v>
      </c>
      <c r="D30" s="146"/>
      <c r="E30" s="147"/>
      <c r="F30" s="479"/>
      <c r="G30" s="480">
        <f>SUM(G13:G29)</f>
        <v>0</v>
      </c>
      <c r="O30" s="136">
        <v>4</v>
      </c>
      <c r="BA30" s="148">
        <f>SUM(BA13:BA29)</f>
        <v>0</v>
      </c>
      <c r="BB30" s="148">
        <f>SUM(BB13:BB29)</f>
        <v>0</v>
      </c>
      <c r="BC30" s="148">
        <f>SUM(BC13:BC29)</f>
        <v>0</v>
      </c>
      <c r="BD30" s="148">
        <f>SUM(BD13:BD29)</f>
        <v>0</v>
      </c>
      <c r="BE30" s="148">
        <f>SUM(BE13:BE29)</f>
        <v>0</v>
      </c>
    </row>
    <row r="31" spans="1:15" ht="12.75">
      <c r="A31" s="129" t="s">
        <v>983</v>
      </c>
      <c r="B31" s="130" t="s">
        <v>1032</v>
      </c>
      <c r="C31" s="131" t="s">
        <v>1033</v>
      </c>
      <c r="D31" s="132"/>
      <c r="E31" s="133"/>
      <c r="F31" s="481"/>
      <c r="G31" s="482"/>
      <c r="H31" s="135"/>
      <c r="I31" s="135"/>
      <c r="O31" s="136">
        <v>1</v>
      </c>
    </row>
    <row r="32" spans="1:104" ht="12.75">
      <c r="A32" s="137">
        <v>21</v>
      </c>
      <c r="B32" s="138" t="s">
        <v>1034</v>
      </c>
      <c r="C32" s="139" t="s">
        <v>1035</v>
      </c>
      <c r="D32" s="140" t="s">
        <v>888</v>
      </c>
      <c r="E32" s="141">
        <v>25</v>
      </c>
      <c r="F32" s="477"/>
      <c r="G32" s="478">
        <f aca="true" t="shared" si="6" ref="G32:G47">E32*F32</f>
        <v>0</v>
      </c>
      <c r="O32" s="136">
        <v>2</v>
      </c>
      <c r="AA32" s="110">
        <v>1</v>
      </c>
      <c r="AB32" s="110">
        <v>7</v>
      </c>
      <c r="AC32" s="110">
        <v>7</v>
      </c>
      <c r="AZ32" s="110">
        <v>2</v>
      </c>
      <c r="BA32" s="110">
        <f aca="true" t="shared" si="7" ref="BA32:BA47">IF(AZ32=1,G32,0)</f>
        <v>0</v>
      </c>
      <c r="BB32" s="110">
        <f aca="true" t="shared" si="8" ref="BB32:BB47">IF(AZ32=2,G32,0)</f>
        <v>0</v>
      </c>
      <c r="BC32" s="110">
        <f aca="true" t="shared" si="9" ref="BC32:BC47">IF(AZ32=3,G32,0)</f>
        <v>0</v>
      </c>
      <c r="BD32" s="110">
        <f aca="true" t="shared" si="10" ref="BD32:BD47">IF(AZ32=4,G32,0)</f>
        <v>0</v>
      </c>
      <c r="BE32" s="110">
        <f aca="true" t="shared" si="11" ref="BE32:BE47">IF(AZ32=5,G32,0)</f>
        <v>0</v>
      </c>
      <c r="CA32" s="142">
        <v>1</v>
      </c>
      <c r="CB32" s="142">
        <v>7</v>
      </c>
      <c r="CZ32" s="110">
        <v>0.01588</v>
      </c>
    </row>
    <row r="33" spans="1:104" ht="12.75">
      <c r="A33" s="137">
        <v>22</v>
      </c>
      <c r="B33" s="138" t="s">
        <v>1036</v>
      </c>
      <c r="C33" s="139" t="s">
        <v>1037</v>
      </c>
      <c r="D33" s="140" t="s">
        <v>988</v>
      </c>
      <c r="E33" s="141">
        <v>12</v>
      </c>
      <c r="F33" s="477"/>
      <c r="G33" s="478">
        <f t="shared" si="6"/>
        <v>0</v>
      </c>
      <c r="O33" s="136">
        <v>2</v>
      </c>
      <c r="AA33" s="110">
        <v>1</v>
      </c>
      <c r="AB33" s="110">
        <v>7</v>
      </c>
      <c r="AC33" s="110">
        <v>7</v>
      </c>
      <c r="AZ33" s="110">
        <v>2</v>
      </c>
      <c r="BA33" s="110">
        <f t="shared" si="7"/>
        <v>0</v>
      </c>
      <c r="BB33" s="110">
        <f t="shared" si="8"/>
        <v>0</v>
      </c>
      <c r="BC33" s="110">
        <f t="shared" si="9"/>
        <v>0</v>
      </c>
      <c r="BD33" s="110">
        <f t="shared" si="10"/>
        <v>0</v>
      </c>
      <c r="BE33" s="110">
        <f t="shared" si="11"/>
        <v>0</v>
      </c>
      <c r="CA33" s="142">
        <v>1</v>
      </c>
      <c r="CB33" s="142">
        <v>7</v>
      </c>
      <c r="CZ33" s="110">
        <v>0.00015</v>
      </c>
    </row>
    <row r="34" spans="1:104" ht="12.75">
      <c r="A34" s="137">
        <v>23</v>
      </c>
      <c r="B34" s="138" t="s">
        <v>1038</v>
      </c>
      <c r="C34" s="139" t="s">
        <v>1039</v>
      </c>
      <c r="D34" s="140" t="s">
        <v>988</v>
      </c>
      <c r="E34" s="141">
        <v>6</v>
      </c>
      <c r="F34" s="477"/>
      <c r="G34" s="478">
        <f t="shared" si="6"/>
        <v>0</v>
      </c>
      <c r="O34" s="136">
        <v>2</v>
      </c>
      <c r="AA34" s="110">
        <v>1</v>
      </c>
      <c r="AB34" s="110">
        <v>7</v>
      </c>
      <c r="AC34" s="110">
        <v>7</v>
      </c>
      <c r="AZ34" s="110">
        <v>2</v>
      </c>
      <c r="BA34" s="110">
        <f t="shared" si="7"/>
        <v>0</v>
      </c>
      <c r="BB34" s="110">
        <f t="shared" si="8"/>
        <v>0</v>
      </c>
      <c r="BC34" s="110">
        <f t="shared" si="9"/>
        <v>0</v>
      </c>
      <c r="BD34" s="110">
        <f t="shared" si="10"/>
        <v>0</v>
      </c>
      <c r="BE34" s="110">
        <f t="shared" si="11"/>
        <v>0</v>
      </c>
      <c r="CA34" s="142">
        <v>1</v>
      </c>
      <c r="CB34" s="142">
        <v>7</v>
      </c>
      <c r="CZ34" s="110">
        <v>0.00021</v>
      </c>
    </row>
    <row r="35" spans="1:104" ht="12.75">
      <c r="A35" s="137">
        <v>24</v>
      </c>
      <c r="B35" s="138" t="s">
        <v>1040</v>
      </c>
      <c r="C35" s="139" t="s">
        <v>1041</v>
      </c>
      <c r="D35" s="140" t="s">
        <v>888</v>
      </c>
      <c r="E35" s="141">
        <v>80</v>
      </c>
      <c r="F35" s="477"/>
      <c r="G35" s="478">
        <f t="shared" si="6"/>
        <v>0</v>
      </c>
      <c r="O35" s="136">
        <v>2</v>
      </c>
      <c r="AA35" s="110">
        <v>1</v>
      </c>
      <c r="AB35" s="110">
        <v>7</v>
      </c>
      <c r="AC35" s="110">
        <v>7</v>
      </c>
      <c r="AZ35" s="110">
        <v>2</v>
      </c>
      <c r="BA35" s="110">
        <f t="shared" si="7"/>
        <v>0</v>
      </c>
      <c r="BB35" s="110">
        <f t="shared" si="8"/>
        <v>0</v>
      </c>
      <c r="BC35" s="110">
        <f t="shared" si="9"/>
        <v>0</v>
      </c>
      <c r="BD35" s="110">
        <f t="shared" si="10"/>
        <v>0</v>
      </c>
      <c r="BE35" s="110">
        <f t="shared" si="11"/>
        <v>0</v>
      </c>
      <c r="CA35" s="142">
        <v>1</v>
      </c>
      <c r="CB35" s="142">
        <v>7</v>
      </c>
      <c r="CZ35" s="110">
        <v>0.00046</v>
      </c>
    </row>
    <row r="36" spans="1:104" ht="12.75">
      <c r="A36" s="137">
        <v>25</v>
      </c>
      <c r="B36" s="138" t="s">
        <v>1042</v>
      </c>
      <c r="C36" s="139" t="s">
        <v>1043</v>
      </c>
      <c r="D36" s="140" t="s">
        <v>888</v>
      </c>
      <c r="E36" s="141">
        <v>90</v>
      </c>
      <c r="F36" s="477"/>
      <c r="G36" s="478">
        <f t="shared" si="6"/>
        <v>0</v>
      </c>
      <c r="O36" s="136">
        <v>2</v>
      </c>
      <c r="AA36" s="110">
        <v>1</v>
      </c>
      <c r="AB36" s="110">
        <v>7</v>
      </c>
      <c r="AC36" s="110">
        <v>7</v>
      </c>
      <c r="AZ36" s="110">
        <v>2</v>
      </c>
      <c r="BA36" s="110">
        <f t="shared" si="7"/>
        <v>0</v>
      </c>
      <c r="BB36" s="110">
        <f t="shared" si="8"/>
        <v>0</v>
      </c>
      <c r="BC36" s="110">
        <f t="shared" si="9"/>
        <v>0</v>
      </c>
      <c r="BD36" s="110">
        <f t="shared" si="10"/>
        <v>0</v>
      </c>
      <c r="BE36" s="110">
        <f t="shared" si="11"/>
        <v>0</v>
      </c>
      <c r="CA36" s="142">
        <v>1</v>
      </c>
      <c r="CB36" s="142">
        <v>7</v>
      </c>
      <c r="CZ36" s="110">
        <v>0.00051</v>
      </c>
    </row>
    <row r="37" spans="1:104" ht="12.75">
      <c r="A37" s="137">
        <v>26</v>
      </c>
      <c r="B37" s="138" t="s">
        <v>1044</v>
      </c>
      <c r="C37" s="139" t="s">
        <v>1045</v>
      </c>
      <c r="D37" s="140" t="s">
        <v>888</v>
      </c>
      <c r="E37" s="141">
        <v>40</v>
      </c>
      <c r="F37" s="477"/>
      <c r="G37" s="478">
        <f t="shared" si="6"/>
        <v>0</v>
      </c>
      <c r="O37" s="136">
        <v>2</v>
      </c>
      <c r="AA37" s="110">
        <v>1</v>
      </c>
      <c r="AB37" s="110">
        <v>7</v>
      </c>
      <c r="AC37" s="110">
        <v>7</v>
      </c>
      <c r="AZ37" s="110">
        <v>2</v>
      </c>
      <c r="BA37" s="110">
        <f t="shared" si="7"/>
        <v>0</v>
      </c>
      <c r="BB37" s="110">
        <f t="shared" si="8"/>
        <v>0</v>
      </c>
      <c r="BC37" s="110">
        <f t="shared" si="9"/>
        <v>0</v>
      </c>
      <c r="BD37" s="110">
        <f t="shared" si="10"/>
        <v>0</v>
      </c>
      <c r="BE37" s="110">
        <f t="shared" si="11"/>
        <v>0</v>
      </c>
      <c r="CA37" s="142">
        <v>1</v>
      </c>
      <c r="CB37" s="142">
        <v>7</v>
      </c>
      <c r="CZ37" s="110">
        <v>2E-05</v>
      </c>
    </row>
    <row r="38" spans="1:104" ht="12.75">
      <c r="A38" s="137">
        <v>27</v>
      </c>
      <c r="B38" s="138" t="s">
        <v>1044</v>
      </c>
      <c r="C38" s="139" t="s">
        <v>1046</v>
      </c>
      <c r="D38" s="140" t="s">
        <v>888</v>
      </c>
      <c r="E38" s="141">
        <v>70</v>
      </c>
      <c r="F38" s="477"/>
      <c r="G38" s="478">
        <f t="shared" si="6"/>
        <v>0</v>
      </c>
      <c r="O38" s="136">
        <v>2</v>
      </c>
      <c r="AA38" s="110">
        <v>1</v>
      </c>
      <c r="AB38" s="110">
        <v>7</v>
      </c>
      <c r="AC38" s="110">
        <v>7</v>
      </c>
      <c r="AZ38" s="110">
        <v>2</v>
      </c>
      <c r="BA38" s="110">
        <f t="shared" si="7"/>
        <v>0</v>
      </c>
      <c r="BB38" s="110">
        <f t="shared" si="8"/>
        <v>0</v>
      </c>
      <c r="BC38" s="110">
        <f t="shared" si="9"/>
        <v>0</v>
      </c>
      <c r="BD38" s="110">
        <f t="shared" si="10"/>
        <v>0</v>
      </c>
      <c r="BE38" s="110">
        <f t="shared" si="11"/>
        <v>0</v>
      </c>
      <c r="CA38" s="142">
        <v>1</v>
      </c>
      <c r="CB38" s="142">
        <v>7</v>
      </c>
      <c r="CZ38" s="110">
        <v>4E-05</v>
      </c>
    </row>
    <row r="39" spans="1:104" ht="12.75">
      <c r="A39" s="137">
        <v>28</v>
      </c>
      <c r="B39" s="138" t="s">
        <v>1047</v>
      </c>
      <c r="C39" s="139" t="s">
        <v>1048</v>
      </c>
      <c r="D39" s="140" t="s">
        <v>888</v>
      </c>
      <c r="E39" s="141">
        <v>35</v>
      </c>
      <c r="F39" s="477"/>
      <c r="G39" s="478">
        <f t="shared" si="6"/>
        <v>0</v>
      </c>
      <c r="O39" s="136">
        <v>2</v>
      </c>
      <c r="AA39" s="110">
        <v>1</v>
      </c>
      <c r="AB39" s="110">
        <v>7</v>
      </c>
      <c r="AC39" s="110">
        <v>7</v>
      </c>
      <c r="AZ39" s="110">
        <v>2</v>
      </c>
      <c r="BA39" s="110">
        <f t="shared" si="7"/>
        <v>0</v>
      </c>
      <c r="BB39" s="110">
        <f t="shared" si="8"/>
        <v>0</v>
      </c>
      <c r="BC39" s="110">
        <f t="shared" si="9"/>
        <v>0</v>
      </c>
      <c r="BD39" s="110">
        <f t="shared" si="10"/>
        <v>0</v>
      </c>
      <c r="BE39" s="110">
        <f t="shared" si="11"/>
        <v>0</v>
      </c>
      <c r="CA39" s="142">
        <v>1</v>
      </c>
      <c r="CB39" s="142">
        <v>7</v>
      </c>
      <c r="CZ39" s="110">
        <v>3E-05</v>
      </c>
    </row>
    <row r="40" spans="1:104" ht="12.75">
      <c r="A40" s="137">
        <v>29</v>
      </c>
      <c r="B40" s="138" t="s">
        <v>1047</v>
      </c>
      <c r="C40" s="139" t="s">
        <v>1049</v>
      </c>
      <c r="D40" s="140" t="s">
        <v>888</v>
      </c>
      <c r="E40" s="141">
        <v>40</v>
      </c>
      <c r="F40" s="477"/>
      <c r="G40" s="478">
        <f t="shared" si="6"/>
        <v>0</v>
      </c>
      <c r="O40" s="136">
        <v>2</v>
      </c>
      <c r="AA40" s="110">
        <v>1</v>
      </c>
      <c r="AB40" s="110">
        <v>7</v>
      </c>
      <c r="AC40" s="110">
        <v>7</v>
      </c>
      <c r="AZ40" s="110">
        <v>2</v>
      </c>
      <c r="BA40" s="110">
        <f t="shared" si="7"/>
        <v>0</v>
      </c>
      <c r="BB40" s="110">
        <f t="shared" si="8"/>
        <v>0</v>
      </c>
      <c r="BC40" s="110">
        <f t="shared" si="9"/>
        <v>0</v>
      </c>
      <c r="BD40" s="110">
        <f t="shared" si="10"/>
        <v>0</v>
      </c>
      <c r="BE40" s="110">
        <f t="shared" si="11"/>
        <v>0</v>
      </c>
      <c r="CA40" s="142">
        <v>1</v>
      </c>
      <c r="CB40" s="142">
        <v>7</v>
      </c>
      <c r="CZ40" s="110">
        <v>6E-05</v>
      </c>
    </row>
    <row r="41" spans="1:104" ht="12.75">
      <c r="A41" s="137">
        <v>30</v>
      </c>
      <c r="B41" s="138" t="s">
        <v>1050</v>
      </c>
      <c r="C41" s="139" t="s">
        <v>1051</v>
      </c>
      <c r="D41" s="140" t="s">
        <v>988</v>
      </c>
      <c r="E41" s="141">
        <v>62</v>
      </c>
      <c r="F41" s="477"/>
      <c r="G41" s="478">
        <f t="shared" si="6"/>
        <v>0</v>
      </c>
      <c r="O41" s="136">
        <v>2</v>
      </c>
      <c r="AA41" s="110">
        <v>1</v>
      </c>
      <c r="AB41" s="110">
        <v>7</v>
      </c>
      <c r="AC41" s="110">
        <v>7</v>
      </c>
      <c r="AZ41" s="110">
        <v>2</v>
      </c>
      <c r="BA41" s="110">
        <f t="shared" si="7"/>
        <v>0</v>
      </c>
      <c r="BB41" s="110">
        <f t="shared" si="8"/>
        <v>0</v>
      </c>
      <c r="BC41" s="110">
        <f t="shared" si="9"/>
        <v>0</v>
      </c>
      <c r="BD41" s="110">
        <f t="shared" si="10"/>
        <v>0</v>
      </c>
      <c r="BE41" s="110">
        <f t="shared" si="11"/>
        <v>0</v>
      </c>
      <c r="CA41" s="142">
        <v>1</v>
      </c>
      <c r="CB41" s="142">
        <v>7</v>
      </c>
      <c r="CZ41" s="110">
        <v>0</v>
      </c>
    </row>
    <row r="42" spans="1:104" ht="12.75">
      <c r="A42" s="137">
        <v>31</v>
      </c>
      <c r="B42" s="138" t="s">
        <v>1052</v>
      </c>
      <c r="C42" s="139" t="s">
        <v>1053</v>
      </c>
      <c r="D42" s="140" t="s">
        <v>988</v>
      </c>
      <c r="E42" s="141">
        <v>2</v>
      </c>
      <c r="F42" s="477"/>
      <c r="G42" s="478">
        <f t="shared" si="6"/>
        <v>0</v>
      </c>
      <c r="O42" s="136">
        <v>2</v>
      </c>
      <c r="AA42" s="110">
        <v>1</v>
      </c>
      <c r="AB42" s="110">
        <v>7</v>
      </c>
      <c r="AC42" s="110">
        <v>7</v>
      </c>
      <c r="AZ42" s="110">
        <v>2</v>
      </c>
      <c r="BA42" s="110">
        <f t="shared" si="7"/>
        <v>0</v>
      </c>
      <c r="BB42" s="110">
        <f t="shared" si="8"/>
        <v>0</v>
      </c>
      <c r="BC42" s="110">
        <f t="shared" si="9"/>
        <v>0</v>
      </c>
      <c r="BD42" s="110">
        <f t="shared" si="10"/>
        <v>0</v>
      </c>
      <c r="BE42" s="110">
        <f t="shared" si="11"/>
        <v>0</v>
      </c>
      <c r="CA42" s="142">
        <v>1</v>
      </c>
      <c r="CB42" s="142">
        <v>7</v>
      </c>
      <c r="CZ42" s="110">
        <v>2E-05</v>
      </c>
    </row>
    <row r="43" spans="1:104" ht="12.75">
      <c r="A43" s="137">
        <v>32</v>
      </c>
      <c r="B43" s="138" t="s">
        <v>1054</v>
      </c>
      <c r="C43" s="139" t="s">
        <v>1055</v>
      </c>
      <c r="D43" s="140" t="s">
        <v>888</v>
      </c>
      <c r="E43" s="141">
        <v>165</v>
      </c>
      <c r="F43" s="477"/>
      <c r="G43" s="478">
        <f t="shared" si="6"/>
        <v>0</v>
      </c>
      <c r="O43" s="136">
        <v>2</v>
      </c>
      <c r="AA43" s="110">
        <v>1</v>
      </c>
      <c r="AB43" s="110">
        <v>7</v>
      </c>
      <c r="AC43" s="110">
        <v>7</v>
      </c>
      <c r="AZ43" s="110">
        <v>2</v>
      </c>
      <c r="BA43" s="110">
        <f t="shared" si="7"/>
        <v>0</v>
      </c>
      <c r="BB43" s="110">
        <f t="shared" si="8"/>
        <v>0</v>
      </c>
      <c r="BC43" s="110">
        <f t="shared" si="9"/>
        <v>0</v>
      </c>
      <c r="BD43" s="110">
        <f t="shared" si="10"/>
        <v>0</v>
      </c>
      <c r="BE43" s="110">
        <f t="shared" si="11"/>
        <v>0</v>
      </c>
      <c r="CA43" s="142">
        <v>1</v>
      </c>
      <c r="CB43" s="142">
        <v>7</v>
      </c>
      <c r="CZ43" s="110">
        <v>0</v>
      </c>
    </row>
    <row r="44" spans="1:104" ht="12.75">
      <c r="A44" s="137">
        <v>33</v>
      </c>
      <c r="B44" s="138" t="s">
        <v>1056</v>
      </c>
      <c r="C44" s="139" t="s">
        <v>1057</v>
      </c>
      <c r="D44" s="140" t="s">
        <v>888</v>
      </c>
      <c r="E44" s="141">
        <v>165</v>
      </c>
      <c r="F44" s="477"/>
      <c r="G44" s="478">
        <f t="shared" si="6"/>
        <v>0</v>
      </c>
      <c r="O44" s="136">
        <v>2</v>
      </c>
      <c r="AA44" s="110">
        <v>1</v>
      </c>
      <c r="AB44" s="110">
        <v>7</v>
      </c>
      <c r="AC44" s="110">
        <v>7</v>
      </c>
      <c r="AZ44" s="110">
        <v>2</v>
      </c>
      <c r="BA44" s="110">
        <f t="shared" si="7"/>
        <v>0</v>
      </c>
      <c r="BB44" s="110">
        <f t="shared" si="8"/>
        <v>0</v>
      </c>
      <c r="BC44" s="110">
        <f t="shared" si="9"/>
        <v>0</v>
      </c>
      <c r="BD44" s="110">
        <f t="shared" si="10"/>
        <v>0</v>
      </c>
      <c r="BE44" s="110">
        <f t="shared" si="11"/>
        <v>0</v>
      </c>
      <c r="CA44" s="142">
        <v>1</v>
      </c>
      <c r="CB44" s="142">
        <v>7</v>
      </c>
      <c r="CZ44" s="110">
        <v>1E-05</v>
      </c>
    </row>
    <row r="45" spans="1:104" ht="12.75">
      <c r="A45" s="137">
        <v>34</v>
      </c>
      <c r="B45" s="138" t="s">
        <v>1058</v>
      </c>
      <c r="C45" s="139" t="s">
        <v>1059</v>
      </c>
      <c r="D45" s="140" t="s">
        <v>991</v>
      </c>
      <c r="E45" s="141">
        <v>0.664</v>
      </c>
      <c r="F45" s="477"/>
      <c r="G45" s="478">
        <f t="shared" si="6"/>
        <v>0</v>
      </c>
      <c r="O45" s="136">
        <v>2</v>
      </c>
      <c r="AA45" s="110">
        <v>1</v>
      </c>
      <c r="AB45" s="110">
        <v>5</v>
      </c>
      <c r="AC45" s="110">
        <v>5</v>
      </c>
      <c r="AZ45" s="110">
        <v>2</v>
      </c>
      <c r="BA45" s="110">
        <f t="shared" si="7"/>
        <v>0</v>
      </c>
      <c r="BB45" s="110">
        <f t="shared" si="8"/>
        <v>0</v>
      </c>
      <c r="BC45" s="110">
        <f t="shared" si="9"/>
        <v>0</v>
      </c>
      <c r="BD45" s="110">
        <f t="shared" si="10"/>
        <v>0</v>
      </c>
      <c r="BE45" s="110">
        <f t="shared" si="11"/>
        <v>0</v>
      </c>
      <c r="CA45" s="142">
        <v>1</v>
      </c>
      <c r="CB45" s="142">
        <v>5</v>
      </c>
      <c r="CZ45" s="110">
        <v>0</v>
      </c>
    </row>
    <row r="46" spans="1:104" ht="12.75">
      <c r="A46" s="137">
        <v>35</v>
      </c>
      <c r="B46" s="138" t="s">
        <v>1060</v>
      </c>
      <c r="C46" s="139" t="s">
        <v>1061</v>
      </c>
      <c r="D46" s="140" t="s">
        <v>988</v>
      </c>
      <c r="E46" s="141">
        <v>11</v>
      </c>
      <c r="F46" s="477"/>
      <c r="G46" s="478">
        <f t="shared" si="6"/>
        <v>0</v>
      </c>
      <c r="O46" s="136">
        <v>2</v>
      </c>
      <c r="AA46" s="110">
        <v>3</v>
      </c>
      <c r="AB46" s="110">
        <v>7</v>
      </c>
      <c r="AC46" s="110">
        <v>28650014</v>
      </c>
      <c r="AZ46" s="110">
        <v>2</v>
      </c>
      <c r="BA46" s="110">
        <f t="shared" si="7"/>
        <v>0</v>
      </c>
      <c r="BB46" s="110">
        <f t="shared" si="8"/>
        <v>0</v>
      </c>
      <c r="BC46" s="110">
        <f t="shared" si="9"/>
        <v>0</v>
      </c>
      <c r="BD46" s="110">
        <f t="shared" si="10"/>
        <v>0</v>
      </c>
      <c r="BE46" s="110">
        <f t="shared" si="11"/>
        <v>0</v>
      </c>
      <c r="CA46" s="142">
        <v>3</v>
      </c>
      <c r="CB46" s="142">
        <v>7</v>
      </c>
      <c r="CZ46" s="110">
        <v>0.005</v>
      </c>
    </row>
    <row r="47" spans="1:104" ht="12.75">
      <c r="A47" s="137">
        <v>36</v>
      </c>
      <c r="B47" s="138" t="s">
        <v>1062</v>
      </c>
      <c r="C47" s="139" t="s">
        <v>1063</v>
      </c>
      <c r="D47" s="140" t="s">
        <v>988</v>
      </c>
      <c r="E47" s="141">
        <v>4</v>
      </c>
      <c r="F47" s="477"/>
      <c r="G47" s="478">
        <f t="shared" si="6"/>
        <v>0</v>
      </c>
      <c r="O47" s="136">
        <v>2</v>
      </c>
      <c r="AA47" s="110">
        <v>3</v>
      </c>
      <c r="AB47" s="110">
        <v>7</v>
      </c>
      <c r="AC47" s="110">
        <v>44982614</v>
      </c>
      <c r="AZ47" s="110">
        <v>2</v>
      </c>
      <c r="BA47" s="110">
        <f t="shared" si="7"/>
        <v>0</v>
      </c>
      <c r="BB47" s="110">
        <f t="shared" si="8"/>
        <v>0</v>
      </c>
      <c r="BC47" s="110">
        <f t="shared" si="9"/>
        <v>0</v>
      </c>
      <c r="BD47" s="110">
        <f t="shared" si="10"/>
        <v>0</v>
      </c>
      <c r="BE47" s="110">
        <f t="shared" si="11"/>
        <v>0</v>
      </c>
      <c r="CA47" s="142">
        <v>3</v>
      </c>
      <c r="CB47" s="142">
        <v>7</v>
      </c>
      <c r="CZ47" s="110">
        <v>0.03</v>
      </c>
    </row>
    <row r="48" spans="1:57" ht="12.75">
      <c r="A48" s="143"/>
      <c r="B48" s="144" t="s">
        <v>997</v>
      </c>
      <c r="C48" s="145" t="str">
        <f>CONCATENATE(B31," ",C31)</f>
        <v>722 Vnitřní vodovod</v>
      </c>
      <c r="D48" s="146"/>
      <c r="E48" s="147"/>
      <c r="F48" s="479"/>
      <c r="G48" s="480">
        <f>SUM(G31:G47)</f>
        <v>0</v>
      </c>
      <c r="O48" s="136">
        <v>4</v>
      </c>
      <c r="BA48" s="148">
        <f>SUM(BA31:BA47)</f>
        <v>0</v>
      </c>
      <c r="BB48" s="148">
        <f>SUM(BB31:BB47)</f>
        <v>0</v>
      </c>
      <c r="BC48" s="148">
        <f>SUM(BC31:BC47)</f>
        <v>0</v>
      </c>
      <c r="BD48" s="148">
        <f>SUM(BD31:BD47)</f>
        <v>0</v>
      </c>
      <c r="BE48" s="148">
        <f>SUM(BE31:BE47)</f>
        <v>0</v>
      </c>
    </row>
    <row r="49" spans="1:15" ht="12.75">
      <c r="A49" s="129" t="s">
        <v>983</v>
      </c>
      <c r="B49" s="130" t="s">
        <v>1064</v>
      </c>
      <c r="C49" s="131" t="s">
        <v>1065</v>
      </c>
      <c r="D49" s="132"/>
      <c r="E49" s="133"/>
      <c r="F49" s="481"/>
      <c r="G49" s="482"/>
      <c r="H49" s="135"/>
      <c r="I49" s="135"/>
      <c r="O49" s="136">
        <v>1</v>
      </c>
    </row>
    <row r="50" spans="1:104" ht="22.5">
      <c r="A50" s="137">
        <v>37</v>
      </c>
      <c r="B50" s="138" t="s">
        <v>1066</v>
      </c>
      <c r="C50" s="139" t="s">
        <v>1067</v>
      </c>
      <c r="D50" s="140" t="s">
        <v>1068</v>
      </c>
      <c r="E50" s="141">
        <v>7</v>
      </c>
      <c r="F50" s="477"/>
      <c r="G50" s="478">
        <f aca="true" t="shared" si="12" ref="G50:G68">E50*F50</f>
        <v>0</v>
      </c>
      <c r="O50" s="136">
        <v>2</v>
      </c>
      <c r="AA50" s="110">
        <v>1</v>
      </c>
      <c r="AB50" s="110">
        <v>7</v>
      </c>
      <c r="AC50" s="110">
        <v>7</v>
      </c>
      <c r="AZ50" s="110">
        <v>2</v>
      </c>
      <c r="BA50" s="110">
        <f aca="true" t="shared" si="13" ref="BA50:BA68">IF(AZ50=1,G50,0)</f>
        <v>0</v>
      </c>
      <c r="BB50" s="110">
        <f aca="true" t="shared" si="14" ref="BB50:BB68">IF(AZ50=2,G50,0)</f>
        <v>0</v>
      </c>
      <c r="BC50" s="110">
        <f aca="true" t="shared" si="15" ref="BC50:BC68">IF(AZ50=3,G50,0)</f>
        <v>0</v>
      </c>
      <c r="BD50" s="110">
        <f aca="true" t="shared" si="16" ref="BD50:BD68">IF(AZ50=4,G50,0)</f>
        <v>0</v>
      </c>
      <c r="BE50" s="110">
        <f aca="true" t="shared" si="17" ref="BE50:BE68">IF(AZ50=5,G50,0)</f>
        <v>0</v>
      </c>
      <c r="CA50" s="142">
        <v>1</v>
      </c>
      <c r="CB50" s="142">
        <v>7</v>
      </c>
      <c r="CZ50" s="110">
        <v>0.01651</v>
      </c>
    </row>
    <row r="51" spans="1:104" ht="12.75">
      <c r="A51" s="137">
        <v>38</v>
      </c>
      <c r="B51" s="138" t="s">
        <v>1069</v>
      </c>
      <c r="C51" s="139" t="s">
        <v>1070</v>
      </c>
      <c r="D51" s="140" t="s">
        <v>1068</v>
      </c>
      <c r="E51" s="141">
        <v>3</v>
      </c>
      <c r="F51" s="477"/>
      <c r="G51" s="478">
        <f t="shared" si="12"/>
        <v>0</v>
      </c>
      <c r="O51" s="136">
        <v>2</v>
      </c>
      <c r="AA51" s="110">
        <v>1</v>
      </c>
      <c r="AB51" s="110">
        <v>7</v>
      </c>
      <c r="AC51" s="110">
        <v>7</v>
      </c>
      <c r="AZ51" s="110">
        <v>2</v>
      </c>
      <c r="BA51" s="110">
        <f t="shared" si="13"/>
        <v>0</v>
      </c>
      <c r="BB51" s="110">
        <f t="shared" si="14"/>
        <v>0</v>
      </c>
      <c r="BC51" s="110">
        <f t="shared" si="15"/>
        <v>0</v>
      </c>
      <c r="BD51" s="110">
        <f t="shared" si="16"/>
        <v>0</v>
      </c>
      <c r="BE51" s="110">
        <f t="shared" si="17"/>
        <v>0</v>
      </c>
      <c r="CA51" s="142">
        <v>1</v>
      </c>
      <c r="CB51" s="142">
        <v>7</v>
      </c>
      <c r="CZ51" s="110">
        <v>0.01444</v>
      </c>
    </row>
    <row r="52" spans="1:104" ht="12.75">
      <c r="A52" s="137">
        <v>39</v>
      </c>
      <c r="B52" s="138" t="s">
        <v>1071</v>
      </c>
      <c r="C52" s="139" t="s">
        <v>1072</v>
      </c>
      <c r="D52" s="140" t="s">
        <v>1068</v>
      </c>
      <c r="E52" s="141">
        <v>3</v>
      </c>
      <c r="F52" s="477"/>
      <c r="G52" s="478">
        <f t="shared" si="12"/>
        <v>0</v>
      </c>
      <c r="O52" s="136">
        <v>2</v>
      </c>
      <c r="AA52" s="110">
        <v>1</v>
      </c>
      <c r="AB52" s="110">
        <v>7</v>
      </c>
      <c r="AC52" s="110">
        <v>7</v>
      </c>
      <c r="AZ52" s="110">
        <v>2</v>
      </c>
      <c r="BA52" s="110">
        <f t="shared" si="13"/>
        <v>0</v>
      </c>
      <c r="BB52" s="110">
        <f t="shared" si="14"/>
        <v>0</v>
      </c>
      <c r="BC52" s="110">
        <f t="shared" si="15"/>
        <v>0</v>
      </c>
      <c r="BD52" s="110">
        <f t="shared" si="16"/>
        <v>0</v>
      </c>
      <c r="BE52" s="110">
        <f t="shared" si="17"/>
        <v>0</v>
      </c>
      <c r="CA52" s="142">
        <v>1</v>
      </c>
      <c r="CB52" s="142">
        <v>7</v>
      </c>
      <c r="CZ52" s="110">
        <v>0.00684</v>
      </c>
    </row>
    <row r="53" spans="1:104" ht="12.75">
      <c r="A53" s="137">
        <v>40</v>
      </c>
      <c r="B53" s="138" t="s">
        <v>1073</v>
      </c>
      <c r="C53" s="139" t="s">
        <v>1074</v>
      </c>
      <c r="D53" s="140" t="s">
        <v>1068</v>
      </c>
      <c r="E53" s="141">
        <v>9</v>
      </c>
      <c r="F53" s="477"/>
      <c r="G53" s="478">
        <f t="shared" si="12"/>
        <v>0</v>
      </c>
      <c r="O53" s="136">
        <v>2</v>
      </c>
      <c r="AA53" s="110">
        <v>1</v>
      </c>
      <c r="AB53" s="110">
        <v>7</v>
      </c>
      <c r="AC53" s="110">
        <v>7</v>
      </c>
      <c r="AZ53" s="110">
        <v>2</v>
      </c>
      <c r="BA53" s="110">
        <f t="shared" si="13"/>
        <v>0</v>
      </c>
      <c r="BB53" s="110">
        <f t="shared" si="14"/>
        <v>0</v>
      </c>
      <c r="BC53" s="110">
        <f t="shared" si="15"/>
        <v>0</v>
      </c>
      <c r="BD53" s="110">
        <f t="shared" si="16"/>
        <v>0</v>
      </c>
      <c r="BE53" s="110">
        <f t="shared" si="17"/>
        <v>0</v>
      </c>
      <c r="CA53" s="142">
        <v>1</v>
      </c>
      <c r="CB53" s="142">
        <v>7</v>
      </c>
      <c r="CZ53" s="110">
        <v>0.01088</v>
      </c>
    </row>
    <row r="54" spans="1:104" ht="12.75">
      <c r="A54" s="137">
        <v>41</v>
      </c>
      <c r="B54" s="138" t="s">
        <v>1075</v>
      </c>
      <c r="C54" s="139" t="s">
        <v>1076</v>
      </c>
      <c r="D54" s="140" t="s">
        <v>1068</v>
      </c>
      <c r="E54" s="141">
        <v>3</v>
      </c>
      <c r="F54" s="477"/>
      <c r="G54" s="478">
        <f t="shared" si="12"/>
        <v>0</v>
      </c>
      <c r="O54" s="136">
        <v>2</v>
      </c>
      <c r="AA54" s="110">
        <v>1</v>
      </c>
      <c r="AB54" s="110">
        <v>7</v>
      </c>
      <c r="AC54" s="110">
        <v>7</v>
      </c>
      <c r="AZ54" s="110">
        <v>2</v>
      </c>
      <c r="BA54" s="110">
        <f t="shared" si="13"/>
        <v>0</v>
      </c>
      <c r="BB54" s="110">
        <f t="shared" si="14"/>
        <v>0</v>
      </c>
      <c r="BC54" s="110">
        <f t="shared" si="15"/>
        <v>0</v>
      </c>
      <c r="BD54" s="110">
        <f t="shared" si="16"/>
        <v>0</v>
      </c>
      <c r="BE54" s="110">
        <f t="shared" si="17"/>
        <v>0</v>
      </c>
      <c r="CA54" s="142">
        <v>1</v>
      </c>
      <c r="CB54" s="142">
        <v>7</v>
      </c>
      <c r="CZ54" s="110">
        <v>0.00025</v>
      </c>
    </row>
    <row r="55" spans="1:104" ht="12.75">
      <c r="A55" s="137">
        <v>42</v>
      </c>
      <c r="B55" s="138" t="s">
        <v>1077</v>
      </c>
      <c r="C55" s="139" t="s">
        <v>1078</v>
      </c>
      <c r="D55" s="140" t="s">
        <v>1068</v>
      </c>
      <c r="E55" s="141">
        <v>1</v>
      </c>
      <c r="F55" s="477"/>
      <c r="G55" s="478">
        <f t="shared" si="12"/>
        <v>0</v>
      </c>
      <c r="O55" s="136">
        <v>2</v>
      </c>
      <c r="AA55" s="110">
        <v>1</v>
      </c>
      <c r="AB55" s="110">
        <v>7</v>
      </c>
      <c r="AC55" s="110">
        <v>7</v>
      </c>
      <c r="AZ55" s="110">
        <v>2</v>
      </c>
      <c r="BA55" s="110">
        <f t="shared" si="13"/>
        <v>0</v>
      </c>
      <c r="BB55" s="110">
        <f t="shared" si="14"/>
        <v>0</v>
      </c>
      <c r="BC55" s="110">
        <f t="shared" si="15"/>
        <v>0</v>
      </c>
      <c r="BD55" s="110">
        <f t="shared" si="16"/>
        <v>0</v>
      </c>
      <c r="BE55" s="110">
        <f t="shared" si="17"/>
        <v>0</v>
      </c>
      <c r="CA55" s="142">
        <v>1</v>
      </c>
      <c r="CB55" s="142">
        <v>7</v>
      </c>
      <c r="CZ55" s="110">
        <v>0.01</v>
      </c>
    </row>
    <row r="56" spans="1:104" ht="12.75">
      <c r="A56" s="137">
        <v>43</v>
      </c>
      <c r="B56" s="138" t="s">
        <v>1079</v>
      </c>
      <c r="C56" s="139" t="s">
        <v>1080</v>
      </c>
      <c r="D56" s="140" t="s">
        <v>1068</v>
      </c>
      <c r="E56" s="141">
        <v>1</v>
      </c>
      <c r="F56" s="477"/>
      <c r="G56" s="478">
        <f t="shared" si="12"/>
        <v>0</v>
      </c>
      <c r="O56" s="136">
        <v>2</v>
      </c>
      <c r="AA56" s="110">
        <v>1</v>
      </c>
      <c r="AB56" s="110">
        <v>7</v>
      </c>
      <c r="AC56" s="110">
        <v>7</v>
      </c>
      <c r="AZ56" s="110">
        <v>2</v>
      </c>
      <c r="BA56" s="110">
        <f t="shared" si="13"/>
        <v>0</v>
      </c>
      <c r="BB56" s="110">
        <f t="shared" si="14"/>
        <v>0</v>
      </c>
      <c r="BC56" s="110">
        <f t="shared" si="15"/>
        <v>0</v>
      </c>
      <c r="BD56" s="110">
        <f t="shared" si="16"/>
        <v>0</v>
      </c>
      <c r="BE56" s="110">
        <f t="shared" si="17"/>
        <v>0</v>
      </c>
      <c r="CA56" s="142">
        <v>1</v>
      </c>
      <c r="CB56" s="142">
        <v>7</v>
      </c>
      <c r="CZ56" s="110">
        <v>8E-05</v>
      </c>
    </row>
    <row r="57" spans="1:104" ht="12.75">
      <c r="A57" s="137">
        <v>44</v>
      </c>
      <c r="B57" s="138" t="s">
        <v>1081</v>
      </c>
      <c r="C57" s="139" t="s">
        <v>1082</v>
      </c>
      <c r="D57" s="140" t="s">
        <v>988</v>
      </c>
      <c r="E57" s="141">
        <v>9</v>
      </c>
      <c r="F57" s="477"/>
      <c r="G57" s="478">
        <f t="shared" si="12"/>
        <v>0</v>
      </c>
      <c r="O57" s="136">
        <v>2</v>
      </c>
      <c r="AA57" s="110">
        <v>1</v>
      </c>
      <c r="AB57" s="110">
        <v>7</v>
      </c>
      <c r="AC57" s="110">
        <v>7</v>
      </c>
      <c r="AZ57" s="110">
        <v>2</v>
      </c>
      <c r="BA57" s="110">
        <f t="shared" si="13"/>
        <v>0</v>
      </c>
      <c r="BB57" s="110">
        <f t="shared" si="14"/>
        <v>0</v>
      </c>
      <c r="BC57" s="110">
        <f t="shared" si="15"/>
        <v>0</v>
      </c>
      <c r="BD57" s="110">
        <f t="shared" si="16"/>
        <v>0</v>
      </c>
      <c r="BE57" s="110">
        <f t="shared" si="17"/>
        <v>0</v>
      </c>
      <c r="CA57" s="142">
        <v>1</v>
      </c>
      <c r="CB57" s="142">
        <v>7</v>
      </c>
      <c r="CZ57" s="110">
        <v>0.00013</v>
      </c>
    </row>
    <row r="58" spans="1:104" ht="22.5">
      <c r="A58" s="137">
        <v>45</v>
      </c>
      <c r="B58" s="138" t="s">
        <v>1083</v>
      </c>
      <c r="C58" s="139" t="s">
        <v>1084</v>
      </c>
      <c r="D58" s="140" t="s">
        <v>988</v>
      </c>
      <c r="E58" s="141">
        <v>3</v>
      </c>
      <c r="F58" s="477"/>
      <c r="G58" s="478">
        <f t="shared" si="12"/>
        <v>0</v>
      </c>
      <c r="O58" s="136">
        <v>2</v>
      </c>
      <c r="AA58" s="110">
        <v>1</v>
      </c>
      <c r="AB58" s="110">
        <v>7</v>
      </c>
      <c r="AC58" s="110">
        <v>7</v>
      </c>
      <c r="AZ58" s="110">
        <v>2</v>
      </c>
      <c r="BA58" s="110">
        <f t="shared" si="13"/>
        <v>0</v>
      </c>
      <c r="BB58" s="110">
        <f t="shared" si="14"/>
        <v>0</v>
      </c>
      <c r="BC58" s="110">
        <f t="shared" si="15"/>
        <v>0</v>
      </c>
      <c r="BD58" s="110">
        <f t="shared" si="16"/>
        <v>0</v>
      </c>
      <c r="BE58" s="110">
        <f t="shared" si="17"/>
        <v>0</v>
      </c>
      <c r="CA58" s="142">
        <v>1</v>
      </c>
      <c r="CB58" s="142">
        <v>7</v>
      </c>
      <c r="CZ58" s="110">
        <v>0.00107</v>
      </c>
    </row>
    <row r="59" spans="1:104" ht="12.75">
      <c r="A59" s="137">
        <v>46</v>
      </c>
      <c r="B59" s="138" t="s">
        <v>1085</v>
      </c>
      <c r="C59" s="139" t="s">
        <v>1086</v>
      </c>
      <c r="D59" s="140" t="s">
        <v>988</v>
      </c>
      <c r="E59" s="141">
        <v>3</v>
      </c>
      <c r="F59" s="477"/>
      <c r="G59" s="478">
        <f t="shared" si="12"/>
        <v>0</v>
      </c>
      <c r="O59" s="136">
        <v>2</v>
      </c>
      <c r="AA59" s="110">
        <v>1</v>
      </c>
      <c r="AB59" s="110">
        <v>7</v>
      </c>
      <c r="AC59" s="110">
        <v>7</v>
      </c>
      <c r="AZ59" s="110">
        <v>2</v>
      </c>
      <c r="BA59" s="110">
        <f t="shared" si="13"/>
        <v>0</v>
      </c>
      <c r="BB59" s="110">
        <f t="shared" si="14"/>
        <v>0</v>
      </c>
      <c r="BC59" s="110">
        <f t="shared" si="15"/>
        <v>0</v>
      </c>
      <c r="BD59" s="110">
        <f t="shared" si="16"/>
        <v>0</v>
      </c>
      <c r="BE59" s="110">
        <f t="shared" si="17"/>
        <v>0</v>
      </c>
      <c r="CA59" s="142">
        <v>1</v>
      </c>
      <c r="CB59" s="142">
        <v>7</v>
      </c>
      <c r="CZ59" s="110">
        <v>0.00046</v>
      </c>
    </row>
    <row r="60" spans="1:104" ht="12.75">
      <c r="A60" s="137">
        <v>47</v>
      </c>
      <c r="B60" s="138" t="s">
        <v>1087</v>
      </c>
      <c r="C60" s="139" t="s">
        <v>1088</v>
      </c>
      <c r="D60" s="140" t="s">
        <v>988</v>
      </c>
      <c r="E60" s="141">
        <v>9</v>
      </c>
      <c r="F60" s="477"/>
      <c r="G60" s="478">
        <f t="shared" si="12"/>
        <v>0</v>
      </c>
      <c r="O60" s="136">
        <v>2</v>
      </c>
      <c r="AA60" s="110">
        <v>1</v>
      </c>
      <c r="AB60" s="110">
        <v>7</v>
      </c>
      <c r="AC60" s="110">
        <v>7</v>
      </c>
      <c r="AZ60" s="110">
        <v>2</v>
      </c>
      <c r="BA60" s="110">
        <f t="shared" si="13"/>
        <v>0</v>
      </c>
      <c r="BB60" s="110">
        <f t="shared" si="14"/>
        <v>0</v>
      </c>
      <c r="BC60" s="110">
        <f t="shared" si="15"/>
        <v>0</v>
      </c>
      <c r="BD60" s="110">
        <f t="shared" si="16"/>
        <v>0</v>
      </c>
      <c r="BE60" s="110">
        <f t="shared" si="17"/>
        <v>0</v>
      </c>
      <c r="CA60" s="142">
        <v>1</v>
      </c>
      <c r="CB60" s="142">
        <v>7</v>
      </c>
      <c r="CZ60" s="110">
        <v>0.00075</v>
      </c>
    </row>
    <row r="61" spans="1:104" ht="12.75">
      <c r="A61" s="137">
        <v>48</v>
      </c>
      <c r="B61" s="138" t="s">
        <v>1089</v>
      </c>
      <c r="C61" s="139" t="s">
        <v>1090</v>
      </c>
      <c r="D61" s="140" t="s">
        <v>991</v>
      </c>
      <c r="E61" s="141">
        <v>0.6</v>
      </c>
      <c r="F61" s="477"/>
      <c r="G61" s="478">
        <f t="shared" si="12"/>
        <v>0</v>
      </c>
      <c r="O61" s="136">
        <v>2</v>
      </c>
      <c r="AA61" s="110">
        <v>1</v>
      </c>
      <c r="AB61" s="110">
        <v>5</v>
      </c>
      <c r="AC61" s="110">
        <v>5</v>
      </c>
      <c r="AZ61" s="110">
        <v>2</v>
      </c>
      <c r="BA61" s="110">
        <f t="shared" si="13"/>
        <v>0</v>
      </c>
      <c r="BB61" s="110">
        <f t="shared" si="14"/>
        <v>0</v>
      </c>
      <c r="BC61" s="110">
        <f t="shared" si="15"/>
        <v>0</v>
      </c>
      <c r="BD61" s="110">
        <f t="shared" si="16"/>
        <v>0</v>
      </c>
      <c r="BE61" s="110">
        <f t="shared" si="17"/>
        <v>0</v>
      </c>
      <c r="CA61" s="142">
        <v>1</v>
      </c>
      <c r="CB61" s="142">
        <v>5</v>
      </c>
      <c r="CZ61" s="110">
        <v>0</v>
      </c>
    </row>
    <row r="62" spans="1:104" ht="12.75">
      <c r="A62" s="137">
        <v>49</v>
      </c>
      <c r="B62" s="138" t="s">
        <v>1091</v>
      </c>
      <c r="C62" s="139" t="s">
        <v>1092</v>
      </c>
      <c r="D62" s="140" t="s">
        <v>888</v>
      </c>
      <c r="E62" s="141">
        <v>9</v>
      </c>
      <c r="F62" s="477"/>
      <c r="G62" s="478">
        <f t="shared" si="12"/>
        <v>0</v>
      </c>
      <c r="O62" s="136">
        <v>2</v>
      </c>
      <c r="AA62" s="110">
        <v>3</v>
      </c>
      <c r="AB62" s="110">
        <v>7</v>
      </c>
      <c r="AC62" s="110">
        <v>28614303</v>
      </c>
      <c r="AZ62" s="110">
        <v>2</v>
      </c>
      <c r="BA62" s="110">
        <f t="shared" si="13"/>
        <v>0</v>
      </c>
      <c r="BB62" s="110">
        <f t="shared" si="14"/>
        <v>0</v>
      </c>
      <c r="BC62" s="110">
        <f t="shared" si="15"/>
        <v>0</v>
      </c>
      <c r="BD62" s="110">
        <f t="shared" si="16"/>
        <v>0</v>
      </c>
      <c r="BE62" s="110">
        <f t="shared" si="17"/>
        <v>0</v>
      </c>
      <c r="CA62" s="142">
        <v>3</v>
      </c>
      <c r="CB62" s="142">
        <v>7</v>
      </c>
      <c r="CZ62" s="110">
        <v>0.00033</v>
      </c>
    </row>
    <row r="63" spans="1:104" ht="12.75">
      <c r="A63" s="137">
        <v>50</v>
      </c>
      <c r="B63" s="138" t="s">
        <v>1093</v>
      </c>
      <c r="C63" s="139" t="s">
        <v>1094</v>
      </c>
      <c r="D63" s="140" t="s">
        <v>988</v>
      </c>
      <c r="E63" s="141">
        <v>9</v>
      </c>
      <c r="F63" s="477"/>
      <c r="G63" s="478">
        <f t="shared" si="12"/>
        <v>0</v>
      </c>
      <c r="O63" s="136">
        <v>2</v>
      </c>
      <c r="AA63" s="110">
        <v>3</v>
      </c>
      <c r="AB63" s="110">
        <v>7</v>
      </c>
      <c r="AC63" s="110">
        <v>55141211</v>
      </c>
      <c r="AZ63" s="110">
        <v>2</v>
      </c>
      <c r="BA63" s="110">
        <f t="shared" si="13"/>
        <v>0</v>
      </c>
      <c r="BB63" s="110">
        <f t="shared" si="14"/>
        <v>0</v>
      </c>
      <c r="BC63" s="110">
        <f t="shared" si="15"/>
        <v>0</v>
      </c>
      <c r="BD63" s="110">
        <f t="shared" si="16"/>
        <v>0</v>
      </c>
      <c r="BE63" s="110">
        <f t="shared" si="17"/>
        <v>0</v>
      </c>
      <c r="CA63" s="142">
        <v>3</v>
      </c>
      <c r="CB63" s="142">
        <v>7</v>
      </c>
      <c r="CZ63" s="110">
        <v>0.0002</v>
      </c>
    </row>
    <row r="64" spans="1:104" ht="12.75">
      <c r="A64" s="137">
        <v>51</v>
      </c>
      <c r="B64" s="138" t="s">
        <v>1095</v>
      </c>
      <c r="C64" s="139" t="s">
        <v>1096</v>
      </c>
      <c r="D64" s="140" t="s">
        <v>988</v>
      </c>
      <c r="E64" s="141">
        <v>14</v>
      </c>
      <c r="F64" s="477"/>
      <c r="G64" s="478">
        <f t="shared" si="12"/>
        <v>0</v>
      </c>
      <c r="O64" s="136">
        <v>2</v>
      </c>
      <c r="AA64" s="110">
        <v>3</v>
      </c>
      <c r="AB64" s="110">
        <v>7</v>
      </c>
      <c r="AC64" s="110">
        <v>5514307111</v>
      </c>
      <c r="AZ64" s="110">
        <v>2</v>
      </c>
      <c r="BA64" s="110">
        <f t="shared" si="13"/>
        <v>0</v>
      </c>
      <c r="BB64" s="110">
        <f t="shared" si="14"/>
        <v>0</v>
      </c>
      <c r="BC64" s="110">
        <f t="shared" si="15"/>
        <v>0</v>
      </c>
      <c r="BD64" s="110">
        <f t="shared" si="16"/>
        <v>0</v>
      </c>
      <c r="BE64" s="110">
        <f t="shared" si="17"/>
        <v>0</v>
      </c>
      <c r="CA64" s="142">
        <v>3</v>
      </c>
      <c r="CB64" s="142">
        <v>7</v>
      </c>
      <c r="CZ64" s="110">
        <v>0.00119</v>
      </c>
    </row>
    <row r="65" spans="1:104" ht="12.75">
      <c r="A65" s="137">
        <v>52</v>
      </c>
      <c r="B65" s="138" t="s">
        <v>1097</v>
      </c>
      <c r="C65" s="139" t="s">
        <v>1098</v>
      </c>
      <c r="D65" s="140" t="s">
        <v>988</v>
      </c>
      <c r="E65" s="141">
        <v>9</v>
      </c>
      <c r="F65" s="477"/>
      <c r="G65" s="478">
        <f t="shared" si="12"/>
        <v>0</v>
      </c>
      <c r="O65" s="136">
        <v>2</v>
      </c>
      <c r="AA65" s="110">
        <v>3</v>
      </c>
      <c r="AB65" s="110">
        <v>7</v>
      </c>
      <c r="AC65" s="110">
        <v>5514511</v>
      </c>
      <c r="AZ65" s="110">
        <v>2</v>
      </c>
      <c r="BA65" s="110">
        <f t="shared" si="13"/>
        <v>0</v>
      </c>
      <c r="BB65" s="110">
        <f t="shared" si="14"/>
        <v>0</v>
      </c>
      <c r="BC65" s="110">
        <f t="shared" si="15"/>
        <v>0</v>
      </c>
      <c r="BD65" s="110">
        <f t="shared" si="16"/>
        <v>0</v>
      </c>
      <c r="BE65" s="110">
        <f t="shared" si="17"/>
        <v>0</v>
      </c>
      <c r="CA65" s="142">
        <v>3</v>
      </c>
      <c r="CB65" s="142">
        <v>7</v>
      </c>
      <c r="CZ65" s="110">
        <v>0.0046</v>
      </c>
    </row>
    <row r="66" spans="1:104" ht="12.75">
      <c r="A66" s="137">
        <v>53</v>
      </c>
      <c r="B66" s="138" t="s">
        <v>1099</v>
      </c>
      <c r="C66" s="139" t="s">
        <v>1100</v>
      </c>
      <c r="D66" s="140" t="s">
        <v>988</v>
      </c>
      <c r="E66" s="141">
        <v>3</v>
      </c>
      <c r="F66" s="477"/>
      <c r="G66" s="478">
        <f t="shared" si="12"/>
        <v>0</v>
      </c>
      <c r="O66" s="136">
        <v>2</v>
      </c>
      <c r="AA66" s="110">
        <v>3</v>
      </c>
      <c r="AB66" s="110">
        <v>7</v>
      </c>
      <c r="AC66" s="110">
        <v>552306010</v>
      </c>
      <c r="AZ66" s="110">
        <v>2</v>
      </c>
      <c r="BA66" s="110">
        <f t="shared" si="13"/>
        <v>0</v>
      </c>
      <c r="BB66" s="110">
        <f t="shared" si="14"/>
        <v>0</v>
      </c>
      <c r="BC66" s="110">
        <f t="shared" si="15"/>
        <v>0</v>
      </c>
      <c r="BD66" s="110">
        <f t="shared" si="16"/>
        <v>0</v>
      </c>
      <c r="BE66" s="110">
        <f t="shared" si="17"/>
        <v>0</v>
      </c>
      <c r="CA66" s="142">
        <v>3</v>
      </c>
      <c r="CB66" s="142">
        <v>7</v>
      </c>
      <c r="CZ66" s="110">
        <v>0.0062</v>
      </c>
    </row>
    <row r="67" spans="1:104" ht="12.75">
      <c r="A67" s="137">
        <v>54</v>
      </c>
      <c r="B67" s="138" t="s">
        <v>1101</v>
      </c>
      <c r="C67" s="139" t="s">
        <v>1102</v>
      </c>
      <c r="D67" s="140" t="s">
        <v>988</v>
      </c>
      <c r="E67" s="141">
        <v>3</v>
      </c>
      <c r="F67" s="477"/>
      <c r="G67" s="478">
        <f t="shared" si="12"/>
        <v>0</v>
      </c>
      <c r="O67" s="136">
        <v>2</v>
      </c>
      <c r="AA67" s="110">
        <v>3</v>
      </c>
      <c r="AB67" s="110">
        <v>7</v>
      </c>
      <c r="AC67" s="110">
        <v>55231082</v>
      </c>
      <c r="AZ67" s="110">
        <v>2</v>
      </c>
      <c r="BA67" s="110">
        <f t="shared" si="13"/>
        <v>0</v>
      </c>
      <c r="BB67" s="110">
        <f t="shared" si="14"/>
        <v>0</v>
      </c>
      <c r="BC67" s="110">
        <f t="shared" si="15"/>
        <v>0</v>
      </c>
      <c r="BD67" s="110">
        <f t="shared" si="16"/>
        <v>0</v>
      </c>
      <c r="BE67" s="110">
        <f t="shared" si="17"/>
        <v>0</v>
      </c>
      <c r="CA67" s="142">
        <v>3</v>
      </c>
      <c r="CB67" s="142">
        <v>7</v>
      </c>
      <c r="CZ67" s="110">
        <v>0.0045</v>
      </c>
    </row>
    <row r="68" spans="1:104" ht="12.75">
      <c r="A68" s="137">
        <v>55</v>
      </c>
      <c r="B68" s="138" t="s">
        <v>1103</v>
      </c>
      <c r="C68" s="139" t="s">
        <v>1104</v>
      </c>
      <c r="D68" s="140" t="s">
        <v>988</v>
      </c>
      <c r="E68" s="141">
        <v>9</v>
      </c>
      <c r="F68" s="477"/>
      <c r="G68" s="478">
        <f t="shared" si="12"/>
        <v>0</v>
      </c>
      <c r="O68" s="136">
        <v>2</v>
      </c>
      <c r="AA68" s="110">
        <v>3</v>
      </c>
      <c r="AB68" s="110">
        <v>7</v>
      </c>
      <c r="AC68" s="110">
        <v>64234645</v>
      </c>
      <c r="AZ68" s="110">
        <v>2</v>
      </c>
      <c r="BA68" s="110">
        <f t="shared" si="13"/>
        <v>0</v>
      </c>
      <c r="BB68" s="110">
        <f t="shared" si="14"/>
        <v>0</v>
      </c>
      <c r="BC68" s="110">
        <f t="shared" si="15"/>
        <v>0</v>
      </c>
      <c r="BD68" s="110">
        <f t="shared" si="16"/>
        <v>0</v>
      </c>
      <c r="BE68" s="110">
        <f t="shared" si="17"/>
        <v>0</v>
      </c>
      <c r="CA68" s="142">
        <v>3</v>
      </c>
      <c r="CB68" s="142">
        <v>7</v>
      </c>
      <c r="CZ68" s="110">
        <v>0.0227</v>
      </c>
    </row>
    <row r="69" spans="1:57" ht="12.75">
      <c r="A69" s="143"/>
      <c r="B69" s="144" t="s">
        <v>997</v>
      </c>
      <c r="C69" s="145" t="str">
        <f>CONCATENATE(B49," ",C49)</f>
        <v>725 Zařizovací předměty</v>
      </c>
      <c r="D69" s="146"/>
      <c r="E69" s="147"/>
      <c r="F69" s="479"/>
      <c r="G69" s="480">
        <f>SUM(G49:G68)</f>
        <v>0</v>
      </c>
      <c r="O69" s="136">
        <v>4</v>
      </c>
      <c r="BA69" s="148">
        <f>SUM(BA49:BA68)</f>
        <v>0</v>
      </c>
      <c r="BB69" s="148">
        <f>SUM(BB49:BB68)</f>
        <v>0</v>
      </c>
      <c r="BC69" s="148">
        <f>SUM(BC49:BC68)</f>
        <v>0</v>
      </c>
      <c r="BD69" s="148">
        <f>SUM(BD49:BD68)</f>
        <v>0</v>
      </c>
      <c r="BE69" s="148">
        <f>SUM(BE49:BE68)</f>
        <v>0</v>
      </c>
    </row>
    <row r="70" spans="1:7" ht="12.75">
      <c r="A70" s="157"/>
      <c r="B70" s="158"/>
      <c r="C70" s="158"/>
      <c r="D70" s="158"/>
      <c r="E70" s="158"/>
      <c r="F70" s="483"/>
      <c r="G70" s="484"/>
    </row>
    <row r="71" spans="1:7" ht="12.75">
      <c r="A71" s="159"/>
      <c r="B71" s="164" t="s">
        <v>849</v>
      </c>
      <c r="C71" s="160"/>
      <c r="D71" s="160"/>
      <c r="E71" s="160"/>
      <c r="F71" s="485"/>
      <c r="G71" s="486">
        <f>SUM(G69,G48,G30,G12)</f>
        <v>0</v>
      </c>
    </row>
    <row r="72" spans="1:7" ht="12.75">
      <c r="A72" s="161"/>
      <c r="B72" s="162"/>
      <c r="C72" s="162"/>
      <c r="D72" s="162"/>
      <c r="E72" s="162"/>
      <c r="F72" s="487"/>
      <c r="G72" s="488"/>
    </row>
    <row r="73" ht="12.75">
      <c r="E73" s="110"/>
    </row>
    <row r="74" ht="12.75">
      <c r="E74" s="110"/>
    </row>
    <row r="75" ht="12.75">
      <c r="E75" s="110"/>
    </row>
    <row r="76" ht="12.75">
      <c r="E76" s="110"/>
    </row>
    <row r="77" ht="12.75">
      <c r="E77" s="110"/>
    </row>
    <row r="78" ht="12.75">
      <c r="E78" s="110"/>
    </row>
    <row r="79" ht="12.75">
      <c r="E79" s="110"/>
    </row>
    <row r="80" ht="12.75">
      <c r="E80" s="110"/>
    </row>
    <row r="81" ht="12.75">
      <c r="E81" s="110"/>
    </row>
    <row r="82" ht="12.75">
      <c r="E82" s="110"/>
    </row>
    <row r="83" ht="12.75">
      <c r="E83" s="110"/>
    </row>
    <row r="84" ht="12.75">
      <c r="E84" s="110"/>
    </row>
    <row r="85" ht="12.75">
      <c r="E85" s="110"/>
    </row>
    <row r="86" ht="12.75">
      <c r="E86" s="110"/>
    </row>
    <row r="87" ht="12.75">
      <c r="E87" s="110"/>
    </row>
    <row r="88" ht="12.75">
      <c r="E88" s="110"/>
    </row>
    <row r="89" ht="12.75">
      <c r="E89" s="110"/>
    </row>
    <row r="90" ht="12.75">
      <c r="E90" s="110"/>
    </row>
    <row r="91" ht="12.75">
      <c r="E91" s="110"/>
    </row>
    <row r="92" ht="12.75">
      <c r="E92" s="110"/>
    </row>
    <row r="93" spans="1:7" ht="12.75">
      <c r="A93" s="149"/>
      <c r="B93" s="149"/>
      <c r="C93" s="149"/>
      <c r="D93" s="149"/>
      <c r="E93" s="149"/>
      <c r="F93" s="149"/>
      <c r="G93" s="149"/>
    </row>
    <row r="94" spans="1:7" ht="12.75">
      <c r="A94" s="149"/>
      <c r="B94" s="149"/>
      <c r="C94" s="149"/>
      <c r="D94" s="149"/>
      <c r="E94" s="149"/>
      <c r="F94" s="149"/>
      <c r="G94" s="149"/>
    </row>
    <row r="95" spans="1:7" ht="12.75">
      <c r="A95" s="149"/>
      <c r="B95" s="149"/>
      <c r="C95" s="149"/>
      <c r="D95" s="149"/>
      <c r="E95" s="149"/>
      <c r="F95" s="149"/>
      <c r="G95" s="149"/>
    </row>
    <row r="96" spans="1:7" ht="12.75">
      <c r="A96" s="149"/>
      <c r="B96" s="149"/>
      <c r="C96" s="149"/>
      <c r="D96" s="149"/>
      <c r="E96" s="149"/>
      <c r="F96" s="149"/>
      <c r="G96" s="149"/>
    </row>
    <row r="97" ht="12.75">
      <c r="E97" s="110"/>
    </row>
    <row r="98" ht="12.75">
      <c r="E98" s="110"/>
    </row>
    <row r="99" ht="12.75">
      <c r="E99" s="110"/>
    </row>
    <row r="100" ht="12.75">
      <c r="E100" s="110"/>
    </row>
    <row r="101" ht="12.75">
      <c r="E101" s="110"/>
    </row>
    <row r="102" ht="12.75">
      <c r="E102" s="110"/>
    </row>
    <row r="103" ht="12.75">
      <c r="E103" s="110"/>
    </row>
    <row r="104" ht="12.75">
      <c r="E104" s="110"/>
    </row>
    <row r="105" ht="12.75">
      <c r="E105" s="110"/>
    </row>
    <row r="106" ht="12.75">
      <c r="E106" s="110"/>
    </row>
    <row r="107" ht="12.75">
      <c r="E107" s="110"/>
    </row>
    <row r="108" ht="12.75">
      <c r="E108" s="110"/>
    </row>
    <row r="109" ht="12.75">
      <c r="E109" s="110"/>
    </row>
    <row r="110" ht="12.75">
      <c r="E110" s="110"/>
    </row>
    <row r="111" ht="12.75">
      <c r="E111" s="110"/>
    </row>
    <row r="112" ht="12.75">
      <c r="E112" s="110"/>
    </row>
    <row r="113" ht="12.75">
      <c r="E113" s="110"/>
    </row>
    <row r="114" ht="12.75">
      <c r="E114" s="110"/>
    </row>
    <row r="115" ht="12.75">
      <c r="E115" s="110"/>
    </row>
    <row r="116" ht="12.75">
      <c r="E116" s="110"/>
    </row>
    <row r="117" ht="12.75">
      <c r="E117" s="110"/>
    </row>
    <row r="118" ht="12.75">
      <c r="E118" s="110"/>
    </row>
    <row r="119" ht="12.75">
      <c r="E119" s="110"/>
    </row>
    <row r="120" ht="12.75">
      <c r="E120" s="110"/>
    </row>
    <row r="121" ht="12.75">
      <c r="E121" s="110"/>
    </row>
    <row r="122" ht="12.75">
      <c r="E122" s="110"/>
    </row>
    <row r="123" ht="12.75">
      <c r="E123" s="110"/>
    </row>
    <row r="124" ht="12.75">
      <c r="E124" s="110"/>
    </row>
    <row r="125" ht="12.75">
      <c r="E125" s="110"/>
    </row>
    <row r="126" ht="12.75">
      <c r="E126" s="110"/>
    </row>
    <row r="127" ht="12.75">
      <c r="E127" s="110"/>
    </row>
    <row r="128" spans="1:2" ht="12.75">
      <c r="A128" s="150"/>
      <c r="B128" s="150"/>
    </row>
    <row r="129" spans="1:7" ht="12.75">
      <c r="A129" s="149"/>
      <c r="B129" s="149"/>
      <c r="C129" s="152"/>
      <c r="D129" s="152"/>
      <c r="E129" s="153"/>
      <c r="F129" s="152"/>
      <c r="G129" s="154"/>
    </row>
    <row r="130" spans="1:7" ht="12.75">
      <c r="A130" s="155"/>
      <c r="B130" s="155"/>
      <c r="C130" s="149"/>
      <c r="D130" s="149"/>
      <c r="E130" s="156"/>
      <c r="F130" s="149"/>
      <c r="G130" s="149"/>
    </row>
    <row r="131" spans="1:7" ht="12.75">
      <c r="A131" s="149"/>
      <c r="B131" s="149"/>
      <c r="C131" s="149"/>
      <c r="D131" s="149"/>
      <c r="E131" s="156"/>
      <c r="F131" s="149"/>
      <c r="G131" s="149"/>
    </row>
    <row r="132" spans="1:7" ht="12.75">
      <c r="A132" s="149"/>
      <c r="B132" s="149"/>
      <c r="C132" s="149"/>
      <c r="D132" s="149"/>
      <c r="E132" s="156"/>
      <c r="F132" s="149"/>
      <c r="G132" s="149"/>
    </row>
    <row r="133" spans="1:7" ht="12.75">
      <c r="A133" s="149"/>
      <c r="B133" s="149"/>
      <c r="C133" s="149"/>
      <c r="D133" s="149"/>
      <c r="E133" s="156"/>
      <c r="F133" s="149"/>
      <c r="G133" s="149"/>
    </row>
    <row r="134" spans="1:7" ht="12.75">
      <c r="A134" s="149"/>
      <c r="B134" s="149"/>
      <c r="C134" s="149"/>
      <c r="D134" s="149"/>
      <c r="E134" s="156"/>
      <c r="F134" s="149"/>
      <c r="G134" s="149"/>
    </row>
    <row r="135" spans="1:7" ht="12.75">
      <c r="A135" s="149"/>
      <c r="B135" s="149"/>
      <c r="C135" s="149"/>
      <c r="D135" s="149"/>
      <c r="E135" s="156"/>
      <c r="F135" s="149"/>
      <c r="G135" s="149"/>
    </row>
    <row r="136" spans="1:7" ht="12.75">
      <c r="A136" s="149"/>
      <c r="B136" s="149"/>
      <c r="C136" s="149"/>
      <c r="D136" s="149"/>
      <c r="E136" s="156"/>
      <c r="F136" s="149"/>
      <c r="G136" s="149"/>
    </row>
    <row r="137" spans="1:7" ht="12.75">
      <c r="A137" s="149"/>
      <c r="B137" s="149"/>
      <c r="C137" s="149"/>
      <c r="D137" s="149"/>
      <c r="E137" s="156"/>
      <c r="F137" s="149"/>
      <c r="G137" s="149"/>
    </row>
    <row r="138" spans="1:7" ht="12.75">
      <c r="A138" s="149"/>
      <c r="B138" s="149"/>
      <c r="C138" s="149"/>
      <c r="D138" s="149"/>
      <c r="E138" s="156"/>
      <c r="F138" s="149"/>
      <c r="G138" s="149"/>
    </row>
    <row r="139" spans="1:7" ht="12.75">
      <c r="A139" s="149"/>
      <c r="B139" s="149"/>
      <c r="C139" s="149"/>
      <c r="D139" s="149"/>
      <c r="E139" s="156"/>
      <c r="F139" s="149"/>
      <c r="G139" s="149"/>
    </row>
    <row r="140" spans="1:7" ht="12.75">
      <c r="A140" s="149"/>
      <c r="B140" s="149"/>
      <c r="C140" s="149"/>
      <c r="D140" s="149"/>
      <c r="E140" s="156"/>
      <c r="F140" s="149"/>
      <c r="G140" s="149"/>
    </row>
    <row r="141" spans="1:7" ht="12.75">
      <c r="A141" s="149"/>
      <c r="B141" s="149"/>
      <c r="C141" s="149"/>
      <c r="D141" s="149"/>
      <c r="E141" s="156"/>
      <c r="F141" s="149"/>
      <c r="G141" s="149"/>
    </row>
    <row r="142" spans="1:7" ht="12.75">
      <c r="A142" s="149"/>
      <c r="B142" s="149"/>
      <c r="C142" s="149"/>
      <c r="D142" s="149"/>
      <c r="E142" s="156"/>
      <c r="F142" s="149"/>
      <c r="G142" s="149"/>
    </row>
  </sheetData>
  <sheetProtection password="DA49" sheet="1" object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Stavotherm projekce,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23dhaklova</cp:lastModifiedBy>
  <cp:lastPrinted>2011-10-12T14:02:51Z</cp:lastPrinted>
  <dcterms:created xsi:type="dcterms:W3CDTF">2005-06-01T12:23:21Z</dcterms:created>
  <dcterms:modified xsi:type="dcterms:W3CDTF">2011-11-03T13:55:45Z</dcterms:modified>
  <cp:category/>
  <cp:version/>
  <cp:contentType/>
  <cp:contentStatus/>
</cp:coreProperties>
</file>