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1840" windowHeight="12555" tabRatio="838" activeTab="0"/>
  </bookViews>
  <sheets>
    <sheet name="Krycí list" sheetId="1" r:id="rId1"/>
    <sheet name="Rekapitulace" sheetId="2" r:id="rId2"/>
    <sheet name="Stavební úpravy obj.č.17" sheetId="3" r:id="rId3"/>
    <sheet name="ZTI" sheetId="4" r:id="rId4"/>
    <sheet name="ÚT" sheetId="5" r:id="rId5"/>
    <sheet name="Silnoproud" sheetId="6" r:id="rId6"/>
    <sheet name="Slaboproud" sheetId="7" r:id="rId7"/>
    <sheet name="EPS" sheetId="8" r:id="rId8"/>
    <sheet name="Zateplení objektu a střechy" sheetId="9" r:id="rId9"/>
    <sheet name="Hromosvod" sheetId="10" r:id="rId10"/>
  </sheets>
  <externalReferences>
    <externalReference r:id="rId13"/>
  </externalReference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'Rekapitulace'!$G$58</definedName>
    <definedName name="Dodavka0">'Stavební úpravy obj.č.17'!#REF!</definedName>
    <definedName name="HSV">'Rekapitulace'!$E$58</definedName>
    <definedName name="HSV0">'Stavební úpravy obj.č.17'!#REF!</definedName>
    <definedName name="HZS">'Rekapitulace'!$I$58</definedName>
    <definedName name="HZS0">'Stavební úpravy obj.č.17'!#REF!</definedName>
    <definedName name="JKSO">'Krycí list'!$G$2</definedName>
    <definedName name="MJ">'Krycí list'!$G$5</definedName>
    <definedName name="Mont">'Rekapitulace'!$H$58</definedName>
    <definedName name="Montaz0">'Stavební úpravy obj.č.17'!#REF!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1">'Rekapitulace'!$1:$6</definedName>
    <definedName name="_xlnm.Print_Titles" localSheetId="2">'Stavební úpravy obj.č.17'!$1:$6</definedName>
    <definedName name="Objednatel">'Krycí list'!$C$10</definedName>
    <definedName name="_xlnm.Print_Area" localSheetId="7">'EPS'!$A$1:$G$27</definedName>
    <definedName name="_xlnm.Print_Area" localSheetId="0">'Krycí list'!$A$1:$G$46</definedName>
    <definedName name="_xlnm.Print_Area" localSheetId="1">'Rekapitulace'!$A$1:$I$71</definedName>
    <definedName name="_xlnm.Print_Area" localSheetId="5">'Silnoproud'!$A$1:$G$46</definedName>
    <definedName name="_xlnm.Print_Area" localSheetId="2">'Stavební úpravy obj.č.17'!$A$1:$G$1413</definedName>
    <definedName name="_xlnm.Print_Area" localSheetId="8">'Zateplení objektu a střechy'!$A$1:$G$310</definedName>
    <definedName name="PocetMJ">'Krycí list'!$G$6</definedName>
    <definedName name="Poznamka">'Krycí list'!$B$37</definedName>
    <definedName name="Projektant">'Krycí list'!$C$8</definedName>
    <definedName name="PSV">'Rekapitulace'!$F$58</definedName>
    <definedName name="PSV0">'Stavební úpravy obj.č.17'!#REF!</definedName>
    <definedName name="SazbaDPH1">'Krycí list'!$C$30</definedName>
    <definedName name="SazbaDPH2">'Krycí list'!$C$32</definedName>
    <definedName name="SloupecCC">'Stavební úpravy obj.č.17'!$G$6</definedName>
    <definedName name="SloupecCisloPol">'Stavební úpravy obj.č.17'!$B$6</definedName>
    <definedName name="SloupecJC">'Stavební úpravy obj.č.17'!$F$6</definedName>
    <definedName name="SloupecMJ">'Stavební úpravy obj.č.17'!$D$6</definedName>
    <definedName name="SloupecMnozstvi">'Stavební úpravy obj.č.17'!$E$6</definedName>
    <definedName name="SloupecNazPol">'Stavební úpravy obj.č.17'!$C$6</definedName>
    <definedName name="SloupecPC">'Stavební úpravy obj.č.17'!$A$6</definedName>
    <definedName name="solver_lin" localSheetId="2" hidden="1">0</definedName>
    <definedName name="solver_num" localSheetId="2" hidden="1">0</definedName>
    <definedName name="solver_opt" localSheetId="2" hidden="1">'Stavební úpravy obj.č.17'!#REF!</definedName>
    <definedName name="solver_typ" localSheetId="2" hidden="1">1</definedName>
    <definedName name="solver_val" localSheetId="2" hidden="1">0</definedName>
    <definedName name="Typ">'Stavební úpravy obj.č.17'!#REF!</definedName>
    <definedName name="VRN">'Rekapitulace'!$H$71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<sst xmlns="http://schemas.openxmlformats.org/spreadsheetml/2006/main" count="3895" uniqueCount="2469">
  <si>
    <t>;m.č.1.14;(4,06+5,13)*2*3,8-1,32*1,78*2-0,9*2+(1,32+1,78)*2*0,1*2+(2*2+0,9)*0,38</t>
  </si>
  <si>
    <t>;m.č.1.15;(4,07*2+5,13)*3,8-1,32*1,78*2-0,9*2+(1,32+1,78)*2*0,1*2+(2*2+0,9)*0,38</t>
  </si>
  <si>
    <t>;m.č.1.16;(4,44*2+5,13)*3,8-1,32*1,78*2-0,9*2+(1,32+1,78)*2*0,1*2+(2*2+0,9)*0,38</t>
  </si>
  <si>
    <t>;m.č.1.17;(4,32+1)*2*8,35-0,75*2+(2*2+0,75)*0,5</t>
  </si>
  <si>
    <t>;1.18;(6,62+5,1)*2*3,8-0,9*2-1,32*1,78*3+(1,32+1,78)*2*0,1*3+(2*2+0,9)*0,38</t>
  </si>
  <si>
    <t>;m.č.1.19;(3,58*2+5,1)*3,8-1,32*1,78-0,9*2+(1,32+1,78)*2*0,1+(2*2+0,9)*0,38</t>
  </si>
  <si>
    <t>;m.č.1.20;(2,05*2+5,1)*3,8-1,32*1,78-0,9*2+(1,32+1,78)*2*0,1+(2*2+0,9)*0,38</t>
  </si>
  <si>
    <t>;m.č.1.22;(4,22*2+5,1)*3,8-1,32*1,78*2-0,9*2+(1,32+1,78)*2*0,1*2+(2*2+0,9)*0,38</t>
  </si>
  <si>
    <t>;m.č.1.23;(3,41*2+5,1)*3,8-1,32*1,78-0,9*2+(1,32+1,78)*2*0,1+(2*2+0,9)*0,38</t>
  </si>
  <si>
    <t>;m.č.1.24;(3,41+5,1)*2*3,8-1,32*1,78*2-0,9*2+(1,32+1,78)*2*0,1*2+(2*2+0,9)*0,38</t>
  </si>
  <si>
    <t>;m.č.1.25;(4,82*2+5,1)*3,8-1,32*1,78*2-0,9*2+(1,32+1,78)*2*0,1*2+(2*2+0,9)*0,38</t>
  </si>
  <si>
    <t>;m.č.1.26;(4,82*2+5,1)*3,8-1,32*1,78*2-0,9*2+(1,32+1,78)*2*0,1*2+(2*2+0,9)*0,38</t>
  </si>
  <si>
    <t>;m.č.1.27;(4,69+5,1)*2*3,8-1,32*1,78*2-0,9*2+(1,32+1,78)*2*0,1*2+(2*2+0,9)*0,38</t>
  </si>
  <si>
    <t>;m.č.1.28;((35,75+0,34)*2+1,75)*3,5-2,9*3,5-0,9*2*18-1,1*2</t>
  </si>
  <si>
    <t>;m.č.1.29;(3,53*2)*3,5-0,9*2*2</t>
  </si>
  <si>
    <t>;schodiště;(4,1*2+3)*8,1-(3,55*2*3)</t>
  </si>
  <si>
    <t>;mezipodesta;(3+1,55*2)*5,9-1,32*2,47-1,32*2,17+;ostění;(1,32+2,17*2)*0,1+(1,32+2,47)*2*0,1</t>
  </si>
  <si>
    <t>;2.01;(5,43+5,84)*2*3,8-0,9*2-1,32*1,78*2+(1,32+1,78)*2*0,1*2+(2*2+0,9)*0,23</t>
  </si>
  <si>
    <t>;2.02;(5,43+4,02*2)*3,8-0,9*2-1,32*1,78*2+(1,32+1,78)*2*0,1*2+(2*2+0,9)*0,23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</si>
  <si>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</si>
  <si>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</si>
  <si>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</si>
  <si>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</si>
  <si>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</si>
  <si>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</si>
  <si>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</si>
  <si>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</si>
  <si>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</si>
  <si>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</si>
  <si>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</si>
  <si>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</si>
  <si>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</si>
  <si>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</si>
  <si>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</si>
  <si>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</si>
  <si>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</si>
  <si>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</si>
  <si>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</si>
  <si>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</si>
  <si>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</si>
  <si>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</si>
  <si>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</si>
  <si>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</si>
  <si>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</si>
  <si>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</si>
  <si>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</si>
  <si>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</si>
  <si>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</si>
  <si>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</si>
  <si>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</si>
  <si>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</si>
  <si>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</si>
  <si>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</si>
  <si>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</si>
  <si>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</si>
  <si>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</si>
  <si>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</si>
  <si>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</si>
  <si>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</si>
  <si>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</si>
  <si>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</si>
  <si>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</si>
  <si>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</si>
  <si>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</si>
  <si>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</si>
  <si>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</si>
  <si>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</si>
  <si>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</si>
  <si>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</si>
  <si>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</si>
  <si>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</si>
  <si>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</si>
  <si>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</si>
  <si>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</si>
  <si>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</si>
  <si>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</si>
  <si>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</si>
  <si>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2012/54</t>
  </si>
  <si>
    <t>Ubytovna odsouzených budova 17</t>
  </si>
  <si>
    <t>01</t>
  </si>
  <si>
    <t>Ubytovna odsouzených</t>
  </si>
  <si>
    <t>132201101</t>
  </si>
  <si>
    <t xml:space="preserve">Hloubení rýh šířky do 60 cm v hor.3 do 100 m3 </t>
  </si>
  <si>
    <t>m3</t>
  </si>
  <si>
    <t>(1,52*0,64)*1,05*2</t>
  </si>
  <si>
    <t>(4,8*0,6)*1,05</t>
  </si>
  <si>
    <t>132201109</t>
  </si>
  <si>
    <t xml:space="preserve">Příplatek za lepivost - hloubení rýh 60 cm v hor.3 </t>
  </si>
  <si>
    <t>139601102</t>
  </si>
  <si>
    <t xml:space="preserve">Ruční výkop jam, rýh a šachet v hornině tř. 3 </t>
  </si>
  <si>
    <t>(0,4*0,4)*1,05*2</t>
  </si>
  <si>
    <t>(0,69*1,87)*1,05</t>
  </si>
  <si>
    <t>162201102</t>
  </si>
  <si>
    <t xml:space="preserve">Vodorovné přemístění výkopku z hor.1-4 do 50 m </t>
  </si>
  <si>
    <t>4,0589+1,6908</t>
  </si>
  <si>
    <t>171101104</t>
  </si>
  <si>
    <t xml:space="preserve">Uložení sypaniny do násypů zhutněných na 102% PS </t>
  </si>
  <si>
    <t>schodiště: (5,5*1,52)*0,6</t>
  </si>
  <si>
    <t>-(1,6*1,52)*0,6</t>
  </si>
  <si>
    <t>16</t>
  </si>
  <si>
    <t>Přemístění výkopku</t>
  </si>
  <si>
    <t>162701105</t>
  </si>
  <si>
    <t>Vodorovné přemístění výkopku z hor.1-4 do 10000 m kapacita vozu 12 m3, nosnost 13,5 t</t>
  </si>
  <si>
    <t>5,7497-3,5568</t>
  </si>
  <si>
    <t>199000007</t>
  </si>
  <si>
    <t xml:space="preserve">Poplatek za skládku - horniny včetně uložení </t>
  </si>
  <si>
    <t>t</t>
  </si>
  <si>
    <t>2</t>
  </si>
  <si>
    <t>Základy a zvláštní zakládání</t>
  </si>
  <si>
    <t>215901111</t>
  </si>
  <si>
    <t xml:space="preserve">Zhutnění podloží z hornin nesoudržných do 92% PS </t>
  </si>
  <si>
    <t>m2</t>
  </si>
  <si>
    <t>(0,64*1,52)*2</t>
  </si>
  <si>
    <t>0,4*4,8</t>
  </si>
  <si>
    <t>271531111</t>
  </si>
  <si>
    <t xml:space="preserve">Polštář základu z kameniva hr. drceného 16-63 mm </t>
  </si>
  <si>
    <t>(0,64*1,52)*0,05*2</t>
  </si>
  <si>
    <t>(0,4*4,8)*0,05</t>
  </si>
  <si>
    <t>(0,4*0,4)*0,05*2</t>
  </si>
  <si>
    <t>(0,69*1,87)*0,05</t>
  </si>
  <si>
    <t>274313611</t>
  </si>
  <si>
    <t xml:space="preserve">Beton základových pasů prostý C 16/20 (B 20) </t>
  </si>
  <si>
    <t>(1,52*0,64)*1*2</t>
  </si>
  <si>
    <t>(1*0,4)*4,8</t>
  </si>
  <si>
    <t>(0,69*1,87)*1</t>
  </si>
  <si>
    <t>275313511</t>
  </si>
  <si>
    <t xml:space="preserve">Beton základových patek prostý C 12/15 (B 12,5) </t>
  </si>
  <si>
    <t>(0,4*0,4)*1*2</t>
  </si>
  <si>
    <t>3</t>
  </si>
  <si>
    <t>Svislé a kompletní konstrukce</t>
  </si>
  <si>
    <t>032845911</t>
  </si>
  <si>
    <t xml:space="preserve">Obalení nosníků rab.pletivem </t>
  </si>
  <si>
    <t>2.27:  (0,3+0,4+0,3)*1,4</t>
  </si>
  <si>
    <t>1.28:(0,3+0,4+0,3)*1,2*8</t>
  </si>
  <si>
    <t>2.27: (0,3+0,4+0,3)*1,2*7</t>
  </si>
  <si>
    <t>310239211</t>
  </si>
  <si>
    <t xml:space="preserve">Zazdívka otvorů plochy do 4 m2 cihlami na MVC </t>
  </si>
  <si>
    <t>1.18/1.19: (0,8*2)*0,15</t>
  </si>
  <si>
    <t>1.20/1.21: (0,8*2)*0,15</t>
  </si>
  <si>
    <t>1.21/1.22: (0,8*2)*0,15</t>
  </si>
  <si>
    <t>1.23/1.24: (0,8*2)*0,15</t>
  </si>
  <si>
    <t>1.13/1.14:(1*2)*0,15</t>
  </si>
  <si>
    <t>1.28: (1*2)*0,48*2</t>
  </si>
  <si>
    <t>1.16: (0,9*2)*0,48</t>
  </si>
  <si>
    <t>2.13: (1*2,1)*0,33</t>
  </si>
  <si>
    <t>2.12: (1*2,1)*0,33</t>
  </si>
  <si>
    <t xml:space="preserve"> (0,8*2,1)*0,16</t>
  </si>
  <si>
    <t>2.24:(1*2,1)*0,33</t>
  </si>
  <si>
    <t>2.16: (1*2,1)*0,33</t>
  </si>
  <si>
    <t>317234410</t>
  </si>
  <si>
    <t xml:space="preserve">Vyzdívka mezi nosníky cihlami pálenými na MC </t>
  </si>
  <si>
    <t>1.28: (1,2*0,4)*0,3*8</t>
  </si>
  <si>
    <t>1.01: (1,1*0,15)*0,1</t>
  </si>
  <si>
    <t>1.05: (2,1*0,15)*0,1</t>
  </si>
  <si>
    <t>2.27: (0,4*1,4)*0,3</t>
  </si>
  <si>
    <t>(1,2*0,3)*0,3*7</t>
  </si>
  <si>
    <t>317998111</t>
  </si>
  <si>
    <t xml:space="preserve">Izolace mezi překlady polystyren tl. 50 mm </t>
  </si>
  <si>
    <t>m</t>
  </si>
  <si>
    <t>2.27: 1,4</t>
  </si>
  <si>
    <t>342255024</t>
  </si>
  <si>
    <t>Příčky z desek pórobeton tl. 10 cm desky P 2 - 500, 599 x 249 x 100 mm</t>
  </si>
  <si>
    <t>1.02-03:  (2,6*2,25)*2</t>
  </si>
  <si>
    <t>1.12: (1,43*2+3,2)*2,25</t>
  </si>
  <si>
    <t>1.10-11: (3,52+1,83)*2,25</t>
  </si>
  <si>
    <t>-(0,7*2)*7</t>
  </si>
  <si>
    <t>-(0,7*2,25)*3</t>
  </si>
  <si>
    <t>2.02: 5,43*3,85</t>
  </si>
  <si>
    <t>2.05:(1,1+1,2+1,1)*2,25</t>
  </si>
  <si>
    <t>2.07:(1,43+1,43+2,2)*2,25</t>
  </si>
  <si>
    <t>2,85*2,25</t>
  </si>
  <si>
    <t>2.08:(1,43+1,43+2,2)*2,25</t>
  </si>
  <si>
    <t>2.10:(1,1+1,2+1,1)*2,25</t>
  </si>
  <si>
    <t>2.12:5,43*3,85</t>
  </si>
  <si>
    <t>2.18:5,4*3,85</t>
  </si>
  <si>
    <t>2.19:5,4*3,85</t>
  </si>
  <si>
    <t>2.20:5,4*3,85</t>
  </si>
  <si>
    <t>2.24:(2,2+1,7)*3,85</t>
  </si>
  <si>
    <t>2.26:1,7*2,28</t>
  </si>
  <si>
    <t>-(0,7*2)*8</t>
  </si>
  <si>
    <t>342255028</t>
  </si>
  <si>
    <t>Příčky z desek pórobeton tl. 15 cm desky P 2 - 500, 599 x 249 x 150 mm</t>
  </si>
  <si>
    <t>-(0,8*2)*2</t>
  </si>
  <si>
    <t>2.05: 5,43*3,85</t>
  </si>
  <si>
    <t>-(0,8*2)</t>
  </si>
  <si>
    <t>349231811</t>
  </si>
  <si>
    <t xml:space="preserve">Přizdívka ostění s ozubem z cihel, kapsy do 15 cm </t>
  </si>
  <si>
    <t>1.26: (0,48*2)*2</t>
  </si>
  <si>
    <t>1.28: (0,9*2)+(0,25*2)</t>
  </si>
  <si>
    <t>4</t>
  </si>
  <si>
    <t>Vodorovné konstrukce</t>
  </si>
  <si>
    <t>1.28:  62,56</t>
  </si>
  <si>
    <t>1.29:  6,18</t>
  </si>
  <si>
    <t>433351131</t>
  </si>
  <si>
    <t xml:space="preserve">Bednění schodnic přímočarých - zřízení </t>
  </si>
  <si>
    <t>433351132</t>
  </si>
  <si>
    <t xml:space="preserve">Bednění schodnic přímočarých - odstranění </t>
  </si>
  <si>
    <t>61</t>
  </si>
  <si>
    <t>Upravy povrchů vnitřní</t>
  </si>
  <si>
    <t>602012142</t>
  </si>
  <si>
    <t>Omítka štuková tloušťka vrstvy 2 mm</t>
  </si>
  <si>
    <t>1.16: 5,13*3,8</t>
  </si>
  <si>
    <t>1.15:5,13*3,8</t>
  </si>
  <si>
    <t>1.13:5,13*2,3</t>
  </si>
  <si>
    <t>1.12: 3,2*1,6</t>
  </si>
  <si>
    <t>1.11: 1,83*1,6</t>
  </si>
  <si>
    <t>1.26:5,1*3,8</t>
  </si>
  <si>
    <t>1.25:5,1*3,8</t>
  </si>
  <si>
    <t>1.23:5,1*3,8</t>
  </si>
  <si>
    <t>1.22: 5,1*3,8</t>
  </si>
  <si>
    <t>1.20:  5,1*3,8</t>
  </si>
  <si>
    <t>1.19: 5,1*3,8</t>
  </si>
  <si>
    <t>610991111</t>
  </si>
  <si>
    <t xml:space="preserve">Zakrývání výplní vnitřních otvorů </t>
  </si>
  <si>
    <t>611421331</t>
  </si>
  <si>
    <t xml:space="preserve">Oprava váp.omítek stropů do 30% plochy - štukových </t>
  </si>
  <si>
    <t>1.01:17,6</t>
  </si>
  <si>
    <t>1.02:2,6</t>
  </si>
  <si>
    <t>1.03:6,34</t>
  </si>
  <si>
    <t>1.04:3,9</t>
  </si>
  <si>
    <t>1.05:40,58</t>
  </si>
  <si>
    <t>1.06:11,03</t>
  </si>
  <si>
    <t>1.07:15,23</t>
  </si>
  <si>
    <t>1.08:1,86</t>
  </si>
  <si>
    <t>1.09:9,41</t>
  </si>
  <si>
    <t>1.10:3,63</t>
  </si>
  <si>
    <t>1.11:2,62</t>
  </si>
  <si>
    <t>1.12:10,64</t>
  </si>
  <si>
    <t>1.13:9,85</t>
  </si>
  <si>
    <t>1.14:20,83</t>
  </si>
  <si>
    <t>1.15:20,88</t>
  </si>
  <si>
    <t>1.16:22,78</t>
  </si>
  <si>
    <t>1.17:11,66</t>
  </si>
  <si>
    <t>1.18:33,76</t>
  </si>
  <si>
    <t>1.19:18,26</t>
  </si>
  <si>
    <t>;2.19;(5,4+2,4*2)*3,8-0,9*2-1,32*1,78+(1,32+1,78)*2*0,1+(2*2+0,9)*0,23</t>
  </si>
  <si>
    <t>;2.20;(5,23*2)*3,8-0,9*2-1,32*1,78*2+(1,32+1,78)*2*0,1*2+(2*2+0,9)*0,23</t>
  </si>
  <si>
    <t>;2.21;(5,4+4,52*2)*3,8-0,9*2-1,32*1,78*2+(1,32+1,78)*2*0,1*2+(2*2+0,9)*0,23</t>
  </si>
  <si>
    <t>;2.22;(5,4+4,6*2)*3,8-0,9*2-1,32*1,78*2+(1,32+1,78)*2*0,1*2+(2*2+0,9)*0,23</t>
  </si>
  <si>
    <t>;2.23;(5,4+4,6*2)*3,8-0,9*2-1,32*1,78*2+(1,32+1,78)*2*0,1*2+(2*2+0,9)*0,23</t>
  </si>
  <si>
    <t>;2.24;(4,81+5,4+2,61+3,6)*3,8-0,9*2-1,32*1,78*2+(1,32+1,78)*2*0,1*2+(2*2+0,9)*0,23</t>
  </si>
  <si>
    <t>;2.25;1*3,8</t>
  </si>
  <si>
    <t>;2.26;(1+1,7)*3,8-1*1,2</t>
  </si>
  <si>
    <t>;2.27;(38,84+1,75)*2*4,05-0,7*2-0,9*2*20-1,1*2-3*3,55+(2*2+1,1)*0,17</t>
  </si>
  <si>
    <t>-;MC omítka;347,09</t>
  </si>
  <si>
    <t>-;-sanační;79,04</t>
  </si>
  <si>
    <t>-;Nová štuková omítka;193,41</t>
  </si>
  <si>
    <t>1,32*1,52</t>
  </si>
  <si>
    <t>1,8*1*2</t>
  </si>
  <si>
    <t>612471411</t>
  </si>
  <si>
    <t>Úprava vnitřních stěn aktivovaným štukem</t>
  </si>
  <si>
    <t>342267112</t>
  </si>
  <si>
    <t>342267111</t>
  </si>
  <si>
    <t>346275115</t>
  </si>
  <si>
    <t>;oprava do 30%;3102,3</t>
  </si>
  <si>
    <t>-;nátěr 2NP;107,7</t>
  </si>
  <si>
    <t>Úprava stropů aktivovaným štukem tl. 2 - 3 mm</t>
  </si>
  <si>
    <t>611471411</t>
  </si>
  <si>
    <t>;jako oprava;946,56</t>
  </si>
  <si>
    <t>631320136</t>
  </si>
  <si>
    <t>Doplnění mazaniny se sítí, izolace asfalt.pás, beton C16/20, tl. 20 cm</t>
  </si>
  <si>
    <t>doplnění pro novou ležatou kanalizací</t>
  </si>
  <si>
    <t>;vytažení;((5,13+3+0,38)*2-0,7*2-0,9)*0,15</t>
  </si>
  <si>
    <t>;vytažení;((5,43+2,28)*2-0,7*2-0,8)*0,15</t>
  </si>
  <si>
    <t>;vytažení;((5,43+2,24+0,23)*2-0,7*2-0,9)*0,15</t>
  </si>
  <si>
    <t>Penetrace podkladu pod hydroizolační stěrku- Doplnění PD</t>
  </si>
  <si>
    <t>;podlaha 1NP;492,95</t>
  </si>
  <si>
    <t>Stěrka hydroizolační těsnicí hmotou-doplnění PD</t>
  </si>
  <si>
    <t>711212000</t>
  </si>
  <si>
    <t>711212002</t>
  </si>
  <si>
    <t>Kuchyňské linky dodávka a montáž</t>
  </si>
  <si>
    <t>Demontáž a zpětná montáž ocel.zábradlí vnějšího schodiště z prefa</t>
  </si>
  <si>
    <t xml:space="preserve">76704 </t>
  </si>
  <si>
    <t>767D5</t>
  </si>
  <si>
    <t>Repase stávajících ocel.dveří vč.rámu</t>
  </si>
  <si>
    <t>D 5</t>
  </si>
  <si>
    <t>;1.01;(3,43+5,13+0,38)*2-0,9-0,7</t>
  </si>
  <si>
    <t>;1.03;(2,44+2,6+0,38)*2-0,9-0,7</t>
  </si>
  <si>
    <t>;1.04;(2,6+1,5+2,6)-0,65*2-0,7*3</t>
  </si>
  <si>
    <t>;2.24;(4,81+5,4+0,23)*2-0,9-0,7</t>
  </si>
  <si>
    <t>;sokl;49,62*0,1*1,2</t>
  </si>
  <si>
    <t>-;ptoiskluz;6,8</t>
  </si>
  <si>
    <t>597642031</t>
  </si>
  <si>
    <t>Dlažba protiskluz. 300x300x9 mm</t>
  </si>
  <si>
    <t>;1.07;0,9*0,9*3*1,2</t>
  </si>
  <si>
    <t>;2.05;0,9*0,9*2*1,2</t>
  </si>
  <si>
    <t>;2.10;0,9*0,9*2*1,2</t>
  </si>
  <si>
    <t>;1.02;(2,6+1)*2*2,2-0,7*2-1,32*(2,2-1,16)+;předstěna parapet;1*0,15</t>
  </si>
  <si>
    <t>;1.04;(0,65*2+1,5)*1,5</t>
  </si>
  <si>
    <t>;1.05;(7,91+5,13)*2*1,5-0,9*1,5-(1,32*(1,5-1,16))*4-1,8*(1,5-0,9)</t>
  </si>
  <si>
    <t>;1.06;(2,15+5,13)*2*1,5-0,9*1,5-(1,32*(1,5-1,16))-1,8*(1,5-0,9)</t>
  </si>
  <si>
    <t>;1.07;(5,13+3+1,98+1+0,2+0,1*2*3+0,9*3*2+0,3+0,1*2*2+0,3+0,9*3+0,1*2+0,2+2)*2,2</t>
  </si>
  <si>
    <t>-0,9*2-1,32*(2,2-1,16)+(0,9+2*2)*0,38</t>
  </si>
  <si>
    <t>;1.08;(1,5+1,24)*2*2,2-0,7*2</t>
  </si>
  <si>
    <t>;1.10;(1,83+1,99)*2*2,2-0,9*2+0,7*2*2+(0,9+2,2)*0,38</t>
  </si>
  <si>
    <t>;1.11;(1,43+2)*2*2,2-0,7*2+;předstěna parapet;1*0,15</t>
  </si>
  <si>
    <t>;1.12;(3,2*2+1,99*2+1,43*6+1*3*2)*2,2-0,7*2*3*2-0,7*2-1,32*(2,2-1,13)</t>
  </si>
  <si>
    <t>+;předstěna parapet;1*0,15*3</t>
  </si>
  <si>
    <t>;1.13;(5,13+1,92+0,38)*2*1,5-0,9*1,5-(1,32*(1,5-1,13))</t>
  </si>
  <si>
    <t>;1.20;(5,1+2,05+0,38)*2*1,5-0,9*1,5-(1,32*(1,5-1,16))</t>
  </si>
  <si>
    <t>;2.02;(5,43+4,02+0,23)*2*1,5-0,9*1,5-(1,32*(1,5-1,06))*2</t>
  </si>
  <si>
    <t>;2.03;(5,43+2,08+0,23)*2*1,5-0,9*1,5-(1,32*(1,5-1,06))</t>
  </si>
  <si>
    <t>;2.04;(5,43+2,15+0,23)*2*1,5-0,9*1,5-(1,32*(1,5-1,06))</t>
  </si>
  <si>
    <t>;2.05;(5,43+2,28+2,23+1+0,2+0,1*2+0,9*3+0,1*2+0,3+0,1*2+0,9*3+0,1*2+0,2+1+1,1+2,28)*2,2</t>
  </si>
  <si>
    <t>-0,8*2+1,32*(2,2-1,06)</t>
  </si>
  <si>
    <t>;2.06;(2,85+1,2)*2*2,2-0,9*2-0,8*2+(0,9+2*2)*0,23-0,7*2+;parapet;1*0,15</t>
  </si>
  <si>
    <t>;2.07;(4,13+2,85+1,43*2+2,1)*2*2,2-0,7*2*5-1,32*(2,2-1,06)</t>
  </si>
  <si>
    <t>+;předstěna parapet;1*0,15*2+1,93*0,15</t>
  </si>
  <si>
    <t>;2.08;(4,13+2,85+1,43*2+2,1)*2*2,2-0,7*2*5-1,32*(2,2-1,06)</t>
  </si>
  <si>
    <t>+;předstěna parapet;1*0,15*2</t>
  </si>
  <si>
    <t>;2.09;(2,85+1,2)*2*2,2-0,9*2+(0,9+2*2)*0,23-0,7*2</t>
  </si>
  <si>
    <t>;2.10;(5,43+2,24+2,23+1+0,2+0,1*2+0,9*3+0,1*2+0,3+0,1*2+0,9*3+0,1*2+0,2+1+1,1+2,24)*2,2</t>
  </si>
  <si>
    <t>-0,9*2+1,32*(2,2-1,06)+(0,9+2*2)*0,23</t>
  </si>
  <si>
    <t>;2.14;(2,78+4,32)*2*2,2-0,7*2</t>
  </si>
  <si>
    <t>;2.18;(5,4+1,72+0,23)*2*1,5-0,9*1,5-(1,32*(1,5-1,06))</t>
  </si>
  <si>
    <t>;2.25;(1,7+1)*2*1,5-0,7*2*1,5</t>
  </si>
  <si>
    <t>;2.26;(1,7+1)*2,2-0,7*2+;předstěnaparapet;1*0,15</t>
  </si>
  <si>
    <t>D7:  7+8</t>
  </si>
  <si>
    <t>61165171</t>
  </si>
  <si>
    <t>D7:   1</t>
  </si>
  <si>
    <t>77157711</t>
  </si>
  <si>
    <t>Lišta hliníková přechodová</t>
  </si>
  <si>
    <t>;2,14;0,7</t>
  </si>
  <si>
    <t>;2.10+2.09+2.06;0,8*3</t>
  </si>
  <si>
    <t>597,63*1,2</t>
  </si>
  <si>
    <t>781491001</t>
  </si>
  <si>
    <t>Montáž lišt k obkladům</t>
  </si>
  <si>
    <t>;ukončovací;</t>
  </si>
  <si>
    <t>;1.02;(2,2-1,16)*2+1,32</t>
  </si>
  <si>
    <t>;1.04;(1,5*2+0,65*2+1,5)</t>
  </si>
  <si>
    <t>;1.05;(7,91+5,13)*2-1,8-0,9+1,5*2+(1,5-1,16)*2*4</t>
  </si>
  <si>
    <t>;1.06;(2,15+5,13)*2-1,8-0,9+1,5*2+(1,5-1,16)*2</t>
  </si>
  <si>
    <t>;1.07;(2,2-1,16)*2+1,32</t>
  </si>
  <si>
    <t>;1.12;(2,2-1,13)*2+1,32</t>
  </si>
  <si>
    <t>;1.13;(1,92+5,13)*2-0,9+(1,5-1,13)*2</t>
  </si>
  <si>
    <t>;1.20;(2,05+5,1)*2-0,9+(1,5-1,16)*2</t>
  </si>
  <si>
    <t>;2.02;(4,02+5,43)*2-0,9+(1,5-1,06)*2*2</t>
  </si>
  <si>
    <t>;2.03;(2,08+5,43)*2-0,9+(1,5-1,06)*2</t>
  </si>
  <si>
    <t>;2.04;(2,15+5,43)*2-0,9+(1,5-1,06)*2</t>
  </si>
  <si>
    <t>;2.05;(2,2-1,06)*2</t>
  </si>
  <si>
    <t>;2.07;(2,2-1,06)*2</t>
  </si>
  <si>
    <t>;2.08;(2,2-1,06)*2</t>
  </si>
  <si>
    <t>;2.10;(2,2-1,06)*2</t>
  </si>
  <si>
    <t>;2.18;(1,72+5,4)*2-0,9+(1,5-1,06)*2</t>
  </si>
  <si>
    <t>;2.25;(1,7+1)*2-0,7*2</t>
  </si>
  <si>
    <t>;1.02;1</t>
  </si>
  <si>
    <t>;1.06;1,5</t>
  </si>
  <si>
    <t>;1.07;2,2*13+2*2+0,9</t>
  </si>
  <si>
    <t>;1.12;1*3+2,2*2</t>
  </si>
  <si>
    <t>;1.10;2*2+0,9</t>
  </si>
  <si>
    <t>;1.11;1+1,2+2,2</t>
  </si>
  <si>
    <t>;1.13;1,5*2</t>
  </si>
  <si>
    <t>;1.20;1,5*2</t>
  </si>
  <si>
    <t>;rohová;</t>
  </si>
  <si>
    <t>;2.02;1,5*2</t>
  </si>
  <si>
    <t>;2.03;1,5*3</t>
  </si>
  <si>
    <t>;2.04;1,5*3</t>
  </si>
  <si>
    <t>;2.05;2,2*11</t>
  </si>
  <si>
    <t>;2.07;2,2+1*2+1,93</t>
  </si>
  <si>
    <t>;2.06;2,2+1+2*2+0,9</t>
  </si>
  <si>
    <t>;2.08;2,2*2+1,2</t>
  </si>
  <si>
    <t>;2.09;2,2+0,9+2*2</t>
  </si>
  <si>
    <t>;2.10;2,2*11+2*2+0,9</t>
  </si>
  <si>
    <t>;2.14;0,84+2,2*2</t>
  </si>
  <si>
    <t>;2.18;1,5*2</t>
  </si>
  <si>
    <t>;2.26;2,2+1</t>
  </si>
  <si>
    <t>Lišta rohová plastová na obklad ukončovací 8 mm</t>
  </si>
  <si>
    <t>59760102.A</t>
  </si>
  <si>
    <t>166*1,1</t>
  </si>
  <si>
    <t>59760111.A</t>
  </si>
  <si>
    <t>Lišta rohová plastová na obklad vnitřní 8 mm</t>
  </si>
  <si>
    <t>162,33*1,1</t>
  </si>
  <si>
    <t>Nátěr kovových doplňkových konstrukcí syntetický-základní</t>
  </si>
  <si>
    <t>;překlady I100;0,370*1,2*50</t>
  </si>
  <si>
    <t>;překlady I120;0,438*1,4*2</t>
  </si>
  <si>
    <t>;překlady L50/5;0,196*1,1*2</t>
  </si>
  <si>
    <t>;překlady L 100/65/10;0,32*2,1*2</t>
  </si>
  <si>
    <t>783220010</t>
  </si>
  <si>
    <t>Nátěry syntetické KDK matný povrch- ocel.zárubně</t>
  </si>
  <si>
    <t>;stávaj.ocel.trám pod schody;0,9*1,3</t>
  </si>
  <si>
    <t>;D2;((2*1,97+0,8)*(0,1+2*0,05))*(16+19)</t>
  </si>
  <si>
    <t>;D2;((2*1,97+0,8)*(0,15+2*0,05))*1</t>
  </si>
  <si>
    <t>;D3;((2*1,97+0,8)*(0,1+2*0,05))*4</t>
  </si>
  <si>
    <t>;D3;((2*1,97+0,8)*(0,15+2*0,05))*1</t>
  </si>
  <si>
    <t>;D4;((2*1,97+0,9)*(0,15+2*0,05))*1</t>
  </si>
  <si>
    <t>;D6;((2*1,97+0,9)*(0,1+2*0,05))*2</t>
  </si>
  <si>
    <t>;D7;((2*1,97+0,7)*(0,1+2*0,05))*15</t>
  </si>
  <si>
    <t>;D7;((2*1,97+0,7)*(0,15+2*0,05))*1</t>
  </si>
  <si>
    <t>;D8;((2*1,97+0,7)*(0,1+2*0,05))*1</t>
  </si>
  <si>
    <t>;D8;((2*1,97+0,7)*(0,15+2*0,05))*1</t>
  </si>
  <si>
    <t>783221122</t>
  </si>
  <si>
    <t>777615214</t>
  </si>
  <si>
    <t>Nátěry  protiskluzné podlah betonových-vnější schody</t>
  </si>
  <si>
    <t>(0,3+0,16)*1,53*15</t>
  </si>
  <si>
    <t>2,57*1,53</t>
  </si>
  <si>
    <t>(0,32+0,16)*10*1,52</t>
  </si>
  <si>
    <t>2,3*1,52</t>
  </si>
  <si>
    <t>Demontáž ocelových bezpečnostních mříží-otvíravých</t>
  </si>
  <si>
    <t>767021000</t>
  </si>
  <si>
    <t>;doplnění vnitřní mříže;3</t>
  </si>
  <si>
    <t>;vnější;1</t>
  </si>
  <si>
    <t>965200014</t>
  </si>
  <si>
    <t>Bourání mazanin vyztužených svařovanou sítí,vč.řezání</t>
  </si>
  <si>
    <t>;pro ležatou kanalizaci;(31,9+1,1+2,1+1,45+19,75+1,5+7+1+4,25+0,8+1,05+1,05+1,35+6,9)*0,6*0,2</t>
  </si>
  <si>
    <t>;pro nové základy vnějšího schodiště;0,5*0,5*0,2*2+(2*0,7)*0,2</t>
  </si>
  <si>
    <t>Otlučení omítek vnitřních stěn v rozsahu do 30 %</t>
  </si>
  <si>
    <t>-;otlučení;485,12</t>
  </si>
  <si>
    <t>-;otlučený obklad;72,78</t>
  </si>
  <si>
    <t>Otlučení omítek vnitřních vápenných stropů do 30 %</t>
  </si>
  <si>
    <t>978013141</t>
  </si>
  <si>
    <t>978011141</t>
  </si>
  <si>
    <t>;jako nová;946,56</t>
  </si>
  <si>
    <t>Lešení lehké pomocné, výška podlahy do 2,5 m</t>
  </si>
  <si>
    <t>941955003</t>
  </si>
  <si>
    <t>;1NP;492,65</t>
  </si>
  <si>
    <t>;2NP;522,35</t>
  </si>
  <si>
    <t>95</t>
  </si>
  <si>
    <t>Různé dokončovací konstrukce a práce na pozemních stavbách</t>
  </si>
  <si>
    <t>Vyčištění budov o výšce podlaží do 4 m</t>
  </si>
  <si>
    <t>Osazení kovových předmětů do betonu, 15 kg / kus</t>
  </si>
  <si>
    <t>952901111</t>
  </si>
  <si>
    <t>953943123</t>
  </si>
  <si>
    <t>;kovová hrana vyr.schodů dle výpisu prvků;10</t>
  </si>
  <si>
    <t>Úhelník rovnoramenný L jakost 11375   50x 50x 5 mm-povrch úprava žár.pozink</t>
  </si>
  <si>
    <t>;dle výpisu prvků;60,32</t>
  </si>
  <si>
    <t>Dveře protipožár  1kř. 70x197cm vnitř El 15- S DP3,vč.padací dveřní lišty</t>
  </si>
  <si>
    <t>Dveře protipožár . 90x197cm vnitř El 15 - S DP3</t>
  </si>
  <si>
    <t>Dveře protipožár  1kř. 80x197cm vnitř El 15 S DP3</t>
  </si>
  <si>
    <t>Dveře protipožár  1kř. 80x197cm vnitř El 15 S DP3 vč.padací dveřní lišty</t>
  </si>
  <si>
    <t>979901161</t>
  </si>
  <si>
    <t>Poplatek za skládku suti PVC podlahová krytina</t>
  </si>
  <si>
    <t>979901181</t>
  </si>
  <si>
    <t>(0,92*2,1)*0,33</t>
  </si>
  <si>
    <t>2.25:(0,92*2,1)*0,33</t>
  </si>
  <si>
    <t>2.23: (0,92*2,1)*0,33*2</t>
  </si>
  <si>
    <t>2.16: (0,77*2,1)*0,33</t>
  </si>
  <si>
    <t>2.15: (0,92*2,1)*0,33</t>
  </si>
  <si>
    <t>963012520</t>
  </si>
  <si>
    <t xml:space="preserve">Bourání stropů z panelů žb. š.30 cm, tl. nad 14 cm </t>
  </si>
  <si>
    <t>965042141</t>
  </si>
  <si>
    <t>Bourání mazanin betonových tl. 10 cm, nad 4 m2 sbíječka t</t>
  </si>
  <si>
    <t>1.01:17,6*0,05</t>
  </si>
  <si>
    <t>1.02:2,6*0,05</t>
  </si>
  <si>
    <t>1.03:6,34*0,05</t>
  </si>
  <si>
    <t>1.04:3,9*0,05</t>
  </si>
  <si>
    <t>1.05:40,58*0,05</t>
  </si>
  <si>
    <t>1.06:11,03*0,05</t>
  </si>
  <si>
    <t>1.07:15,23*0,05</t>
  </si>
  <si>
    <t>1.08:1,86*0,05</t>
  </si>
  <si>
    <t>1.09:9,41*0,05</t>
  </si>
  <si>
    <t>1.10:3,63*0,05</t>
  </si>
  <si>
    <t>1.11:2,62*0,05</t>
  </si>
  <si>
    <t>1.12:10,64*0,05</t>
  </si>
  <si>
    <t>1.13:9,85*0,05</t>
  </si>
  <si>
    <t>1.14:20,83*0,05</t>
  </si>
  <si>
    <t>1.15:20,88*0,05</t>
  </si>
  <si>
    <t>1.16:22,78*0,05</t>
  </si>
  <si>
    <t>1.17:11,66*0,05</t>
  </si>
  <si>
    <t>1.18:33,76*0,05</t>
  </si>
  <si>
    <t>1.19:18,26*0,05</t>
  </si>
  <si>
    <t>1.20:10,46*0,05</t>
  </si>
  <si>
    <t>1.21:20,91*0,05</t>
  </si>
  <si>
    <t>1.22:21,52*0,05</t>
  </si>
  <si>
    <t>1.23:17,39*0,05</t>
  </si>
  <si>
    <t>1.24:17,39*0,05</t>
  </si>
  <si>
    <t>1.25:24,58*0,05</t>
  </si>
  <si>
    <t>1.26:24,58*0,05</t>
  </si>
  <si>
    <t>1.27:23,92*0,05</t>
  </si>
  <si>
    <t>1.28:62,56*0,05</t>
  </si>
  <si>
    <t>1.29:6,18*0,05</t>
  </si>
  <si>
    <t>2.01:31,71*0,05</t>
  </si>
  <si>
    <t>2.02:21,80*0,05</t>
  </si>
  <si>
    <t>2.03:11,29*0,05</t>
  </si>
  <si>
    <t>2.04:11,62*0,05</t>
  </si>
  <si>
    <t>2.05:12,26*0,05</t>
  </si>
  <si>
    <t>2.06:3,37*0,05</t>
  </si>
  <si>
    <t>2.07:11,26*0,05</t>
  </si>
  <si>
    <t>2.08:11,26*0,05</t>
  </si>
  <si>
    <t>2.09:3,38*0,05</t>
  </si>
  <si>
    <t>2.10:12,10*0,05</t>
  </si>
  <si>
    <t>2.11:20,53*0,05</t>
  </si>
  <si>
    <t>2.12:21,94*0,05</t>
  </si>
  <si>
    <t>2.13:28,18*0,05</t>
  </si>
  <si>
    <t>2.14:8,45*0,05</t>
  </si>
  <si>
    <t>2.15:35,91*0,05</t>
  </si>
  <si>
    <t>2.16:28,79*0,05</t>
  </si>
  <si>
    <t>2.17:13,39*0,05</t>
  </si>
  <si>
    <t>2.18:9,29*0,05</t>
  </si>
  <si>
    <t>2.19:12,96*0,05</t>
  </si>
  <si>
    <t>2.20:28,24*0,05</t>
  </si>
  <si>
    <t>2.21:24,41*0,05</t>
  </si>
  <si>
    <t>2.22:24,74*0,05</t>
  </si>
  <si>
    <t>2.23:24,81*0,05</t>
  </si>
  <si>
    <t>2.24:22,01*0,05</t>
  </si>
  <si>
    <t>2.25:1,7*0,05</t>
  </si>
  <si>
    <t>2.26:1,7*0,05</t>
  </si>
  <si>
    <t>2.27:67,97*0,05</t>
  </si>
  <si>
    <t>2.28:17,28*0,05</t>
  </si>
  <si>
    <t>965049111</t>
  </si>
  <si>
    <t>Příplatek, bourání mazanin se svař. síťí jednostranná výztuž svařovanou sítí</t>
  </si>
  <si>
    <t>968061112</t>
  </si>
  <si>
    <t xml:space="preserve">Vyvěšení dřevěných okenních křídel pl. do 1,5 m2 </t>
  </si>
  <si>
    <t>1NP:   (16+18)*2*2</t>
  </si>
  <si>
    <t>968061125</t>
  </si>
  <si>
    <t xml:space="preserve">Vyvěšení dřevěných dveřních křídel pl. do 2 m2 </t>
  </si>
  <si>
    <t>1NP: 18+8+6</t>
  </si>
  <si>
    <t>2NP: 21+12+3</t>
  </si>
  <si>
    <t>vstupní dveře:</t>
  </si>
  <si>
    <t>1NP:   1</t>
  </si>
  <si>
    <t>2NP:   1</t>
  </si>
  <si>
    <t>968062356</t>
  </si>
  <si>
    <t xml:space="preserve">Vybourání dřevěných rámů oken dvojitých pl. 4 m2 </t>
  </si>
  <si>
    <t>1NP:  (1,36*1,78)*(16+18)</t>
  </si>
  <si>
    <t>968072455</t>
  </si>
  <si>
    <t xml:space="preserve">Vybourání kovových dveřních zárubní pl. do 2 m2 </t>
  </si>
  <si>
    <t>(0,6*2)*5</t>
  </si>
  <si>
    <t>968072456</t>
  </si>
  <si>
    <t xml:space="preserve">Vybourání kovových dveřních zárubní pl. nad 2 m2 </t>
  </si>
  <si>
    <t>1NP:  1,45*2</t>
  </si>
  <si>
    <t>99</t>
  </si>
  <si>
    <t>Staveništní přesun hmot</t>
  </si>
  <si>
    <t>999281111</t>
  </si>
  <si>
    <t xml:space="preserve">Přesun hmot pro opravy a údržbu do výšky 25 m </t>
  </si>
  <si>
    <t>711</t>
  </si>
  <si>
    <t>Izolace proti vodě</t>
  </si>
  <si>
    <t>711212001</t>
  </si>
  <si>
    <t>Nátěr hydroizolační těsnicí hmotou , proti vlhkosti, nátěr 2 vrstvy</t>
  </si>
  <si>
    <t>15,23</t>
  </si>
  <si>
    <t>1,86</t>
  </si>
  <si>
    <t>3,63</t>
  </si>
  <si>
    <t>2,62</t>
  </si>
  <si>
    <t>10,64</t>
  </si>
  <si>
    <t>9,85</t>
  </si>
  <si>
    <t>11,62</t>
  </si>
  <si>
    <t>;předpoklad m.č.2.14;</t>
  </si>
  <si>
    <t>Sklobeton.stěny tl.10 cm, tvárnice EL 30 DP1,čiré</t>
  </si>
  <si>
    <t>2.28:  3*3,6-0,9*2</t>
  </si>
  <si>
    <t>1.09: 2,9*3,6-0,9*2</t>
  </si>
  <si>
    <t>761621040</t>
  </si>
  <si>
    <t>Sklobeton.okno tl.10 cm, tvárnice EL 30 DP1,čiré</t>
  </si>
  <si>
    <t>1.06:1,32*1,78-0,8*0,4</t>
  </si>
  <si>
    <t>Ocelové schodiště vč.zastřešení</t>
  </si>
  <si>
    <t>ZM 1 a KL3 :    1</t>
  </si>
  <si>
    <t>D1:   2</t>
  </si>
  <si>
    <t>Čistící zona  dle výkazu prvků</t>
  </si>
  <si>
    <t>Zábradlí ocelové dle výkazu prvků</t>
  </si>
  <si>
    <t>Dveře vstupní hliníkové 110x200-tmavohnědý odstín, vč.rámu a kování (1,2 W/m2K)</t>
  </si>
  <si>
    <t>Dveře vstupní hliníkové 107x219-tmavohnědý odstín, vč.rámu a kování (1,2 W/m2K)</t>
  </si>
  <si>
    <t>Vnější bezpečnostní katr 1150/2250 mm včetně kování</t>
  </si>
  <si>
    <t>ZM9:  (1,75*3,5)*2</t>
  </si>
  <si>
    <t>767O2</t>
  </si>
  <si>
    <t xml:space="preserve">Okno Al výklopné ,izol.dvojsklo 1,2 W/m2K s protipož.od. EL 30, 80 x 40 cm osazený do sklobet.tvárnic </t>
  </si>
  <si>
    <t>766O3</t>
  </si>
  <si>
    <t>Okno Euro výklopné,odstín dub tmavý,izol.dvojsklo 1,2 W/m2K,vč.kování 1,32 x 1,52 m-ovládání vyklápění obou oken současně dle TZPO</t>
  </si>
  <si>
    <t>Okno Euro otvíravé a výklopné,odstín dub tmavý,izol.dvojsklo 1,2 W/m2K,vč.kování 1,32 x 1,78</t>
  </si>
  <si>
    <t>766VO1</t>
  </si>
  <si>
    <t>766O4</t>
  </si>
  <si>
    <t>Okno dřevěné výsuvné do výdeje stravy,matné sklo 1,0 x 1,80 m dle PD</t>
  </si>
  <si>
    <t xml:space="preserve">Přesun hmot pro otvorové prvky </t>
  </si>
  <si>
    <t>12,26</t>
  </si>
  <si>
    <t>3,37</t>
  </si>
  <si>
    <t>11,26</t>
  </si>
  <si>
    <t>3,38</t>
  </si>
  <si>
    <t>12,10</t>
  </si>
  <si>
    <t>711212601</t>
  </si>
  <si>
    <t>Těsnicí pás do spoje podlaha - stěna š. 100 mm</t>
  </si>
  <si>
    <t>1.07:(3+5,13+3,15+0,9+0,9+0,9)*2</t>
  </si>
  <si>
    <t>1.11:(2+1,43)*2</t>
  </si>
  <si>
    <t>1.12:(3,42+3,2+3,2+1,43+1,43)*2</t>
  </si>
  <si>
    <t>2.05:(5,43+2,28+1,2+0,1+0,1+0,9+0,9+0,1+0,1+0,3+0,1+0,1+0,9+0,9+0,1+0,1+0,2+1+5,43+2,28)</t>
  </si>
  <si>
    <t>2.07:(4,13+4,13+2,85+2,85+1,43+1,43+1,43+2,1+2,1)</t>
  </si>
  <si>
    <t>2.08:(4,13+4,13+2,85+2,85+1,43+1,43+1,43+2,1+2,1)</t>
  </si>
  <si>
    <t>2.10:(5,43+5,43+2,24+1,2+0,1+0,1+0,9+0,9+0,1+0,1+0,3+0,1+0,1+0,9+0,9+0,1+0,1+0,2+1)</t>
  </si>
  <si>
    <t>998711202</t>
  </si>
  <si>
    <t xml:space="preserve">Přesun hmot pro izolace proti vodě, výšky do 12 m </t>
  </si>
  <si>
    <t>721</t>
  </si>
  <si>
    <t xml:space="preserve"> Zdravotechnika</t>
  </si>
  <si>
    <t>721000111</t>
  </si>
  <si>
    <t>Kanalizace,vodovod,zařizovací předměty - dle přílohy</t>
  </si>
  <si>
    <t>730</t>
  </si>
  <si>
    <t>Ústřední vytápění</t>
  </si>
  <si>
    <t>73000011478</t>
  </si>
  <si>
    <t xml:space="preserve">Vytápění  dle přílohy </t>
  </si>
  <si>
    <t>HZS - stavební přípomoce stavební dělník v tarifní třídě 6</t>
  </si>
  <si>
    <t>761</t>
  </si>
  <si>
    <t>Konstrukce sklobetonové</t>
  </si>
  <si>
    <t>761124100</t>
  </si>
  <si>
    <t>998761101</t>
  </si>
  <si>
    <t xml:space="preserve">Přesun hmot pro sklobetonové konstr., výšky do 6 m </t>
  </si>
  <si>
    <t>764</t>
  </si>
  <si>
    <t>Konstrukce klempířské</t>
  </si>
  <si>
    <t>766</t>
  </si>
  <si>
    <t>Konstrukce truhlářské</t>
  </si>
  <si>
    <t>766621301</t>
  </si>
  <si>
    <t xml:space="preserve">Mtž okno dřevěné s vypěněním </t>
  </si>
  <si>
    <t>O4:  (1+1,8)*2</t>
  </si>
  <si>
    <t>766660716</t>
  </si>
  <si>
    <t xml:space="preserve">Mtž samozavírač dřevěná zárubeň </t>
  </si>
  <si>
    <t>766661122</t>
  </si>
  <si>
    <t xml:space="preserve">Montáž dveří do zárubně,otevíravých 1kř </t>
  </si>
  <si>
    <t>2NP:30</t>
  </si>
  <si>
    <t>54914622</t>
  </si>
  <si>
    <t>Dveřní kování klika/klika</t>
  </si>
  <si>
    <t>54917025</t>
  </si>
  <si>
    <t>Zavírač dveří hydraulický</t>
  </si>
  <si>
    <t>61160102</t>
  </si>
  <si>
    <t>Dveře vnitřní hladké plné 1kř. 70x197 bílé</t>
  </si>
  <si>
    <t>D8:  1+1</t>
  </si>
  <si>
    <t>61160103</t>
  </si>
  <si>
    <t>Dveře vnitřní hladké plné 1kř. 80x197 bílé</t>
  </si>
  <si>
    <t>D3.:  4+1</t>
  </si>
  <si>
    <t>61165172</t>
  </si>
  <si>
    <t>61165173</t>
  </si>
  <si>
    <t>D4:   1</t>
  </si>
  <si>
    <t>D6:   2</t>
  </si>
  <si>
    <t>998766202</t>
  </si>
  <si>
    <t xml:space="preserve">Přesun hmot pro truhlářské konstr., výšky do 12 m </t>
  </si>
  <si>
    <t>767</t>
  </si>
  <si>
    <t>Konstrukce zámečnické</t>
  </si>
  <si>
    <t>767141998</t>
  </si>
  <si>
    <t xml:space="preserve">Oprava zastřešení vstupu schodiště </t>
  </si>
  <si>
    <t>ZM12:   10</t>
  </si>
  <si>
    <t>767211112</t>
  </si>
  <si>
    <t>767221120</t>
  </si>
  <si>
    <t xml:space="preserve">Montáž zábradlí schodiště </t>
  </si>
  <si>
    <t>ZM7:   9</t>
  </si>
  <si>
    <t>767640112</t>
  </si>
  <si>
    <t xml:space="preserve">Mtž dveře vchod 1kř </t>
  </si>
  <si>
    <t>D9:   1</t>
  </si>
  <si>
    <t>767646402</t>
  </si>
  <si>
    <t>OP1:    2</t>
  </si>
  <si>
    <t>767662110</t>
  </si>
  <si>
    <t xml:space="preserve">Montáž mříží pevných </t>
  </si>
  <si>
    <t>ZM4:   (1,32*1,52)*2</t>
  </si>
  <si>
    <t>767662120</t>
  </si>
  <si>
    <t xml:space="preserve">D+M sítí do oken,oka 30x30 mm </t>
  </si>
  <si>
    <t>767662210</t>
  </si>
  <si>
    <t>;okno s luxferou;2,47*2</t>
  </si>
  <si>
    <t>;rohy fasády;9,3*2</t>
  </si>
  <si>
    <t>Lišta rohová PVC 10/10 cm s tkaninou</t>
  </si>
  <si>
    <t>286,6*1,05</t>
  </si>
  <si>
    <t>590514840</t>
  </si>
  <si>
    <t>622511021</t>
  </si>
  <si>
    <t>Tenkovrstvá akrylátová zrnitá omítka tl.do 2,0 mm,včetně penetrace vnějších stěn</t>
  </si>
  <si>
    <t>;fasáda F1 bez parapetu;663+137+34,2</t>
  </si>
  <si>
    <t>Oprava vnějších omítek vápen. hladk. II, do 50 %</t>
  </si>
  <si>
    <t>622422511</t>
  </si>
  <si>
    <t>622904121R00</t>
  </si>
  <si>
    <t>Ruční čištění ocelovým kartáčem</t>
  </si>
  <si>
    <t>;dle výkazu výměr fasád pod terénem;76</t>
  </si>
  <si>
    <t>(43,9*9,5)*2</t>
  </si>
  <si>
    <t>(16,5*9,5)</t>
  </si>
  <si>
    <t>990*1,5</t>
  </si>
  <si>
    <t>978015261</t>
  </si>
  <si>
    <t>Otlučení omítek vnějších MVC v složit.1-4 do 50 %</t>
  </si>
  <si>
    <t>;dle výkazu výměr fasád pod terénem;76*1,02</t>
  </si>
  <si>
    <t>764352810</t>
  </si>
  <si>
    <t>Demontáž žlabů půlkruh. rovných, rš 330 mm, do 30°</t>
  </si>
  <si>
    <t>764454802</t>
  </si>
  <si>
    <t>Demontáž odpadních trub kruhových</t>
  </si>
  <si>
    <t>9,4*4</t>
  </si>
  <si>
    <t>Demontáž oplechování zdí,rš od 330 do 500 mm</t>
  </si>
  <si>
    <t>764430840</t>
  </si>
  <si>
    <t>764PL1</t>
  </si>
  <si>
    <t>764331830</t>
  </si>
  <si>
    <t>Demontáž lemování zdí, rš 250 a 330 mm, do 30°</t>
  </si>
  <si>
    <t>1,25*2</t>
  </si>
  <si>
    <t>Oplechování parapetů TiZn tl.0,8, rš. 530 mm dle tabulky výrobků</t>
  </si>
  <si>
    <t>Oplechování parapetů TiZn tl.0,8, rš. 410 mm dle tabulky výrobků</t>
  </si>
  <si>
    <t>764PL2</t>
  </si>
  <si>
    <t>Oplechování parapetu v místě napojení nasoused.objektvč.kotv.materiálu z TiZntl.0,8mm  dle tabulky výrobků</t>
  </si>
  <si>
    <t>764PL3</t>
  </si>
  <si>
    <t>Oplechování sloupku EL.vč.kotvícího materiálu Ti Zn, rš 240 mm dle tabulky výrobků</t>
  </si>
  <si>
    <t>764PL4</t>
  </si>
  <si>
    <t>Odpadní trouby z TiZn plechu tl.0,8mm kruhové průměr 100 mm-dle tabulky výrobků</t>
  </si>
  <si>
    <t>764PL5</t>
  </si>
  <si>
    <t>Oplechování parapetů TiZn tl.0,8mm  rš. 355 mm-dle tabulky výrobků</t>
  </si>
  <si>
    <t>764PL6</t>
  </si>
  <si>
    <t>Okapnička okna v napojení na sklobet.srěnu z Ti Zn plechu tl.0,8 mm, rš 100 mm dle tabulky výrobků</t>
  </si>
  <si>
    <t>764PL7</t>
  </si>
  <si>
    <t>Oplechování parapetů TiZn tl.0,8mm, rš. 570 mm-atyp.výrobek dle tabulky výrobků</t>
  </si>
  <si>
    <t>764PL8</t>
  </si>
  <si>
    <t>Lemování napojení stříšky nad vstupem na svislou stěnu TiZn tl.0,8mm, rš. 280 mm- dle tabulky výrobků</t>
  </si>
  <si>
    <t>764PL9</t>
  </si>
  <si>
    <t>Źlabový kotlík TiZn  půlkulatý,330/100 mm dle tabulky výrobků</t>
  </si>
  <si>
    <t>764PL10</t>
  </si>
  <si>
    <t>Žlab z TiZn plechu podokapní půlkruhový r.č.330mm dle tabulky výrobků</t>
  </si>
  <si>
    <t>764PL11</t>
  </si>
  <si>
    <t>Zakončení izol.pásu u okap.hrany Ti-Zn, tl.0,8 mm, rš 570 mm- dle tabulky výrobků</t>
  </si>
  <si>
    <t>Oplechování okapové hrany Ti Zn,tl. 0,8 mm, rš 210 mm-dle tabulky výroblů</t>
  </si>
  <si>
    <t>764PL12</t>
  </si>
  <si>
    <t>Oplechování napojení na střechu soused.objektu Ti Zn tl.0,8 mm, rš 1000 mm-dle tabulky výrobků</t>
  </si>
  <si>
    <t>764PL13</t>
  </si>
  <si>
    <t>Oplechování atiky z TiZn tl.0,8 mm, rš. 530, dle tabulky výrobků</t>
  </si>
  <si>
    <t>764PL14</t>
  </si>
  <si>
    <t>Oplech.boční části atiky TiZn tl.0,8 mm,rš.540 dle tabulky výrobků</t>
  </si>
  <si>
    <t>764PL15</t>
  </si>
  <si>
    <t>Zakončení izol.pásu štítové hrany vč.kotvícího mater.plech TiZn 0,8 mm dle tabulky výrobků</t>
  </si>
  <si>
    <t>764PL16</t>
  </si>
  <si>
    <t>Lemování komínových těles + krycí lišta plech Ti Zn tl.0,8mm, dle tabulky výrobků</t>
  </si>
  <si>
    <t>764PL17</t>
  </si>
  <si>
    <t>Lemování ventilačních hlavic, TiZn pl.0,8 mmdle tabulky výrobků</t>
  </si>
  <si>
    <t>764PL18</t>
  </si>
  <si>
    <t>Oplechování parapetů TiZn tl.0,8mm, rš. 300 mm-dle tabulky výrobků</t>
  </si>
  <si>
    <t>764PL19</t>
  </si>
  <si>
    <t>764538650</t>
  </si>
  <si>
    <t>Dělicí vrstva s hydroiz.pod oplechování zdí š.600</t>
  </si>
  <si>
    <t>;atika;12,2+12,9</t>
  </si>
  <si>
    <t xml:space="preserve">Přesun hmot pro podlahy z dlaždic, výšky do 6 m </t>
  </si>
  <si>
    <t>781</t>
  </si>
  <si>
    <t>Obklady keramické</t>
  </si>
  <si>
    <t>781415013</t>
  </si>
  <si>
    <t xml:space="preserve">Montáž obkladů stěn, porovin., do tmele, 15x15 cm </t>
  </si>
  <si>
    <t>59781346</t>
  </si>
  <si>
    <t>Obkládačka   14,8x14,8 bílá lesk</t>
  </si>
  <si>
    <t>998781201</t>
  </si>
  <si>
    <t xml:space="preserve">Přesun hmot pro obklady keramické, výšky do 6 m </t>
  </si>
  <si>
    <t>783</t>
  </si>
  <si>
    <t>Nátěry</t>
  </si>
  <si>
    <t>783124120</t>
  </si>
  <si>
    <t xml:space="preserve">Nátěr oprava syntetický " dvojnásobný,zábradlí </t>
  </si>
  <si>
    <t>ZM2:   8,7</t>
  </si>
  <si>
    <t>783812100</t>
  </si>
  <si>
    <t xml:space="preserve">Nátěr olejový omítek stěn 2x + 1x email </t>
  </si>
  <si>
    <t>1.29:(3,53+1,76)*2*1,5</t>
  </si>
  <si>
    <t>2.28:(3+5,76*2)*1,5</t>
  </si>
  <si>
    <t>783824120</t>
  </si>
  <si>
    <t>Nátěr syntetický betonových povrchů 1x + 2x email omyvatelný</t>
  </si>
  <si>
    <t>1.09:  9,41</t>
  </si>
  <si>
    <t>1.14:  20,83</t>
  </si>
  <si>
    <t>1.15:  20,88</t>
  </si>
  <si>
    <t>1.16: 22,78</t>
  </si>
  <si>
    <t>1.17: 11,66</t>
  </si>
  <si>
    <t>1.18: 33,76</t>
  </si>
  <si>
    <t>1.19: 18,26</t>
  </si>
  <si>
    <t>1.21: 20,91</t>
  </si>
  <si>
    <t>1.22: 21,52</t>
  </si>
  <si>
    <t>1.23: 17,39</t>
  </si>
  <si>
    <t>1.24: 17,39</t>
  </si>
  <si>
    <t>1.25: 24,58</t>
  </si>
  <si>
    <t>1.26: 24,58</t>
  </si>
  <si>
    <t>1.27: 23,92</t>
  </si>
  <si>
    <t>1.28: 62,56</t>
  </si>
  <si>
    <t>1.29: 6,18</t>
  </si>
  <si>
    <t>783825110</t>
  </si>
  <si>
    <t xml:space="preserve">Nátěr soklu v-100 mm </t>
  </si>
  <si>
    <t>1.16.:(4,44+5,13)*2</t>
  </si>
  <si>
    <t>1.17:1+4,32+4,32+0,15+0,1+0,5+0,5+0,15+0,1+2,54+0,75+3,56+1,76+2,56</t>
  </si>
  <si>
    <t>784</t>
  </si>
  <si>
    <t>Malby</t>
  </si>
  <si>
    <t>784191201</t>
  </si>
  <si>
    <t>784195112</t>
  </si>
  <si>
    <t>787</t>
  </si>
  <si>
    <t>Zasklívání</t>
  </si>
  <si>
    <t>787911115</t>
  </si>
  <si>
    <t xml:space="preserve">Montáž na sklo fólie neprůhledné </t>
  </si>
  <si>
    <t>01:</t>
  </si>
  <si>
    <t>1.02:  1,32*1,78</t>
  </si>
  <si>
    <t>1.07:  1,32*1,78</t>
  </si>
  <si>
    <t>1.12:  1,32*1,78</t>
  </si>
  <si>
    <t>998787101</t>
  </si>
  <si>
    <t xml:space="preserve">Přesun hmot pro zasklívání, výšky do 6 m </t>
  </si>
  <si>
    <t>M21</t>
  </si>
  <si>
    <t>Elektromontáže</t>
  </si>
  <si>
    <t>M24</t>
  </si>
  <si>
    <t>Montáže vzduchotechnických zařízení</t>
  </si>
  <si>
    <t>24000111</t>
  </si>
  <si>
    <t xml:space="preserve">VZT </t>
  </si>
  <si>
    <t>D96</t>
  </si>
  <si>
    <t>Přesuny suti a vybouraných hmot</t>
  </si>
  <si>
    <t>979011111</t>
  </si>
  <si>
    <t xml:space="preserve">Svislá doprava suti a vybour. hmot za 2.NP a 1.PP </t>
  </si>
  <si>
    <t>979081111</t>
  </si>
  <si>
    <t xml:space="preserve">Odvoz suti a vybour. hmot na skládku do 1 km </t>
  </si>
  <si>
    <t>979081121</t>
  </si>
  <si>
    <t xml:space="preserve">Příplatek k odvozu za každý další 1 km </t>
  </si>
  <si>
    <t>979082111</t>
  </si>
  <si>
    <t xml:space="preserve">Vnitrostaveništní doprava suti do 10 m </t>
  </si>
  <si>
    <t>979082121</t>
  </si>
  <si>
    <t xml:space="preserve">Příplatek k vnitrost. dopravě suti za dalších 5 m </t>
  </si>
  <si>
    <t>979999996</t>
  </si>
  <si>
    <t xml:space="preserve">Poplatek za skládku suti a vybouraných hmot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</si>
  <si>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</si>
  <si>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</si>
  <si>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</si>
  <si>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</si>
  <si>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</si>
  <si>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</si>
  <si>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</si>
  <si>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</si>
  <si>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113107112</t>
  </si>
  <si>
    <t xml:space="preserve">Odstranění podkladu pl. 200 m2,kam.těžené tl.20 cm </t>
  </si>
  <si>
    <t>113107131</t>
  </si>
  <si>
    <t>132208887</t>
  </si>
  <si>
    <t xml:space="preserve">Příplatek za ruční dokopání a očištění zdiva </t>
  </si>
  <si>
    <t>167101101</t>
  </si>
  <si>
    <t xml:space="preserve">Nakládání výkopku z hor.1-4 </t>
  </si>
  <si>
    <t>171204111</t>
  </si>
  <si>
    <t xml:space="preserve">Ulozeni sypaniny bez zhut na skl </t>
  </si>
  <si>
    <t>175103111</t>
  </si>
  <si>
    <t xml:space="preserve">Obsyp objektu se zhutněním </t>
  </si>
  <si>
    <t>181301101</t>
  </si>
  <si>
    <t xml:space="preserve">Úprava terénu  do původního  stavu,trávník </t>
  </si>
  <si>
    <t>199000005</t>
  </si>
  <si>
    <t xml:space="preserve">Poplatek za skládku zeminy 1- 4 </t>
  </si>
  <si>
    <t>311231114</t>
  </si>
  <si>
    <t xml:space="preserve">Zdivo nosné cihelné z CP 29 P15 na MVC 2,5 </t>
  </si>
  <si>
    <t>PZ3:  (0,35*0,26)*12,1</t>
  </si>
  <si>
    <t>417321515</t>
  </si>
  <si>
    <t xml:space="preserve">Ztužující pás/věnec ŽB C25/30 </t>
  </si>
  <si>
    <t>PZ3:  (0,35*0,1)*12,1</t>
  </si>
  <si>
    <t>417351115</t>
  </si>
  <si>
    <t xml:space="preserve">Bednění ztužujících pásů a věnců - zřízení </t>
  </si>
  <si>
    <t>PZ3: (12,1+0,35)*2*0,3</t>
  </si>
  <si>
    <t>417351116</t>
  </si>
  <si>
    <t xml:space="preserve">Bednění ztužujících pásů a věnců - odstranění </t>
  </si>
  <si>
    <t>417361821</t>
  </si>
  <si>
    <t xml:space="preserve">Výztuž ztužujících pásů a věnců z oceli 10505 </t>
  </si>
  <si>
    <t>5</t>
  </si>
  <si>
    <t>Komunikace</t>
  </si>
  <si>
    <t>612325301</t>
  </si>
  <si>
    <t>VC hladká omítka ostění vyrovnání pod zateplení</t>
  </si>
  <si>
    <t>1NP:   (1,32+1,78*2)*0,2*34</t>
  </si>
  <si>
    <t xml:space="preserve">  (2*2+1)*0,2</t>
  </si>
  <si>
    <t xml:space="preserve">  (2,19*2+1,07)*0,2</t>
  </si>
  <si>
    <t>2NP: (1,32+1,78*2)*0,2*36</t>
  </si>
  <si>
    <t>622311521</t>
  </si>
  <si>
    <t>Zateplovací systém Baumit, sokl, XPS tl. 80 mm s omítkou GranoporTop 3,1 kg/m2</t>
  </si>
  <si>
    <t>1NP:  (1,32*16)+(1,32*18)</t>
  </si>
  <si>
    <t>2NP:  (1,32*16)+(1,32*18)</t>
  </si>
  <si>
    <t>631313621</t>
  </si>
  <si>
    <t xml:space="preserve">Mazanina betonová tl. 8 - 12 cm C 20/25 </t>
  </si>
  <si>
    <t>PZ5:(43,94*1,8)*2*0,08</t>
  </si>
  <si>
    <t>631319153</t>
  </si>
  <si>
    <t xml:space="preserve">Příplatek za přehlaz. mazanin pod povlaky tl. 12cm </t>
  </si>
  <si>
    <t>631319173</t>
  </si>
  <si>
    <t xml:space="preserve">Příplatek za stržení povrchu mazaniny tl. 12 cm </t>
  </si>
  <si>
    <t>PZ5:(43,94*1,8)*2*0,00549</t>
  </si>
  <si>
    <t>91</t>
  </si>
  <si>
    <t>Doplňující práce na komunikaci</t>
  </si>
  <si>
    <t>919735124</t>
  </si>
  <si>
    <t xml:space="preserve">Řezání stávajícího  krytu tl. 15 - 20 cm </t>
  </si>
  <si>
    <t>94</t>
  </si>
  <si>
    <t>Lešení a stavební výtahy</t>
  </si>
  <si>
    <t>941941031</t>
  </si>
  <si>
    <t>Montáž lešení leh.řad.s podlahami,š.do 1 m, H 10 m lešení</t>
  </si>
  <si>
    <t>941941191</t>
  </si>
  <si>
    <t>Příplatek za každý měsíc použití lešení k pol.1031 lešení</t>
  </si>
  <si>
    <t>941941500</t>
  </si>
  <si>
    <t xml:space="preserve">Dovoz a odvoz 500 - 1000 m2 pro pronajatá lešení </t>
  </si>
  <si>
    <t>km</t>
  </si>
  <si>
    <t>941941831</t>
  </si>
  <si>
    <t>Demontáž lešení leh.řad.s podlahami,š.1 m, H 10 m lešení</t>
  </si>
  <si>
    <t>Bourání mazanin betonových tl. 10 cm, nad 4 m2 sbíječka tl. mazaniny 8 - 10 cm</t>
  </si>
  <si>
    <t>967031732</t>
  </si>
  <si>
    <t xml:space="preserve">Přisekání plošné zdiva cihelného na MVC tl. 10 cm </t>
  </si>
  <si>
    <t>ostění otvorů:</t>
  </si>
  <si>
    <t>1NP:   (1,32+1,78)*2*0,2*34</t>
  </si>
  <si>
    <t>2NP: (1,32+1,78)*2*0,2*36</t>
  </si>
  <si>
    <t>711132311</t>
  </si>
  <si>
    <t xml:space="preserve">Prov. izolace nopovou fólií svisle, vč.uchyc.prvků </t>
  </si>
  <si>
    <t>712</t>
  </si>
  <si>
    <t>Živičné krytiny</t>
  </si>
  <si>
    <t>712300832</t>
  </si>
  <si>
    <t>Odstranění živičné krytiny střech do 10° 2vrstvé z ploch jednotlivě nad 20 m2</t>
  </si>
  <si>
    <t>PZ5:(43,94*1,8)*2</t>
  </si>
  <si>
    <t>712310911</t>
  </si>
  <si>
    <t>Oprava střešního pláště u okapnicového plechu 2 x nátěr - vč. dodávky suspenze SA X</t>
  </si>
  <si>
    <t>(43,8*1)*2</t>
  </si>
  <si>
    <t>712339998</t>
  </si>
  <si>
    <t>Povlaková krytina střech do 10°, AIP na sucho mechanicky kotvená materiál ve specifikaci</t>
  </si>
  <si>
    <t>S2:   14,6*2,3</t>
  </si>
  <si>
    <t>S1:   14,6*41,64</t>
  </si>
  <si>
    <t>712341559</t>
  </si>
  <si>
    <t>Povlaková krytina střech do 10°, NAIP přitavením 1 vrstva - materiál ve specifikaci</t>
  </si>
  <si>
    <t>S2:  2,3*14,6</t>
  </si>
  <si>
    <t>S1:  14,6*41,64</t>
  </si>
  <si>
    <t>628522501</t>
  </si>
  <si>
    <t>Pás modif. asfalt s nosnou vložkou z polyesterové rohože</t>
  </si>
  <si>
    <t>S2:  (2,3*14,6)*1,2</t>
  </si>
  <si>
    <t>S1:  (14,6*41,64)*1,2</t>
  </si>
  <si>
    <t>62852265</t>
  </si>
  <si>
    <t>Pás modifikovaný asfalt vyztužený skleněnými vlákny</t>
  </si>
  <si>
    <t>S2:   (14,6*2,3)*1,2</t>
  </si>
  <si>
    <t>s1:   (14,6*41,64)*1,2</t>
  </si>
  <si>
    <t>998712202</t>
  </si>
  <si>
    <t xml:space="preserve">Přesun hmot pro povlakové krytiny, výšky do 12 m </t>
  </si>
  <si>
    <t>713</t>
  </si>
  <si>
    <t>Izolace tepelné</t>
  </si>
  <si>
    <t>713131143</t>
  </si>
  <si>
    <t xml:space="preserve">Montáž izolace na tmel a hmožd.4 ks/m2, beton </t>
  </si>
  <si>
    <t>71314999Aj</t>
  </si>
  <si>
    <t>Izolace tepelná střech bodově lepená a mechanicky kotvená 2 vrstvá</t>
  </si>
  <si>
    <t>713188795</t>
  </si>
  <si>
    <t>Izolace tepelná střech bodově lep. tmelem  a mechanicky kotvená 2 vrstvá</t>
  </si>
  <si>
    <t>28375453</t>
  </si>
  <si>
    <t>Polystyren extrudovaný Itl. 80 mm</t>
  </si>
  <si>
    <t>28375704</t>
  </si>
  <si>
    <t>Deska izolační stabilizov. EPS 100S  1000 x 500 mm</t>
  </si>
  <si>
    <t>S1:  (14,6*41,64)*0,12*1,2</t>
  </si>
  <si>
    <t>283766415</t>
  </si>
  <si>
    <t>Dílec kašírov. EPS RigiRoof 100S V13 tl. 100 mm</t>
  </si>
  <si>
    <t>28377895</t>
  </si>
  <si>
    <t>Deska izolační z minerálních vláken</t>
  </si>
  <si>
    <t>S2:  (14,6*2,3)*0,22*1,1</t>
  </si>
  <si>
    <t>998713202</t>
  </si>
  <si>
    <t xml:space="preserve">Přesun hmot pro izolace tepelné, výšky do 12 m </t>
  </si>
  <si>
    <t>43,8*2</t>
  </si>
  <si>
    <t>764410850</t>
  </si>
  <si>
    <t xml:space="preserve">Demontáž oplechování parapetů,rš od 100 do 330 mm </t>
  </si>
  <si>
    <t>998764202</t>
  </si>
  <si>
    <t xml:space="preserve">Přesun hmot pro klempířské konstr., výšky do 12 m </t>
  </si>
  <si>
    <t>783212100</t>
  </si>
  <si>
    <t xml:space="preserve">Oprava mříží - nátěr olejový kovových konstrukcí </t>
  </si>
  <si>
    <t>mříže oken:  (1,78*1,36)*(16+18+17+18+1)*2</t>
  </si>
  <si>
    <t>ZMĚNA PŘIPOJENÍ ZTI</t>
  </si>
  <si>
    <t>investor:</t>
  </si>
  <si>
    <t>VĚZEŇSKÁ SLUŽBA ČR, SOUDNÍ 1672/1a, PRAHA 4</t>
  </si>
  <si>
    <t>hl.projektant:</t>
  </si>
  <si>
    <t>INPROSAN s.r.o., NÁM. PŘED BATERIEMI 1059/7, PRAHA 6</t>
  </si>
  <si>
    <t>projektant části:</t>
  </si>
  <si>
    <t>ING. ZDENĚK SADÍLEK, KRÁTKÁ 460, 252 62 HOROMĚŘICE</t>
  </si>
  <si>
    <t>název části:</t>
  </si>
  <si>
    <t>F2.  ZDRAVOTNĚ TECHNICKÉ INSTALACE</t>
  </si>
  <si>
    <t>ozn. části:</t>
  </si>
  <si>
    <t>F2.2</t>
  </si>
  <si>
    <t>Nedílnou součástí výkazu výměr je technická zpráva, kde jsou popsané standarty pro veškeré konstrukce a další doplňující nezbytné údaje.</t>
  </si>
  <si>
    <t>Celková cena:</t>
  </si>
  <si>
    <t>Doplňková cena (dle dodavatele):</t>
  </si>
  <si>
    <t xml:space="preserve">Pokyny pro vyplnění výkazu dodavateli: V tabulce prosíme o vyplnění jednotkových cen za dodávku a montáž ve žlutých sloupcích v případě uvádění cen jako dodávku a montáž bez rozdělení vyplňte pouze jeden sloupec. </t>
  </si>
  <si>
    <t>číslo/ ozn.</t>
  </si>
  <si>
    <t>číslo tech.listu</t>
  </si>
  <si>
    <t>Popis, rozměry, specifikace, typ</t>
  </si>
  <si>
    <t>měrná jednotka</t>
  </si>
  <si>
    <t>dodávka/ jednotku (Kč)</t>
  </si>
  <si>
    <t>Celkem dodávka (Kč)</t>
  </si>
  <si>
    <t>montáž/ jednotku (Kč)</t>
  </si>
  <si>
    <t>Celkem montáž (Kč)</t>
  </si>
  <si>
    <t>M+D/ jednotku (Kč)</t>
  </si>
  <si>
    <t>Celkem    (Kč)</t>
  </si>
  <si>
    <t>Celkem část</t>
  </si>
  <si>
    <t>F2.01</t>
  </si>
  <si>
    <t>ZEMNÍ PRÁCE</t>
  </si>
  <si>
    <t>F2.01.01</t>
  </si>
  <si>
    <t>01.01</t>
  </si>
  <si>
    <t>Hloubení rýh v hornině 3</t>
  </si>
  <si>
    <r>
      <t>m</t>
    </r>
    <r>
      <rPr>
        <vertAlign val="superscript"/>
        <sz val="10"/>
        <rFont val="Arial Narrow"/>
        <family val="2"/>
      </rPr>
      <t>3</t>
    </r>
  </si>
  <si>
    <t>F2.01.02</t>
  </si>
  <si>
    <t>01.02</t>
  </si>
  <si>
    <t>Vykopávka v uzavřených prostorách</t>
  </si>
  <si>
    <t>F2.01.03</t>
  </si>
  <si>
    <t>01.03</t>
  </si>
  <si>
    <t>Zřízení pažení příložného</t>
  </si>
  <si>
    <r>
      <t>m</t>
    </r>
    <r>
      <rPr>
        <vertAlign val="superscript"/>
        <sz val="10"/>
        <rFont val="Arial Narrow"/>
        <family val="2"/>
      </rPr>
      <t>2</t>
    </r>
  </si>
  <si>
    <t>F2.01.04</t>
  </si>
  <si>
    <t>01.04</t>
  </si>
  <si>
    <t>Zřízení pažení příložného v uzavřených prostorách</t>
  </si>
  <si>
    <t>F2.01.05</t>
  </si>
  <si>
    <t>Odstranění pažení příložného</t>
  </si>
  <si>
    <t>F2.01.06</t>
  </si>
  <si>
    <t>Odstranění pažení příložného v uzavřených prostorách</t>
  </si>
  <si>
    <t>F2.01.07</t>
  </si>
  <si>
    <t>01.05</t>
  </si>
  <si>
    <t>Lože pod potrubí z kameniva drobného</t>
  </si>
  <si>
    <t>F2.01.08</t>
  </si>
  <si>
    <t>01.06</t>
  </si>
  <si>
    <t>Lože pod potrubí v uzavřených prostorách z kameniva drobného</t>
  </si>
  <si>
    <t>F2.01.09</t>
  </si>
  <si>
    <t>01.07</t>
  </si>
  <si>
    <t>Obsyp potrubí z kameniva drobného</t>
  </si>
  <si>
    <t>F2.01.10</t>
  </si>
  <si>
    <t>01.08</t>
  </si>
  <si>
    <t xml:space="preserve">Obsyp potrubí v uzavřených prostorách z kameniva drobného </t>
  </si>
  <si>
    <t>F2.01.11</t>
  </si>
  <si>
    <t>01.09</t>
  </si>
  <si>
    <t>Zásyp sypaninou rýh</t>
  </si>
  <si>
    <t>F2.01.12</t>
  </si>
  <si>
    <t>Zásyp sypaninou rýh, příplatek za prohození výkopku</t>
  </si>
  <si>
    <t>F2.01.13</t>
  </si>
  <si>
    <t>01.10</t>
  </si>
  <si>
    <t>Zásyp sypaninou v uzavřených prostorách</t>
  </si>
  <si>
    <t>F2.01.14</t>
  </si>
  <si>
    <t>Zásyp sypaninou v uzavřených prostorách, příplatek za prohození výkopku</t>
  </si>
  <si>
    <t>F2.01.15</t>
  </si>
  <si>
    <t>01.11</t>
  </si>
  <si>
    <t>Vodorovné přemístění výkopku po suchu, vzdálenost do 10km</t>
  </si>
  <si>
    <t>F2.01.16</t>
  </si>
  <si>
    <t>317941121</t>
  </si>
  <si>
    <t>Osazení ocelových válcovaných nosníků do č.12</t>
  </si>
  <si>
    <t>;dle výpisu ocel.prvků I100;0,46037</t>
  </si>
  <si>
    <t>;dle výpisu ocel.prvků L100/65/10;0,05145</t>
  </si>
  <si>
    <t>;dle výpisu ocel.prvků L50/5;0,00829</t>
  </si>
  <si>
    <t>;dle výpisu ocel.prvků I120;0,03108</t>
  </si>
  <si>
    <t>;dle R01 I100;1,2*4*8,34/1000</t>
  </si>
  <si>
    <t>;dle tabulky výpis ocel.prvků;0,00829</t>
  </si>
  <si>
    <t>;ztratné 8%; 0,0008</t>
  </si>
  <si>
    <t>;dle tabulky výpis ocel.prvků;0,05145</t>
  </si>
  <si>
    <t>;ztratné 8%; 0,004</t>
  </si>
  <si>
    <t>;ztratné 8%; 0,04</t>
  </si>
  <si>
    <t>;ztratné 8%; 0,0024</t>
  </si>
  <si>
    <t>317121047RT4</t>
  </si>
  <si>
    <t>Překlad nenosný porobeton, světlost otv. do 105 cm</t>
  </si>
  <si>
    <t>;m.č. 2.05/2.06 tl. 150 mm;</t>
  </si>
  <si>
    <t>311112130RT2</t>
  </si>
  <si>
    <t>Stěna z tvárnic ztraceného bednění, tl. 30 cm</t>
  </si>
  <si>
    <t>;vnější schodiště;2,3*0,65+(1,6*0,65)/2*2</t>
  </si>
  <si>
    <t>Zdivo nosné cihelné z CP 29 P15 na MC 10-pro uložení schodišťového ramene</t>
  </si>
  <si>
    <t>311231116</t>
  </si>
  <si>
    <t>(1,3*2,6)/2*0,15*2</t>
  </si>
  <si>
    <t>;oprava1/19,1/20;5,1*3,85</t>
  </si>
  <si>
    <t>;oprava1/23,1/22;5,1*3,85</t>
  </si>
  <si>
    <t>;oprava1/26,1/25;5,1*3,85</t>
  </si>
  <si>
    <t>;2NP;(1*6+1,93)*1,2</t>
  </si>
  <si>
    <t>;1NP;(1*5)*1,2</t>
  </si>
  <si>
    <t>411354255</t>
  </si>
  <si>
    <t xml:space="preserve">Bednění stropů plech pozink. vlna 50 mm tl. 0,8 mm </t>
  </si>
  <si>
    <t>;vnitřní schodiště dle výpisu prvků;4,8</t>
  </si>
  <si>
    <t>416021121</t>
  </si>
  <si>
    <t xml:space="preserve">Montáž bezpečnostní katrové stěny </t>
  </si>
  <si>
    <t>ZM8:  (1,15*2,05)*2</t>
  </si>
  <si>
    <t>ZM10:  (1*2,05)*2</t>
  </si>
  <si>
    <t>ZM11:  1,15*2,25</t>
  </si>
  <si>
    <t>7679987</t>
  </si>
  <si>
    <t xml:space="preserve">Repase mříží stávající,nátěr </t>
  </si>
  <si>
    <t>ZM3:  1,2*1,8</t>
  </si>
  <si>
    <t>ZM5:  (1,32*1,78)*68</t>
  </si>
  <si>
    <t>13331712</t>
  </si>
  <si>
    <t>Úhelník rovnoramenný L jakost 11375   50x 50x 5 mm</t>
  </si>
  <si>
    <t>T</t>
  </si>
  <si>
    <t>13331788</t>
  </si>
  <si>
    <t>Úhelník rovnoramenný L  100x 65x10 mm</t>
  </si>
  <si>
    <t>13380515</t>
  </si>
  <si>
    <t>Tyč průřezu I 100, střední, jakost oceli 11373</t>
  </si>
  <si>
    <t>13380520</t>
  </si>
  <si>
    <t>Tyč průřezu I 120, střední, jakost oceli 11373</t>
  </si>
  <si>
    <t>27245771</t>
  </si>
  <si>
    <t>Mříž bezpečnostní ocelová  1,32x1,52</t>
  </si>
  <si>
    <t>ZM4:   2</t>
  </si>
  <si>
    <t>27245772</t>
  </si>
  <si>
    <t>Vnější bezpečnostní katr 1150/2050 mm včetně kování</t>
  </si>
  <si>
    <t>ZM8:   2</t>
  </si>
  <si>
    <t>ZM11:   1</t>
  </si>
  <si>
    <t>27245773</t>
  </si>
  <si>
    <t>bezpečnostní katrová stěna vnitřní 1,75/3,5m s křídlem 0,9/2m včetně kování</t>
  </si>
  <si>
    <t>ZM9:    2</t>
  </si>
  <si>
    <t>27245774</t>
  </si>
  <si>
    <t>Vnitřní bezpečnostní katr 100/205 cm včetně kování</t>
  </si>
  <si>
    <t>ZM10:   2</t>
  </si>
  <si>
    <t>55395100.A</t>
  </si>
  <si>
    <t>61161810</t>
  </si>
  <si>
    <t>D1:  2</t>
  </si>
  <si>
    <t>61165174</t>
  </si>
  <si>
    <t>998767201</t>
  </si>
  <si>
    <t xml:space="preserve">Přesun hmot pro zámečnické konstr., výšky do 6 m </t>
  </si>
  <si>
    <t>769</t>
  </si>
  <si>
    <t>766601212</t>
  </si>
  <si>
    <t xml:space="preserve">Těsnění okenní spáry, ostění, PT páska+ PP páska </t>
  </si>
  <si>
    <t>01:  (1,32+1,78)*2*68</t>
  </si>
  <si>
    <t>02: (0,8+0,4)*2</t>
  </si>
  <si>
    <t>03:  (1,32+1,52)*2*2</t>
  </si>
  <si>
    <t>O2:   1</t>
  </si>
  <si>
    <t>O3:  2</t>
  </si>
  <si>
    <t>O1:   68</t>
  </si>
  <si>
    <t>04:  1</t>
  </si>
  <si>
    <t>998771202</t>
  </si>
  <si>
    <t>771</t>
  </si>
  <si>
    <t>Podlahy z dlaždic a obklady</t>
  </si>
  <si>
    <t>771471011</t>
  </si>
  <si>
    <t xml:space="preserve">Obklad soklíků keram.rovných do MC,10x10 cm </t>
  </si>
  <si>
    <t>771575109</t>
  </si>
  <si>
    <t>Montáž podlah keram.,hladké, tmel, 30x30 cm lepidlo, spár.hmota</t>
  </si>
  <si>
    <t>1.08.:1,86</t>
  </si>
  <si>
    <t>59764203</t>
  </si>
  <si>
    <t>Dlažba 300x300x9 mm</t>
  </si>
  <si>
    <t>podlahy:277,83*1,2</t>
  </si>
  <si>
    <t>998771201</t>
  </si>
  <si>
    <t>kolem objektu:  (15+54)*1</t>
  </si>
  <si>
    <t>113106211</t>
  </si>
  <si>
    <t>Rozebrání dlažeb z velkých kostek v kam. těženém</t>
  </si>
  <si>
    <t>kolem objektu:  15*1</t>
  </si>
  <si>
    <t>Odstranění podkladu pl.200 m2, bet.prostý tl.15 cm</t>
  </si>
  <si>
    <t>113107136</t>
  </si>
  <si>
    <t>Odstranění podkladu pl.do 50 m2 z betonu vystuženého sítěmi tl.do 150 mm</t>
  </si>
  <si>
    <t>kolem objektu:  54*1</t>
  </si>
  <si>
    <t>979071112R00</t>
  </si>
  <si>
    <t>Očištění vybour. kostek velkých s výplní MC/živicí</t>
  </si>
  <si>
    <t>odkopání základových pasů:  90*1*0,8</t>
  </si>
  <si>
    <t>odkopaná zemina:   72</t>
  </si>
  <si>
    <t>odkopání základových pasů:  90*0,9*0,8</t>
  </si>
  <si>
    <t>zasyp objektu:   -64,8</t>
  </si>
  <si>
    <t>;úprava do původního stavu;21*2</t>
  </si>
  <si>
    <t>310237261</t>
  </si>
  <si>
    <t>Zazdívka otvorů pl. 0,25 m2 cihlami, tl. zdi 60 cm</t>
  </si>
  <si>
    <t>;poznámka PZ12;4</t>
  </si>
  <si>
    <t>564851111</t>
  </si>
  <si>
    <t>Podklad ze štěrkodrti po zhutnění tloušťky 15 cm</t>
  </si>
  <si>
    <t>;kolem objektu;(54+15)*1</t>
  </si>
  <si>
    <t>Podklad z prostého betonu tř. II  tloušťky 15 cm</t>
  </si>
  <si>
    <t>;pod kostky;15</t>
  </si>
  <si>
    <t>567211215</t>
  </si>
  <si>
    <t>591141111</t>
  </si>
  <si>
    <t>Kladení dlažby velké kostky, lože z MC tl. 5 cm</t>
  </si>
  <si>
    <t>;doplnění očištěné kostky;15</t>
  </si>
  <si>
    <t>Kryt cementobeton. komunikací skup.3 a 4 tl. 15 cm</t>
  </si>
  <si>
    <t>kolem objektu:   54*1</t>
  </si>
  <si>
    <t>581121111</t>
  </si>
  <si>
    <t>kolem objektu:   54</t>
  </si>
  <si>
    <t>Demontáž lapače střešních splavenin DN 125</t>
  </si>
  <si>
    <t>721000001</t>
  </si>
  <si>
    <t>721242804</t>
  </si>
  <si>
    <t>Lapač střešních splavenin(dle tabulky výrobků), vč,napojení na stávaj.kanalizaci a krácení trub</t>
  </si>
  <si>
    <t>767811100R00</t>
  </si>
  <si>
    <t>Montáž větracích mřížek, VZ1,VZ2</t>
  </si>
  <si>
    <t>;dle tabulky;5</t>
  </si>
  <si>
    <t>42972800</t>
  </si>
  <si>
    <t>42972801</t>
  </si>
  <si>
    <t>Mřížka čtyřhranná se síťkou proti hmyzu 100x100mm</t>
  </si>
  <si>
    <t>Mřížka čtyřhranná se síťkou proti hmyzu 150x100</t>
  </si>
  <si>
    <t>Úprava stávajícího oplocení pro KZS</t>
  </si>
  <si>
    <t>767060000</t>
  </si>
  <si>
    <t>;poznámka PZ7;2</t>
  </si>
  <si>
    <t>7670400</t>
  </si>
  <si>
    <t>Úprava stávajícího zastřešení pro KZS</t>
  </si>
  <si>
    <t>;poznámka PZ4;1</t>
  </si>
  <si>
    <t>76704001</t>
  </si>
  <si>
    <t>Úprava repasovaného stávajícího zastřešení do objektu pro KZS</t>
  </si>
  <si>
    <t>;poznámka PZ5;1</t>
  </si>
  <si>
    <t>Rozbourání pilířů pro skříň rozebrání pilíře a naložení suti</t>
  </si>
  <si>
    <t>460270102</t>
  </si>
  <si>
    <t>Pilíř zděný pro skříň  z cihel vápenopískových</t>
  </si>
  <si>
    <t>;poznámka PZ6;1</t>
  </si>
  <si>
    <t>2100001</t>
  </si>
  <si>
    <t>Proměření stávajících el.rozvodů na fasádě</t>
  </si>
  <si>
    <t>210004</t>
  </si>
  <si>
    <t>Demontáž stávajících el.rozvodů a světel na fasádě, s případnou likvidací</t>
  </si>
  <si>
    <t>210006</t>
  </si>
  <si>
    <t>Přeložení funkčních rozvodů el.na fasádě do vysekaných drážek,vč,začištění a trubkování- cena za 1 bm,přesná výměra až po proměření</t>
  </si>
  <si>
    <t>Demontáž stávajících rozvodů el,vč.světel</t>
  </si>
  <si>
    <t>Likvidace odpadu kontejner 9t</t>
  </si>
  <si>
    <t>Likvidace nebezpečného odpadu kontejner 3t (zářivky)</t>
  </si>
  <si>
    <t>OP2-Plastový poklop včetně rámu 600/600</t>
  </si>
  <si>
    <t>F2.02.38</t>
  </si>
  <si>
    <t>622135001</t>
  </si>
  <si>
    <t>Vyrovnání podkladu vnějších stěn maltou VPC tl. do 10 mm</t>
  </si>
  <si>
    <t>460270001</t>
  </si>
  <si>
    <t>766001001     Doplnění VV</t>
  </si>
  <si>
    <t>998767200 doplnění VV</t>
  </si>
  <si>
    <t>Elektroměrový rozváděč OCEP-ER111</t>
  </si>
  <si>
    <t>třífázová sporáková kombinace</t>
  </si>
  <si>
    <t>jednozásuvka 230V/16A</t>
  </si>
  <si>
    <t>žárovkové svítidlo stropní tř.IPII, 60 W</t>
  </si>
  <si>
    <t>Zářivkové svítidlo do prostředí s vysokým rizikem poškození - antivandal. 1x36W + 8W svítidlo pro celkové osvětlení cely a pro možnost kontroly cely v nočních hodinách. Součástí svítidla bude nouzové svítidlo cca 1x11 W se záložním zdrojem.</t>
  </si>
  <si>
    <t xml:space="preserve">Zářivkové svítidlo do prostředí s vysokým rizikem poškození - antivandal. 1x36W svítidlo pro celkové osvětlení cely.                                                               </t>
  </si>
  <si>
    <t>nouzové svítidlo 1x11 W, 3 hod. se záložním zdrojem</t>
  </si>
  <si>
    <t>Zářivkové svítidlo 1x36 W, IP66</t>
  </si>
  <si>
    <t>Žárovkové svítidlo nástěnné IPII, 1x60 W</t>
  </si>
  <si>
    <t xml:space="preserve"> Zářivkové svítidlo  2x36W, IP20</t>
  </si>
  <si>
    <t>;m.č.1.26;15,86</t>
  </si>
  <si>
    <t>;m.č.1.27;17,39</t>
  </si>
  <si>
    <t>;m.č.1.28;25,35</t>
  </si>
  <si>
    <t>;m.č.1.29;23,82</t>
  </si>
  <si>
    <t>;m.č.1.30;23,92</t>
  </si>
  <si>
    <t>776200820</t>
  </si>
  <si>
    <t>Odstranění PVC podlah lepených s podl. ze schodišť</t>
  </si>
  <si>
    <t>;1NP;1,3+1,05*10+0,9</t>
  </si>
  <si>
    <t>1,3*7</t>
  </si>
  <si>
    <t>;2NP;1,52*13</t>
  </si>
  <si>
    <t>776511820</t>
  </si>
  <si>
    <t>Odstranění PVC a koberců lepených s podložkou,vč.případ.soklíků a lišt</t>
  </si>
  <si>
    <t>;m.č.1.01;7,42</t>
  </si>
  <si>
    <t>;m.č.1.02;47,29</t>
  </si>
  <si>
    <t>;m.č.1.03;18,55</t>
  </si>
  <si>
    <t>;m.č.1.04;2,36</t>
  </si>
  <si>
    <t>;m.č.1.10;15,38-;dlažba;2,86</t>
  </si>
  <si>
    <t>;m.č.1.11;5,52</t>
  </si>
  <si>
    <t>;m.č.1,13;10,33</t>
  </si>
  <si>
    <t>;m.č.1.14;9,07</t>
  </si>
  <si>
    <t>;m.č.1.15;3+0,38*1,05</t>
  </si>
  <si>
    <t>;m.č.1.21;13,92-;dlažba;0,95</t>
  </si>
  <si>
    <t>;m.č.1.22;1,27</t>
  </si>
  <si>
    <t>;m.č.1.23;12,57</t>
  </si>
  <si>
    <t>;m.č.2.01;5,9</t>
  </si>
  <si>
    <t>;m.č.2.02;61,81</t>
  </si>
  <si>
    <t>;m.č.2.03;8,45</t>
  </si>
  <si>
    <t>;m.č.2.04;12</t>
  </si>
  <si>
    <t>;m.č.2.05;19,39</t>
  </si>
  <si>
    <t>;m.č.2.06;14,01</t>
  </si>
  <si>
    <t>;m.č.2.07;19,01</t>
  </si>
  <si>
    <t>;m.č.2.08;11,62</t>
  </si>
  <si>
    <t>;m.č.2.09;28,5</t>
  </si>
  <si>
    <t>;m.č.2.11;4,2</t>
  </si>
  <si>
    <t>;m.č.2.15;6,71</t>
  </si>
  <si>
    <t>;m.č.2,16;18,06</t>
  </si>
  <si>
    <t>;m.č.2.17;24,65</t>
  </si>
  <si>
    <t>;m.č.2,18;15,12</t>
  </si>
  <si>
    <t>;m.č.2.19;20,25</t>
  </si>
  <si>
    <t>;m.č.2,20;15,2</t>
  </si>
  <si>
    <t>;m.č.2,21;13,07</t>
  </si>
  <si>
    <t>;m.č.2.22;13,39</t>
  </si>
  <si>
    <t>;m.č.2.23;36,67</t>
  </si>
  <si>
    <t>;m.č.2.24;15,98</t>
  </si>
  <si>
    <t>;m.č.2.25;22,79</t>
  </si>
  <si>
    <t>;m.č.2,26;23,9</t>
  </si>
  <si>
    <t>;m.č.2,27;25,65</t>
  </si>
  <si>
    <t>;m.č.2,28;25,97</t>
  </si>
  <si>
    <t>;zazdívka schodů;1,6*2,11</t>
  </si>
  <si>
    <t>962084131</t>
  </si>
  <si>
    <t>Bourání příček deskových,sádrokartonových tl.10 cm</t>
  </si>
  <si>
    <t>;doplnění2,18;5,4*3,85-0,8*2</t>
  </si>
  <si>
    <t>;doplnění 2.04;5,43*3,85-0,8*2</t>
  </si>
  <si>
    <t>962081131</t>
  </si>
  <si>
    <t>Bourání příček ze skleněných tvárnic tl. 10 cm</t>
  </si>
  <si>
    <t>; okna 1NP;0,98*0,6*2+1,32*1,43</t>
  </si>
  <si>
    <t>;stěna;3,9*3,8-0,8*2</t>
  </si>
  <si>
    <t>;částečné odbourání 2NP;1,52*1,32</t>
  </si>
  <si>
    <t>;okno 1NP;1,32*1,78</t>
  </si>
  <si>
    <t>;okno 1PP;1,32*1,43</t>
  </si>
  <si>
    <t>Bourání ŽB schodišťových ramen samonosných-změna výměna vnějšího schodiště za pozn.PZ3</t>
  </si>
  <si>
    <t>963053936</t>
  </si>
  <si>
    <t>;změna za nové prefab.ŽB schodiště;7,2</t>
  </si>
  <si>
    <t>963053935</t>
  </si>
  <si>
    <t>Bourání ŽBschod. ramen monolit. zazděných oboustr.</t>
  </si>
  <si>
    <t>3,65*1,05</t>
  </si>
  <si>
    <t>Vybourání schod.stupňů ze zdi cihelné jednostranně</t>
  </si>
  <si>
    <t>;u vnitřního schodiště;1,3+1,05</t>
  </si>
  <si>
    <t>960000001</t>
  </si>
  <si>
    <t>Vybourání stávajících vstup.schodů</t>
  </si>
  <si>
    <t>vstup.bet.schody</t>
  </si>
  <si>
    <t>963023711</t>
  </si>
  <si>
    <t>967031132</t>
  </si>
  <si>
    <t>Přisekání rovných ostění cihelných na MVC</t>
  </si>
  <si>
    <t>;po vybouraných otvorech 2NP;(0,33*2,1*2)*6+(0,34*2)*2</t>
  </si>
  <si>
    <t>;1NP;(2,07*0,48*2)*9</t>
  </si>
  <si>
    <t>(0,15*2,02)*2</t>
  </si>
  <si>
    <t>(1,8+1*2)*0,15</t>
  </si>
  <si>
    <t>Přisekání plošné zdiva cihelného na MVC tl. 10 cm-odbourání parapetu</t>
  </si>
  <si>
    <t>;odbourání parapetu;1,32*0,57</t>
  </si>
  <si>
    <t>;m.č.1.21-1.23;(12,57+13,92+1,67)*0,1</t>
  </si>
  <si>
    <t>;m.č.1.18;20,32*0,03</t>
  </si>
  <si>
    <t>;m.č.1,14;9,07*0,1</t>
  </si>
  <si>
    <t>;m.č.1.13;10,33*0,05</t>
  </si>
  <si>
    <t>;m.č.1.23;1,26*3,46*0,1</t>
  </si>
  <si>
    <t>;m.č.1.10 sprchy;2,7*0,1*0,1</t>
  </si>
  <si>
    <t>965081713</t>
  </si>
  <si>
    <t>Bourání dlaždic keramických tl. 1 cm, nad 1 m2</t>
  </si>
  <si>
    <t>;m.č.1.12;6,06</t>
  </si>
  <si>
    <t>;m.č.1.10;1,06*2,7</t>
  </si>
  <si>
    <t>;m.č.1.21;0,95</t>
  </si>
  <si>
    <t>;m.č.2.12;14,63</t>
  </si>
  <si>
    <t>;m.č.2.13;11,41</t>
  </si>
  <si>
    <t>Odsekání zdiva plošné z kamene, betonu tl. 30 cm</t>
  </si>
  <si>
    <t>;část zazděných schodů;1,6*0,4</t>
  </si>
  <si>
    <t>967042714</t>
  </si>
  <si>
    <t>965081611</t>
  </si>
  <si>
    <t>Odsekání soklíků vč.odstranění podkladní omítky rovných</t>
  </si>
  <si>
    <t>;m.č.2.12;(2,85*2-0,93+0,23*2+0,88+0,85+0,82+1,59)</t>
  </si>
  <si>
    <t>;m.č.2.13;0,86+0,83+0,82+2,24*2+3,57+1,73-0,9*0,23*2</t>
  </si>
  <si>
    <t>;m.č.1.12;2,9*2+0,8+2,15-0,65</t>
  </si>
  <si>
    <t>(0,8*2)*26</t>
  </si>
  <si>
    <t>Vysekání rýh zeď cihelná vtah. nosníků 15 x 15 cm</t>
  </si>
  <si>
    <t>;1NP;1,1+2,1</t>
  </si>
  <si>
    <t>;1NP;1,2*3*9</t>
  </si>
  <si>
    <t>;2NP;1,4*2+1,2*2*7</t>
  </si>
  <si>
    <t>974031664</t>
  </si>
  <si>
    <t>973031812</t>
  </si>
  <si>
    <t>Vysekání kapes pro zavázání příček tl. 10 cm</t>
  </si>
  <si>
    <t>1NP výšky.2.25;2,25*13</t>
  </si>
  <si>
    <t>;1NP výšky.3,15;2</t>
  </si>
  <si>
    <t>;2NP výšky 3,85;3,85*14</t>
  </si>
  <si>
    <t>;výšky 2,25;2,25*16</t>
  </si>
  <si>
    <t>973031813</t>
  </si>
  <si>
    <t>Vysekání kapes pro zavázání příček tl. 15 cm</t>
  </si>
  <si>
    <t>;2NP;3,85*2</t>
  </si>
  <si>
    <t xml:space="preserve"> 1NP;3,9*10+4,1*4</t>
  </si>
  <si>
    <t>976061111</t>
  </si>
  <si>
    <t>Vybourání dřevěných zábradlí a madel</t>
  </si>
  <si>
    <t>;vnitřní schodiště;3,85</t>
  </si>
  <si>
    <t>976071111</t>
  </si>
  <si>
    <t>Vybourání kovových zábradlí a madel</t>
  </si>
  <si>
    <t>;vnitřní schodiště;5,2</t>
  </si>
  <si>
    <t>Odsekání vnitřních obkladů stěn do 2 m2</t>
  </si>
  <si>
    <t>978059521</t>
  </si>
  <si>
    <t>;m.č.1.10;(5,13+3)*2*1,5-0,8*1,5-1,32*(1,5-1,16)+0,38*2*1,5</t>
  </si>
  <si>
    <t>;m.č.1.12;(1,24+0,11+1,62)*2,2</t>
  </si>
  <si>
    <t>;m.č.1.13;(1,2+0,77+1,78+1,08+1,68-0,8+0,38*2)*1,5</t>
  </si>
  <si>
    <t>;m.č.1.14;(3,53+2,57+0,38*2-0,8)*1,5</t>
  </si>
  <si>
    <t>;m.č.1.23;(1,26*1,5)-0,26*(1,5-1,06)</t>
  </si>
  <si>
    <t>;m.č.2.1;4,3*1,5</t>
  </si>
  <si>
    <t>;m.č.2,12;(3,57+1,73)*1,5+0,78*2,2</t>
  </si>
  <si>
    <t>;m.č.2.13;(1,58*1,5)+0,82*2,2</t>
  </si>
  <si>
    <t>;m.č.2,14;1*1,5</t>
  </si>
  <si>
    <t>978013191</t>
  </si>
  <si>
    <t>Otlučení omítek vnitřních stěn v rozsahu do 100 %</t>
  </si>
  <si>
    <t>;m.č.1.15;(1,3+5,9+1,05)*1,5-1,32*(1,5-1,13)*2</t>
  </si>
  <si>
    <t>;m.č.1.21;(2,73*2+5,1-0,8-0,9)*1,5-1,32*(1,5-1,06)</t>
  </si>
  <si>
    <t>;m.č.1.23;(0,56+5,1+1)*1,5+1,32*1,06</t>
  </si>
  <si>
    <t>;chodba 1NP;41,86*2*1,5-(0,9*12+1,21+2,9+0,9*9)*1,5</t>
  </si>
  <si>
    <t>;m.č.2.11;(1,22+0,95+0,94+0,2+4,76+0,36)*1,5</t>
  </si>
  <si>
    <t>;m.č.2.12;(2,85*2-0,93+0,23*2+0,88+0,85+0,82+1,59)*1,5-1,32*(1,5-1,06)</t>
  </si>
  <si>
    <t>;m.č.2.13;(0,86+0,83+0,82+2,24*2+3,57+1,73-0,9*0,23*2)*1,5-1,32*(1,5-1,06)</t>
  </si>
  <si>
    <t>;m.č.2.03;(3,48+1,03+0,84)*1,5</t>
  </si>
  <si>
    <t>;nátěry a linkrusty; mezisoučet</t>
  </si>
  <si>
    <t>;otlučení pro nový obklad;mezisoučet</t>
  </si>
  <si>
    <t>;m.č.1.12;(1,99-0,9+0,38*2+1,43+2+1*3-0,9+1,43+1,99-1,32)*(2,2-1,5)</t>
  </si>
  <si>
    <t>;m.č.1.09;(0,77+1)*1,5</t>
  </si>
  <si>
    <t>;m.č.1.07;(1,99+0,9*3+3+5,13+3-1,32)*(2,2-1,5)-0,9*2+0,38*2*2</t>
  </si>
  <si>
    <t>;m.č.1.06;(5,13+2,15)*2*1,5-0,9*1,5-1,32*(1,5-1,16)-1,8*(1,5-0,9)</t>
  </si>
  <si>
    <t>;m.č.1.05;(5,13+7,91)*2*1,5-0,9*1,5-(1,32*(1,5-1,16))*4-1,8*(1,5-0,9)</t>
  </si>
  <si>
    <t>;m.č.1.04;1,5*1,5</t>
  </si>
  <si>
    <t>;m.č.1.02;(1,1*2+2,6)*2,2-1,32*(2,2-1,16)</t>
  </si>
  <si>
    <t>;m.č.2.02;(4,02*2+0,23*2+5,43-0,9)*1,5-(1,32*(1,5-1,06))*2</t>
  </si>
  <si>
    <t>;m.č.2.03;(2,08*2+5,43+0,23*2-0,9)*1,5-1,32*(1,5-1,06)</t>
  </si>
  <si>
    <t>;m.č.2.04;(2,15*2+5,43+0,23*2-0,9)*1,5-1,32*(1,5-1,06)</t>
  </si>
  <si>
    <t>;m.č.2.05;(2,28*2+5,43-0,1*3)*2,2-1,32*(2,2-1,06)</t>
  </si>
  <si>
    <t>;m.č.2.07;(1,32+1,43+1*2+1,93)*2,2-1,32*(2,2-1,06)</t>
  </si>
  <si>
    <t>;m.č.2.06;(1,2+2,85)*2,2-0,9*2+0,23*2*2</t>
  </si>
  <si>
    <t>;m.č.2.08;(1,93+1*2+2,85+4,13-1,32)*(2,2-1,5)</t>
  </si>
  <si>
    <t>;m.č.2.09;(1,2*2+2,85-0,9)*(2,2-1,5)+0,9*0,2+0,23*(2*2+0,9)</t>
  </si>
  <si>
    <t>;m.č.2.10;(5,13+5,43+2,24-1,32+2,24-0,9)*(2,2-1,5)+0,9*0,2+0,23*(2*2+0,9)</t>
  </si>
  <si>
    <t>;m.č.2.18;(1,72*2+5,4-0,9)*1,5-1,32*(1,5-1,06)</t>
  </si>
  <si>
    <t>;m.č.2.25;1*1,5</t>
  </si>
  <si>
    <t>;m.č.2.26;(1,7+1)*2,2</t>
  </si>
  <si>
    <t>;m.č.2.14;(2,78+4,32)*2*2,2-0,7*2-;otlučený nátěr m.č.2.03;8,03</t>
  </si>
  <si>
    <t>;pro sanační omítky;mezisoučet</t>
  </si>
  <si>
    <t>Vodorovné přemístění výkopku po suchu, příplatek za další 1km</t>
  </si>
  <si>
    <t>F2.01.17</t>
  </si>
  <si>
    <t>Uložení sypaniny na skládku</t>
  </si>
  <si>
    <t>F2.02</t>
  </si>
  <si>
    <t>VNITŘNÍ KANALIZACE</t>
  </si>
  <si>
    <t>F2.02.01</t>
  </si>
  <si>
    <t>DMT potrubí z trub litinových do DN 100</t>
  </si>
  <si>
    <t>F2.02.02</t>
  </si>
  <si>
    <t>DMT potrubí z trub litinových DN 100 - DN 200</t>
  </si>
  <si>
    <t>F2.02.03</t>
  </si>
  <si>
    <t>DMT potrubí z trub plastových do DN 75</t>
  </si>
  <si>
    <t>F2.02.04</t>
  </si>
  <si>
    <t>DMT potrubí z trub plastových do DN 125</t>
  </si>
  <si>
    <t>F2.02.05</t>
  </si>
  <si>
    <t>DMT podlahové vpusti litinové DN 100</t>
  </si>
  <si>
    <t>F2.02.06</t>
  </si>
  <si>
    <t>DMT ventilačních hlavic litinových DN 100</t>
  </si>
  <si>
    <t>F2.02.07</t>
  </si>
  <si>
    <t>02.01</t>
  </si>
  <si>
    <t>Kanalizační potrubí HT DN 50, hrdlové, hladké</t>
  </si>
  <si>
    <t>F2.02.08</t>
  </si>
  <si>
    <t>Kanalizační potrubí HT DN 75, hrdlové, hladké</t>
  </si>
  <si>
    <t>F2.02.09</t>
  </si>
  <si>
    <t>Kanalizační potrubí HT DN 110, hrdlové, hladké</t>
  </si>
  <si>
    <t>F2.02.10</t>
  </si>
  <si>
    <t>02.02</t>
  </si>
  <si>
    <t>Kanalizační potrubí KG DN 110, hrdlové, hladké</t>
  </si>
  <si>
    <t>F2.02.11</t>
  </si>
  <si>
    <t>Kanalizační potrubí KG DN 125, hrdlové, hladké</t>
  </si>
  <si>
    <t>F2.02.12</t>
  </si>
  <si>
    <t>Kanalizační potrubí KG DN 150, hrdlové, hladké</t>
  </si>
  <si>
    <t>F2.02.13</t>
  </si>
  <si>
    <t>Vyvedení odpadních výpustek DN 50</t>
  </si>
  <si>
    <t>F2.02.14</t>
  </si>
  <si>
    <t>Vyvedení odpadních výpustek DN 110</t>
  </si>
  <si>
    <t>F2.02.15</t>
  </si>
  <si>
    <t>02.03</t>
  </si>
  <si>
    <t>Ventilační hlavice DN 75</t>
  </si>
  <si>
    <t>kompl.</t>
  </si>
  <si>
    <t>F2.02.16</t>
  </si>
  <si>
    <t>Ventilační hlavice DN 110</t>
  </si>
  <si>
    <t>F2.02.17</t>
  </si>
  <si>
    <t>02.04</t>
  </si>
  <si>
    <t>Vpust podlahová nerezová, svislý odpad DN50, zápachová uzávěrka, mřížka nerez</t>
  </si>
  <si>
    <t>F2.02.18</t>
  </si>
  <si>
    <t>02.05</t>
  </si>
  <si>
    <t>Ventil přivzdušňovací pro potrubí DN 75, krycí mřížka</t>
  </si>
  <si>
    <t>F2.02.19</t>
  </si>
  <si>
    <t>Ventil přivzdušňovací pro potrubí DN 110, krycí mřížka</t>
  </si>
  <si>
    <t>F2.02.20</t>
  </si>
  <si>
    <t>Vsazení odbočky do potrubí KT200</t>
  </si>
  <si>
    <t>F2.02.21</t>
  </si>
  <si>
    <t>Zazátkování hrdla kanalizačního potrubí</t>
  </si>
  <si>
    <t>F2.02.22</t>
  </si>
  <si>
    <t>02.06</t>
  </si>
  <si>
    <t>Protipožární manžeta pro potrubí DN 75</t>
  </si>
  <si>
    <t>F2.02.23</t>
  </si>
  <si>
    <t>Protipožární manžeta pro potrubí DN 110</t>
  </si>
  <si>
    <t>F2.02.24</t>
  </si>
  <si>
    <t>Dvířka plastová 150x300mm, barva bílá</t>
  </si>
  <si>
    <t>F2.02.25</t>
  </si>
  <si>
    <t>Zřízení šachet Ø1000mm z betonových dílců, pro potrubí DN 150, výška vstupu do 1,50m</t>
  </si>
  <si>
    <t>F2.02.26</t>
  </si>
  <si>
    <t>Osazení poklopů litinových vč. rámu, hmotnost do 100kg</t>
  </si>
  <si>
    <t>F2.02.27</t>
  </si>
  <si>
    <t>02.07</t>
  </si>
  <si>
    <t>Zákrytová deska Ø1000/600mm</t>
  </si>
  <si>
    <t>F2.02.28</t>
  </si>
  <si>
    <t>02.08</t>
  </si>
  <si>
    <r>
      <t xml:space="preserve">Skruž šachtová betonová </t>
    </r>
    <r>
      <rPr>
        <sz val="10"/>
        <rFont val="Calibri"/>
        <family val="2"/>
      </rPr>
      <t>Ø</t>
    </r>
    <r>
      <rPr>
        <sz val="10"/>
        <rFont val="Arial Narrow"/>
        <family val="2"/>
      </rPr>
      <t>1000mm, výška 250mm</t>
    </r>
  </si>
  <si>
    <t>F2.02.29</t>
  </si>
  <si>
    <t>02.09</t>
  </si>
  <si>
    <t>Dno šachtové Ø1000mm, stavební výška 600mm</t>
  </si>
  <si>
    <t>F2.02.30</t>
  </si>
  <si>
    <t>02.10</t>
  </si>
  <si>
    <t>Poklop pro kanalizační šachtu Ø600mm, D 400</t>
  </si>
  <si>
    <t>F2.02.31</t>
  </si>
  <si>
    <t>02.11</t>
  </si>
  <si>
    <r>
      <t xml:space="preserve">Šachtové těsnění pro skruže </t>
    </r>
    <r>
      <rPr>
        <sz val="10"/>
        <rFont val="Calibri"/>
        <family val="2"/>
      </rPr>
      <t>Ø</t>
    </r>
    <r>
      <rPr>
        <sz val="10"/>
        <rFont val="Arial Narrow"/>
        <family val="2"/>
      </rPr>
      <t>1000mm</t>
    </r>
  </si>
  <si>
    <t>F2.02.32</t>
  </si>
  <si>
    <t>Technická prohlídka kanalizace</t>
  </si>
  <si>
    <t>F2.02.33</t>
  </si>
  <si>
    <t>Zkouška těsnosti kanalizace vodou do DN 125</t>
  </si>
  <si>
    <t>F2.02.34</t>
  </si>
  <si>
    <t>Zkouška těsnosti kanalizace vodou DN 125 - DN 200</t>
  </si>
  <si>
    <t>F2.02.35</t>
  </si>
  <si>
    <t>Zkouška těsnosti kanalizace vzduchem</t>
  </si>
  <si>
    <t>F2.02.36</t>
  </si>
  <si>
    <t>Vnitrostaveništní přesun vybouraných hmot, výška obj. do 12m</t>
  </si>
  <si>
    <t>F2.02.37</t>
  </si>
  <si>
    <t>Přesun hmot pro vnitřní kanalizaci, výška objektu do 12m</t>
  </si>
  <si>
    <t>F2.03</t>
  </si>
  <si>
    <t>VNITŘNÍ VODOVOD</t>
  </si>
  <si>
    <t>F2.03.01</t>
  </si>
  <si>
    <t>DMT potrubí z trub ocelových pozinkovaných do DN 40</t>
  </si>
  <si>
    <t>F2.03.02</t>
  </si>
  <si>
    <t>DMT potrubí z trub ocelových pozinkovaných do DN 50</t>
  </si>
  <si>
    <t>F2.03.03</t>
  </si>
  <si>
    <r>
      <t xml:space="preserve">DMT potrubí z trub plastových do </t>
    </r>
    <r>
      <rPr>
        <sz val="10"/>
        <rFont val="Calibri"/>
        <family val="2"/>
      </rPr>
      <t>Ø</t>
    </r>
    <r>
      <rPr>
        <sz val="10"/>
        <rFont val="Arial Narrow"/>
        <family val="2"/>
      </rPr>
      <t>25</t>
    </r>
  </si>
  <si>
    <t>F2.03.04</t>
  </si>
  <si>
    <r>
      <t xml:space="preserve">DMT potrubí z trub plastových do </t>
    </r>
    <r>
      <rPr>
        <sz val="10"/>
        <rFont val="Calibri"/>
        <family val="2"/>
      </rPr>
      <t>Ø</t>
    </r>
    <r>
      <rPr>
        <sz val="10"/>
        <rFont val="Arial Narrow"/>
        <family val="2"/>
      </rPr>
      <t>50</t>
    </r>
  </si>
  <si>
    <t>F2.03.05</t>
  </si>
  <si>
    <r>
      <t xml:space="preserve">DMT plstěných pásů z potrubí do </t>
    </r>
    <r>
      <rPr>
        <sz val="10"/>
        <rFont val="Calibri"/>
        <family val="2"/>
      </rPr>
      <t>Ø</t>
    </r>
    <r>
      <rPr>
        <sz val="10"/>
        <rFont val="Arial Narrow"/>
        <family val="2"/>
      </rPr>
      <t>50</t>
    </r>
  </si>
  <si>
    <t>F2.03.06</t>
  </si>
  <si>
    <t>DMT armatur se dvěma závity do G3/4"</t>
  </si>
  <si>
    <t>F2.03.07</t>
  </si>
  <si>
    <t>DMT armatur se dvěma závity do G5/4"</t>
  </si>
  <si>
    <t>F2.03.08</t>
  </si>
  <si>
    <t>DMT armatur se dvěma závity G6/4"</t>
  </si>
  <si>
    <t>F2.03.09</t>
  </si>
  <si>
    <t>03.01</t>
  </si>
  <si>
    <t>Trubka polypropylénová 20x2.8, PN 16, vč. tepelné izolace a montážního materiálu</t>
  </si>
  <si>
    <t>F2.03.10</t>
  </si>
  <si>
    <t>Trubka polypropylénová 25x3.5, PN 16, vč. tepelné izolace a montážního materiálu</t>
  </si>
  <si>
    <t>F2.03.11</t>
  </si>
  <si>
    <t>Trubka polypropylénová 32x4.4, PN 16, vč. tepelné izolace a montážního materiálu</t>
  </si>
  <si>
    <t>F2.03.12</t>
  </si>
  <si>
    <t>Trubka polypropylénová 40x5.5, PN 16, vč. tepelné izolace a montážního materiálu</t>
  </si>
  <si>
    <t>F2.03.13</t>
  </si>
  <si>
    <t>Trubka polypropylénová 50x6.9, PN 16, vč. tepelné izolace a montážního materiálu</t>
  </si>
  <si>
    <t>F2.03.14</t>
  </si>
  <si>
    <t>Trubka polypropylénová 63x8.6, PN 16, vč. tepelné izolace a montážního materiálu</t>
  </si>
  <si>
    <t>F2.03.15</t>
  </si>
  <si>
    <t>03.02</t>
  </si>
  <si>
    <t>Trubka polypropylénová 20x3.4, PN 20, vč. tepelné izolace a montážního materiálu</t>
  </si>
  <si>
    <t>F2.03.16</t>
  </si>
  <si>
    <t>;2NP;(1*6+1,93+0,84)*1,2</t>
  </si>
  <si>
    <t>;přizdívky 2NP;(1*6+1,93+0,84)*1,2</t>
  </si>
  <si>
    <t>;2.14;(2,78+4,32)*2*2,2-;dveře;0,7*2+0,84*1,2</t>
  </si>
  <si>
    <t xml:space="preserve">Otvorové prvky </t>
  </si>
  <si>
    <t>OP3-Revizní šachta s vnitřním rozměrem 800x1000 mm,hl. cca 1,0 m.Stěny šachty vyzděny z cihel bet.na MC,vč.poklopu a rámu 800/1000 mm</t>
  </si>
  <si>
    <t>SDK kastlík stupaček deskami standard tl.12,5 mm dvoustranný do 0,5/0,5m</t>
  </si>
  <si>
    <t>;m.č.2.09;3,8</t>
  </si>
  <si>
    <t>;m.č.2.08;2,2-1,2</t>
  </si>
  <si>
    <t>;m.č.2.03;3,8</t>
  </si>
  <si>
    <t>;m.č.2,26;2,2-1,2</t>
  </si>
  <si>
    <t>;m.č.1.06;3,8</t>
  </si>
  <si>
    <t>;m.č.1.12;3,8+2,2-1,2</t>
  </si>
  <si>
    <t>;m.č.1.07;3,8-2,2</t>
  </si>
  <si>
    <t>SDK kastlík stupaček deskami standard tl.12,5 mm třístranný do 0,5/0,5 m</t>
  </si>
  <si>
    <t>;m.č.2.08;3,8-2,2</t>
  </si>
  <si>
    <t>;m.č.2.26;3,8-2,2</t>
  </si>
  <si>
    <t>;poznámka PZ1;2+1,8+2</t>
  </si>
  <si>
    <t>;poznámka PZ2;3,8+2,2</t>
  </si>
  <si>
    <t>;m.č.1.01;(5,13+3,43)*2*3,8-;okna;1,32*1,78*2-;dveře;0,9*2-0,7*2</t>
  </si>
  <si>
    <t>;ostění;(1,32+1,78)*2*0,1*2+(2*2+0,9)*0,38+(2*2+0,8)*0,38</t>
  </si>
  <si>
    <t>;m.č.1.02;(1*2+2,6)*3,8-1,32*1,78+(1,32+1,78)*2*0,1</t>
  </si>
  <si>
    <t>;m.č.1.03;(2,6+2,44*2)*3,8-0,9*2+(2*2+0,9)*0,38</t>
  </si>
  <si>
    <t>;m.č.1.04;(1,5*2)*3,8-0,7*2</t>
  </si>
  <si>
    <t>;m.č.1.05;(7,91+5,13)*2*3,8-0,9*2-1,32*1,78*4-1,8*1+(2*2+0,9)*0,38+(1,32+1,78)*2*0,1*4</t>
  </si>
  <si>
    <t>;m.č.1.06;(2,15+5,13)*2*3,8-0,9*2-1,32*1,78-1,8*1+(2*2+0,9)*0,38+(1,32+1,78)*2*0,1</t>
  </si>
  <si>
    <t>;m.č.1.07;(3+5,13)*2*3,8-0,9*2-1,32*1,78-1*2,2+(2*2+0,9)*0,38+(1,32+1,78)*2*0,1</t>
  </si>
  <si>
    <t>;m.č.1.08;(1,5+1,24)*2*3,15-0,7*2</t>
  </si>
  <si>
    <t>;m.č.1.09;(2,9+2,3)*2*3,15-0,7*2-1,32*1,52+(1,32+1,52)*2*0,2</t>
  </si>
  <si>
    <t>;m.č.1.10;1,99*3,8-0,9*2+(2*2+0,9)*0,38</t>
  </si>
  <si>
    <t>;m.č.1.11;(2+1,43)*3,8-1*1,2</t>
  </si>
  <si>
    <t>;m.č.1.12;(3,52+3,2)*3,8-1*1,2*3-1,32*1,78+(1,32+1,78)*2*0,1</t>
  </si>
  <si>
    <t>;m.č.1.13;(1,92*2+5,13)*3,8-0,9*2-1,32*1,78+(1,32+1,78)*2*0,1+(2*2+0,9)*0,38</t>
  </si>
  <si>
    <t>Podhledy SDK, kovová.kce CD. 1x deska RB 12,5 mm</t>
  </si>
  <si>
    <t>435125002</t>
  </si>
  <si>
    <t>Schodišťové prefabrikát. rameno přímé bez podesty do 5 t,vč.osazení, jeřábu,a dopravy</t>
  </si>
  <si>
    <t>Změna poznámky PD PZ3</t>
  </si>
  <si>
    <t>430321314</t>
  </si>
  <si>
    <t>Schodišťové konstrukce, železobeton C 20/25</t>
  </si>
  <si>
    <t>;vnější schodiště;(1,6*1,52)*0,17*2</t>
  </si>
  <si>
    <t>(1,8*1,52)*0,2</t>
  </si>
  <si>
    <t>;vnitřní schodiště;1,46*2,9*0,1</t>
  </si>
  <si>
    <t>430361921RT9</t>
  </si>
  <si>
    <t>Výztuž schodišťových konstrukcí svařovanou sítí-Kari 8/150/150</t>
  </si>
  <si>
    <t>;dle výpisu prvků;42,14/1000</t>
  </si>
  <si>
    <t>;dle výpisu prvkůvnitřní schodiště;25,28/1000</t>
  </si>
  <si>
    <t>434311115</t>
  </si>
  <si>
    <t>Stupně dusané na terén, na desku, z betonu C 20/25</t>
  </si>
  <si>
    <t>;vnější schodiště;1,52*4*2</t>
  </si>
  <si>
    <t>;vnitřní schodiště;1,46*8</t>
  </si>
  <si>
    <t>jako zřízení</t>
  </si>
  <si>
    <t>612451121</t>
  </si>
  <si>
    <t>Omítka vnitřní zdiva, cementová (MC), hladká-pod obklad</t>
  </si>
  <si>
    <t>;1.02;(2,6+1*2)*2,2-;okno;1,32*1,78-;přizdívka;1*1,2</t>
  </si>
  <si>
    <t>;1.04;1,5*1,5</t>
  </si>
  <si>
    <t>;1.05;(7,91+5,13)*2*1,5-;dveře;0,9*1,5-;okno;(1,32*(1,5-1,16))*4-1,8*(1,5-0,9)</t>
  </si>
  <si>
    <t>;1.06;(2,15+5,13)*2*1,5-;dveře;0,9*1,5-;okno;(1,32*(1,5-1,16))-1,8*(1,5-0,9)</t>
  </si>
  <si>
    <t>;1.07;(3+5,13)*2*2,2-;dveře;0,9*2-;okno;(1,32*(2,2-1,16))-;přizdívka;1*2,2+;ostění;(2*2+0,9)*0,38</t>
  </si>
  <si>
    <t>;1.12;(1,99+1,43+1,3)*2,2-;okno;1,32*(2,2-1,13)-;přizdívka;1*1,2*3</t>
  </si>
  <si>
    <t>;1.10;1,99*2,2-;dveře;0,9*2+;ostění;(2*2+0,9)*0,38</t>
  </si>
  <si>
    <t>;1.11;(2+1,43)*2,2-;přizdívka;1*1,2</t>
  </si>
  <si>
    <t>;1.13;(1,92*2+5,13)*1,5-;okno;1,32*(1,5-1,13)-;dveře;0,9*1,5+;ostění;(1,5*2)*0,38</t>
  </si>
  <si>
    <t>;1.20;(2,05*2+5,1)*1,5-;okno;1,32*(1,5-1,16)-;dveře;0,9*1,5+;ostění;(1,5*2)*0,38</t>
  </si>
  <si>
    <t>;2.02;(4,02*2+5,43)*1,5-;okno;(1,32*(1,5-1,06))*2-;dveře;0,9*1,5+;ostění;(1,5*2)*0,23</t>
  </si>
  <si>
    <t>;2.03;(2,08*2+5,43)*1,5-;okno;(1,32*(1,5-1,06))-;dveře;0,9*1,5+;ostění;(1,5*2)*0,23</t>
  </si>
  <si>
    <t>;2.04;(2,15+5,43)*2*1,5-;okno;(1,32*(1,5-1,06))-;dveře;0,9*1,5+;ostění;(1,5*2)*0,23</t>
  </si>
  <si>
    <t>;2.05;(2,28*2+5,43)*2,2-;okno;(1,32*(2,2-1,06))</t>
  </si>
  <si>
    <t>;2.06;(1,2+2,85)*2,2-;dveře;0,9*2-;přizdívka;1*1,2+;ostění;(2*2+0,9)*0,23</t>
  </si>
  <si>
    <t>;2.07;(1,32+1,43+1*2+1,93)*2,2-;přizdívka;(1*2+1,93)*1,2-;okno;1,32*(2,2-1,06)</t>
  </si>
  <si>
    <t>;2.08;(1,32+1,43+1*2+1,93+4,13)*2,2-;přizdívka;(1*2)*1,2-;okno;1,32*(2,2-1,06)</t>
  </si>
  <si>
    <t>;2.09;(1,2*2+2,85)*2,2-;dveře;0,9*2+;ostění;(2*2+0,9)*0,23</t>
  </si>
  <si>
    <t>;2.10;(2,24+5,43)*2*2,2-;okno;(1,32*(2,2-1,06))-;dveře;0,9*2+;ostění;(0,9+2*2)*0,23</t>
  </si>
  <si>
    <t>;2.18;(1,72*2+5,4)*1,5-;okno;(1,32*(1,5-1,06))-;dveře;0,9*1,5+;ostění;(1,5*2)*0,23</t>
  </si>
  <si>
    <t>;2.25;1*1,5</t>
  </si>
  <si>
    <t>;2.26;(1,7+1)*2,2-;přizdívka;1*1,2</t>
  </si>
  <si>
    <t>;1.08;(1,24+1,5)*2*2,2-0,7*2</t>
  </si>
  <si>
    <t>oprava(1+0,2+0,1+0,1+0,9+0,9+0,1+0,1+0,3+0,1+0,1+0,9+0,9+0,1+0,1+0,2+1)*2,2</t>
  </si>
  <si>
    <t>;oprava 2.12;5,43*3,8</t>
  </si>
  <si>
    <t>;oprava 2.13;5,43*3,8</t>
  </si>
  <si>
    <t>;doplnění 2.18;5,4*3,8</t>
  </si>
  <si>
    <t>;doplnění 2.19;5,4*3,8*2</t>
  </si>
  <si>
    <t>;přizdívky 1NP;(1*5)*1,2</t>
  </si>
  <si>
    <t>Omítka sanační malé zasolení, jednovrstvá</t>
  </si>
  <si>
    <t>612433111</t>
  </si>
  <si>
    <t>;1.01;(5,13+3,43)*1,16</t>
  </si>
  <si>
    <t>;1.09;(0,81+1,32)*1,4</t>
  </si>
  <si>
    <t>;1.14/1.16;(4,06+4,07+4,44)*1,13</t>
  </si>
  <si>
    <t>;1.18;6,62*1,16</t>
  </si>
  <si>
    <t>;1.19;3,58*1,16</t>
  </si>
  <si>
    <t>;1.21/1.27;(4,1+4,22+3,41*2+4,82*2+4,69+5,1)*1,16</t>
  </si>
  <si>
    <t>;doplnění po otlučení 2.28;(5,66*2+3-0,9)*1,5-1,07*2,2+;zazdění;0,9*2,1</t>
  </si>
  <si>
    <t>;doplnění po otlučení 1.28;(35,75*2-2,9-0,9*18-1,1*2-0,8)*1,5</t>
  </si>
  <si>
    <t>;doplnění po otlučení 1.29;(3,53*2-0,9*2)*1,5</t>
  </si>
  <si>
    <t>;doplnění po otlučení 1.17;(2,53*2-1,1)*1,5</t>
  </si>
  <si>
    <t>;doplnění po otlučení 1.19;(2,73-0,9+5,1-1,1)*1,5+3,58*(1,5-1,16)</t>
  </si>
  <si>
    <t>762526811</t>
  </si>
  <si>
    <t>Demontáž podlah bez polštářů z dřevotřísky do 2 cm</t>
  </si>
  <si>
    <t>Demontáž dřevěného obložení stěny,lišt,garnyží,zákrytů topení apod.</t>
  </si>
  <si>
    <t>775521800</t>
  </si>
  <si>
    <t>Demontáž podlah vlysových přibíjených včetně lišt</t>
  </si>
  <si>
    <t>;m.č.1.06;17,6</t>
  </si>
  <si>
    <t>;m.č.1.07;13,34</t>
  </si>
  <si>
    <t>;m.č.1.08;40,58</t>
  </si>
  <si>
    <t>;m.č.1.09;11,03</t>
  </si>
  <si>
    <t>;m.č.1.20;33,76</t>
  </si>
  <si>
    <t>;m.č.1.16;20,83</t>
  </si>
  <si>
    <t>;m.č.1,17;7,76</t>
  </si>
  <si>
    <t>;m.č.1,18;20,32</t>
  </si>
  <si>
    <t>;m.č.1.19;14,98</t>
  </si>
  <si>
    <t>;m.č.1,24;20,91</t>
  </si>
  <si>
    <t>;m.č.1.25;23</t>
  </si>
  <si>
    <t>09/2013</t>
  </si>
  <si>
    <t xml:space="preserve">Penetrace podkladu hloubková např. Primalex 1x </t>
  </si>
  <si>
    <t xml:space="preserve">Malba tekutá např. Primalex Standard, bílá, 2 x </t>
  </si>
  <si>
    <t>Drobné VZT dle stavební dokumentace, půdorysy 1 a 2 NP se specifikací ventilátorů, odsávače par a potrubí. Výměry dle výkresové dokumentace. Ventilátory s výkonem 100 m3/hod. Kuchyňská digestoř ve standartním provedení dle dodávky kuchyňské sestavy.</t>
  </si>
  <si>
    <t xml:space="preserve"> + doplnění silnoproudu dle zadavatele</t>
  </si>
  <si>
    <t>VV PANKRÁC - ubytovna odsouzených</t>
  </si>
  <si>
    <t>Vytápění</t>
  </si>
  <si>
    <t>Pokud ve výkazu výměr není kompletní specikace materiálu resp. činností je nutné se seznámit s obsahem projektové dokumentace co do rozsahu výkresové části a výkazu prvků.                                          V oceňování výkazu výměr nutno zohlednit textovou část doplňku PD, která je investorem rozeslána uchazečům v rámci úpravy výkazu výměr.</t>
  </si>
  <si>
    <t>D2:   16+20-13</t>
  </si>
  <si>
    <t>EPS</t>
  </si>
  <si>
    <t>montáž/ ks</t>
  </si>
  <si>
    <t>c. + m. /ks</t>
  </si>
  <si>
    <t>2 smyčková analog.ústředna, AKU, zdroj, síťová karta - hlavní</t>
  </si>
  <si>
    <t>1 smyčková analog.ústředna, AKU, zdroj, síťová karta - vedlejší</t>
  </si>
  <si>
    <t>vst/výst jednotka, 3vst, 3výst</t>
  </si>
  <si>
    <t>Tlačítkový hlásič, IP 67</t>
  </si>
  <si>
    <t>Optickokouřový hlásič s paticí</t>
  </si>
  <si>
    <t>termodiferenciální hlásič s paticí</t>
  </si>
  <si>
    <t>siréna vnitřní</t>
  </si>
  <si>
    <t>Instalační materiál</t>
  </si>
  <si>
    <t>trubka 16mm ohebná, pod omítku, do připravené drážky</t>
  </si>
  <si>
    <t xml:space="preserve">kabel stíněný - 1x2x0.8 - smyčka, instalován v trubkách pod omítkou  </t>
  </si>
  <si>
    <t>kabel stíněný - 2x2x0.8 - sirény : funkční při požáru,  P30-R</t>
  </si>
  <si>
    <t>kabel stíněný - 2x2x0.8 - propojení ústředen :  funkční při požáru,  P30-R</t>
  </si>
  <si>
    <t>Stavební přípomoce - drážka pro trubkování</t>
  </si>
  <si>
    <t>Dřez dvojitý nerezový  do kuchyňské linky</t>
  </si>
  <si>
    <t>F2.04.16</t>
  </si>
  <si>
    <t>Baterie dřezová stojánková, páková</t>
  </si>
  <si>
    <t>F2.05.13</t>
  </si>
  <si>
    <t>;2.03;(5,43+2,08*2)*3,8-0,9*2-1,32*1,78+(1,32+1,78)*2*0,1+(2*2+0,9)*0,23</t>
  </si>
  <si>
    <t>;2.04;(5,43+2,15*2)*3,8-0,9*2-1,32*1,78+(1,32+1,78)*2*0,1+(2*2+0,9)*0,23</t>
  </si>
  <si>
    <t>;2.05;(5,43+2,28*2)*3,8-1,32*1,78+(1,32+1,78)*2*0,1</t>
  </si>
  <si>
    <t>;2.06;(2,85+1,2)*3,8-0,9*2+(2*2+0,9)*0,23-1*1,2</t>
  </si>
  <si>
    <t>;2.07;(4,13+2,85)*3,8-1*2*1,2-1,93*1,2-1,32*1,78+(1,32+1,78)*2*0,1</t>
  </si>
  <si>
    <t>;2.08;(4,13*2+2,85)*3,8-1*2*1,2-1,32*1,78+(1,32+1,78)*2*0,1</t>
  </si>
  <si>
    <t>;2.09;(2,85+1,2*2)*3,8-0,9*2+(2*2+0,9)*0,23</t>
  </si>
  <si>
    <t>;2.10;(5,43+2,24*2)*3,8-0,9*2-1,32*1,78+(1,32+1,78)*2*0,1+(2*2+0,9)*0,23</t>
  </si>
  <si>
    <t>;2.11;(5,43+3,78)*2*3,8-0,9*2-1,32*1,78*2+(1,32+1,78)*2*0,1*2+(2*2+0,9)*0,23</t>
  </si>
  <si>
    <t>;2.12;(5,43+4,04*2)*3,8-0,9*2-1,32*1,78*2+(1,32+1,78)*2*0,1*2+(2*2+0,9)*0,23</t>
  </si>
  <si>
    <t>;2.13;(5,43+5,19*2)*3,8-0,9*2-1,32*1,78*2+(1,32+1,78)*2*0,1*2+(2*2+0,9)*0,23</t>
  </si>
  <si>
    <t>;2.14;(2,78+4,32)*2*4,05-0,7*2</t>
  </si>
  <si>
    <t>;2.15;(5,4+6,65)*2*3,8-0,9*2-1,32*1,78*3+(1,32+1,78)*2*0,1*3+(2*2+0,9)*0,23</t>
  </si>
  <si>
    <t>;2.16;(5,4+5,36)*2*3,8-0,9*2-1,32*1,78*2+(1,32+1,78)*2*0,1*2+(2*2+0,9)*0,23</t>
  </si>
  <si>
    <t>;2.17;(5,4+2,48)*2*3,8-0,9*2-1,32*1,78+(1,32+1,78)*2*0,1+(2*2+0,9)*0,23</t>
  </si>
  <si>
    <t>;2.18;(5,4+1,72*2)*3,8-0,9*2-1,32*1,78+(1,32+1,78)*2*0,1+(2*2+0,9)*0,23</t>
  </si>
  <si>
    <t>Trubka polypropylénová 25x4.2, PN 20, vč. tepelné izolace a montážního materiálu</t>
  </si>
  <si>
    <t>F2.03.17</t>
  </si>
  <si>
    <t>Trubka polypropylénová 32x5.4, PN 20, vč. tepelné izolace a montážního materiálu</t>
  </si>
  <si>
    <t>F2.03.18</t>
  </si>
  <si>
    <t>Trubka polypropylénová 40x6.7, PN 20, vč. tepelné izolace a montážního materiálu</t>
  </si>
  <si>
    <t>F2.03.19</t>
  </si>
  <si>
    <t>Trubka polypropylénová 50x8.3, PN 20, vč. tepelné izolace a montážního materiálu</t>
  </si>
  <si>
    <t>F2.03.20</t>
  </si>
  <si>
    <t>Trubka polypropylénová 63x10.5, PN 20, vč. tepelné izolace a montážního materiálu</t>
  </si>
  <si>
    <t>F2.03.21</t>
  </si>
  <si>
    <t>03.03</t>
  </si>
  <si>
    <t>Trubka ocelová závitová DN 25, pozinkovaná, vč. nátěru, tepelné izolace a montážního materiálu</t>
  </si>
  <si>
    <t>Trubka ocelová závitová DN 32, pozinkovaná, vč. nátěru, tepelné izolace a montážního materiálu</t>
  </si>
  <si>
    <t>F2.03.23</t>
  </si>
  <si>
    <t>Vyvedení a upevnění vodovodních výpustek DN 15</t>
  </si>
  <si>
    <t>F2.03.24</t>
  </si>
  <si>
    <t>Ventil výtokový DN 15</t>
  </si>
  <si>
    <t>F2.03.25</t>
  </si>
  <si>
    <t>03.04</t>
  </si>
  <si>
    <t>Ventil výtokový chromovaný DN 15</t>
  </si>
  <si>
    <t>F2.03.26</t>
  </si>
  <si>
    <t>03.05</t>
  </si>
  <si>
    <t>Kohout kulový plastový d20</t>
  </si>
  <si>
    <t>F2.03.27</t>
  </si>
  <si>
    <t>Kohout kulový plastový d25</t>
  </si>
  <si>
    <t>F2.03.28</t>
  </si>
  <si>
    <t>Kohout kulový plastový d32</t>
  </si>
  <si>
    <t>F2.03.29</t>
  </si>
  <si>
    <t>Kohout kulový plastový d50</t>
  </si>
  <si>
    <t>F2.03.30</t>
  </si>
  <si>
    <t>03.06</t>
  </si>
  <si>
    <t>Ventil kulový uzavírací DN 32</t>
  </si>
  <si>
    <t>F2.03.31</t>
  </si>
  <si>
    <t>03.07</t>
  </si>
  <si>
    <t>Ventil zpětný plastový d20</t>
  </si>
  <si>
    <t>F2.03.32</t>
  </si>
  <si>
    <t>Nástěnka pro ventil G 1/2"</t>
  </si>
  <si>
    <t>F2.03.33</t>
  </si>
  <si>
    <t>Nástěnka pro baterii G 1/2"</t>
  </si>
  <si>
    <t>F2.03.34</t>
  </si>
  <si>
    <t>03.08</t>
  </si>
  <si>
    <t>Vyvažovací ventil cirkulace TV DN20, PN 16, uzavírací</t>
  </si>
  <si>
    <t>F2.03.35</t>
  </si>
  <si>
    <t>Vyvažovací ventil cirkulace TV DN25, PN 16, uzavírací</t>
  </si>
  <si>
    <t>F2.03.36</t>
  </si>
  <si>
    <t>03.09</t>
  </si>
  <si>
    <t>Souprava pro prodružné měření TV a CTV - 2x průtokoměr, řídící jednotka, 1x trojcestný ventil se servopohonem</t>
  </si>
  <si>
    <t>F2.03.37</t>
  </si>
  <si>
    <t>03.10</t>
  </si>
  <si>
    <t>Skupinový ventil termoskopický 6-120 l/min</t>
  </si>
  <si>
    <t>F2.03.38</t>
  </si>
  <si>
    <t>03.11</t>
  </si>
  <si>
    <t>Hydrant D 25, průtok Q=0,3l/s, instalace do výklenku</t>
  </si>
  <si>
    <t>F2.03.39</t>
  </si>
  <si>
    <t>03.12</t>
  </si>
  <si>
    <t>Vodoměr bytový závitový G 3/4"</t>
  </si>
  <si>
    <t>F2.03.40</t>
  </si>
  <si>
    <t>Proplach a desinfekce potrubí vodovodního do DN 80</t>
  </si>
  <si>
    <t>F2.03.41</t>
  </si>
  <si>
    <t>Zkouška tlaková potrubí vodovodního do DN 50</t>
  </si>
  <si>
    <t>F2.04.42</t>
  </si>
  <si>
    <t>F2.03.43</t>
  </si>
  <si>
    <t>Přesun hmot pro vnitřní vodovod, výška objektu do 12m</t>
  </si>
  <si>
    <t>F2.04</t>
  </si>
  <si>
    <t>ZAŘIZOVACÍ PŘEDMĚTY</t>
  </si>
  <si>
    <t>F2.04.01</t>
  </si>
  <si>
    <t>DMT klozetů splachovacích s nádrží</t>
  </si>
  <si>
    <t>F2.04.02</t>
  </si>
  <si>
    <t>DMT umyvadel bez výtokových armatur</t>
  </si>
  <si>
    <t>F2.04.03</t>
  </si>
  <si>
    <t>DMT sprchových kabin</t>
  </si>
  <si>
    <t>F2.04.04</t>
  </si>
  <si>
    <t>DMT dřezů jednodílných na konzolách</t>
  </si>
  <si>
    <t>F2.04.05</t>
  </si>
  <si>
    <t>04.01</t>
  </si>
  <si>
    <t>Klozet keramický závěsný, instalační závěsný element, ovládací deska</t>
  </si>
  <si>
    <t>F2.04.06</t>
  </si>
  <si>
    <t>04.02</t>
  </si>
  <si>
    <t>Klozet nerezový závěsný antivandal</t>
  </si>
  <si>
    <t>F2.04.07</t>
  </si>
  <si>
    <t>04.03</t>
  </si>
  <si>
    <t>Předstěnový splachovací WC systém s antivandal nerezovým krytem</t>
  </si>
  <si>
    <t>F2.04.08</t>
  </si>
  <si>
    <t>04.04</t>
  </si>
  <si>
    <t>Umyvadlo keramické, zápachová uzávěrka</t>
  </si>
  <si>
    <t>F2.04.09</t>
  </si>
  <si>
    <t>04.05</t>
  </si>
  <si>
    <t>Umyvadlo nerezové závěsné, zakrytované, antivandal, bezpečnostní šrouby, zápachová uzávěrka</t>
  </si>
  <si>
    <t>F2.04.10</t>
  </si>
  <si>
    <t>04.06</t>
  </si>
  <si>
    <t>Pisoárová mísa nerezová, antivandal, automatický splachovač</t>
  </si>
  <si>
    <t>F2.04.11</t>
  </si>
  <si>
    <t>04.07</t>
  </si>
  <si>
    <t>Výlevka keramická, závěsný instalační element, ovládací deska</t>
  </si>
  <si>
    <t>F2.04.12</t>
  </si>
  <si>
    <t>04.08</t>
  </si>
  <si>
    <t>Podomítková zápachová uzávěrka pro pračky</t>
  </si>
  <si>
    <t>F2.04.13</t>
  </si>
  <si>
    <t>Zápachová uzávěrka plastová pro dřez</t>
  </si>
  <si>
    <t>F2.04.14</t>
  </si>
  <si>
    <t>F2.04.15</t>
  </si>
  <si>
    <t>Přesun hmot pro zařizovací předměty, výška objektu do 12m</t>
  </si>
  <si>
    <t>F2.05</t>
  </si>
  <si>
    <t>VÝTOKOVÉ BATERIE</t>
  </si>
  <si>
    <t>DMT baterií nástěnných do G3/4"</t>
  </si>
  <si>
    <t>DMT baterií sprchových do G3/4"</t>
  </si>
  <si>
    <t>DMT sprchových ramen</t>
  </si>
  <si>
    <t>F2.05.04</t>
  </si>
  <si>
    <t>05.01</t>
  </si>
  <si>
    <t>Ventil rohový G 1/2", bez připojovací trubičky</t>
  </si>
  <si>
    <t>F2.05.05</t>
  </si>
  <si>
    <t>05.02</t>
  </si>
  <si>
    <t>Baterie umyvadlová, stojánková, páková</t>
  </si>
  <si>
    <t>F2.05.06</t>
  </si>
  <si>
    <t>05.03</t>
  </si>
  <si>
    <t>Baterie umyvadlová, bezpečnostní, antivandal, k zabudování do stěny, pro teplotně upravenou vodu</t>
  </si>
  <si>
    <t>F2.05.07</t>
  </si>
  <si>
    <t>05.04</t>
  </si>
  <si>
    <t>Baterie umyvadlová směšovací, bezpečnostní, antivandal, k zabudování do stěny</t>
  </si>
  <si>
    <t>F2.05.08</t>
  </si>
  <si>
    <t>05.05</t>
  </si>
  <si>
    <t>Automatická nástěnná baterie, termostatický ventil antivandal, ovládání piezotlačítko</t>
  </si>
  <si>
    <t>F2.05.09</t>
  </si>
  <si>
    <t>05.06</t>
  </si>
  <si>
    <t>Sprchový bezpečnostní automat, k zabudování do stěny, antivandal, pro teplotně upravenou vodu</t>
  </si>
  <si>
    <t>F2.05.10</t>
  </si>
  <si>
    <t>05.07</t>
  </si>
  <si>
    <t>Sprchové ramínko naklápěcí, antivandal</t>
  </si>
  <si>
    <t>F2.05.11</t>
  </si>
  <si>
    <t>05.08</t>
  </si>
  <si>
    <t>Napájecí zdroj</t>
  </si>
  <si>
    <t>F2.05.12</t>
  </si>
  <si>
    <t>F2.06</t>
  </si>
  <si>
    <t>Doplňkové práce a konstrukce dle návrhu dodavatele</t>
  </si>
  <si>
    <t>F2.06.01</t>
  </si>
  <si>
    <t>Vyplnit</t>
  </si>
  <si>
    <t>kpl</t>
  </si>
  <si>
    <t>F2.06.02</t>
  </si>
  <si>
    <t>číslo</t>
  </si>
  <si>
    <t>popis</t>
  </si>
  <si>
    <t>m.j.</t>
  </si>
  <si>
    <t>cena/m.j.</t>
  </si>
  <si>
    <t>Trubka ocelová bezešvá nízkotlaká</t>
  </si>
  <si>
    <t>DN 10</t>
  </si>
  <si>
    <t>DN 15</t>
  </si>
  <si>
    <t>DN 20</t>
  </si>
  <si>
    <t>DN 25</t>
  </si>
  <si>
    <t>DN 32</t>
  </si>
  <si>
    <t>DN 40</t>
  </si>
  <si>
    <t>70/3,2</t>
  </si>
  <si>
    <t>89/4.5</t>
  </si>
  <si>
    <t xml:space="preserve">Armatury </t>
  </si>
  <si>
    <t>Kulové kohouty DN 50</t>
  </si>
  <si>
    <t>Rohové radiátorové termostatické ventily  DN 10</t>
  </si>
  <si>
    <t>Rohové radiátorové termostatické ventily  DN 15</t>
  </si>
  <si>
    <t>Rohové radiátorové šroubení  regulační s vypouštěním DN 10 (3/8)</t>
  </si>
  <si>
    <t>Rohové radiátorové šroubení  regulační s vypouštěním DN 15 (1/2)</t>
  </si>
  <si>
    <t xml:space="preserve">Vypouštěcí kohout G 1/2      </t>
  </si>
  <si>
    <t>G 3/4</t>
  </si>
  <si>
    <t>Automatický odvzdušňovací ventil   G 3/8</t>
  </si>
  <si>
    <t>Kompenzátory na potrubí,vč.kolen,fitinek,redukcí ,odboček atp.</t>
  </si>
  <si>
    <t>Termostatické hlavice</t>
  </si>
  <si>
    <t>Typ proti odcizení</t>
  </si>
  <si>
    <t>Zpětný ventil DN 65</t>
  </si>
  <si>
    <t>DN 80</t>
  </si>
  <si>
    <t>Teploměr</t>
  </si>
  <si>
    <t>Manometr vč. Přísl.</t>
  </si>
  <si>
    <t>Radiátorový odvzdušňovací ventil G 1/4</t>
  </si>
  <si>
    <t>Bezobslužná uzavírací klapka DN 65</t>
  </si>
  <si>
    <t>Redukce DN 80/40</t>
  </si>
  <si>
    <t>DN 80/50</t>
  </si>
  <si>
    <t>Radiátory včetně příslušenství</t>
  </si>
  <si>
    <t xml:space="preserve">Tělesa článková litinová typ 500/110 </t>
  </si>
  <si>
    <t>čl.</t>
  </si>
  <si>
    <t xml:space="preserve">Tělesa článková litinová typ 500/160 </t>
  </si>
  <si>
    <t>Trojcestný směšovač DN 40,  kvs = 28 m3/hod</t>
  </si>
  <si>
    <t>Oběhová čerpadla</t>
  </si>
  <si>
    <t>Čerpadlo s regulovatelnými otáčkami H= 6 m, Q= 5,8 m3/hod</t>
  </si>
  <si>
    <t>Čerpadlo s regulovatelnými otáčkami H= 8 m, Q= 10,1 m3/hod</t>
  </si>
  <si>
    <t>Kombi rozdělovač a sběrač modul 120, Q= 15 m3/hod</t>
  </si>
  <si>
    <t>Návleková Izolace potrubí včetně přechodů a oblouku a armatur tl. 20 mm</t>
  </si>
  <si>
    <t>Nátěry potrubí základní 1x email.</t>
  </si>
  <si>
    <t>Otopných těles 2x email</t>
  </si>
  <si>
    <t>Topná zkouška</t>
  </si>
  <si>
    <t>hod</t>
  </si>
  <si>
    <t>Demontáž stávajícího systému</t>
  </si>
  <si>
    <t>Doplňkové konstrukce, závěsy,profily, upevńovací prvky</t>
  </si>
  <si>
    <t>kg</t>
  </si>
  <si>
    <t>Montáž topného systému</t>
  </si>
  <si>
    <t>Celkem bez DPH</t>
  </si>
  <si>
    <t>INPROSAN</t>
  </si>
  <si>
    <t>VÝKAZ VÝMĚR + CENY</t>
  </si>
  <si>
    <t>STAVBA:</t>
  </si>
  <si>
    <t>Ubytovna odsouzených-Pankrác</t>
  </si>
  <si>
    <t>PROFESE:</t>
  </si>
  <si>
    <t>Kód položky</t>
  </si>
  <si>
    <t>Popis</t>
  </si>
  <si>
    <t>Množství</t>
  </si>
  <si>
    <t>Cena jednotková</t>
  </si>
  <si>
    <t>Cena    celkem</t>
  </si>
  <si>
    <t>Podpěra vedení na ploché střechy</t>
  </si>
  <si>
    <t>Pomocné jímače</t>
  </si>
  <si>
    <t>Zemnící pásek FeZn 30x4 mm</t>
  </si>
  <si>
    <t>Jímací vedení FeZn 8 mm</t>
  </si>
  <si>
    <t>Podpěry na svody</t>
  </si>
  <si>
    <t>Ochranný úhelník</t>
  </si>
  <si>
    <t>Zkušební svorka</t>
  </si>
  <si>
    <t>Okapové svorky</t>
  </si>
  <si>
    <t>Svorky  pro zemnící pásek</t>
  </si>
  <si>
    <t>Křížové spojky</t>
  </si>
  <si>
    <t>Souosé spojky</t>
  </si>
  <si>
    <t>Žiletkový drát na svody</t>
  </si>
  <si>
    <t>Štítek označovací</t>
  </si>
  <si>
    <t>Dvoj zásuvka</t>
  </si>
  <si>
    <t xml:space="preserve">Jistič 16A+proudový chránič </t>
  </si>
  <si>
    <t>Vodič CYKY 3x2,5 re</t>
  </si>
  <si>
    <t>vypínač jednopólový</t>
  </si>
  <si>
    <t>ELEKTRO</t>
  </si>
  <si>
    <t xml:space="preserve">přepěťová ochrana  </t>
  </si>
  <si>
    <t>Rozváděč RH+RP1</t>
  </si>
  <si>
    <t>pojistky PN2 50 AgG</t>
  </si>
  <si>
    <t>vypínač 63 A</t>
  </si>
  <si>
    <t>jistič 50/3/B</t>
  </si>
  <si>
    <t>jistič 10/B</t>
  </si>
  <si>
    <t>Jistič 13A/C</t>
  </si>
  <si>
    <t>jistič 2/B/1</t>
  </si>
  <si>
    <t>jistič 16A/3/B</t>
  </si>
  <si>
    <t>jistič 16A/1/B</t>
  </si>
  <si>
    <t>Stykač 40 A/3/230 V</t>
  </si>
  <si>
    <t>Stykač 63A/3/230 V</t>
  </si>
  <si>
    <t>Přepěťová ochrana I+2</t>
  </si>
  <si>
    <t>proudový chránič 16/B/1/30 mA</t>
  </si>
  <si>
    <t>přepínač křížový</t>
  </si>
  <si>
    <t>Kabel CYKY-J 5x16 re</t>
  </si>
  <si>
    <t>Kabel CYKY-J 5x10 re</t>
  </si>
  <si>
    <t>Vodič CYKY-J 3x2,5 re</t>
  </si>
  <si>
    <t>Vodič CYKY-J 3x1,5 re</t>
  </si>
  <si>
    <t>Drobná el. materiál</t>
  </si>
  <si>
    <t>I</t>
  </si>
  <si>
    <t>Slaboproud</t>
  </si>
  <si>
    <t xml:space="preserve">1. </t>
  </si>
  <si>
    <t>Kamerový systém CCTV</t>
  </si>
  <si>
    <t>Název a charakteristika výrobku</t>
  </si>
  <si>
    <t>Počet</t>
  </si>
  <si>
    <t>cena /ks</t>
  </si>
  <si>
    <t>cena celkem</t>
  </si>
  <si>
    <t>A</t>
  </si>
  <si>
    <t>Technologie</t>
  </si>
  <si>
    <t>Vnitřní dome kamera, TD/N, 600TVL, f=2.8-10mm, 12/24V. Kamera, která je díky svému vysokému rozlišení 600 TV řádků a dalším funkcím jako např. redukce šumu určená pro středně náročné vnitřní aplikace. Díky mechanickému přepínání den/noc je vhodná do prostor se zhoršenými světelnými podmínkami.</t>
  </si>
  <si>
    <t>Zdroj pro kamery 230V/24Vac, 8x 250mA + 2x 1A. Napájecí lineární zdroj navržený speciálně pro kamerové systémy na 24Vac.Signalizace poruchy zdroje.</t>
  </si>
  <si>
    <t xml:space="preserve">Kvadrátor - použit ekonomický DVR. Obsahuje 8x video vstupy, HDD 1TB a české menu. </t>
  </si>
  <si>
    <t>Variabilní distribuční videozesilovač 8x1/2, 4x1/4, 2x1/8, 1x1/16 slouží k rozbočení videosignálu bez zhoršení jeho úrovně a kvality, vč. zdroje</t>
  </si>
  <si>
    <t>Ekonomický LCD LED monitor s úhlopříčkou 19" a rozlišením 1280x1024. Monitor je určen speciálně pro kamerové systémy k připojení DVR přes VGA vstup. Odolné provedení s ochranným sklem. Adaptér 230/12V je součásti dodávky.</t>
  </si>
  <si>
    <t>B</t>
  </si>
  <si>
    <t>Instalace systému</t>
  </si>
  <si>
    <t>Instalace 5 kamer, rozbočovače, kvadrátoru, monitoru</t>
  </si>
  <si>
    <t>soupr.</t>
  </si>
  <si>
    <t>Zprovoznení 5 kamer</t>
  </si>
  <si>
    <t>Montážní materiál, konektory, kabely, propojky apod.</t>
  </si>
  <si>
    <t>C</t>
  </si>
  <si>
    <t>Kabeláž</t>
  </si>
  <si>
    <t xml:space="preserve">Koaxiální video kabel 75 Ohm </t>
  </si>
  <si>
    <t>Napájecí kabel 2x1</t>
  </si>
  <si>
    <t>Kabelové trasy uvnitř budovy - viz příprava SLA v projektu EPS</t>
  </si>
  <si>
    <t>Trubka KOPOFLEX 40 -  nová trasa do vedlejší budovy</t>
  </si>
  <si>
    <t>Drátěný žlab 60/30 vč. nosného materiálu</t>
  </si>
  <si>
    <t>instalační krabice KT250 s víkem  pod omítku</t>
  </si>
  <si>
    <t>Protipožární zatěsnění kabeláže mezi výtopnou a chodbou  (Intumex)</t>
  </si>
  <si>
    <t>Montáž kabeláže</t>
  </si>
  <si>
    <t>D</t>
  </si>
  <si>
    <t>Ostatní náklady:</t>
  </si>
  <si>
    <t>Stavební přípomoce</t>
  </si>
  <si>
    <t>Pomocný montážní materiál</t>
  </si>
  <si>
    <t xml:space="preserve">Projekt skutečného stavu, </t>
  </si>
  <si>
    <t>Revize, protokoly, zkoušky</t>
  </si>
  <si>
    <t>Cena celkem</t>
  </si>
  <si>
    <t xml:space="preserve">2. </t>
  </si>
  <si>
    <t>Pojítka a tísňová tlačítka</t>
  </si>
  <si>
    <t>bezpečnostní tlačítko kryté sklíčkem</t>
  </si>
  <si>
    <t>nástěnná komunikační stanička antivandal</t>
  </si>
  <si>
    <t>komunikační stanička s tablem – stolní</t>
  </si>
  <si>
    <t>přípojný panel na krabici KU 68</t>
  </si>
  <si>
    <t>napáječ 230V AC / 24 V DC</t>
  </si>
  <si>
    <t>Zprovoznení  systému</t>
  </si>
  <si>
    <t>SYKFY 4x2x0,5</t>
  </si>
  <si>
    <t>SYKFY 10x2x0,5</t>
  </si>
  <si>
    <t>Trubka KOPOFLEX 40 -  trasa ve stávajícím kabelovém kanále</t>
  </si>
  <si>
    <t xml:space="preserve">Nosný materiál pro uložení trubky do stávající venkovní trasy </t>
  </si>
  <si>
    <t>Protipožární zatěsnění kabeláže ve stávající venkvní trase - při průchodu mezi požárními úseky (Intumex)</t>
  </si>
  <si>
    <t xml:space="preserve">3. </t>
  </si>
  <si>
    <t xml:space="preserve">Telefonní automaty </t>
  </si>
  <si>
    <t>mincovní telefonní automat - repase staršího provedení</t>
  </si>
  <si>
    <t>SYKFY 2x2x0,5</t>
  </si>
  <si>
    <t>trubka 23 mm ohebná, pod omítku, do připravené drážky, vč. protah. drátu,  spojek</t>
  </si>
  <si>
    <t>4.</t>
  </si>
  <si>
    <t>Strukturovaná kabeláž</t>
  </si>
  <si>
    <t>Datová dvouzásuvka, vč. instalační krabice a rámečku Cat 6</t>
  </si>
  <si>
    <t>19" rozvaděč na stěnu,  jednodílný rozvaděč 9U/600x600, vč. montážních sad</t>
  </si>
  <si>
    <t>Optická vana výsuvná pro 24xSC simplex, LC duplex, Standardní součástí vany je management pro vyvázání vláken, držáky svárů a záslepky otvorů pro optické konektory.</t>
  </si>
  <si>
    <t>Pigtail SC, multimode 50/125um, 1m</t>
  </si>
  <si>
    <t>svár optického vlákna v ODF</t>
  </si>
  <si>
    <t>Závěrečné měření vlákna (OTDR, výkon.) 1310nm, 1550nm</t>
  </si>
  <si>
    <t>Závěrečné měření kabeláže UTP, měřící protokol</t>
  </si>
  <si>
    <t>Patch Panel 24 portů RJ45 UTP Cat.6 1U,</t>
  </si>
  <si>
    <t>19" vyvazovací průchozí panel 1U 5x háček, RAL 9005</t>
  </si>
  <si>
    <t>Aktivní switch - dodávka IT</t>
  </si>
  <si>
    <t>Zprovoznění  systému</t>
  </si>
  <si>
    <t>UTP Cat 6</t>
  </si>
  <si>
    <t>trubka 23 mm ohebná, pod omítku, do připravené drážky, vč. protah. drátu, spojek</t>
  </si>
  <si>
    <t>Trubka HDPE 40/30 -   trasa ve stávajícím kabelovém kanále</t>
  </si>
  <si>
    <t>Trubka HDPE 40/30 -   nová trasa ze stávajícího kabelového kanálu do serverovny *</t>
  </si>
  <si>
    <t>m*</t>
  </si>
  <si>
    <t>Optický kabel, univerzální, 12 vláken OM2 50/125um. Kabel vhodný pro páteře v budovách a horizontální rozvody. Je možné jej použít i pro venkovní páteře v chráničkách.</t>
  </si>
  <si>
    <t>Optický kabel, 12 vláken OM2 50/125um.  Nová trasa ze stávajícího kabelového kanálu do serverovny *</t>
  </si>
  <si>
    <t xml:space="preserve">Poznámka : * takto označené položky tvoří trasu mezi zemním kanálem a serverovnou. Trasa není předmětem projektu, délky optického kabelu i trubky je třeba před realizací upřesnit dle skutečné délky trasy </t>
  </si>
  <si>
    <t>5.</t>
  </si>
  <si>
    <t>Společná televizní anténa</t>
  </si>
  <si>
    <t>Anténní stožár 2m, vč. ukotvení ke konstrukci krovu</t>
  </si>
  <si>
    <t>Kruhový dipól pro příjem rozhlasu FM</t>
  </si>
  <si>
    <t>Anténa pro příjem DVB-T (pozemní digitální vysílání)</t>
  </si>
  <si>
    <t>svodič bleskových proudů (vstup kabelů do objektu)</t>
  </si>
  <si>
    <t>zemnící lišta pro 3 kabely</t>
  </si>
  <si>
    <t xml:space="preserve">Zásuvka STA TV/R, vč. instal. krabice a rámečku </t>
  </si>
  <si>
    <t>Velmi kvalitní slučovač VHF/UHF, F konektory.</t>
  </si>
  <si>
    <t>Koaxiální kabel 75 Ohm</t>
  </si>
  <si>
    <t>Zemnící vodič CU 6 mm</t>
  </si>
  <si>
    <t>Krabice KT 250 s víkem - na slučovač - pod střechu</t>
  </si>
  <si>
    <t>II</t>
  </si>
  <si>
    <t>Slaboproud - příprava tras - obsaženo v projektu EPS</t>
  </si>
  <si>
    <t>Instalační materiál - ceny vč. montáže</t>
  </si>
  <si>
    <t>trubka 23 mm ohebná, pod omítku, do připravené drážky, vč. protah. drátu</t>
  </si>
  <si>
    <t>trubka 36 mm ohebná, pod omítku, do připravené drážky, vč. protah. drátu</t>
  </si>
  <si>
    <t>instalační krabice KU 68 s víčkem pod omítku</t>
  </si>
  <si>
    <t>souprava protahovacích krabic</t>
  </si>
  <si>
    <t>Stavební přípomoce -  drážka pro trubkování</t>
  </si>
  <si>
    <t>Ostatní stavební přípomoce</t>
  </si>
  <si>
    <t>Projekt skutečného stavu</t>
  </si>
  <si>
    <t>Rekapitulace</t>
  </si>
  <si>
    <t>Cena celkem bez DPH</t>
  </si>
  <si>
    <t>Výkaz výměr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</si>
  <si>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</si>
  <si>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</si>
  <si>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</si>
  <si>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</si>
  <si>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</si>
  <si>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</si>
  <si>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</si>
  <si>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</si>
  <si>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</si>
  <si>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</si>
  <si>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</si>
  <si>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</si>
  <si>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</si>
  <si>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</si>
  <si>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</si>
  <si>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</si>
  <si>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</si>
  <si>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</si>
  <si>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</si>
  <si>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celkem(Kč)</t>
  </si>
  <si>
    <t>612481211</t>
  </si>
  <si>
    <t>;RO1;(0,3+0,4+0,3)*1,2</t>
  </si>
  <si>
    <t>; 1.14/1.15;(1*2)*0,15</t>
  </si>
  <si>
    <t>; 2.15;(0,5*2,1)*0,33</t>
  </si>
  <si>
    <t>;2.04/2,05;0,7*2,1*0,17</t>
  </si>
  <si>
    <t>;2.01/2,02;0,9*2,1*0,1</t>
  </si>
  <si>
    <t>;1.28;1*2*0,3</t>
  </si>
  <si>
    <t>;R01;1,2*0,4*0,3</t>
  </si>
  <si>
    <t>; 1.07;(0,9*3+3,15)*2,25</t>
  </si>
  <si>
    <t>;2.22;5,24*3,85</t>
  </si>
  <si>
    <t>;m.č.1.08;1,24*3,15-;dveře;0,7*2</t>
  </si>
  <si>
    <t>;1.12/1.13;5,13*3,85</t>
  </si>
  <si>
    <t>;1.15/1.16;5,13*3,85</t>
  </si>
  <si>
    <t>;1,29;(1,76*4,1)*2</t>
  </si>
  <si>
    <t>;1/19,1/20;5,1*3,85</t>
  </si>
  <si>
    <t>;1/23,1/22;5,1*3,85</t>
  </si>
  <si>
    <t>;1/26,1/25;5,1*3,85</t>
  </si>
  <si>
    <t>;1.07;0,9*2,2</t>
  </si>
  <si>
    <t xml:space="preserve"> Přizdívky z desek Ytong tl. 150 mm</t>
  </si>
  <si>
    <t>;2.27;1,31*2,8</t>
  </si>
  <si>
    <t>venkovní schodiště;(1,6*2+2,3)*0,2</t>
  </si>
  <si>
    <t>;stupně vnitřní schodiště;0,16*8*1,46</t>
  </si>
  <si>
    <t>;stupně vnější schodiště;(1,52*0,25)*5*2</t>
  </si>
  <si>
    <t>;na perlinku nad obklad 1.04;(2,6*2,2)*2-0,7*2*2-0,65*1,5*2</t>
  </si>
  <si>
    <t>;1.03;2,6*2,2-0,7*2</t>
  </si>
  <si>
    <t>;1.17;1,76*4,05-0,8*2</t>
  </si>
  <si>
    <t>;1.29 ;1,76*3,5*2-0,8*2-0,9*2</t>
  </si>
  <si>
    <t>;1.28 ;1,76*3,5-0,9*2</t>
  </si>
  <si>
    <t>;2.02;5,43*2,3</t>
  </si>
  <si>
    <t>; 2.03;5,43*2,3</t>
  </si>
  <si>
    <t>; 2.05;5,43*1,6</t>
  </si>
  <si>
    <t>; 2.07;4,13*1,6</t>
  </si>
  <si>
    <t>; 2.12/2.13;5,43*3,8*2</t>
  </si>
  <si>
    <t>;2.06;1,2*1,6</t>
  </si>
  <si>
    <t>;2.18;5,4*2,3</t>
  </si>
  <si>
    <t>; 2,19;5,4*3,8*2</t>
  </si>
  <si>
    <t>; 2,20;5,4*3,8*2</t>
  </si>
  <si>
    <t>;2,11;5,4*3,8</t>
  </si>
  <si>
    <t>;2.22/2.23;5,4*3,8*2</t>
  </si>
  <si>
    <t>; 2.24;(2,2+1,8)*3,8-0,7*2</t>
  </si>
  <si>
    <t>;2.25;(1+1,7)*2,3+1,7*(2,2-1,5)</t>
  </si>
  <si>
    <t>; 2.26;1*1,6</t>
  </si>
  <si>
    <t xml:space="preserve"> (1,36*1,78)*68</t>
  </si>
  <si>
    <t>; 2.04;1,2*(2,2-1,5)</t>
  </si>
  <si>
    <t>;2.12;1,04*0,84</t>
  </si>
  <si>
    <t>0,7*2+1,2*2,2</t>
  </si>
  <si>
    <t>1,31*2,6</t>
  </si>
  <si>
    <t>;1.03;1*2,1</t>
  </si>
  <si>
    <t>;1.08;1,24*3,15*2-0,7*2*2</t>
  </si>
  <si>
    <t>;1.29;(1,76*4,05)*2*2</t>
  </si>
  <si>
    <t>;1.19/1.20;5,1*3,8*2</t>
  </si>
  <si>
    <t>;1.23/1.22;5,1*3,8*2</t>
  </si>
  <si>
    <t>;1.26/1.25;5,1*3,8*2</t>
  </si>
  <si>
    <t>(2,85+1,43+1,43+1,43+1,53+2+2,3)*2,2-0,7*2*5</t>
  </si>
  <si>
    <t>; 2.06;(1,2*3,8)+(2,85*2,2)-0,8*2-0,7*2</t>
  </si>
  <si>
    <t>;2.08;(2,85+1,53+2,2+1,43+1,43+1,43+2)*2,2-0,7*2*5</t>
  </si>
  <si>
    <t>; 2.09;2,85*2,2-0,7*2</t>
  </si>
  <si>
    <t>; 2.12;5,43*3,8</t>
  </si>
  <si>
    <t>;2.13;5,43*3,8</t>
  </si>
  <si>
    <t>; 2.18;5,4*3,8</t>
  </si>
  <si>
    <t>; 2.19;5,4*3,8*2</t>
  </si>
  <si>
    <t>; 2.20;5,4*3,8*2</t>
  </si>
  <si>
    <t>; 2.21;5,4*3,8</t>
  </si>
  <si>
    <t>; 2.22-2.23;5,4*3,8*2</t>
  </si>
  <si>
    <t>;2.24;(1,8+2,2)*3,8-0,7*2</t>
  </si>
  <si>
    <t>;2.25;(1,7+1)*3,8+(1,7*2,2)-0,7*2*2</t>
  </si>
  <si>
    <t>;2.26;(1*3,8)+(1,7*2,2)-0,7*2</t>
  </si>
  <si>
    <t>;výpisu prvků;3124/1000</t>
  </si>
  <si>
    <t>; jen pod nátěry;747,32</t>
  </si>
  <si>
    <t>;1.13;(1,08+1,08+3,78)*2,2-;dveře;0,6*2*2-0,65*2</t>
  </si>
  <si>
    <t>;1.03;1,75*3,85-;dveře;0,65*2</t>
  </si>
  <si>
    <t>; m.č.1.01;1,75*2,1-1,45*2</t>
  </si>
  <si>
    <t>;1.21;(1,24+1,14+0,27)*2,1</t>
  </si>
  <si>
    <t>;2.12;(1,17*2+2,75-0,63)*2,2-;dveře;0,6*2-0,65*2</t>
  </si>
  <si>
    <t>; 2.13;(1,12*2+2,75-0,62)*2,2-;dveře;0,6*2*2</t>
  </si>
  <si>
    <t>;2.15;(2,07+3,34)*3,85-;dveře;0,8*2-;okno;1,05*0,86</t>
  </si>
  <si>
    <t>;2.20;5,24*3,85</t>
  </si>
  <si>
    <t>;2.24;5,4*3,85*2-;dveře;0,8*2*2</t>
  </si>
  <si>
    <t>;2.26;2,24*3,85</t>
  </si>
  <si>
    <t>; 2,10;1,34*3,6-0,7*2</t>
  </si>
  <si>
    <t>;1.18;5,13*3,85-;dveře;0,8*2</t>
  </si>
  <si>
    <t>; 1.03;1,75*3,3-;dveře;0,9*2</t>
  </si>
  <si>
    <t>;1.28;5,1*3,85-1*2,07</t>
  </si>
  <si>
    <t>; 1.23;5,1*3,85-;dveře;0,6*2+(1,5+1,26)*2,2-0,6*2</t>
  </si>
  <si>
    <t>;1.12;1,3*3,15-0,6*2</t>
  </si>
  <si>
    <t>;2.10;4,54*3,85+1,34*5,9-0,9*1,2-0,9*1,4</t>
  </si>
  <si>
    <t>; 2.16;5,43*3,85</t>
  </si>
  <si>
    <t>;2.12;(1,59+0,62)*2,2</t>
  </si>
  <si>
    <t>; 2.13;(1,41+0,19)*2,2</t>
  </si>
  <si>
    <t>;1NP;((3,07+2,57+0,16)*3,85-0,98*0,6*2)*0,3</t>
  </si>
  <si>
    <t>; otvory;0,9*2,07*0,48*8</t>
  </si>
  <si>
    <t>; R01;0,9*2,07*0,48</t>
  </si>
  <si>
    <t>;2,19;(0,46*2,1)*0,33</t>
  </si>
  <si>
    <t>;1.17;(2+3,98)*3,77-;dveře;0,8*2</t>
  </si>
  <si>
    <t>;2,18;5,4*3,85-0,8*2</t>
  </si>
  <si>
    <t>;2.04;5,43*3,85-0,8*2</t>
  </si>
  <si>
    <t>1,48*4,06*0,25</t>
  </si>
  <si>
    <t>; rozdíl výšek místností 1.15;2,57*1,3*0,03</t>
  </si>
  <si>
    <t xml:space="preserve"> 2NP:   (17+18)*2*2</t>
  </si>
  <si>
    <t>2NP:   (1,36*1,78)*(16+18)+0,9*1,2</t>
  </si>
  <si>
    <t>1NP: (0,9*2)*3</t>
  </si>
  <si>
    <t>(0,8*2)*20</t>
  </si>
  <si>
    <t>(0,6*2)*4+(0,65*2)*3+0,75*2</t>
  </si>
  <si>
    <t>2NP: (0,7*2)*2+(0,65*2)*1</t>
  </si>
  <si>
    <t xml:space="preserve"> (1,07*2,19)</t>
  </si>
  <si>
    <t xml:space="preserve"> 1,21*2</t>
  </si>
  <si>
    <t>;m.č.1.07;(0,9*4)*2*3-0,7*2*3</t>
  </si>
  <si>
    <t>;1.08 vytažení;((1,5+1,24)*2-0,7)*0,15</t>
  </si>
  <si>
    <t>; 1.10 vytažení;((1,99*2+1,83*2-0,7*2-0,9+0,38*2))*0,15</t>
  </si>
  <si>
    <t>; 1.11 vytažení;((1,43+2)*2-0,7)*0,15</t>
  </si>
  <si>
    <t>;1.12 vytažení;((1*3+1,43*6+1,99*2+3,2*2)-0,7*3*2-0,7)*0,15</t>
  </si>
  <si>
    <t>; 1.13 vytažení;((5,13+1,92+0,38)*2+0,9)*0,15</t>
  </si>
  <si>
    <t>; 2.04 vytažení;((5,43+2,15+0,23)*2-0,9)*0,15</t>
  </si>
  <si>
    <t>; 2.05 sprchy;((0,9*4)*2-0,7*2)*2</t>
  </si>
  <si>
    <t>;2.06 vytažení;((2,85+1,2+0,23)*2-0,9-0,8-0,7)*0,15</t>
  </si>
  <si>
    <t>; 2.07 vytažení;((2,85*2+4,13*2+1,43*4+2,2*2)-0,7*2*2-0,7)*0,15</t>
  </si>
  <si>
    <t>; 2.08 vytažení;((2,85*2+4,13*2+1,43*4+2,2*2)-0,7*2*2-0,7)*0,15</t>
  </si>
  <si>
    <t>; 2.09 vytažení;((2,85+1,2+0,23)*2-0,9-0,7)*0,15</t>
  </si>
  <si>
    <t>; 2.10 sprchy;((0,9*4)*2-0,7*2)*2</t>
  </si>
  <si>
    <t>1NP:30+1</t>
  </si>
  <si>
    <t xml:space="preserve">61165172      </t>
  </si>
  <si>
    <t>76681</t>
  </si>
  <si>
    <t xml:space="preserve"> ZM6:  (1,32*1,78)*63</t>
  </si>
  <si>
    <t>;1.05;0,38*2</t>
  </si>
  <si>
    <t>;1.06;0,38*2</t>
  </si>
  <si>
    <t>1.09;(2,9+5,42*2)*1,5</t>
  </si>
  <si>
    <t>1.28;(35,75+1,76)*2*1,5-2,9*1,5</t>
  </si>
  <si>
    <t>;2.27;(1,76+38,84)*2*1,5-3*1,5</t>
  </si>
  <si>
    <t>; podstupnice schodů;0,15*8*1,3+0,17*13*1,5*2</t>
  </si>
  <si>
    <t xml:space="preserve"> Demontáž stávajícího hromosvodu</t>
  </si>
  <si>
    <t>M</t>
  </si>
  <si>
    <t>Silnoproud</t>
  </si>
  <si>
    <t>Hromosvod</t>
  </si>
  <si>
    <t>720</t>
  </si>
  <si>
    <t>Zdravotechnika</t>
  </si>
  <si>
    <t>Stavební úpravy objektu č.17</t>
  </si>
  <si>
    <t>Cena celkem (Kč)</t>
  </si>
  <si>
    <t>Zateplení objektu a střechy</t>
  </si>
  <si>
    <t>ELEKTRO-Hromosvod</t>
  </si>
  <si>
    <t>Poplatek za skládku suti  dřevo</t>
  </si>
  <si>
    <t>Příplatek za ztížený přesun pro zámečnické konstrukce -prvek ZM1</t>
  </si>
  <si>
    <t>(3,56+2,54)*2*4,05-0,75*2</t>
  </si>
  <si>
    <t>;m.č.1.21;(4,10+5,1)*2*3,8-1,32*1,78*2-0,9*2+(1,32+1,78)*2*0,1*2+(2*2+0,9)*0,38</t>
  </si>
  <si>
    <t>;jako oprava;3042,3</t>
  </si>
  <si>
    <t>784900010</t>
  </si>
  <si>
    <t>Odstranění stávajících maleb-oškrábáním</t>
  </si>
  <si>
    <t>;m.č.1.01;(5,13+3,43)*2*3,8</t>
  </si>
  <si>
    <t>;m.č.1.02;(1*2+2,6)*3,8</t>
  </si>
  <si>
    <t>;m.č.1.04;(1,5*2)*3,8</t>
  </si>
  <si>
    <t>;m.č.1.03;(2,6+2,44*2)*3,8</t>
  </si>
  <si>
    <t>;m.č.1.05;(7,91+5,13)*2*3,8</t>
  </si>
  <si>
    <t>;m.č.1.06;(2,15+5,13)*2*3,8</t>
  </si>
  <si>
    <t>;m.č.1.07;(3+5,13)*2*3,8</t>
  </si>
  <si>
    <t>;m.č.1.08;(1,5+1,24)*2*3,15</t>
  </si>
  <si>
    <t>;m.č.1.09;(2,9+2,3)*2*3,15</t>
  </si>
  <si>
    <t>;m.č.1.10;1,99*3,8</t>
  </si>
  <si>
    <t>;m.č.1.11;(2+1,43)*3,8</t>
  </si>
  <si>
    <t>;m.č.1.12;(3,52+3,2)*3,8</t>
  </si>
  <si>
    <t>;m.č.1.13;(1,92*2+5,13)*3,8</t>
  </si>
  <si>
    <t>;m.č.1.14;(4,06+5,13)*2*3,8</t>
  </si>
  <si>
    <t>;m.č.1.15;(4,07*2+5,13)*3,8</t>
  </si>
  <si>
    <t>;m.č.1.16;(4,44*2+5,13)*3,8</t>
  </si>
  <si>
    <t>;m.č.1.17;(4,32+1)*2*8,35</t>
  </si>
  <si>
    <t>(3,56+2,54)*2*4,05</t>
  </si>
  <si>
    <t>;1.18;(6,62+5,1)*2*3,8</t>
  </si>
  <si>
    <t>;m.č.1.19;(3,58*2+5,1)*3,8</t>
  </si>
  <si>
    <t>;m.č.1.20;(2,05*2+5,1)*3,8</t>
  </si>
  <si>
    <t>;m.č.1.21;(4,10+5,1)*2*3,8</t>
  </si>
  <si>
    <t>;m.č.1.22;(4,22*2+5,1)*3,8</t>
  </si>
  <si>
    <t>;m.č.1.23;(3,41*2+5,1)*3,8</t>
  </si>
  <si>
    <t>;m.č.1.24;(3,41+5,1)*2*3,8</t>
  </si>
  <si>
    <t>;m.č.1.25;(4,82*2+5,1)*3,8</t>
  </si>
  <si>
    <t>;m.č.1.26;(4,82*2+5,1)*3,8</t>
  </si>
  <si>
    <t>;m.č.1.27;(4,69+5,1)*2*3,8</t>
  </si>
  <si>
    <t>;m.č.1.28;((35,75+0,34)*2+1,75)*3,5-2,9*3,5</t>
  </si>
  <si>
    <t>;m.č.1.29;(3,53*2)*3,5</t>
  </si>
  <si>
    <t>;mezipodesta;(3+1,55*2)*5,9</t>
  </si>
  <si>
    <t>;2.01;(5,43+5,84)*2*3,8</t>
  </si>
  <si>
    <t>;2.02;(5,43+4,02*2)*3,8</t>
  </si>
  <si>
    <t>;2.03;(5,43+2,08*2)*3,8</t>
  </si>
  <si>
    <t>;2.04;(5,43+2,15*2)*3,8</t>
  </si>
  <si>
    <t>;2.05;(5,43+2,28*2)*3,8</t>
  </si>
  <si>
    <t>;2.06;(2,85+1,2)*3,8</t>
  </si>
  <si>
    <t>;2.07;(4,13+2,85)*3,8</t>
  </si>
  <si>
    <t>;2.08;(4,13*2+2,85)*3,8</t>
  </si>
  <si>
    <t>;2.09;(2,85+1,2*2)*3,8</t>
  </si>
  <si>
    <t>;2.10;(5,43+2,24*2)*3,8</t>
  </si>
  <si>
    <t>;2.11;(5,43+3,78)*2*3,8</t>
  </si>
  <si>
    <t>;2.12;(5,43+4,04*2)*3,8</t>
  </si>
  <si>
    <t>;2.13;(5,43+5,19*2)*3,8</t>
  </si>
  <si>
    <t>;2.14;(2,78+4,32)*2*4,05</t>
  </si>
  <si>
    <t>;2.15;(5,4+6,65)*2*3,8</t>
  </si>
  <si>
    <t>;2.16;(5,4+5,36)*2*3,8</t>
  </si>
  <si>
    <t>;2.17;(5,4+2,48)*2*3,8</t>
  </si>
  <si>
    <t>;2.18;(5,4+1,72*2)*3,8</t>
  </si>
  <si>
    <t>;2.19;(5,4+2,4*2)*3,8</t>
  </si>
  <si>
    <t>;2.20;(5,23*2)*3,8</t>
  </si>
  <si>
    <t>;2.21;(5,4+4,52*2)*3,8</t>
  </si>
  <si>
    <t>;2.22;(5,4+4,6*2)*3,8</t>
  </si>
  <si>
    <t>;2.23;(5,4+4,6*2)*3,8</t>
  </si>
  <si>
    <t>;2.24;(4,81+5,4+2,61+3,6)*3,8</t>
  </si>
  <si>
    <t>;2.27;(38,84+1,75)*2*4,05</t>
  </si>
  <si>
    <t xml:space="preserve"> stropy jako oprava;946,56</t>
  </si>
  <si>
    <t>;m.č.1.02;(1*2+2,6)*3,8+2,6*2,2</t>
  </si>
  <si>
    <t>;m.č.1.04;(1,5*2)*3,8+2,6*2*2,2</t>
  </si>
  <si>
    <t>;m.č.1.03;(2,6+2,44*2)*3,8+2,6*2,2</t>
  </si>
  <si>
    <t>;m.č.1.07;(3+5,13)*2*3,8+(3,15+1+0,9*5)*2,2</t>
  </si>
  <si>
    <t>;m.č.1.10;(1,99+1,83)*3,8+(1,99+1,83)*2,2</t>
  </si>
  <si>
    <t>;m.č.1.11;(2+1,43)*3,8+(2+1,43)*2,2</t>
  </si>
  <si>
    <t>;m.č.1.12;(3,52+3,2*2)*3,8+(3,52+3,2*2+1,43*4)*2,2</t>
  </si>
  <si>
    <t>;m.č.1.13;(1,92+5,13)*2*3,8</t>
  </si>
  <si>
    <t>;m.č.1.15;(4,07+5,13)*2*3,8</t>
  </si>
  <si>
    <t>;m.č.1.16;(4,44+5,13)*2*3,8</t>
  </si>
  <si>
    <t>;m.č.1.19;(3,58+5,1)*2*3,8</t>
  </si>
  <si>
    <t>;m.č.1.20;(2,05+5,1)*2*3,8</t>
  </si>
  <si>
    <t>;m.č.1.22;(4,22+5,1)*2*3,8</t>
  </si>
  <si>
    <t>;m.č.1.23;(3,41+5,1)*2*3,8</t>
  </si>
  <si>
    <t>;m.č.1.25;(4,82+5,1)*2*3,8</t>
  </si>
  <si>
    <t>;m.č.1.26;(4,82+5,1)*2*3,8</t>
  </si>
  <si>
    <t>;m.č.1.28;((35,75+0,34)+1,75)*2*3,5-2,9*3,5</t>
  </si>
  <si>
    <t>;m.č.1.29;(3,53+1,75)*2*3,5</t>
  </si>
  <si>
    <t>;2.02;(5,43+4,02)*2*3,8</t>
  </si>
  <si>
    <t>;2.03;(5,43+2,08)*2*3,8</t>
  </si>
  <si>
    <t>;2.04;(5,43+2,15)*2*3,8</t>
  </si>
  <si>
    <t>;2.05;(5,43+2,28)*2*3,8+(2,1+1*2+0,9*4)*2,2</t>
  </si>
  <si>
    <t>;2.06;(2,85+1,2*2)*3,8+2,85*2,2</t>
  </si>
  <si>
    <t>;2.07;(4,13*2+2,85)*3,8+(2,85+2,2+1,43*4)*2,2</t>
  </si>
  <si>
    <t>;2.08;(4,13*2+2,85)*3,8+(2,85+2,2+1,43*4)*2,2</t>
  </si>
  <si>
    <t>;2.09;(2,85+1,2*2)*3,8+2,85*2,2</t>
  </si>
  <si>
    <t>;2.10;(5,43+2,24)*2*3,8+(2,1+1*2+0,9*4)*2,2</t>
  </si>
  <si>
    <t>;2.12;(5,43+4,04)*2*3,8</t>
  </si>
  <si>
    <t>;2.13;(5,43+5,19)*2*3,8</t>
  </si>
  <si>
    <t>;2.18;(5,4+1,72)*2*3,8</t>
  </si>
  <si>
    <t>;2.19;(5,4+2,4)*2*3,8</t>
  </si>
  <si>
    <t>;2.20;(5,23+4,1)*2*3,8</t>
  </si>
  <si>
    <t>;2.21;(5,4+4,52)*2*3,8</t>
  </si>
  <si>
    <t>;2.22;(5,4+4,6)*2*3,8</t>
  </si>
  <si>
    <t>;2.23;(5,4+4,6)*2*3,8</t>
  </si>
  <si>
    <t>;2.24;(4,81+5,4)*2*3,8</t>
  </si>
  <si>
    <t>;2.25;(1*2+1,7)*3,8+1,7*2,2</t>
  </si>
  <si>
    <t>;2.26;(1*2+1,7)*3,8+1,7*2,2</t>
  </si>
  <si>
    <t>-;nátěry;283,74</t>
  </si>
  <si>
    <t>-;otlučený obklad;597</t>
  </si>
  <si>
    <t>;stropy;946,56</t>
  </si>
  <si>
    <t>;podhledy;68,74</t>
  </si>
  <si>
    <t>-;keram.obklad;597</t>
  </si>
  <si>
    <t>jako penetrace</t>
  </si>
  <si>
    <t>787200800</t>
  </si>
  <si>
    <t>Vysklívání stěn -zastřešený přístřešek na vnějším schodišti</t>
  </si>
  <si>
    <t>(2,57+1,53)*2,1</t>
  </si>
  <si>
    <t>78713034</t>
  </si>
  <si>
    <t>Zasklení stěn tmel. Lišty-zastřešený přístřešek na vnějším schodišti</t>
  </si>
  <si>
    <t>Likvidace a odvoz demontovaného zařízení</t>
  </si>
  <si>
    <t>953943112</t>
  </si>
  <si>
    <t>Osazení kovových předmětů do zdiva, 5 kg / kus</t>
  </si>
  <si>
    <t>;pro hasicí přístroje;3+2+11</t>
  </si>
  <si>
    <t>44984124</t>
  </si>
  <si>
    <t>Přístroj hasicí práškový 21A</t>
  </si>
  <si>
    <t>Přístroj hasicí práškový 34A</t>
  </si>
  <si>
    <t>;dle tabulky výkazu fasád;52</t>
  </si>
  <si>
    <t>622904112</t>
  </si>
  <si>
    <t>Očištění fasád tlakovou vodou složitost 1 - 2</t>
  </si>
  <si>
    <t>;fasáda F1;663+34,2</t>
  </si>
  <si>
    <t>;fasáda F2 nad terénem;52</t>
  </si>
  <si>
    <t>;fasáda F3;28</t>
  </si>
  <si>
    <t>;fasáda F4;18+1</t>
  </si>
  <si>
    <t>Zakrývání výplní vnějších otvorů z lešení</t>
  </si>
  <si>
    <t>;okna;(1,32*1,78)*(32+1+36)</t>
  </si>
  <si>
    <t>;dveře;1,1*2*2</t>
  </si>
  <si>
    <t>;luxfery;1,57*0,6</t>
  </si>
  <si>
    <t>;dveře;1,07*2,19</t>
  </si>
  <si>
    <t>;okno s luxferou;1,32*2,47</t>
  </si>
  <si>
    <t>620991121</t>
  </si>
  <si>
    <t>Soklová lišta hliník KZS  tl. 140 mm</t>
  </si>
  <si>
    <t>622311014</t>
  </si>
  <si>
    <t>;SZ;20,5+1,8+3,4+16,8</t>
  </si>
  <si>
    <t>;JV;43,9</t>
  </si>
  <si>
    <t>;JZ;14,2</t>
  </si>
  <si>
    <t>Doplňky zatepl. systémů, rohová lišta s okapničkou</t>
  </si>
  <si>
    <t>622421491</t>
  </si>
  <si>
    <t>;okna;1,32*(32+1+36+1)</t>
  </si>
  <si>
    <t>;dveře;1,1*2</t>
  </si>
  <si>
    <t>;luxfery;1,57</t>
  </si>
  <si>
    <t>;dveře;1,07</t>
  </si>
  <si>
    <t>;okno s luxferou;1,32</t>
  </si>
  <si>
    <t>;římsa;43,9*2</t>
  </si>
  <si>
    <t>622421492</t>
  </si>
  <si>
    <t>;okna;(1,32+1,78)*2*(32+1+36)</t>
  </si>
  <si>
    <t>(1,32+1,52)*2</t>
  </si>
  <si>
    <t>;dveře;(1,1+2*2)*2</t>
  </si>
  <si>
    <t>;luxfery;(1,57+0,6)*2</t>
  </si>
  <si>
    <t>;dveře;1,07+2,19*2</t>
  </si>
  <si>
    <t>;okno s luxferou;(1,32+2,47)*2</t>
  </si>
  <si>
    <t>Doplňky zatepl. systémů, okenní lišta s tkaninou,APU</t>
  </si>
  <si>
    <t>Doplňky zatepl. systémů, podparapetní lišta s tkan</t>
  </si>
  <si>
    <t>Montáž zateplení vnějších stěn z polystyrenových desek tl do 160 mm</t>
  </si>
  <si>
    <t>622421494</t>
  </si>
  <si>
    <t>622211031</t>
  </si>
  <si>
    <t>;dle tabulky výkazu fasád;663</t>
  </si>
  <si>
    <t>Montáž zateplení vnějších stěn z polystyrenových desek tl.do 40 mm</t>
  </si>
  <si>
    <t>Oprava VV</t>
  </si>
  <si>
    <t>;dle tabulky výkazu fasád;34,2</t>
  </si>
  <si>
    <t>622211001</t>
  </si>
  <si>
    <t>622221031</t>
  </si>
  <si>
    <t>Montáž zateplení vnějších stěn z desek z minerál.vláken s podélnou orientací tl do 160 mm</t>
  </si>
  <si>
    <t>;dle výkazu výměr fasád;18</t>
  </si>
  <si>
    <t>622221001</t>
  </si>
  <si>
    <t>Montáž zateplení vnějších stěn z desek z minerál.vláken s podélnou orientací tl.do 40 mm</t>
  </si>
  <si>
    <t>;dle výkazu výměr fasád;1</t>
  </si>
  <si>
    <t>Montáž zateplení vnějšího ostění hl.špalety do 400 mm z polystyrenových desek tl do 40 mm</t>
  </si>
  <si>
    <t>622212051</t>
  </si>
  <si>
    <t>28376407</t>
  </si>
  <si>
    <t>Deska fasádní EPS-F tl. 140 mm polystyrén</t>
  </si>
  <si>
    <t>663*1,05</t>
  </si>
  <si>
    <t>283764013</t>
  </si>
  <si>
    <t>Deska fasádní  EPS-F tl.  40 mm polystyrén</t>
  </si>
  <si>
    <t>34,2*1,05</t>
  </si>
  <si>
    <t>63140158</t>
  </si>
  <si>
    <t>Deska fasádní minerální vlákno-podélné tl. 140 mm</t>
  </si>
  <si>
    <t>18*1,05</t>
  </si>
  <si>
    <t>63140152</t>
  </si>
  <si>
    <t>Deska fasádní minerální vlákno-podélné tl. 40 mm</t>
  </si>
  <si>
    <t>1*1,05</t>
  </si>
  <si>
    <t>28375520</t>
  </si>
  <si>
    <t>Deska fenolická např.Baumit XS 022 tl. 20 mm</t>
  </si>
  <si>
    <t>;dle výkazu;(137+38)*1,05</t>
  </si>
  <si>
    <t>622143003</t>
  </si>
  <si>
    <t>Montáž omítkových plastových nebo pozinkovaných rohových profilů</t>
  </si>
  <si>
    <t>;okna;1,78*2*(32+1+36)</t>
  </si>
  <si>
    <t>1,52*2</t>
  </si>
  <si>
    <t>;dveře;2,2*2*2</t>
  </si>
  <si>
    <t>;luxfery;0,6*2</t>
  </si>
  <si>
    <t>;dveře;2,19*2</t>
  </si>
  <si>
    <t>1.20:10,46</t>
  </si>
  <si>
    <t>1.21:20,91</t>
  </si>
  <si>
    <t>1.23:17,39</t>
  </si>
  <si>
    <t>1.24:17,39</t>
  </si>
  <si>
    <t>1.25:24,58</t>
  </si>
  <si>
    <t>1.26:24,58</t>
  </si>
  <si>
    <t>1.27:23,92</t>
  </si>
  <si>
    <t>2.01:31,71</t>
  </si>
  <si>
    <t>2.02:21,80</t>
  </si>
  <si>
    <t>2.03:11,29</t>
  </si>
  <si>
    <t>2.04:11,62</t>
  </si>
  <si>
    <t>2.05:12,26</t>
  </si>
  <si>
    <t>2.06:3,37</t>
  </si>
  <si>
    <t>2.07:11,26</t>
  </si>
  <si>
    <t>2.08:11,26</t>
  </si>
  <si>
    <t>2.09:3,38</t>
  </si>
  <si>
    <t>2.10:12,10</t>
  </si>
  <si>
    <t>2.11:20,53</t>
  </si>
  <si>
    <t>2.12:21,94</t>
  </si>
  <si>
    <t>2.13:28,18</t>
  </si>
  <si>
    <t>2.14:8,45</t>
  </si>
  <si>
    <t>2.15:35,91</t>
  </si>
  <si>
    <t>2.16:28,79</t>
  </si>
  <si>
    <t>2.17:13,39</t>
  </si>
  <si>
    <t>2.18:9,29</t>
  </si>
  <si>
    <t>2.19:12,96</t>
  </si>
  <si>
    <t>2.20:28,24</t>
  </si>
  <si>
    <t>2.21:24,41</t>
  </si>
  <si>
    <t>2.22:24,74</t>
  </si>
  <si>
    <t>2.23:24,81</t>
  </si>
  <si>
    <t>2.24:22,01</t>
  </si>
  <si>
    <t>2.25:1,7</t>
  </si>
  <si>
    <t>2.26:1,7</t>
  </si>
  <si>
    <t>2.27:67,97</t>
  </si>
  <si>
    <t>2.28:17,28</t>
  </si>
  <si>
    <t>612325302</t>
  </si>
  <si>
    <t xml:space="preserve">štuková omítka ostění </t>
  </si>
  <si>
    <t>1.26: (0,37*1,2)*2</t>
  </si>
  <si>
    <t>1*0,38</t>
  </si>
  <si>
    <t>2.27:(0,3*2,1)*2*3</t>
  </si>
  <si>
    <t>(1*0,3)*3</t>
  </si>
  <si>
    <t>612421331</t>
  </si>
  <si>
    <t xml:space="preserve">Oprava vápen.omítek stěn do 30 % pl. - štukových </t>
  </si>
  <si>
    <t>612421637</t>
  </si>
  <si>
    <t xml:space="preserve">Omítka vnitřní zdiva, MVC, štuková </t>
  </si>
  <si>
    <t>1.28:  (1,1*2,1)*2</t>
  </si>
  <si>
    <t xml:space="preserve"> 0,8*2</t>
  </si>
  <si>
    <t>1.17: 1,1*2,1</t>
  </si>
  <si>
    <t>1.16: 1,1*2,1</t>
  </si>
  <si>
    <t>1.15: 1,1*2,1</t>
  </si>
  <si>
    <t>1.14:(1,1*2,1)*2</t>
  </si>
  <si>
    <t>1.13: 1,5*2,1</t>
  </si>
  <si>
    <t>1.27: 1,1*2,1</t>
  </si>
  <si>
    <t>1.24: 1,1*2,1</t>
  </si>
  <si>
    <t>1.23: 1,1*2,1</t>
  </si>
  <si>
    <t>1.22: 1,1*2,1</t>
  </si>
  <si>
    <t>1.21: 1,1*2,1</t>
  </si>
  <si>
    <t>1.19:  1,1*2,1</t>
  </si>
  <si>
    <t>1.18:  1,1*2,1</t>
  </si>
  <si>
    <t>2.16: 1,2*2,2</t>
  </si>
  <si>
    <t>2.24: 1,2*2,2</t>
  </si>
  <si>
    <t>2.01:1,2*2,2</t>
  </si>
  <si>
    <t>2.02:1,2*2,2</t>
  </si>
  <si>
    <t>2.11: 1,2*2,2</t>
  </si>
  <si>
    <t>2.13:(1,1*2,2)</t>
  </si>
  <si>
    <t>2.27:(1,2*2,2)*4</t>
  </si>
  <si>
    <t>0,6*2,2</t>
  </si>
  <si>
    <t>612425931</t>
  </si>
  <si>
    <t>Omítka vápenná vnitřního ostění - štuková s použitím suché maltové směsi</t>
  </si>
  <si>
    <t>(2*2+1,07)+0,2*2</t>
  </si>
  <si>
    <t>(2,19*2+1,07)*0,2</t>
  </si>
  <si>
    <t>62</t>
  </si>
  <si>
    <t>Úpravy povrchů vnější</t>
  </si>
  <si>
    <t>soubor</t>
  </si>
  <si>
    <t xml:space="preserve">Montáž výztužné sítě do stěrkového tmelu </t>
  </si>
  <si>
    <t>1.02-03:  (2,6*2,2)*2*2</t>
  </si>
  <si>
    <t>1.07: (0,9*4+3,15)*2,2*2</t>
  </si>
  <si>
    <t>1.12: (1,43*2+3,2)*2,2*2</t>
  </si>
  <si>
    <t>1.10-11: (3,52+1,83)*2,2*2</t>
  </si>
  <si>
    <t>-(0,7*2)*7*2</t>
  </si>
  <si>
    <t>-(0,7*2,2)*3*2</t>
  </si>
  <si>
    <t>1.12/1.13: (5,13*3,9)*2</t>
  </si>
  <si>
    <t>1.15/1.16: (5,13*3,9)*2</t>
  </si>
  <si>
    <t>-(0,8*2)*2*2</t>
  </si>
  <si>
    <t>2.02:5,43*3,8</t>
  </si>
  <si>
    <t>2.03:5,43*3,8</t>
  </si>
  <si>
    <t>2.05: 5,43*3,8</t>
  </si>
  <si>
    <t>2.07:4,13*3,8</t>
  </si>
  <si>
    <t>2.10:(1+0,2+0,1+0,1+0,9+0,9+0,1+0,1+0,3+0,1+0,1+0,9+0,9+0,1+0,1+0,2+1)*2,2</t>
  </si>
  <si>
    <t>63</t>
  </si>
  <si>
    <t>Podlahy a podlahové konstrukce</t>
  </si>
  <si>
    <t>631319151</t>
  </si>
  <si>
    <t xml:space="preserve">Příplatek za přehlaz. povrchu schodiště </t>
  </si>
  <si>
    <t>631319161</t>
  </si>
  <si>
    <t xml:space="preserve">Příplatek za konečnou úpravu mazanin  do tl. 5 cm </t>
  </si>
  <si>
    <t>1NP: 1015,3*0,045</t>
  </si>
  <si>
    <t>631319171</t>
  </si>
  <si>
    <t xml:space="preserve">Příplatek za stržení povrchu mazaniny do tl. 5 cm </t>
  </si>
  <si>
    <t>631319179</t>
  </si>
  <si>
    <t xml:space="preserve">Příplatek za stržení povrchu -schodiště </t>
  </si>
  <si>
    <t>631361921</t>
  </si>
  <si>
    <t>Výztuž mazanin svařovanou sítí z drátů tažených svařovaná síť - drát 6,0 mm, oka 150/150 mm</t>
  </si>
  <si>
    <t>632418104</t>
  </si>
  <si>
    <t>Potěr  ruční zpracování, tl. 4 mm Nivello 30 samonivelační, vč. penetrace</t>
  </si>
  <si>
    <t>632451034</t>
  </si>
  <si>
    <t xml:space="preserve">Vyrovnávací potěr MC 15, v ploše, tl. 45 mm </t>
  </si>
  <si>
    <t>1.22:21,52</t>
  </si>
  <si>
    <t>1.28:62,56</t>
  </si>
  <si>
    <t>1.29:6,18</t>
  </si>
  <si>
    <t>1.08:(1,5+1,24)*2</t>
  </si>
  <si>
    <t>1.10:(1,83+1,99)*2</t>
  </si>
  <si>
    <t>1.13:(1,92+5,13)*2</t>
  </si>
  <si>
    <t>1.14:(4,06+5,13)*2</t>
  </si>
  <si>
    <t>1.15:(4,07+5,13)*2</t>
  </si>
  <si>
    <t>1.18:(6,62+5,1)*2</t>
  </si>
  <si>
    <t>1.19:(3,58+5,1)*2</t>
  </si>
  <si>
    <t>1.21:(4,1+5,1)*2</t>
  </si>
  <si>
    <t>1.22:(4,22+5,1)*2</t>
  </si>
  <si>
    <t>1.23:(3,41+5,1)*2</t>
  </si>
  <si>
    <t>1.24:(3,41+5,1)*2</t>
  </si>
  <si>
    <t>1.25:(4,82+5,1)*2</t>
  </si>
  <si>
    <t>1.26:(4,82+5,1)*2</t>
  </si>
  <si>
    <t>1.27:(4,69+5,1)*2</t>
  </si>
  <si>
    <t>2.01:(5,84+5,43)*2</t>
  </si>
  <si>
    <t>2.04:(2,15+5,43)*2</t>
  </si>
  <si>
    <t>2.06:(1,2+2,85)*2</t>
  </si>
  <si>
    <t>2.09:(1,2+2,85)*2</t>
  </si>
  <si>
    <t>2.11:(3,78+5,43)*2</t>
  </si>
  <si>
    <t>2.12:(4,04+5,43)*2</t>
  </si>
  <si>
    <t>2.13:(5,19+5,43)*2</t>
  </si>
  <si>
    <t>2.15:(6,65+5,4)*2</t>
  </si>
  <si>
    <t>2.16:(5,36+5,4)*2</t>
  </si>
  <si>
    <t>2.17:(2,48+5,4)*2</t>
  </si>
  <si>
    <t>2.19:(2,4+5,4)*2</t>
  </si>
  <si>
    <t>2.20:(5,23+5,4)*2</t>
  </si>
  <si>
    <t>2.21:(4,52+5,4)*2</t>
  </si>
  <si>
    <t>2.22:(4,6+5,4)*2</t>
  </si>
  <si>
    <t>2.23:(4,6+5,4)*2</t>
  </si>
  <si>
    <t>64</t>
  </si>
  <si>
    <t>Výplně otvorů</t>
  </si>
  <si>
    <t>642944121</t>
  </si>
  <si>
    <t>Osazení ocelových zárubní dodatečně do 2,5 m2. včetně dodávky zárubně CgH  70x197x11 cm</t>
  </si>
  <si>
    <t>kus</t>
  </si>
  <si>
    <t>D7:  6+9</t>
  </si>
  <si>
    <t>D8:  1</t>
  </si>
  <si>
    <t>Osazení ocelových zárubní dodatečně do 2,5 m2. včetně dodávky zárubně CgH  80x197x11 cm</t>
  </si>
  <si>
    <t>D2:   16+19</t>
  </si>
  <si>
    <t>D3:     4</t>
  </si>
  <si>
    <t>Osazení ocelových zárubní dodatečně do 2,5 m2. včetně dodávky zárubně CgH  90x197x11 cm</t>
  </si>
  <si>
    <t>D6:  2</t>
  </si>
  <si>
    <t>Osazení ocelových zárubní dodatečně do 2,5 m2. včetně dodávky zárubně CgH  70x197x16 cm</t>
  </si>
  <si>
    <t>D7:  1</t>
  </si>
  <si>
    <t>Osazení ocelových zárubní dodatečně do 2,5 m2. včetně dodávky zárubně CgH  80x197x16 cm</t>
  </si>
  <si>
    <t>D2:  1</t>
  </si>
  <si>
    <t>D3:  1</t>
  </si>
  <si>
    <t>Osazení ocelových zárubní dodatečně do 2,5 m2. včetně dodávky zárubně CgH  90x197x16 cm</t>
  </si>
  <si>
    <t>D4: 1</t>
  </si>
  <si>
    <t>96</t>
  </si>
  <si>
    <t>Bourání konstrukcí</t>
  </si>
  <si>
    <t>962031132</t>
  </si>
  <si>
    <t xml:space="preserve">Bourání příček cihelných tl. 10 cm </t>
  </si>
  <si>
    <t>1.06:  0,8*2,02</t>
  </si>
  <si>
    <t>1.08:  1,8*1</t>
  </si>
  <si>
    <t>2,06:  5,43*3,85</t>
  </si>
  <si>
    <t>962031133</t>
  </si>
  <si>
    <t xml:space="preserve">Bourání příček cihelných tl. 15 cm </t>
  </si>
  <si>
    <t>1.13:  3,53*3,85</t>
  </si>
  <si>
    <t>1.25:  5,1*3,85</t>
  </si>
  <si>
    <t>962032231</t>
  </si>
  <si>
    <t xml:space="preserve">Bourání zdiva z cihel pálených na MVC </t>
  </si>
  <si>
    <t>2.01:   (1,1*2,1)*0,34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</si>
</sst>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#,##0.0"/>
    <numFmt numFmtId="168" formatCode="#,##0.00\ &quot;Kč&quot;"/>
    <numFmt numFmtId="169" formatCode="#,##0.00\ _K_č"/>
  </numFmts>
  <fonts count="79">
    <font>
      <sz val="10"/>
      <name val="Arial CE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u val="single"/>
      <sz val="14"/>
      <name val="Arial Narrow"/>
      <family val="2"/>
    </font>
    <font>
      <u val="single"/>
      <sz val="14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sz val="8"/>
      <name val="Arial Narrow"/>
      <family val="2"/>
    </font>
    <font>
      <vertAlign val="superscript"/>
      <sz val="10"/>
      <name val="Arial Narrow"/>
      <family val="2"/>
    </font>
    <font>
      <sz val="10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i/>
      <sz val="8"/>
      <color indexed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Helv"/>
      <family val="0"/>
    </font>
    <font>
      <sz val="10"/>
      <color indexed="61"/>
      <name val="Arial"/>
      <family val="2"/>
    </font>
    <font>
      <sz val="10"/>
      <color indexed="62"/>
      <name val="Arial"/>
      <family val="2"/>
    </font>
    <font>
      <b/>
      <i/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0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42" fillId="0" borderId="0">
      <alignment/>
      <protection/>
    </xf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59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6" xfId="0" applyFont="1" applyBorder="1" applyAlignment="1">
      <alignment/>
    </xf>
    <xf numFmtId="49" fontId="5" fillId="0" borderId="17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5" xfId="0" applyFont="1" applyBorder="1" applyAlignment="1">
      <alignment/>
    </xf>
    <xf numFmtId="49" fontId="4" fillId="33" borderId="15" xfId="0" applyNumberFormat="1" applyFont="1" applyFill="1" applyBorder="1" applyAlignment="1">
      <alignment/>
    </xf>
    <xf numFmtId="49" fontId="3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Alignment="1">
      <alignment/>
    </xf>
    <xf numFmtId="49" fontId="4" fillId="33" borderId="19" xfId="0" applyNumberFormat="1" applyFont="1" applyFill="1" applyBorder="1" applyAlignment="1">
      <alignment/>
    </xf>
    <xf numFmtId="49" fontId="3" fillId="33" borderId="2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8" xfId="0" applyNumberFormat="1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18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2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Continuous" vertical="center"/>
    </xf>
    <xf numFmtId="0" fontId="4" fillId="33" borderId="24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left"/>
    </xf>
    <xf numFmtId="0" fontId="4" fillId="33" borderId="25" xfId="0" applyFont="1" applyFill="1" applyBorder="1" applyAlignment="1">
      <alignment horizontal="centerContinuous"/>
    </xf>
    <xf numFmtId="0" fontId="3" fillId="33" borderId="25" xfId="0" applyFont="1" applyFill="1" applyBorder="1" applyAlignment="1">
      <alignment horizontal="centerContinuous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7" xfId="0" applyFont="1" applyBorder="1" applyAlignment="1">
      <alignment shrinkToFit="1"/>
    </xf>
    <xf numFmtId="0" fontId="3" fillId="0" borderId="29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/>
    </xf>
    <xf numFmtId="0" fontId="3" fillId="0" borderId="34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17" xfId="0" applyFont="1" applyBorder="1" applyAlignment="1">
      <alignment/>
    </xf>
    <xf numFmtId="0" fontId="7" fillId="33" borderId="30" xfId="0" applyFont="1" applyFill="1" applyBorder="1" applyAlignment="1">
      <alignment/>
    </xf>
    <xf numFmtId="0" fontId="7" fillId="33" borderId="31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0" xfId="46" applyNumberFormat="1" applyFont="1" applyBorder="1">
      <alignment/>
      <protection/>
    </xf>
    <xf numFmtId="49" fontId="3" fillId="0" borderId="40" xfId="46" applyNumberFormat="1" applyFont="1" applyBorder="1">
      <alignment/>
      <protection/>
    </xf>
    <xf numFmtId="49" fontId="4" fillId="0" borderId="41" xfId="46" applyNumberFormat="1" applyFont="1" applyBorder="1">
      <alignment/>
      <protection/>
    </xf>
    <xf numFmtId="49" fontId="3" fillId="0" borderId="41" xfId="46" applyNumberFormat="1" applyFont="1" applyBorder="1">
      <alignment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49" fontId="4" fillId="33" borderId="24" xfId="0" applyNumberFormat="1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3" fontId="4" fillId="33" borderId="42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3" fillId="33" borderId="44" xfId="0" applyFont="1" applyFill="1" applyBorder="1" applyAlignment="1">
      <alignment/>
    </xf>
    <xf numFmtId="4" fontId="6" fillId="33" borderId="13" xfId="0" applyNumberFormat="1" applyFont="1" applyFill="1" applyBorder="1" applyAlignment="1">
      <alignment horizontal="right"/>
    </xf>
    <xf numFmtId="4" fontId="6" fillId="33" borderId="44" xfId="0" applyNumberFormat="1" applyFont="1" applyFill="1" applyBorder="1" applyAlignment="1">
      <alignment horizontal="right"/>
    </xf>
    <xf numFmtId="0" fontId="3" fillId="0" borderId="45" xfId="0" applyFont="1" applyBorder="1" applyAlignment="1">
      <alignment/>
    </xf>
    <xf numFmtId="4" fontId="3" fillId="0" borderId="27" xfId="0" applyNumberFormat="1" applyFont="1" applyBorder="1" applyAlignment="1">
      <alignment horizontal="right"/>
    </xf>
    <xf numFmtId="0" fontId="3" fillId="33" borderId="3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4" fontId="3" fillId="33" borderId="46" xfId="0" applyNumberFormat="1" applyFont="1" applyFill="1" applyBorder="1" applyAlignment="1">
      <alignment/>
    </xf>
    <xf numFmtId="4" fontId="3" fillId="33" borderId="30" xfId="0" applyNumberFormat="1" applyFont="1" applyFill="1" applyBorder="1" applyAlignment="1">
      <alignment/>
    </xf>
    <xf numFmtId="4" fontId="3" fillId="33" borderId="31" xfId="0" applyNumberFormat="1" applyFont="1" applyFill="1" applyBorder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3" fillId="0" borderId="40" xfId="46" applyFont="1" applyBorder="1">
      <alignment/>
      <protection/>
    </xf>
    <xf numFmtId="0" fontId="5" fillId="0" borderId="47" xfId="46" applyFont="1" applyBorder="1" applyAlignment="1">
      <alignment horizontal="right"/>
      <protection/>
    </xf>
    <xf numFmtId="49" fontId="3" fillId="0" borderId="40" xfId="46" applyNumberFormat="1" applyFont="1" applyBorder="1" applyAlignment="1">
      <alignment horizontal="left"/>
      <protection/>
    </xf>
    <xf numFmtId="0" fontId="3" fillId="0" borderId="48" xfId="46" applyFont="1" applyBorder="1">
      <alignment/>
      <protection/>
    </xf>
    <xf numFmtId="0" fontId="3" fillId="0" borderId="41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8" xfId="46" applyNumberFormat="1" applyFont="1" applyFill="1" applyBorder="1">
      <alignment/>
      <protection/>
    </xf>
    <xf numFmtId="0" fontId="5" fillId="33" borderId="16" xfId="46" applyFont="1" applyFill="1" applyBorder="1" applyAlignment="1">
      <alignment horizontal="center"/>
      <protection/>
    </xf>
    <xf numFmtId="0" fontId="5" fillId="33" borderId="16" xfId="46" applyNumberFormat="1" applyFont="1" applyFill="1" applyBorder="1" applyAlignment="1">
      <alignment horizontal="center"/>
      <protection/>
    </xf>
    <xf numFmtId="0" fontId="5" fillId="33" borderId="18" xfId="46" applyFont="1" applyFill="1" applyBorder="1" applyAlignment="1">
      <alignment horizontal="center"/>
      <protection/>
    </xf>
    <xf numFmtId="0" fontId="4" fillId="0" borderId="49" xfId="46" applyFont="1" applyBorder="1" applyAlignment="1">
      <alignment horizontal="center"/>
      <protection/>
    </xf>
    <xf numFmtId="49" fontId="4" fillId="0" borderId="49" xfId="46" applyNumberFormat="1" applyFont="1" applyBorder="1" applyAlignment="1">
      <alignment horizontal="left"/>
      <protection/>
    </xf>
    <xf numFmtId="0" fontId="4" fillId="0" borderId="50" xfId="46" applyFont="1" applyBorder="1">
      <alignment/>
      <protection/>
    </xf>
    <xf numFmtId="0" fontId="3" fillId="0" borderId="17" xfId="46" applyFont="1" applyBorder="1" applyAlignment="1">
      <alignment horizontal="center"/>
      <protection/>
    </xf>
    <xf numFmtId="0" fontId="3" fillId="0" borderId="17" xfId="46" applyNumberFormat="1" applyFont="1" applyBorder="1" applyAlignment="1">
      <alignment horizontal="right"/>
      <protection/>
    </xf>
    <xf numFmtId="0" fontId="3" fillId="0" borderId="16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51" xfId="46" applyFont="1" applyBorder="1" applyAlignment="1">
      <alignment horizontal="center" vertical="top"/>
      <protection/>
    </xf>
    <xf numFmtId="49" fontId="16" fillId="0" borderId="51" xfId="46" applyNumberFormat="1" applyFont="1" applyBorder="1" applyAlignment="1">
      <alignment horizontal="left" vertical="top"/>
      <protection/>
    </xf>
    <xf numFmtId="0" fontId="16" fillId="0" borderId="51" xfId="46" applyFont="1" applyBorder="1" applyAlignment="1">
      <alignment vertical="top" wrapText="1"/>
      <protection/>
    </xf>
    <xf numFmtId="49" fontId="16" fillId="0" borderId="51" xfId="46" applyNumberFormat="1" applyFont="1" applyBorder="1" applyAlignment="1">
      <alignment horizontal="center" shrinkToFit="1"/>
      <protection/>
    </xf>
    <xf numFmtId="4" fontId="16" fillId="0" borderId="51" xfId="46" applyNumberFormat="1" applyFont="1" applyBorder="1" applyAlignment="1">
      <alignment horizontal="right"/>
      <protection/>
    </xf>
    <xf numFmtId="4" fontId="16" fillId="0" borderId="51" xfId="46" applyNumberFormat="1" applyFont="1" applyBorder="1">
      <alignment/>
      <protection/>
    </xf>
    <xf numFmtId="0" fontId="5" fillId="0" borderId="49" xfId="46" applyFont="1" applyBorder="1" applyAlignment="1">
      <alignment horizontal="center"/>
      <protection/>
    </xf>
    <xf numFmtId="49" fontId="5" fillId="0" borderId="49" xfId="46" applyNumberFormat="1" applyFont="1" applyBorder="1" applyAlignment="1">
      <alignment horizontal="left"/>
      <protection/>
    </xf>
    <xf numFmtId="0" fontId="19" fillId="0" borderId="0" xfId="46" applyFont="1" applyAlignment="1">
      <alignment wrapText="1"/>
      <protection/>
    </xf>
    <xf numFmtId="49" fontId="5" fillId="0" borderId="49" xfId="46" applyNumberFormat="1" applyFont="1" applyBorder="1" applyAlignment="1">
      <alignment horizontal="right"/>
      <protection/>
    </xf>
    <xf numFmtId="4" fontId="20" fillId="34" borderId="52" xfId="46" applyNumberFormat="1" applyFont="1" applyFill="1" applyBorder="1" applyAlignment="1">
      <alignment horizontal="right" wrapText="1"/>
      <protection/>
    </xf>
    <xf numFmtId="0" fontId="20" fillId="34" borderId="34" xfId="46" applyFont="1" applyFill="1" applyBorder="1" applyAlignment="1">
      <alignment horizontal="left" wrapText="1"/>
      <protection/>
    </xf>
    <xf numFmtId="0" fontId="20" fillId="0" borderId="20" xfId="0" applyFont="1" applyBorder="1" applyAlignment="1">
      <alignment horizontal="right"/>
    </xf>
    <xf numFmtId="0" fontId="3" fillId="33" borderId="18" xfId="46" applyFont="1" applyFill="1" applyBorder="1" applyAlignment="1">
      <alignment horizontal="center"/>
      <protection/>
    </xf>
    <xf numFmtId="49" fontId="22" fillId="33" borderId="18" xfId="46" applyNumberFormat="1" applyFont="1" applyFill="1" applyBorder="1" applyAlignment="1">
      <alignment horizontal="left"/>
      <protection/>
    </xf>
    <xf numFmtId="0" fontId="22" fillId="33" borderId="50" xfId="46" applyFont="1" applyFill="1" applyBorder="1">
      <alignment/>
      <protection/>
    </xf>
    <xf numFmtId="0" fontId="3" fillId="33" borderId="17" xfId="46" applyFont="1" applyFill="1" applyBorder="1" applyAlignment="1">
      <alignment horizontal="center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3" fillId="33" borderId="16" xfId="46" applyNumberFormat="1" applyFont="1" applyFill="1" applyBorder="1" applyAlignment="1">
      <alignment horizontal="right"/>
      <protection/>
    </xf>
    <xf numFmtId="4" fontId="4" fillId="33" borderId="18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3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4" fillId="0" borderId="0" xfId="46" applyFont="1" applyBorder="1">
      <alignment/>
      <protection/>
    </xf>
    <xf numFmtId="3" fontId="24" fillId="0" borderId="0" xfId="46" applyNumberFormat="1" applyFont="1" applyBorder="1" applyAlignment="1">
      <alignment horizontal="right"/>
      <protection/>
    </xf>
    <xf numFmtId="4" fontId="24" fillId="0" borderId="0" xfId="46" applyNumberFormat="1" applyFont="1" applyBorder="1">
      <alignment/>
      <protection/>
    </xf>
    <xf numFmtId="0" fontId="23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19" xfId="0" applyNumberFormat="1" applyFont="1" applyBorder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14" fontId="25" fillId="0" borderId="0" xfId="0" applyNumberFormat="1" applyFont="1" applyAlignment="1">
      <alignment/>
    </xf>
    <xf numFmtId="0" fontId="26" fillId="0" borderId="0" xfId="0" applyFont="1" applyAlignment="1" applyProtection="1">
      <alignment/>
      <protection/>
    </xf>
    <xf numFmtId="0" fontId="26" fillId="0" borderId="0" xfId="0" applyFont="1" applyAlignment="1">
      <alignment/>
    </xf>
    <xf numFmtId="49" fontId="26" fillId="0" borderId="0" xfId="0" applyNumberFormat="1" applyFont="1" applyAlignment="1" applyProtection="1">
      <alignment vertical="top" wrapText="1"/>
      <protection/>
    </xf>
    <xf numFmtId="49" fontId="32" fillId="0" borderId="0" xfId="0" applyNumberFormat="1" applyFont="1" applyAlignment="1" applyProtection="1">
      <alignment vertical="top" wrapText="1"/>
      <protection/>
    </xf>
    <xf numFmtId="49" fontId="26" fillId="0" borderId="27" xfId="0" applyNumberFormat="1" applyFont="1" applyBorder="1" applyAlignment="1">
      <alignment/>
    </xf>
    <xf numFmtId="49" fontId="26" fillId="0" borderId="27" xfId="0" applyNumberFormat="1" applyFont="1" applyBorder="1" applyAlignment="1">
      <alignment horizontal="center" wrapText="1"/>
    </xf>
    <xf numFmtId="49" fontId="26" fillId="0" borderId="27" xfId="0" applyNumberFormat="1" applyFont="1" applyBorder="1" applyAlignment="1" applyProtection="1">
      <alignment wrapText="1"/>
      <protection/>
    </xf>
    <xf numFmtId="3" fontId="26" fillId="0" borderId="27" xfId="0" applyNumberFormat="1" applyFont="1" applyBorder="1" applyAlignment="1" applyProtection="1">
      <alignment horizontal="center" wrapText="1"/>
      <protection/>
    </xf>
    <xf numFmtId="4" fontId="26" fillId="0" borderId="27" xfId="0" applyNumberFormat="1" applyFont="1" applyBorder="1" applyAlignment="1" applyProtection="1">
      <alignment horizontal="center"/>
      <protection/>
    </xf>
    <xf numFmtId="4" fontId="26" fillId="0" borderId="27" xfId="0" applyNumberFormat="1" applyFont="1" applyBorder="1" applyAlignment="1" applyProtection="1">
      <alignment horizontal="center" wrapText="1"/>
      <protection/>
    </xf>
    <xf numFmtId="4" fontId="31" fillId="0" borderId="27" xfId="0" applyNumberFormat="1" applyFont="1" applyBorder="1" applyAlignment="1" applyProtection="1">
      <alignment horizontal="center" wrapText="1"/>
      <protection/>
    </xf>
    <xf numFmtId="49" fontId="33" fillId="0" borderId="0" xfId="0" applyNumberFormat="1" applyFont="1" applyBorder="1" applyAlignment="1">
      <alignment/>
    </xf>
    <xf numFmtId="49" fontId="33" fillId="0" borderId="0" xfId="0" applyNumberFormat="1" applyFont="1" applyBorder="1" applyAlignment="1" applyProtection="1">
      <alignment vertical="top" wrapText="1"/>
      <protection/>
    </xf>
    <xf numFmtId="3" fontId="34" fillId="0" borderId="0" xfId="0" applyNumberFormat="1" applyFont="1" applyBorder="1" applyAlignment="1" applyProtection="1">
      <alignment horizontal="center"/>
      <protection/>
    </xf>
    <xf numFmtId="4" fontId="34" fillId="0" borderId="0" xfId="0" applyNumberFormat="1" applyFont="1" applyBorder="1" applyAlignment="1" applyProtection="1">
      <alignment horizontal="center"/>
      <protection/>
    </xf>
    <xf numFmtId="4" fontId="34" fillId="0" borderId="0" xfId="0" applyNumberFormat="1" applyFont="1" applyBorder="1" applyAlignment="1" applyProtection="1">
      <alignment horizontal="right"/>
      <protection/>
    </xf>
    <xf numFmtId="4" fontId="34" fillId="0" borderId="38" xfId="0" applyNumberFormat="1" applyFont="1" applyBorder="1" applyAlignment="1" applyProtection="1">
      <alignment horizontal="right"/>
      <protection/>
    </xf>
    <xf numFmtId="4" fontId="26" fillId="0" borderId="0" xfId="0" applyNumberFormat="1" applyFont="1" applyBorder="1" applyAlignment="1" applyProtection="1">
      <alignment horizontal="right"/>
      <protection/>
    </xf>
    <xf numFmtId="0" fontId="31" fillId="0" borderId="18" xfId="0" applyFont="1" applyFill="1" applyBorder="1" applyAlignment="1">
      <alignment/>
    </xf>
    <xf numFmtId="3" fontId="32" fillId="0" borderId="27" xfId="0" applyNumberFormat="1" applyFont="1" applyFill="1" applyBorder="1" applyAlignment="1" applyProtection="1">
      <alignment/>
      <protection/>
    </xf>
    <xf numFmtId="0" fontId="26" fillId="0" borderId="27" xfId="0" applyNumberFormat="1" applyFont="1" applyBorder="1" applyAlignment="1" applyProtection="1">
      <alignment horizontal="right"/>
      <protection/>
    </xf>
    <xf numFmtId="0" fontId="26" fillId="0" borderId="53" xfId="0" applyFont="1" applyBorder="1" applyAlignment="1">
      <alignment vertical="center"/>
    </xf>
    <xf numFmtId="49" fontId="26" fillId="0" borderId="53" xfId="0" applyNumberFormat="1" applyFont="1" applyBorder="1" applyAlignment="1">
      <alignment horizontal="center" vertical="center"/>
    </xf>
    <xf numFmtId="0" fontId="26" fillId="0" borderId="53" xfId="0" applyFont="1" applyBorder="1" applyAlignment="1">
      <alignment horizontal="justify" vertical="center" wrapText="1"/>
    </xf>
    <xf numFmtId="0" fontId="26" fillId="0" borderId="53" xfId="0" applyFont="1" applyBorder="1" applyAlignment="1" applyProtection="1">
      <alignment horizontal="center" vertical="center" wrapText="1"/>
      <protection/>
    </xf>
    <xf numFmtId="2" fontId="26" fillId="0" borderId="53" xfId="0" applyNumberFormat="1" applyFont="1" applyBorder="1" applyAlignment="1" applyProtection="1">
      <alignment horizontal="right" vertical="center"/>
      <protection/>
    </xf>
    <xf numFmtId="0" fontId="26" fillId="0" borderId="54" xfId="0" applyFont="1" applyBorder="1" applyAlignment="1">
      <alignment vertical="center"/>
    </xf>
    <xf numFmtId="49" fontId="26" fillId="0" borderId="54" xfId="0" applyNumberFormat="1" applyFont="1" applyBorder="1" applyAlignment="1">
      <alignment horizontal="center" vertical="center"/>
    </xf>
    <xf numFmtId="0" fontId="26" fillId="0" borderId="54" xfId="0" applyFont="1" applyBorder="1" applyAlignment="1">
      <alignment horizontal="justify" vertical="center" wrapText="1"/>
    </xf>
    <xf numFmtId="0" fontId="26" fillId="0" borderId="54" xfId="0" applyFont="1" applyBorder="1" applyAlignment="1" applyProtection="1">
      <alignment horizontal="center" vertical="center" wrapText="1"/>
      <protection/>
    </xf>
    <xf numFmtId="2" fontId="26" fillId="0" borderId="54" xfId="0" applyNumberFormat="1" applyFont="1" applyBorder="1" applyAlignment="1" applyProtection="1">
      <alignment horizontal="right" vertical="center"/>
      <protection/>
    </xf>
    <xf numFmtId="49" fontId="26" fillId="0" borderId="0" xfId="0" applyNumberFormat="1" applyFont="1" applyAlignment="1">
      <alignment horizontal="left" vertical="center"/>
    </xf>
    <xf numFmtId="0" fontId="26" fillId="0" borderId="55" xfId="0" applyFont="1" applyBorder="1" applyAlignment="1">
      <alignment vertical="center"/>
    </xf>
    <xf numFmtId="4" fontId="26" fillId="0" borderId="54" xfId="0" applyNumberFormat="1" applyFont="1" applyBorder="1" applyAlignment="1" applyProtection="1">
      <alignment horizontal="right" vertical="center"/>
      <protection/>
    </xf>
    <xf numFmtId="49" fontId="26" fillId="0" borderId="55" xfId="0" applyNumberFormat="1" applyFont="1" applyBorder="1" applyAlignment="1">
      <alignment horizontal="center" vertical="center"/>
    </xf>
    <xf numFmtId="0" fontId="26" fillId="0" borderId="55" xfId="0" applyFont="1" applyBorder="1" applyAlignment="1">
      <alignment horizontal="justify" vertical="center" wrapText="1"/>
    </xf>
    <xf numFmtId="0" fontId="26" fillId="0" borderId="55" xfId="0" applyFont="1" applyBorder="1" applyAlignment="1" applyProtection="1">
      <alignment horizontal="center" vertical="center" wrapText="1"/>
      <protection/>
    </xf>
    <xf numFmtId="2" fontId="26" fillId="0" borderId="55" xfId="0" applyNumberFormat="1" applyFont="1" applyBorder="1" applyAlignment="1" applyProtection="1">
      <alignment horizontal="right" vertical="center"/>
      <protection/>
    </xf>
    <xf numFmtId="4" fontId="26" fillId="0" borderId="53" xfId="0" applyNumberFormat="1" applyFont="1" applyBorder="1" applyAlignment="1" applyProtection="1">
      <alignment horizontal="right" vertical="center"/>
      <protection/>
    </xf>
    <xf numFmtId="0" fontId="31" fillId="0" borderId="18" xfId="0" applyFont="1" applyFill="1" applyBorder="1" applyAlignment="1">
      <alignment vertical="center"/>
    </xf>
    <xf numFmtId="0" fontId="37" fillId="0" borderId="18" xfId="0" applyFont="1" applyFill="1" applyBorder="1" applyAlignment="1">
      <alignment vertical="center"/>
    </xf>
    <xf numFmtId="0" fontId="31" fillId="0" borderId="18" xfId="0" applyFont="1" applyFill="1" applyBorder="1" applyAlignment="1">
      <alignment horizontal="left" vertical="center" wrapText="1"/>
    </xf>
    <xf numFmtId="3" fontId="31" fillId="0" borderId="27" xfId="0" applyNumberFormat="1" applyFont="1" applyFill="1" applyBorder="1" applyAlignment="1" applyProtection="1">
      <alignment vertical="center"/>
      <protection/>
    </xf>
    <xf numFmtId="165" fontId="31" fillId="0" borderId="27" xfId="0" applyNumberFormat="1" applyFont="1" applyFill="1" applyBorder="1" applyAlignment="1" applyProtection="1">
      <alignment vertical="center"/>
      <protection/>
    </xf>
    <xf numFmtId="4" fontId="26" fillId="0" borderId="27" xfId="0" applyNumberFormat="1" applyFont="1" applyFill="1" applyBorder="1" applyAlignment="1" applyProtection="1">
      <alignment vertical="center"/>
      <protection locked="0"/>
    </xf>
    <xf numFmtId="4" fontId="26" fillId="0" borderId="27" xfId="0" applyNumberFormat="1" applyFont="1" applyFill="1" applyBorder="1" applyAlignment="1" applyProtection="1">
      <alignment vertical="center"/>
      <protection/>
    </xf>
    <xf numFmtId="4" fontId="31" fillId="0" borderId="35" xfId="0" applyNumberFormat="1" applyFont="1" applyFill="1" applyBorder="1" applyAlignment="1" applyProtection="1">
      <alignment vertical="center"/>
      <protection/>
    </xf>
    <xf numFmtId="0" fontId="38" fillId="0" borderId="53" xfId="0" applyFont="1" applyBorder="1" applyAlignment="1">
      <alignment vertical="center"/>
    </xf>
    <xf numFmtId="49" fontId="26" fillId="0" borderId="53" xfId="0" applyNumberFormat="1" applyFont="1" applyBorder="1" applyAlignment="1" applyProtection="1">
      <alignment wrapText="1"/>
      <protection/>
    </xf>
    <xf numFmtId="165" fontId="26" fillId="0" borderId="53" xfId="0" applyNumberFormat="1" applyFont="1" applyBorder="1" applyAlignment="1" applyProtection="1">
      <alignment horizontal="right" vertical="center"/>
      <protection/>
    </xf>
    <xf numFmtId="0" fontId="38" fillId="0" borderId="54" xfId="0" applyFont="1" applyBorder="1" applyAlignment="1">
      <alignment vertical="center"/>
    </xf>
    <xf numFmtId="49" fontId="26" fillId="0" borderId="54" xfId="0" applyNumberFormat="1" applyFont="1" applyBorder="1" applyAlignment="1" applyProtection="1">
      <alignment wrapText="1"/>
      <protection/>
    </xf>
    <xf numFmtId="165" fontId="26" fillId="0" borderId="54" xfId="0" applyNumberFormat="1" applyFont="1" applyBorder="1" applyAlignment="1" applyProtection="1">
      <alignment horizontal="right" vertical="center"/>
      <protection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0" fillId="0" borderId="18" xfId="0" applyFill="1" applyBorder="1" applyAlignment="1">
      <alignment/>
    </xf>
    <xf numFmtId="16" fontId="0" fillId="0" borderId="18" xfId="0" applyNumberFormat="1" applyBorder="1" applyAlignment="1">
      <alignment/>
    </xf>
    <xf numFmtId="0" fontId="4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3" fontId="0" fillId="0" borderId="18" xfId="0" applyNumberFormat="1" applyBorder="1" applyAlignment="1">
      <alignment horizontal="right" vertical="center"/>
    </xf>
    <xf numFmtId="49" fontId="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left" vertical="center" wrapText="1"/>
    </xf>
    <xf numFmtId="4" fontId="0" fillId="0" borderId="18" xfId="0" applyNumberFormat="1" applyFont="1" applyBorder="1" applyAlignment="1">
      <alignment horizontal="center" vertical="center"/>
    </xf>
    <xf numFmtId="43" fontId="0" fillId="0" borderId="18" xfId="0" applyNumberFormat="1" applyFont="1" applyBorder="1" applyAlignment="1">
      <alignment horizontal="right" vertical="center"/>
    </xf>
    <xf numFmtId="43" fontId="10" fillId="0" borderId="18" xfId="0" applyNumberFormat="1" applyFont="1" applyBorder="1" applyAlignment="1">
      <alignment horizontal="right" vertical="center"/>
    </xf>
    <xf numFmtId="49" fontId="0" fillId="0" borderId="18" xfId="0" applyNumberFormat="1" applyBorder="1" applyAlignment="1">
      <alignment horizontal="left" vertical="top" wrapText="1"/>
    </xf>
    <xf numFmtId="1" fontId="7" fillId="35" borderId="0" xfId="0" applyNumberFormat="1" applyFont="1" applyFill="1" applyAlignment="1" applyProtection="1">
      <alignment horizontal="center" vertical="top" wrapText="1"/>
      <protection/>
    </xf>
    <xf numFmtId="0" fontId="7" fillId="35" borderId="0" xfId="0" applyNumberFormat="1" applyFont="1" applyFill="1" applyAlignment="1" applyProtection="1">
      <alignment vertical="top" wrapText="1"/>
      <protection/>
    </xf>
    <xf numFmtId="0" fontId="40" fillId="0" borderId="0" xfId="0" applyFont="1" applyAlignment="1">
      <alignment horizontal="right" vertical="top" wrapText="1"/>
    </xf>
    <xf numFmtId="0" fontId="40" fillId="0" borderId="0" xfId="0" applyFont="1" applyAlignment="1">
      <alignment vertical="top" wrapText="1"/>
    </xf>
    <xf numFmtId="1" fontId="41" fillId="0" borderId="0" xfId="0" applyNumberFormat="1" applyFont="1" applyAlignment="1">
      <alignment horizontal="center" vertical="top" wrapText="1"/>
    </xf>
    <xf numFmtId="0" fontId="41" fillId="0" borderId="0" xfId="0" applyFont="1" applyAlignment="1">
      <alignment vertical="top" wrapText="1"/>
    </xf>
    <xf numFmtId="0" fontId="40" fillId="35" borderId="0" xfId="0" applyNumberFormat="1" applyFont="1" applyFill="1" applyAlignment="1" applyProtection="1">
      <alignment horizontal="right" vertical="top" wrapText="1"/>
      <protection/>
    </xf>
    <xf numFmtId="0" fontId="40" fillId="35" borderId="0" xfId="0" applyNumberFormat="1" applyFont="1" applyFill="1" applyAlignment="1" applyProtection="1">
      <alignment vertical="top" wrapText="1"/>
      <protection/>
    </xf>
    <xf numFmtId="1" fontId="41" fillId="0" borderId="56" xfId="0" applyNumberFormat="1" applyFont="1" applyFill="1" applyBorder="1" applyAlignment="1">
      <alignment horizontal="center" vertical="top" wrapText="1"/>
    </xf>
    <xf numFmtId="0" fontId="41" fillId="0" borderId="57" xfId="0" applyFont="1" applyFill="1" applyBorder="1" applyAlignment="1">
      <alignment vertical="top" wrapText="1"/>
    </xf>
    <xf numFmtId="0" fontId="41" fillId="35" borderId="57" xfId="0" applyNumberFormat="1" applyFont="1" applyFill="1" applyBorder="1" applyAlignment="1" applyProtection="1">
      <alignment horizontal="right" vertical="top" wrapText="1"/>
      <protection/>
    </xf>
    <xf numFmtId="0" fontId="41" fillId="35" borderId="58" xfId="0" applyNumberFormat="1" applyFont="1" applyFill="1" applyBorder="1" applyAlignment="1" applyProtection="1">
      <alignment horizontal="center" vertical="top" wrapText="1"/>
      <protection/>
    </xf>
    <xf numFmtId="1" fontId="41" fillId="0" borderId="59" xfId="0" applyNumberFormat="1" applyFont="1" applyFill="1" applyBorder="1" applyAlignment="1">
      <alignment horizontal="center" vertical="top" wrapText="1"/>
    </xf>
    <xf numFmtId="0" fontId="41" fillId="0" borderId="60" xfId="0" applyFont="1" applyFill="1" applyBorder="1" applyAlignment="1">
      <alignment vertical="top" wrapText="1"/>
    </xf>
    <xf numFmtId="0" fontId="41" fillId="0" borderId="60" xfId="0" applyFont="1" applyFill="1" applyBorder="1" applyAlignment="1">
      <alignment horizontal="right" vertical="top" wrapText="1"/>
    </xf>
    <xf numFmtId="166" fontId="41" fillId="0" borderId="61" xfId="0" applyNumberFormat="1" applyFont="1" applyFill="1" applyBorder="1" applyAlignment="1">
      <alignment vertical="top" wrapText="1"/>
    </xf>
    <xf numFmtId="1" fontId="40" fillId="0" borderId="26" xfId="0" applyNumberFormat="1" applyFont="1" applyFill="1" applyBorder="1" applyAlignment="1">
      <alignment horizontal="center" vertical="top" wrapText="1"/>
    </xf>
    <xf numFmtId="0" fontId="40" fillId="0" borderId="49" xfId="0" applyFont="1" applyBorder="1" applyAlignment="1">
      <alignment vertical="top" wrapText="1"/>
    </xf>
    <xf numFmtId="0" fontId="40" fillId="0" borderId="49" xfId="0" applyFont="1" applyBorder="1" applyAlignment="1">
      <alignment horizontal="right" vertical="top" wrapText="1"/>
    </xf>
    <xf numFmtId="0" fontId="40" fillId="0" borderId="62" xfId="0" applyFont="1" applyBorder="1" applyAlignment="1">
      <alignment vertical="top" wrapText="1"/>
    </xf>
    <xf numFmtId="166" fontId="40" fillId="0" borderId="0" xfId="0" applyNumberFormat="1" applyFont="1" applyBorder="1" applyAlignment="1">
      <alignment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8" xfId="0" applyFont="1" applyBorder="1" applyAlignment="1">
      <alignment vertical="top" wrapText="1"/>
    </xf>
    <xf numFmtId="0" fontId="40" fillId="0" borderId="18" xfId="0" applyFont="1" applyBorder="1" applyAlignment="1">
      <alignment horizontal="right" vertical="top" wrapText="1"/>
    </xf>
    <xf numFmtId="0" fontId="40" fillId="0" borderId="63" xfId="0" applyFont="1" applyBorder="1" applyAlignment="1">
      <alignment vertical="top" wrapText="1"/>
    </xf>
    <xf numFmtId="0" fontId="40" fillId="0" borderId="19" xfId="0" applyFont="1" applyBorder="1" applyAlignment="1">
      <alignment horizontal="center" vertical="top" wrapText="1"/>
    </xf>
    <xf numFmtId="0" fontId="40" fillId="0" borderId="20" xfId="0" applyFont="1" applyBorder="1" applyAlignment="1">
      <alignment horizontal="right" vertical="top" wrapText="1"/>
    </xf>
    <xf numFmtId="0" fontId="40" fillId="0" borderId="49" xfId="0" applyFont="1" applyFill="1" applyBorder="1" applyAlignment="1">
      <alignment vertical="top" wrapText="1"/>
    </xf>
    <xf numFmtId="1" fontId="41" fillId="0" borderId="15" xfId="0" applyNumberFormat="1" applyFont="1" applyFill="1" applyBorder="1" applyAlignment="1">
      <alignment horizontal="center" vertical="top" wrapText="1"/>
    </xf>
    <xf numFmtId="0" fontId="40" fillId="0" borderId="16" xfId="0" applyFont="1" applyBorder="1" applyAlignment="1">
      <alignment horizontal="right" vertical="top" wrapText="1"/>
    </xf>
    <xf numFmtId="0" fontId="40" fillId="0" borderId="64" xfId="0" applyFont="1" applyBorder="1" applyAlignment="1">
      <alignment vertical="top" wrapText="1"/>
    </xf>
    <xf numFmtId="49" fontId="40" fillId="0" borderId="49" xfId="0" applyNumberFormat="1" applyFont="1" applyBorder="1" applyAlignment="1">
      <alignment horizontal="left" vertical="top" wrapText="1"/>
    </xf>
    <xf numFmtId="0" fontId="40" fillId="0" borderId="34" xfId="0" applyFont="1" applyFill="1" applyBorder="1" applyAlignment="1">
      <alignment vertical="top" wrapText="1"/>
    </xf>
    <xf numFmtId="1" fontId="41" fillId="0" borderId="21" xfId="0" applyNumberFormat="1" applyFont="1" applyBorder="1" applyAlignment="1">
      <alignment horizontal="center" vertical="top" wrapText="1"/>
    </xf>
    <xf numFmtId="49" fontId="41" fillId="35" borderId="18" xfId="0" applyNumberFormat="1" applyFont="1" applyFill="1" applyBorder="1" applyAlignment="1">
      <alignment horizontal="left" vertical="top" wrapText="1"/>
    </xf>
    <xf numFmtId="0" fontId="40" fillId="0" borderId="49" xfId="0" applyFont="1" applyBorder="1" applyAlignment="1">
      <alignment horizontal="left" vertical="top" wrapText="1"/>
    </xf>
    <xf numFmtId="1" fontId="41" fillId="0" borderId="24" xfId="0" applyNumberFormat="1" applyFont="1" applyBorder="1" applyAlignment="1">
      <alignment horizontal="center" vertical="top" wrapText="1"/>
    </xf>
    <xf numFmtId="3" fontId="41" fillId="0" borderId="25" xfId="0" applyNumberFormat="1" applyFont="1" applyBorder="1" applyAlignment="1">
      <alignment vertical="top" wrapText="1"/>
    </xf>
    <xf numFmtId="0" fontId="41" fillId="0" borderId="25" xfId="0" applyFont="1" applyBorder="1" applyAlignment="1">
      <alignment horizontal="right" vertical="top" wrapText="1"/>
    </xf>
    <xf numFmtId="0" fontId="41" fillId="0" borderId="25" xfId="0" applyFont="1" applyBorder="1" applyAlignment="1">
      <alignment vertical="top" wrapText="1"/>
    </xf>
    <xf numFmtId="0" fontId="41" fillId="0" borderId="65" xfId="0" applyFont="1" applyFill="1" applyBorder="1" applyAlignment="1">
      <alignment vertical="top" wrapText="1"/>
    </xf>
    <xf numFmtId="0" fontId="41" fillId="0" borderId="33" xfId="0" applyFont="1" applyFill="1" applyBorder="1" applyAlignment="1">
      <alignment vertical="top" wrapText="1"/>
    </xf>
    <xf numFmtId="1" fontId="40" fillId="0" borderId="19" xfId="0" applyNumberFormat="1" applyFont="1" applyFill="1" applyBorder="1" applyAlignment="1">
      <alignment horizontal="center" vertical="top" wrapText="1"/>
    </xf>
    <xf numFmtId="0" fontId="40" fillId="0" borderId="51" xfId="0" applyFont="1" applyBorder="1" applyAlignment="1">
      <alignment/>
    </xf>
    <xf numFmtId="0" fontId="0" fillId="0" borderId="49" xfId="0" applyFont="1" applyBorder="1" applyAlignment="1">
      <alignment horizontal="right"/>
    </xf>
    <xf numFmtId="0" fontId="40" fillId="0" borderId="49" xfId="0" applyFont="1" applyBorder="1" applyAlignment="1">
      <alignment/>
    </xf>
    <xf numFmtId="0" fontId="40" fillId="0" borderId="14" xfId="0" applyFont="1" applyBorder="1" applyAlignment="1">
      <alignment/>
    </xf>
    <xf numFmtId="0" fontId="41" fillId="0" borderId="50" xfId="0" applyFont="1" applyBorder="1" applyAlignment="1">
      <alignment vertical="top" wrapText="1"/>
    </xf>
    <xf numFmtId="0" fontId="40" fillId="0" borderId="34" xfId="0" applyFont="1" applyBorder="1" applyAlignment="1">
      <alignment vertical="top" wrapText="1"/>
    </xf>
    <xf numFmtId="49" fontId="40" fillId="0" borderId="34" xfId="0" applyNumberFormat="1" applyFont="1" applyBorder="1" applyAlignment="1">
      <alignment horizontal="left" vertical="top" wrapText="1"/>
    </xf>
    <xf numFmtId="49" fontId="41" fillId="35" borderId="50" xfId="0" applyNumberFormat="1" applyFont="1" applyFill="1" applyBorder="1" applyAlignment="1">
      <alignment horizontal="left" vertical="top" wrapText="1"/>
    </xf>
    <xf numFmtId="0" fontId="40" fillId="0" borderId="34" xfId="0" applyFont="1" applyBorder="1" applyAlignment="1">
      <alignment horizontal="left" vertical="top" wrapText="1"/>
    </xf>
    <xf numFmtId="1" fontId="40" fillId="0" borderId="66" xfId="0" applyNumberFormat="1" applyFont="1" applyFill="1" applyBorder="1" applyAlignment="1">
      <alignment horizontal="center" vertical="top" wrapText="1"/>
    </xf>
    <xf numFmtId="0" fontId="40" fillId="0" borderId="67" xfId="0" applyFont="1" applyBorder="1" applyAlignment="1">
      <alignment horizontal="left" vertical="top" wrapText="1"/>
    </xf>
    <xf numFmtId="0" fontId="40" fillId="0" borderId="68" xfId="0" applyFont="1" applyBorder="1" applyAlignment="1">
      <alignment horizontal="right" vertical="top" wrapText="1"/>
    </xf>
    <xf numFmtId="0" fontId="40" fillId="0" borderId="69" xfId="0" applyFont="1" applyBorder="1" applyAlignment="1">
      <alignment vertical="top" wrapText="1"/>
    </xf>
    <xf numFmtId="1" fontId="40" fillId="0" borderId="0" xfId="0" applyNumberFormat="1" applyFont="1" applyBorder="1" applyAlignment="1">
      <alignment horizontal="center" vertical="top" wrapText="1"/>
    </xf>
    <xf numFmtId="3" fontId="40" fillId="0" borderId="0" xfId="0" applyNumberFormat="1" applyFont="1" applyBorder="1" applyAlignment="1">
      <alignment vertical="top" wrapText="1"/>
    </xf>
    <xf numFmtId="0" fontId="40" fillId="0" borderId="0" xfId="0" applyFont="1" applyBorder="1" applyAlignment="1">
      <alignment horizontal="right" vertical="top" wrapText="1"/>
    </xf>
    <xf numFmtId="0" fontId="40" fillId="0" borderId="0" xfId="0" applyFont="1" applyBorder="1" applyAlignment="1">
      <alignment vertical="top" wrapText="1"/>
    </xf>
    <xf numFmtId="0" fontId="40" fillId="0" borderId="49" xfId="0" applyFont="1" applyFill="1" applyBorder="1" applyAlignment="1">
      <alignment horizontal="right" vertical="top" wrapText="1"/>
    </xf>
    <xf numFmtId="166" fontId="40" fillId="0" borderId="62" xfId="0" applyNumberFormat="1" applyFont="1" applyFill="1" applyBorder="1" applyAlignment="1">
      <alignment vertical="top" wrapText="1"/>
    </xf>
    <xf numFmtId="166" fontId="40" fillId="0" borderId="43" xfId="0" applyNumberFormat="1" applyFont="1" applyFill="1" applyBorder="1" applyAlignment="1">
      <alignment vertical="top" wrapText="1"/>
    </xf>
    <xf numFmtId="1" fontId="40" fillId="0" borderId="28" xfId="0" applyNumberFormat="1" applyFont="1" applyFill="1" applyBorder="1" applyAlignment="1">
      <alignment horizontal="center" vertical="top" wrapText="1"/>
    </xf>
    <xf numFmtId="0" fontId="40" fillId="0" borderId="36" xfId="0" applyFont="1" applyFill="1" applyBorder="1" applyAlignment="1">
      <alignment vertical="top" wrapText="1"/>
    </xf>
    <xf numFmtId="0" fontId="40" fillId="0" borderId="14" xfId="0" applyFont="1" applyBorder="1" applyAlignment="1">
      <alignment horizontal="right" vertical="top" wrapText="1"/>
    </xf>
    <xf numFmtId="0" fontId="40" fillId="0" borderId="70" xfId="0" applyFont="1" applyBorder="1" applyAlignment="1">
      <alignment vertical="top" wrapText="1"/>
    </xf>
    <xf numFmtId="1" fontId="41" fillId="0" borderId="59" xfId="0" applyNumberFormat="1" applyFont="1" applyBorder="1" applyAlignment="1">
      <alignment horizontal="center" vertical="top" wrapText="1"/>
    </xf>
    <xf numFmtId="49" fontId="41" fillId="35" borderId="33" xfId="0" applyNumberFormat="1" applyFont="1" applyFill="1" applyBorder="1" applyAlignment="1">
      <alignment horizontal="left" vertical="top" wrapText="1"/>
    </xf>
    <xf numFmtId="0" fontId="40" fillId="0" borderId="60" xfId="0" applyFont="1" applyBorder="1" applyAlignment="1">
      <alignment horizontal="right" vertical="top" wrapText="1"/>
    </xf>
    <xf numFmtId="0" fontId="40" fillId="0" borderId="61" xfId="0" applyFont="1" applyBorder="1" applyAlignment="1">
      <alignment vertical="top" wrapText="1"/>
    </xf>
    <xf numFmtId="1" fontId="41" fillId="0" borderId="11" xfId="0" applyNumberFormat="1" applyFont="1" applyFill="1" applyBorder="1" applyAlignment="1">
      <alignment horizontal="center" vertical="top" wrapText="1"/>
    </xf>
    <xf numFmtId="0" fontId="40" fillId="0" borderId="49" xfId="51" applyFont="1" applyFill="1" applyBorder="1" applyAlignment="1">
      <alignment horizontal="justify" vertical="top" wrapText="1"/>
      <protection/>
    </xf>
    <xf numFmtId="1" fontId="41" fillId="0" borderId="28" xfId="0" applyNumberFormat="1" applyFont="1" applyBorder="1" applyAlignment="1">
      <alignment horizontal="center" vertical="top" wrapText="1"/>
    </xf>
    <xf numFmtId="0" fontId="41" fillId="0" borderId="14" xfId="0" applyFont="1" applyFill="1" applyBorder="1" applyAlignment="1">
      <alignment vertical="top" wrapText="1"/>
    </xf>
    <xf numFmtId="0" fontId="40" fillId="0" borderId="14" xfId="0" applyFont="1" applyFill="1" applyBorder="1" applyAlignment="1">
      <alignment horizontal="right" vertical="top" wrapText="1"/>
    </xf>
    <xf numFmtId="0" fontId="40" fillId="0" borderId="70" xfId="0" applyFont="1" applyFill="1" applyBorder="1" applyAlignment="1">
      <alignment vertical="top" wrapText="1"/>
    </xf>
    <xf numFmtId="0" fontId="40" fillId="0" borderId="43" xfId="0" applyFont="1" applyBorder="1" applyAlignment="1">
      <alignment vertical="top" wrapText="1"/>
    </xf>
    <xf numFmtId="0" fontId="40" fillId="0" borderId="14" xfId="0" applyFont="1" applyFill="1" applyBorder="1" applyAlignment="1">
      <alignment vertical="top" wrapText="1"/>
    </xf>
    <xf numFmtId="49" fontId="41" fillId="35" borderId="14" xfId="0" applyNumberFormat="1" applyFont="1" applyFill="1" applyBorder="1" applyAlignment="1">
      <alignment horizontal="left" vertical="top" wrapText="1"/>
    </xf>
    <xf numFmtId="0" fontId="40" fillId="0" borderId="68" xfId="0" applyFont="1" applyBorder="1" applyAlignment="1">
      <alignment horizontal="left" vertical="top" wrapText="1"/>
    </xf>
    <xf numFmtId="1" fontId="40" fillId="0" borderId="0" xfId="0" applyNumberFormat="1" applyFont="1" applyAlignment="1">
      <alignment horizontal="center" vertical="top" wrapText="1"/>
    </xf>
    <xf numFmtId="1" fontId="40" fillId="0" borderId="19" xfId="0" applyNumberFormat="1" applyFont="1" applyBorder="1" applyAlignment="1">
      <alignment horizontal="center" vertical="top" wrapText="1"/>
    </xf>
    <xf numFmtId="1" fontId="7" fillId="35" borderId="19" xfId="0" applyNumberFormat="1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vertical="top" wrapText="1"/>
    </xf>
    <xf numFmtId="1" fontId="41" fillId="0" borderId="19" xfId="0" applyNumberFormat="1" applyFont="1" applyBorder="1" applyAlignment="1">
      <alignment horizontal="center" vertical="top" wrapText="1"/>
    </xf>
    <xf numFmtId="0" fontId="41" fillId="0" borderId="0" xfId="0" applyFont="1" applyBorder="1" applyAlignment="1">
      <alignment vertical="top" wrapText="1"/>
    </xf>
    <xf numFmtId="0" fontId="40" fillId="35" borderId="0" xfId="0" applyFont="1" applyFill="1" applyBorder="1" applyAlignment="1">
      <alignment horizontal="right" vertical="top" wrapText="1"/>
    </xf>
    <xf numFmtId="0" fontId="40" fillId="35" borderId="0" xfId="0" applyFont="1" applyFill="1" applyBorder="1" applyAlignment="1">
      <alignment vertical="top" wrapText="1"/>
    </xf>
    <xf numFmtId="49" fontId="20" fillId="34" borderId="71" xfId="46" applyNumberFormat="1" applyFont="1" applyFill="1" applyBorder="1" applyAlignment="1">
      <alignment horizontal="left" wrapText="1"/>
      <protection/>
    </xf>
    <xf numFmtId="49" fontId="21" fillId="0" borderId="72" xfId="0" applyNumberFormat="1" applyFont="1" applyBorder="1" applyAlignment="1">
      <alignment horizontal="left" wrapText="1"/>
    </xf>
    <xf numFmtId="49" fontId="20" fillId="34" borderId="34" xfId="46" applyNumberFormat="1" applyFont="1" applyFill="1" applyBorder="1" applyAlignment="1">
      <alignment horizontal="left" wrapText="1"/>
      <protection/>
    </xf>
    <xf numFmtId="49" fontId="21" fillId="0" borderId="20" xfId="0" applyNumberFormat="1" applyFont="1" applyBorder="1" applyAlignment="1">
      <alignment horizontal="left" wrapText="1"/>
    </xf>
    <xf numFmtId="4" fontId="20" fillId="34" borderId="49" xfId="46" applyNumberFormat="1" applyFont="1" applyFill="1" applyBorder="1" applyAlignment="1">
      <alignment horizontal="right" wrapText="1"/>
      <protection/>
    </xf>
    <xf numFmtId="49" fontId="43" fillId="0" borderId="0" xfId="0" applyNumberFormat="1" applyFont="1" applyFill="1" applyBorder="1" applyAlignment="1" applyProtection="1">
      <alignment horizontal="left" vertical="center"/>
      <protection/>
    </xf>
    <xf numFmtId="49" fontId="20" fillId="34" borderId="71" xfId="46" applyNumberFormat="1" applyFont="1" applyFill="1" applyBorder="1" applyAlignment="1">
      <alignment horizontal="right" wrapText="1"/>
      <protection/>
    </xf>
    <xf numFmtId="0" fontId="16" fillId="0" borderId="49" xfId="46" applyFont="1" applyBorder="1" applyAlignment="1">
      <alignment horizontal="center" vertical="top"/>
      <protection/>
    </xf>
    <xf numFmtId="49" fontId="16" fillId="0" borderId="49" xfId="46" applyNumberFormat="1" applyFont="1" applyBorder="1" applyAlignment="1">
      <alignment horizontal="left" vertical="top"/>
      <protection/>
    </xf>
    <xf numFmtId="4" fontId="16" fillId="0" borderId="34" xfId="46" applyNumberFormat="1" applyFont="1" applyBorder="1" applyAlignment="1">
      <alignment horizontal="right"/>
      <protection/>
    </xf>
    <xf numFmtId="4" fontId="16" fillId="0" borderId="20" xfId="46" applyNumberFormat="1" applyFont="1" applyBorder="1">
      <alignment/>
      <protection/>
    </xf>
    <xf numFmtId="49" fontId="4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/>
    </xf>
    <xf numFmtId="49" fontId="21" fillId="0" borderId="0" xfId="0" applyNumberFormat="1" applyFont="1" applyBorder="1" applyAlignment="1">
      <alignment horizontal="left" wrapText="1"/>
    </xf>
    <xf numFmtId="4" fontId="20" fillId="34" borderId="0" xfId="46" applyNumberFormat="1" applyFont="1" applyFill="1" applyBorder="1" applyAlignment="1">
      <alignment horizontal="right" wrapText="1"/>
      <protection/>
    </xf>
    <xf numFmtId="0" fontId="20" fillId="34" borderId="0" xfId="46" applyFont="1" applyFill="1" applyBorder="1" applyAlignment="1">
      <alignment horizontal="left" wrapText="1"/>
      <protection/>
    </xf>
    <xf numFmtId="49" fontId="16" fillId="0" borderId="51" xfId="46" applyNumberFormat="1" applyFont="1" applyBorder="1" applyAlignment="1">
      <alignment horizontal="left" vertical="top" wrapText="1"/>
      <protection/>
    </xf>
    <xf numFmtId="49" fontId="16" fillId="0" borderId="49" xfId="46" applyNumberFormat="1" applyFont="1" applyBorder="1" applyAlignment="1">
      <alignment horizontal="left" vertical="top" wrapText="1"/>
      <protection/>
    </xf>
    <xf numFmtId="4" fontId="16" fillId="0" borderId="0" xfId="46" applyNumberFormat="1" applyFont="1" applyBorder="1" applyAlignment="1">
      <alignment horizontal="right"/>
      <protection/>
    </xf>
    <xf numFmtId="4" fontId="43" fillId="0" borderId="0" xfId="0" applyNumberFormat="1" applyFont="1" applyFill="1" applyBorder="1" applyAlignment="1" applyProtection="1">
      <alignment horizontal="right" vertical="center"/>
      <protection/>
    </xf>
    <xf numFmtId="49" fontId="16" fillId="0" borderId="49" xfId="46" applyNumberFormat="1" applyFont="1" applyBorder="1" applyAlignment="1">
      <alignment horizontal="left"/>
      <protection/>
    </xf>
    <xf numFmtId="49" fontId="0" fillId="0" borderId="18" xfId="0" applyNumberFormat="1" applyFont="1" applyBorder="1" applyAlignment="1">
      <alignment horizontal="left" vertical="top" wrapText="1"/>
    </xf>
    <xf numFmtId="1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43" fontId="0" fillId="0" borderId="0" xfId="0" applyNumberFormat="1" applyAlignment="1">
      <alignment horizontal="right" vertical="center"/>
    </xf>
    <xf numFmtId="49" fontId="9" fillId="0" borderId="18" xfId="0" applyNumberFormat="1" applyFont="1" applyBorder="1" applyAlignment="1">
      <alignment horizontal="left" vertical="top" wrapText="1"/>
    </xf>
    <xf numFmtId="49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49" fontId="10" fillId="0" borderId="50" xfId="0" applyNumberFormat="1" applyFont="1" applyBorder="1" applyAlignment="1">
      <alignment horizontal="center" vertical="top" wrapText="1"/>
    </xf>
    <xf numFmtId="49" fontId="0" fillId="0" borderId="17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3" fontId="0" fillId="0" borderId="16" xfId="0" applyNumberFormat="1" applyFont="1" applyBorder="1" applyAlignment="1">
      <alignment horizontal="right" vertical="center"/>
    </xf>
    <xf numFmtId="0" fontId="16" fillId="0" borderId="73" xfId="46" applyFont="1" applyBorder="1" applyAlignment="1">
      <alignment vertical="top" wrapText="1"/>
      <protection/>
    </xf>
    <xf numFmtId="49" fontId="16" fillId="0" borderId="38" xfId="46" applyNumberFormat="1" applyFont="1" applyBorder="1" applyAlignment="1">
      <alignment horizontal="center" shrinkToFit="1"/>
      <protection/>
    </xf>
    <xf numFmtId="4" fontId="16" fillId="0" borderId="38" xfId="46" applyNumberFormat="1" applyFont="1" applyBorder="1" applyAlignment="1">
      <alignment horizontal="right"/>
      <protection/>
    </xf>
    <xf numFmtId="4" fontId="16" fillId="0" borderId="39" xfId="46" applyNumberFormat="1" applyFont="1" applyBorder="1" applyAlignment="1">
      <alignment horizontal="right"/>
      <protection/>
    </xf>
    <xf numFmtId="0" fontId="10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/>
    </xf>
    <xf numFmtId="0" fontId="41" fillId="35" borderId="57" xfId="0" applyNumberFormat="1" applyFont="1" applyFill="1" applyBorder="1" applyAlignment="1" applyProtection="1">
      <alignment horizontal="center" vertical="top" wrapText="1"/>
      <protection/>
    </xf>
    <xf numFmtId="0" fontId="41" fillId="0" borderId="49" xfId="0" applyFont="1" applyFill="1" applyBorder="1" applyAlignment="1">
      <alignment vertical="top" wrapText="1"/>
    </xf>
    <xf numFmtId="166" fontId="41" fillId="0" borderId="62" xfId="0" applyNumberFormat="1" applyFont="1" applyFill="1" applyBorder="1" applyAlignment="1">
      <alignment vertical="top" wrapText="1"/>
    </xf>
    <xf numFmtId="0" fontId="40" fillId="0" borderId="14" xfId="0" applyFont="1" applyBorder="1" applyAlignment="1">
      <alignment horizontal="left" vertical="top" wrapText="1"/>
    </xf>
    <xf numFmtId="0" fontId="40" fillId="0" borderId="14" xfId="0" applyFont="1" applyBorder="1" applyAlignment="1">
      <alignment vertical="top" wrapText="1"/>
    </xf>
    <xf numFmtId="0" fontId="40" fillId="0" borderId="18" xfId="0" applyFont="1" applyBorder="1" applyAlignment="1">
      <alignment vertical="top" wrapText="1"/>
    </xf>
    <xf numFmtId="49" fontId="40" fillId="0" borderId="14" xfId="0" applyNumberFormat="1" applyFont="1" applyBorder="1" applyAlignment="1">
      <alignment horizontal="left" vertical="top" wrapText="1"/>
    </xf>
    <xf numFmtId="0" fontId="40" fillId="0" borderId="68" xfId="0" applyFont="1" applyBorder="1" applyAlignment="1">
      <alignment vertical="top" wrapText="1"/>
    </xf>
    <xf numFmtId="4" fontId="4" fillId="0" borderId="18" xfId="0" applyNumberFormat="1" applyFont="1" applyBorder="1" applyAlignment="1">
      <alignment horizontal="right"/>
    </xf>
    <xf numFmtId="4" fontId="0" fillId="0" borderId="18" xfId="0" applyNumberFormat="1" applyBorder="1" applyAlignment="1">
      <alignment/>
    </xf>
    <xf numFmtId="4" fontId="4" fillId="0" borderId="18" xfId="0" applyNumberFormat="1" applyFont="1" applyBorder="1" applyAlignment="1">
      <alignment horizontal="center"/>
    </xf>
    <xf numFmtId="4" fontId="3" fillId="0" borderId="40" xfId="46" applyNumberFormat="1" applyFont="1" applyBorder="1" applyAlignment="1">
      <alignment horizontal="right"/>
      <protection/>
    </xf>
    <xf numFmtId="4" fontId="3" fillId="0" borderId="41" xfId="46" applyNumberFormat="1" applyFont="1" applyBorder="1" applyAlignment="1">
      <alignment horizontal="right"/>
      <protection/>
    </xf>
    <xf numFmtId="4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Continuous"/>
    </xf>
    <xf numFmtId="4" fontId="4" fillId="33" borderId="74" xfId="0" applyNumberFormat="1" applyFont="1" applyFill="1" applyBorder="1" applyAlignment="1">
      <alignment horizontal="center"/>
    </xf>
    <xf numFmtId="4" fontId="3" fillId="0" borderId="20" xfId="0" applyNumberFormat="1" applyFont="1" applyBorder="1" applyAlignment="1">
      <alignment/>
    </xf>
    <xf numFmtId="4" fontId="4" fillId="33" borderId="74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Alignment="1">
      <alignment horizontal="centerContinuous"/>
    </xf>
    <xf numFmtId="4" fontId="4" fillId="33" borderId="59" xfId="0" applyNumberFormat="1" applyFont="1" applyFill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" fontId="3" fillId="0" borderId="40" xfId="46" applyNumberFormat="1" applyFont="1" applyBorder="1">
      <alignment/>
      <protection/>
    </xf>
    <xf numFmtId="4" fontId="3" fillId="0" borderId="41" xfId="46" applyNumberFormat="1" applyFont="1" applyBorder="1">
      <alignment/>
      <protection/>
    </xf>
    <xf numFmtId="4" fontId="4" fillId="33" borderId="57" xfId="0" applyNumberFormat="1" applyFont="1" applyFill="1" applyBorder="1" applyAlignment="1">
      <alignment horizontal="center"/>
    </xf>
    <xf numFmtId="4" fontId="3" fillId="0" borderId="49" xfId="0" applyNumberFormat="1" applyFont="1" applyBorder="1" applyAlignment="1">
      <alignment/>
    </xf>
    <xf numFmtId="4" fontId="4" fillId="33" borderId="57" xfId="0" applyNumberFormat="1" applyFont="1" applyFill="1" applyBorder="1" applyAlignment="1">
      <alignment/>
    </xf>
    <xf numFmtId="4" fontId="4" fillId="33" borderId="13" xfId="0" applyNumberFormat="1" applyFont="1" applyFill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47" xfId="46" applyNumberFormat="1" applyFont="1" applyBorder="1">
      <alignment/>
      <protection/>
    </xf>
    <xf numFmtId="4" fontId="4" fillId="33" borderId="12" xfId="0" applyNumberFormat="1" applyFont="1" applyFill="1" applyBorder="1" applyAlignment="1">
      <alignment horizontal="center"/>
    </xf>
    <xf numFmtId="4" fontId="3" fillId="0" borderId="35" xfId="0" applyNumberFormat="1" applyFont="1" applyBorder="1" applyAlignment="1">
      <alignment horizontal="right"/>
    </xf>
    <xf numFmtId="4" fontId="3" fillId="0" borderId="40" xfId="0" applyNumberFormat="1" applyFont="1" applyBorder="1" applyAlignment="1">
      <alignment horizontal="left"/>
    </xf>
    <xf numFmtId="4" fontId="3" fillId="0" borderId="48" xfId="0" applyNumberFormat="1" applyFont="1" applyBorder="1" applyAlignment="1">
      <alignment/>
    </xf>
    <xf numFmtId="4" fontId="4" fillId="33" borderId="58" xfId="0" applyNumberFormat="1" applyFont="1" applyFill="1" applyBorder="1" applyAlignment="1">
      <alignment horizontal="center"/>
    </xf>
    <xf numFmtId="4" fontId="3" fillId="0" borderId="62" xfId="0" applyNumberFormat="1" applyFont="1" applyBorder="1" applyAlignment="1">
      <alignment/>
    </xf>
    <xf numFmtId="4" fontId="4" fillId="33" borderId="58" xfId="0" applyNumberFormat="1" applyFont="1" applyFill="1" applyBorder="1" applyAlignment="1">
      <alignment/>
    </xf>
    <xf numFmtId="4" fontId="3" fillId="0" borderId="45" xfId="0" applyNumberFormat="1" applyFont="1" applyBorder="1" applyAlignment="1">
      <alignment horizontal="right"/>
    </xf>
    <xf numFmtId="4" fontId="3" fillId="0" borderId="7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Continuous"/>
    </xf>
    <xf numFmtId="4" fontId="6" fillId="33" borderId="13" xfId="0" applyNumberFormat="1" applyFont="1" applyFill="1" applyBorder="1" applyAlignment="1">
      <alignment horizontal="left"/>
    </xf>
    <xf numFmtId="4" fontId="5" fillId="0" borderId="17" xfId="0" applyNumberFormat="1" applyFont="1" applyBorder="1" applyAlignment="1">
      <alignment/>
    </xf>
    <xf numFmtId="4" fontId="4" fillId="33" borderId="17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4" fontId="7" fillId="0" borderId="23" xfId="0" applyNumberFormat="1" applyFont="1" applyBorder="1" applyAlignment="1">
      <alignment horizontal="centerContinuous" vertical="center"/>
    </xf>
    <xf numFmtId="4" fontId="3" fillId="33" borderId="42" xfId="0" applyNumberFormat="1" applyFont="1" applyFill="1" applyBorder="1" applyAlignment="1">
      <alignment horizontal="centerContinuous"/>
    </xf>
    <xf numFmtId="4" fontId="3" fillId="0" borderId="75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3" fillId="0" borderId="35" xfId="0" applyNumberFormat="1" applyFont="1" applyBorder="1" applyAlignment="1">
      <alignment/>
    </xf>
    <xf numFmtId="4" fontId="3" fillId="0" borderId="39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" fontId="7" fillId="33" borderId="3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5" fillId="0" borderId="70" xfId="0" applyNumberFormat="1" applyFont="1" applyBorder="1" applyAlignment="1">
      <alignment horizontal="left"/>
    </xf>
    <xf numFmtId="4" fontId="5" fillId="0" borderId="64" xfId="0" applyNumberFormat="1" applyFont="1" applyBorder="1" applyAlignment="1">
      <alignment horizontal="left"/>
    </xf>
    <xf numFmtId="4" fontId="5" fillId="0" borderId="63" xfId="0" applyNumberFormat="1" applyFont="1" applyBorder="1" applyAlignment="1">
      <alignment horizontal="left"/>
    </xf>
    <xf numFmtId="4" fontId="5" fillId="0" borderId="63" xfId="0" applyNumberFormat="1" applyFont="1" applyFill="1" applyBorder="1" applyAlignment="1">
      <alignment/>
    </xf>
    <xf numFmtId="4" fontId="5" fillId="0" borderId="63" xfId="0" applyNumberFormat="1" applyFont="1" applyBorder="1" applyAlignment="1">
      <alignment/>
    </xf>
    <xf numFmtId="4" fontId="5" fillId="0" borderId="45" xfId="0" applyNumberFormat="1" applyFont="1" applyBorder="1" applyAlignment="1">
      <alignment horizontal="left"/>
    </xf>
    <xf numFmtId="4" fontId="3" fillId="0" borderId="76" xfId="0" applyNumberFormat="1" applyFont="1" applyBorder="1" applyAlignment="1">
      <alignment horizontal="centerContinuous" vertical="center"/>
    </xf>
    <xf numFmtId="4" fontId="4" fillId="33" borderId="44" xfId="0" applyNumberFormat="1" applyFont="1" applyFill="1" applyBorder="1" applyAlignment="1">
      <alignment/>
    </xf>
    <xf numFmtId="4" fontId="3" fillId="0" borderId="43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26" fillId="0" borderId="0" xfId="0" applyNumberFormat="1" applyFont="1" applyAlignment="1">
      <alignment horizontal="center"/>
    </xf>
    <xf numFmtId="4" fontId="26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4" fontId="31" fillId="0" borderId="18" xfId="0" applyNumberFormat="1" applyFont="1" applyFill="1" applyBorder="1" applyAlignment="1" applyProtection="1">
      <alignment/>
      <protection/>
    </xf>
    <xf numFmtId="4" fontId="26" fillId="0" borderId="0" xfId="0" applyNumberFormat="1" applyFont="1" applyBorder="1" applyAlignment="1" applyProtection="1">
      <alignment/>
      <protection/>
    </xf>
    <xf numFmtId="4" fontId="26" fillId="0" borderId="54" xfId="0" applyNumberFormat="1" applyFont="1" applyBorder="1" applyAlignment="1" applyProtection="1">
      <alignment/>
      <protection/>
    </xf>
    <xf numFmtId="4" fontId="26" fillId="0" borderId="53" xfId="0" applyNumberFormat="1" applyFont="1" applyBorder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4" fontId="32" fillId="0" borderId="27" xfId="0" applyNumberFormat="1" applyFont="1" applyFill="1" applyBorder="1" applyAlignment="1" applyProtection="1">
      <alignment/>
      <protection locked="0"/>
    </xf>
    <xf numFmtId="4" fontId="26" fillId="36" borderId="53" xfId="0" applyNumberFormat="1" applyFont="1" applyFill="1" applyBorder="1" applyAlignment="1" applyProtection="1">
      <alignment vertical="center"/>
      <protection locked="0"/>
    </xf>
    <xf numFmtId="4" fontId="26" fillId="36" borderId="54" xfId="0" applyNumberFormat="1" applyFont="1" applyFill="1" applyBorder="1" applyAlignment="1" applyProtection="1">
      <alignment vertical="center"/>
      <protection locked="0"/>
    </xf>
    <xf numFmtId="4" fontId="26" fillId="37" borderId="53" xfId="0" applyNumberFormat="1" applyFont="1" applyFill="1" applyBorder="1" applyAlignment="1" applyProtection="1">
      <alignment vertical="center"/>
      <protection locked="0"/>
    </xf>
    <xf numFmtId="4" fontId="26" fillId="37" borderId="54" xfId="0" applyNumberFormat="1" applyFont="1" applyFill="1" applyBorder="1" applyAlignment="1" applyProtection="1">
      <alignment vertical="center"/>
      <protection locked="0"/>
    </xf>
    <xf numFmtId="4" fontId="32" fillId="0" borderId="27" xfId="0" applyNumberFormat="1" applyFont="1" applyFill="1" applyBorder="1" applyAlignment="1" applyProtection="1">
      <alignment/>
      <protection/>
    </xf>
    <xf numFmtId="4" fontId="26" fillId="0" borderId="53" xfId="0" applyNumberFormat="1" applyFont="1" applyBorder="1" applyAlignment="1" applyProtection="1">
      <alignment vertical="center"/>
      <protection/>
    </xf>
    <xf numFmtId="4" fontId="26" fillId="0" borderId="54" xfId="0" applyNumberFormat="1" applyFont="1" applyBorder="1" applyAlignment="1" applyProtection="1">
      <alignment vertical="center"/>
      <protection/>
    </xf>
    <xf numFmtId="4" fontId="26" fillId="0" borderId="55" xfId="0" applyNumberFormat="1" applyFont="1" applyBorder="1" applyAlignment="1" applyProtection="1">
      <alignment vertical="center"/>
      <protection/>
    </xf>
    <xf numFmtId="2" fontId="26" fillId="0" borderId="0" xfId="0" applyNumberFormat="1" applyFont="1" applyAlignment="1">
      <alignment horizontal="center"/>
    </xf>
    <xf numFmtId="2" fontId="26" fillId="0" borderId="0" xfId="0" applyNumberFormat="1" applyFont="1" applyAlignment="1">
      <alignment/>
    </xf>
    <xf numFmtId="2" fontId="26" fillId="0" borderId="0" xfId="0" applyNumberFormat="1" applyFont="1" applyAlignment="1" applyProtection="1">
      <alignment/>
      <protection/>
    </xf>
    <xf numFmtId="2" fontId="26" fillId="0" borderId="0" xfId="0" applyNumberFormat="1" applyFont="1" applyAlignment="1">
      <alignment/>
    </xf>
    <xf numFmtId="2" fontId="26" fillId="0" borderId="27" xfId="0" applyNumberFormat="1" applyFont="1" applyBorder="1" applyAlignment="1" applyProtection="1">
      <alignment horizontal="center" wrapText="1"/>
      <protection/>
    </xf>
    <xf numFmtId="2" fontId="34" fillId="0" borderId="0" xfId="0" applyNumberFormat="1" applyFont="1" applyBorder="1" applyAlignment="1" applyProtection="1">
      <alignment horizontal="right"/>
      <protection/>
    </xf>
    <xf numFmtId="2" fontId="32" fillId="0" borderId="27" xfId="0" applyNumberFormat="1" applyFont="1" applyFill="1" applyBorder="1" applyAlignment="1" applyProtection="1">
      <alignment/>
      <protection/>
    </xf>
    <xf numFmtId="2" fontId="26" fillId="0" borderId="53" xfId="0" applyNumberFormat="1" applyFont="1" applyBorder="1" applyAlignment="1" applyProtection="1">
      <alignment vertical="center"/>
      <protection/>
    </xf>
    <xf numFmtId="2" fontId="26" fillId="0" borderId="54" xfId="0" applyNumberFormat="1" applyFont="1" applyBorder="1" applyAlignment="1" applyProtection="1">
      <alignment vertical="center"/>
      <protection/>
    </xf>
    <xf numFmtId="2" fontId="26" fillId="0" borderId="55" xfId="0" applyNumberFormat="1" applyFont="1" applyBorder="1" applyAlignment="1" applyProtection="1">
      <alignment vertical="center"/>
      <protection/>
    </xf>
    <xf numFmtId="2" fontId="26" fillId="0" borderId="27" xfId="0" applyNumberFormat="1" applyFont="1" applyFill="1" applyBorder="1" applyAlignment="1" applyProtection="1">
      <alignment vertical="center"/>
      <protection/>
    </xf>
    <xf numFmtId="2" fontId="0" fillId="0" borderId="0" xfId="0" applyNumberFormat="1" applyAlignment="1">
      <alignment/>
    </xf>
    <xf numFmtId="2" fontId="26" fillId="0" borderId="27" xfId="0" applyNumberFormat="1" applyFont="1" applyFill="1" applyBorder="1" applyAlignment="1" applyProtection="1">
      <alignment horizontal="center" wrapText="1"/>
      <protection/>
    </xf>
    <xf numFmtId="2" fontId="34" fillId="0" borderId="39" xfId="0" applyNumberFormat="1" applyFont="1" applyBorder="1" applyAlignment="1" applyProtection="1">
      <alignment/>
      <protection/>
    </xf>
    <xf numFmtId="2" fontId="34" fillId="0" borderId="35" xfId="0" applyNumberFormat="1" applyFont="1" applyFill="1" applyBorder="1" applyAlignment="1" applyProtection="1">
      <alignment/>
      <protection/>
    </xf>
    <xf numFmtId="2" fontId="31" fillId="38" borderId="77" xfId="0" applyNumberFormat="1" applyFont="1" applyFill="1" applyBorder="1" applyAlignment="1" applyProtection="1">
      <alignment vertical="center"/>
      <protection/>
    </xf>
    <xf numFmtId="2" fontId="31" fillId="38" borderId="78" xfId="0" applyNumberFormat="1" applyFont="1" applyFill="1" applyBorder="1" applyAlignment="1" applyProtection="1">
      <alignment vertical="center"/>
      <protection/>
    </xf>
    <xf numFmtId="2" fontId="31" fillId="38" borderId="79" xfId="0" applyNumberFormat="1" applyFont="1" applyFill="1" applyBorder="1" applyAlignment="1" applyProtection="1">
      <alignment vertical="center"/>
      <protection/>
    </xf>
    <xf numFmtId="2" fontId="31" fillId="38" borderId="80" xfId="0" applyNumberFormat="1" applyFont="1" applyFill="1" applyBorder="1" applyAlignment="1" applyProtection="1">
      <alignment vertical="center"/>
      <protection/>
    </xf>
    <xf numFmtId="2" fontId="31" fillId="0" borderId="35" xfId="0" applyNumberFormat="1" applyFont="1" applyFill="1" applyBorder="1" applyAlignment="1" applyProtection="1">
      <alignment vertical="center"/>
      <protection/>
    </xf>
    <xf numFmtId="2" fontId="31" fillId="39" borderId="77" xfId="0" applyNumberFormat="1" applyFont="1" applyFill="1" applyBorder="1" applyAlignment="1" applyProtection="1">
      <alignment vertical="center"/>
      <protection/>
    </xf>
    <xf numFmtId="2" fontId="31" fillId="39" borderId="78" xfId="0" applyNumberFormat="1" applyFont="1" applyFill="1" applyBorder="1" applyAlignment="1" applyProtection="1">
      <alignment vertical="center"/>
      <protection/>
    </xf>
    <xf numFmtId="4" fontId="31" fillId="0" borderId="0" xfId="0" applyNumberFormat="1" applyFont="1" applyFill="1" applyBorder="1" applyAlignment="1" applyProtection="1">
      <alignment vertical="center"/>
      <protection/>
    </xf>
    <xf numFmtId="4" fontId="31" fillId="0" borderId="54" xfId="0" applyNumberFormat="1" applyFont="1" applyFill="1" applyBorder="1" applyAlignment="1" applyProtection="1">
      <alignment vertical="center"/>
      <protection/>
    </xf>
    <xf numFmtId="4" fontId="31" fillId="0" borderId="53" xfId="0" applyNumberFormat="1" applyFont="1" applyFill="1" applyBorder="1" applyAlignment="1" applyProtection="1">
      <alignment vertical="center"/>
      <protection/>
    </xf>
    <xf numFmtId="4" fontId="31" fillId="0" borderId="81" xfId="0" applyNumberFormat="1" applyFont="1" applyFill="1" applyBorder="1" applyAlignment="1" applyProtection="1">
      <alignment vertical="center"/>
      <protection/>
    </xf>
    <xf numFmtId="4" fontId="31" fillId="0" borderId="55" xfId="0" applyNumberFormat="1" applyFont="1" applyFill="1" applyBorder="1" applyAlignment="1" applyProtection="1">
      <alignment vertical="center"/>
      <protection/>
    </xf>
    <xf numFmtId="4" fontId="31" fillId="0" borderId="82" xfId="0" applyNumberFormat="1" applyFont="1" applyFill="1" applyBorder="1" applyAlignment="1" applyProtection="1">
      <alignment vertical="center"/>
      <protection/>
    </xf>
    <xf numFmtId="4" fontId="31" fillId="0" borderId="83" xfId="0" applyNumberFormat="1" applyFont="1" applyFill="1" applyBorder="1" applyAlignment="1" applyProtection="1">
      <alignment vertical="center"/>
      <protection/>
    </xf>
    <xf numFmtId="4" fontId="31" fillId="0" borderId="53" xfId="0" applyNumberFormat="1" applyFont="1" applyBorder="1" applyAlignment="1" applyProtection="1">
      <alignment vertical="center"/>
      <protection/>
    </xf>
    <xf numFmtId="4" fontId="31" fillId="0" borderId="54" xfId="0" applyNumberFormat="1" applyFont="1" applyBorder="1" applyAlignment="1" applyProtection="1">
      <alignment vertical="center"/>
      <protection/>
    </xf>
    <xf numFmtId="4" fontId="10" fillId="0" borderId="18" xfId="0" applyNumberFormat="1" applyFont="1" applyBorder="1" applyAlignment="1">
      <alignment horizontal="center" vertical="center" wrapText="1"/>
    </xf>
    <xf numFmtId="4" fontId="0" fillId="0" borderId="18" xfId="0" applyNumberFormat="1" applyBorder="1" applyAlignment="1">
      <alignment horizontal="right" vertical="center"/>
    </xf>
    <xf numFmtId="4" fontId="10" fillId="0" borderId="18" xfId="0" applyNumberFormat="1" applyFont="1" applyBorder="1" applyAlignment="1">
      <alignment horizontal="right" vertical="center"/>
    </xf>
    <xf numFmtId="168" fontId="40" fillId="0" borderId="0" xfId="0" applyNumberFormat="1" applyFont="1" applyAlignment="1">
      <alignment vertical="top" wrapText="1"/>
    </xf>
    <xf numFmtId="168" fontId="41" fillId="0" borderId="24" xfId="0" applyNumberFormat="1" applyFont="1" applyBorder="1" applyAlignment="1">
      <alignment horizontal="center" vertical="top" wrapText="1"/>
    </xf>
    <xf numFmtId="168" fontId="40" fillId="0" borderId="11" xfId="0" applyNumberFormat="1" applyFont="1" applyBorder="1" applyAlignment="1">
      <alignment vertical="top" wrapText="1"/>
    </xf>
    <xf numFmtId="168" fontId="40" fillId="0" borderId="0" xfId="0" applyNumberFormat="1" applyFont="1" applyBorder="1" applyAlignment="1">
      <alignment vertical="top" wrapText="1"/>
    </xf>
    <xf numFmtId="168" fontId="40" fillId="0" borderId="15" xfId="0" applyNumberFormat="1" applyFont="1" applyBorder="1" applyAlignment="1">
      <alignment vertical="top" wrapText="1"/>
    </xf>
    <xf numFmtId="168" fontId="41" fillId="0" borderId="25" xfId="0" applyNumberFormat="1" applyFont="1" applyBorder="1" applyAlignment="1">
      <alignment vertical="top" wrapText="1"/>
    </xf>
    <xf numFmtId="168" fontId="40" fillId="0" borderId="27" xfId="0" applyNumberFormat="1" applyFont="1" applyBorder="1" applyAlignment="1">
      <alignment vertical="top" wrapText="1"/>
    </xf>
    <xf numFmtId="168" fontId="0" fillId="0" borderId="0" xfId="0" applyNumberFormat="1" applyAlignment="1">
      <alignment/>
    </xf>
    <xf numFmtId="168" fontId="41" fillId="0" borderId="84" xfId="0" applyNumberFormat="1" applyFont="1" applyBorder="1" applyAlignment="1">
      <alignment horizontal="center" vertical="top" wrapText="1"/>
    </xf>
    <xf numFmtId="168" fontId="40" fillId="0" borderId="61" xfId="0" applyNumberFormat="1" applyFont="1" applyBorder="1" applyAlignment="1">
      <alignment vertical="top" wrapText="1"/>
    </xf>
    <xf numFmtId="168" fontId="40" fillId="0" borderId="62" xfId="0" applyNumberFormat="1" applyFont="1" applyBorder="1" applyAlignment="1">
      <alignment vertical="top" wrapText="1"/>
    </xf>
    <xf numFmtId="168" fontId="40" fillId="0" borderId="64" xfId="0" applyNumberFormat="1" applyFont="1" applyBorder="1" applyAlignment="1">
      <alignment vertical="top" wrapText="1"/>
    </xf>
    <xf numFmtId="168" fontId="41" fillId="0" borderId="84" xfId="0" applyNumberFormat="1" applyFont="1" applyBorder="1" applyAlignment="1">
      <alignment vertical="top" wrapText="1"/>
    </xf>
    <xf numFmtId="168" fontId="40" fillId="0" borderId="70" xfId="0" applyNumberFormat="1" applyFont="1" applyBorder="1" applyAlignment="1">
      <alignment vertical="top" wrapText="1"/>
    </xf>
    <xf numFmtId="168" fontId="40" fillId="0" borderId="85" xfId="0" applyNumberFormat="1" applyFont="1" applyBorder="1" applyAlignment="1">
      <alignment vertical="top" wrapText="1"/>
    </xf>
    <xf numFmtId="168" fontId="40" fillId="0" borderId="19" xfId="0" applyNumberFormat="1" applyFont="1" applyBorder="1" applyAlignment="1">
      <alignment vertical="top" wrapText="1"/>
    </xf>
    <xf numFmtId="168" fontId="40" fillId="0" borderId="29" xfId="0" applyNumberFormat="1" applyFont="1" applyBorder="1" applyAlignment="1">
      <alignment vertical="top" wrapText="1"/>
    </xf>
    <xf numFmtId="168" fontId="40" fillId="0" borderId="86" xfId="0" applyNumberFormat="1" applyFont="1" applyBorder="1" applyAlignment="1">
      <alignment vertical="top" wrapText="1"/>
    </xf>
    <xf numFmtId="168" fontId="41" fillId="0" borderId="57" xfId="0" applyNumberFormat="1" applyFont="1" applyBorder="1" applyAlignment="1">
      <alignment horizontal="center" vertical="top" wrapText="1"/>
    </xf>
    <xf numFmtId="168" fontId="40" fillId="0" borderId="14" xfId="0" applyNumberFormat="1" applyFont="1" applyBorder="1" applyAlignment="1">
      <alignment vertical="top" wrapText="1"/>
    </xf>
    <xf numFmtId="168" fontId="40" fillId="0" borderId="49" xfId="0" applyNumberFormat="1" applyFont="1" applyBorder="1" applyAlignment="1">
      <alignment vertical="top" wrapText="1"/>
    </xf>
    <xf numFmtId="168" fontId="40" fillId="0" borderId="18" xfId="0" applyNumberFormat="1" applyFont="1" applyBorder="1" applyAlignment="1">
      <alignment vertical="top" wrapText="1"/>
    </xf>
    <xf numFmtId="168" fontId="40" fillId="0" borderId="68" xfId="0" applyNumberFormat="1" applyFont="1" applyBorder="1" applyAlignment="1">
      <alignment vertical="top" wrapText="1"/>
    </xf>
    <xf numFmtId="168" fontId="41" fillId="0" borderId="10" xfId="0" applyNumberFormat="1" applyFont="1" applyBorder="1" applyAlignment="1">
      <alignment vertical="top" wrapText="1"/>
    </xf>
    <xf numFmtId="168" fontId="41" fillId="0" borderId="58" xfId="0" applyNumberFormat="1" applyFont="1" applyBorder="1" applyAlignment="1">
      <alignment horizontal="center" vertical="top" wrapText="1"/>
    </xf>
    <xf numFmtId="168" fontId="40" fillId="0" borderId="13" xfId="0" applyNumberFormat="1" applyFont="1" applyBorder="1" applyAlignment="1">
      <alignment vertical="top" wrapText="1"/>
    </xf>
    <xf numFmtId="168" fontId="40" fillId="0" borderId="17" xfId="0" applyNumberFormat="1" applyFont="1" applyBorder="1" applyAlignment="1">
      <alignment vertical="top" wrapText="1"/>
    </xf>
    <xf numFmtId="168" fontId="40" fillId="0" borderId="35" xfId="0" applyNumberFormat="1" applyFont="1" applyBorder="1" applyAlignment="1">
      <alignment vertical="top" wrapText="1"/>
    </xf>
    <xf numFmtId="168" fontId="40" fillId="0" borderId="28" xfId="0" applyNumberFormat="1" applyFont="1" applyBorder="1" applyAlignment="1">
      <alignment vertical="top" wrapText="1"/>
    </xf>
    <xf numFmtId="4" fontId="0" fillId="0" borderId="0" xfId="46" applyNumberFormat="1">
      <alignment/>
      <protection/>
    </xf>
    <xf numFmtId="0" fontId="5" fillId="0" borderId="18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0" fillId="0" borderId="0" xfId="0" applyAlignment="1">
      <alignment horizontal="left" wrapText="1"/>
    </xf>
    <xf numFmtId="168" fontId="3" fillId="0" borderId="50" xfId="0" applyNumberFormat="1" applyFont="1" applyBorder="1" applyAlignment="1">
      <alignment horizontal="right" indent="2"/>
    </xf>
    <xf numFmtId="168" fontId="3" fillId="0" borderId="63" xfId="0" applyNumberFormat="1" applyFont="1" applyBorder="1" applyAlignment="1">
      <alignment horizontal="right" indent="2"/>
    </xf>
    <xf numFmtId="168" fontId="7" fillId="33" borderId="87" xfId="0" applyNumberFormat="1" applyFont="1" applyFill="1" applyBorder="1" applyAlignment="1">
      <alignment horizontal="right" indent="2"/>
    </xf>
    <xf numFmtId="168" fontId="7" fillId="33" borderId="46" xfId="0" applyNumberFormat="1" applyFont="1" applyFill="1" applyBorder="1" applyAlignment="1">
      <alignment horizontal="right" indent="2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5" fillId="0" borderId="18" xfId="0" applyFont="1" applyBorder="1" applyAlignment="1">
      <alignment horizontal="center"/>
    </xf>
    <xf numFmtId="0" fontId="3" fillId="0" borderId="30" xfId="0" applyFont="1" applyBorder="1" applyAlignment="1">
      <alignment horizontal="center" shrinkToFit="1"/>
    </xf>
    <xf numFmtId="0" fontId="3" fillId="0" borderId="32" xfId="0" applyFont="1" applyBorder="1" applyAlignment="1">
      <alignment horizontal="center" shrinkToFit="1"/>
    </xf>
    <xf numFmtId="0" fontId="3" fillId="0" borderId="88" xfId="46" applyFont="1" applyBorder="1" applyAlignment="1">
      <alignment horizontal="center"/>
      <protection/>
    </xf>
    <xf numFmtId="0" fontId="3" fillId="0" borderId="89" xfId="46" applyFont="1" applyBorder="1" applyAlignment="1">
      <alignment horizontal="center"/>
      <protection/>
    </xf>
    <xf numFmtId="0" fontId="3" fillId="0" borderId="90" xfId="46" applyFont="1" applyBorder="1" applyAlignment="1">
      <alignment horizontal="center"/>
      <protection/>
    </xf>
    <xf numFmtId="0" fontId="3" fillId="0" borderId="91" xfId="46" applyFont="1" applyBorder="1" applyAlignment="1">
      <alignment horizontal="center"/>
      <protection/>
    </xf>
    <xf numFmtId="49" fontId="3" fillId="0" borderId="92" xfId="46" applyNumberFormat="1" applyFont="1" applyBorder="1" applyAlignment="1">
      <alignment horizontal="left"/>
      <protection/>
    </xf>
    <xf numFmtId="49" fontId="3" fillId="0" borderId="41" xfId="46" applyNumberFormat="1" applyFont="1" applyBorder="1" applyAlignment="1">
      <alignment horizontal="left"/>
      <protection/>
    </xf>
    <xf numFmtId="49" fontId="3" fillId="0" borderId="93" xfId="46" applyNumberFormat="1" applyFont="1" applyBorder="1" applyAlignment="1">
      <alignment horizontal="left"/>
      <protection/>
    </xf>
    <xf numFmtId="4" fontId="4" fillId="33" borderId="31" xfId="0" applyNumberFormat="1" applyFont="1" applyFill="1" applyBorder="1" applyAlignment="1">
      <alignment horizontal="right"/>
    </xf>
    <xf numFmtId="4" fontId="4" fillId="33" borderId="46" xfId="0" applyNumberFormat="1" applyFont="1" applyFill="1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43" xfId="0" applyBorder="1" applyAlignment="1">
      <alignment wrapText="1"/>
    </xf>
    <xf numFmtId="49" fontId="20" fillId="34" borderId="71" xfId="46" applyNumberFormat="1" applyFont="1" applyFill="1" applyBorder="1" applyAlignment="1">
      <alignment horizontal="left" wrapText="1"/>
      <protection/>
    </xf>
    <xf numFmtId="49" fontId="21" fillId="0" borderId="72" xfId="0" applyNumberFormat="1" applyFont="1" applyBorder="1" applyAlignment="1">
      <alignment horizontal="left" wrapText="1"/>
    </xf>
    <xf numFmtId="0" fontId="12" fillId="0" borderId="0" xfId="46" applyFont="1" applyAlignment="1">
      <alignment horizontal="center"/>
      <protection/>
    </xf>
    <xf numFmtId="49" fontId="3" fillId="0" borderId="90" xfId="46" applyNumberFormat="1" applyFont="1" applyBorder="1" applyAlignment="1">
      <alignment horizontal="center"/>
      <protection/>
    </xf>
    <xf numFmtId="0" fontId="3" fillId="0" borderId="92" xfId="46" applyFont="1" applyBorder="1" applyAlignment="1">
      <alignment horizontal="center" shrinkToFit="1"/>
      <protection/>
    </xf>
    <xf numFmtId="0" fontId="3" fillId="0" borderId="41" xfId="46" applyFont="1" applyBorder="1" applyAlignment="1">
      <alignment horizontal="center" shrinkToFit="1"/>
      <protection/>
    </xf>
    <xf numFmtId="0" fontId="3" fillId="0" borderId="93" xfId="46" applyFont="1" applyBorder="1" applyAlignment="1">
      <alignment horizontal="center" shrinkToFit="1"/>
      <protection/>
    </xf>
    <xf numFmtId="49" fontId="20" fillId="34" borderId="94" xfId="46" applyNumberFormat="1" applyFont="1" applyFill="1" applyBorder="1" applyAlignment="1">
      <alignment horizontal="left" wrapText="1"/>
      <protection/>
    </xf>
    <xf numFmtId="49" fontId="20" fillId="34" borderId="95" xfId="46" applyNumberFormat="1" applyFont="1" applyFill="1" applyBorder="1" applyAlignment="1">
      <alignment horizontal="left" wrapText="1"/>
      <protection/>
    </xf>
    <xf numFmtId="0" fontId="17" fillId="34" borderId="34" xfId="46" applyNumberFormat="1" applyFont="1" applyFill="1" applyBorder="1" applyAlignment="1">
      <alignment horizontal="left" wrapText="1" indent="1"/>
      <protection/>
    </xf>
    <xf numFmtId="0" fontId="18" fillId="0" borderId="0" xfId="0" applyNumberFormat="1" applyFont="1" applyAlignment="1">
      <alignment/>
    </xf>
    <xf numFmtId="0" fontId="18" fillId="0" borderId="20" xfId="0" applyNumberFormat="1" applyFont="1" applyBorder="1" applyAlignment="1">
      <alignment/>
    </xf>
    <xf numFmtId="49" fontId="20" fillId="34" borderId="96" xfId="46" applyNumberFormat="1" applyFont="1" applyFill="1" applyBorder="1" applyAlignment="1">
      <alignment horizontal="left" wrapText="1"/>
      <protection/>
    </xf>
    <xf numFmtId="49" fontId="20" fillId="34" borderId="97" xfId="46" applyNumberFormat="1" applyFont="1" applyFill="1" applyBorder="1" applyAlignment="1">
      <alignment horizontal="left" wrapText="1"/>
      <protection/>
    </xf>
    <xf numFmtId="0" fontId="30" fillId="40" borderId="50" xfId="0" applyFont="1" applyFill="1" applyBorder="1" applyAlignment="1">
      <alignment horizontal="right"/>
    </xf>
    <xf numFmtId="0" fontId="30" fillId="40" borderId="17" xfId="0" applyFont="1" applyFill="1" applyBorder="1" applyAlignment="1">
      <alignment horizontal="right"/>
    </xf>
    <xf numFmtId="0" fontId="30" fillId="40" borderId="63" xfId="0" applyFont="1" applyFill="1" applyBorder="1" applyAlignment="1">
      <alignment horizontal="right"/>
    </xf>
    <xf numFmtId="168" fontId="30" fillId="0" borderId="24" xfId="0" applyNumberFormat="1" applyFont="1" applyBorder="1" applyAlignment="1">
      <alignment horizontal="right"/>
    </xf>
    <xf numFmtId="168" fontId="30" fillId="0" borderId="25" xfId="0" applyNumberFormat="1" applyFont="1" applyBorder="1" applyAlignment="1">
      <alignment horizontal="right"/>
    </xf>
    <xf numFmtId="168" fontId="30" fillId="0" borderId="42" xfId="0" applyNumberFormat="1" applyFont="1" applyBorder="1" applyAlignment="1">
      <alignment horizontal="right"/>
    </xf>
    <xf numFmtId="49" fontId="31" fillId="0" borderId="50" xfId="0" applyNumberFormat="1" applyFont="1" applyBorder="1" applyAlignment="1" applyProtection="1">
      <alignment vertical="top" wrapText="1"/>
      <protection/>
    </xf>
    <xf numFmtId="0" fontId="26" fillId="0" borderId="17" xfId="0" applyFont="1" applyBorder="1" applyAlignment="1">
      <alignment/>
    </xf>
    <xf numFmtId="0" fontId="26" fillId="0" borderId="16" xfId="0" applyFont="1" applyBorder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26" fillId="0" borderId="0" xfId="0" applyNumberFormat="1" applyFont="1" applyAlignment="1" applyProtection="1">
      <alignment vertical="top" wrapText="1"/>
      <protection/>
    </xf>
    <xf numFmtId="0" fontId="26" fillId="0" borderId="0" xfId="0" applyFont="1" applyAlignment="1" applyProtection="1">
      <alignment/>
      <protection/>
    </xf>
    <xf numFmtId="0" fontId="26" fillId="0" borderId="0" xfId="0" applyFont="1" applyAlignment="1">
      <alignment/>
    </xf>
    <xf numFmtId="49" fontId="26" fillId="0" borderId="0" xfId="0" applyNumberFormat="1" applyFont="1" applyAlignment="1" applyProtection="1">
      <alignment vertical="top" wrapText="1"/>
      <protection/>
    </xf>
    <xf numFmtId="0" fontId="30" fillId="40" borderId="18" xfId="0" applyFont="1" applyFill="1" applyBorder="1" applyAlignment="1">
      <alignment horizontal="right"/>
    </xf>
    <xf numFmtId="0" fontId="26" fillId="40" borderId="18" xfId="0" applyFont="1" applyFill="1" applyBorder="1" applyAlignment="1">
      <alignment/>
    </xf>
    <xf numFmtId="0" fontId="26" fillId="40" borderId="50" xfId="0" applyFont="1" applyFill="1" applyBorder="1" applyAlignment="1">
      <alignment/>
    </xf>
    <xf numFmtId="168" fontId="30" fillId="0" borderId="56" xfId="0" applyNumberFormat="1" applyFont="1" applyBorder="1" applyAlignment="1">
      <alignment horizontal="right"/>
    </xf>
    <xf numFmtId="168" fontId="30" fillId="0" borderId="57" xfId="0" applyNumberFormat="1" applyFont="1" applyBorder="1" applyAlignment="1">
      <alignment horizontal="right"/>
    </xf>
    <xf numFmtId="168" fontId="30" fillId="0" borderId="58" xfId="0" applyNumberFormat="1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10" fillId="0" borderId="5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9" fillId="0" borderId="38" xfId="0" applyFont="1" applyBorder="1" applyAlignment="1">
      <alignment/>
    </xf>
    <xf numFmtId="0" fontId="40" fillId="0" borderId="67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98" xfId="0" applyBorder="1" applyAlignment="1">
      <alignment vertical="top" wrapText="1"/>
    </xf>
    <xf numFmtId="0" fontId="45" fillId="0" borderId="34" xfId="0" applyFont="1" applyBorder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RATOC~1\AppData\Local\Temp\Rar$DI00.861\Fas&#225;d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9"/>
  <sheetViews>
    <sheetView tabSelected="1" view="pageBreakPreview" zoomScaleSheetLayoutView="100" zoomScalePageLayoutView="0" workbookViewId="0" topLeftCell="A1">
      <selection activeCell="F20" sqref="F20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20.875" style="102" customWidth="1"/>
    <col min="4" max="4" width="14.625" style="0" customWidth="1"/>
    <col min="5" max="5" width="13.625" style="0" customWidth="1"/>
    <col min="6" max="6" width="16.625" style="0" customWidth="1"/>
    <col min="7" max="7" width="15.25390625" style="102" customWidth="1"/>
  </cols>
  <sheetData>
    <row r="1" spans="1:7" ht="24.75" customHeight="1" thickBot="1">
      <c r="A1" s="1" t="s">
        <v>1944</v>
      </c>
      <c r="B1" s="2"/>
      <c r="C1" s="408"/>
      <c r="D1" s="2"/>
      <c r="E1" s="2"/>
      <c r="F1" s="2"/>
      <c r="G1" s="408"/>
    </row>
    <row r="2" spans="1:7" ht="12.75" customHeight="1">
      <c r="A2" s="3" t="s">
        <v>1945</v>
      </c>
      <c r="B2" s="4"/>
      <c r="C2" s="409">
        <f>Rekapitulace!H1</f>
        <v>0</v>
      </c>
      <c r="D2" s="5" t="str">
        <f>Rekapitulace!G2</f>
        <v>09/2013</v>
      </c>
      <c r="E2" s="6"/>
      <c r="F2" s="7" t="s">
        <v>1946</v>
      </c>
      <c r="G2" s="422"/>
    </row>
    <row r="3" spans="1:7" ht="3" customHeight="1" hidden="1">
      <c r="A3" s="8"/>
      <c r="B3" s="9"/>
      <c r="C3" s="410"/>
      <c r="D3" s="10"/>
      <c r="E3" s="11"/>
      <c r="F3" s="12"/>
      <c r="G3" s="423"/>
    </row>
    <row r="4" spans="1:7" ht="12" customHeight="1">
      <c r="A4" s="13" t="s">
        <v>1947</v>
      </c>
      <c r="B4" s="9"/>
      <c r="C4" s="410" t="s">
        <v>1948</v>
      </c>
      <c r="D4" s="10"/>
      <c r="E4" s="11"/>
      <c r="F4" s="12" t="s">
        <v>1949</v>
      </c>
      <c r="G4" s="423"/>
    </row>
    <row r="5" spans="1:7" ht="12.75" customHeight="1">
      <c r="A5" s="14" t="s">
        <v>79</v>
      </c>
      <c r="B5" s="15"/>
      <c r="C5" s="411" t="s">
        <v>80</v>
      </c>
      <c r="D5" s="16"/>
      <c r="E5" s="15"/>
      <c r="F5" s="12" t="s">
        <v>1951</v>
      </c>
      <c r="G5" s="423"/>
    </row>
    <row r="6" spans="1:14" ht="12.75" customHeight="1">
      <c r="A6" s="13" t="s">
        <v>1952</v>
      </c>
      <c r="B6" s="9"/>
      <c r="C6" s="410" t="s">
        <v>1953</v>
      </c>
      <c r="D6" s="10"/>
      <c r="E6" s="11"/>
      <c r="F6" s="17" t="s">
        <v>1954</v>
      </c>
      <c r="G6" s="423">
        <v>0</v>
      </c>
      <c r="N6" s="18"/>
    </row>
    <row r="7" spans="1:7" ht="12.75" customHeight="1">
      <c r="A7" s="19" t="s">
        <v>77</v>
      </c>
      <c r="B7" s="20"/>
      <c r="C7" s="412" t="s">
        <v>78</v>
      </c>
      <c r="D7" s="21"/>
      <c r="E7" s="21"/>
      <c r="F7" s="22" t="s">
        <v>1955</v>
      </c>
      <c r="G7" s="423">
        <f>IF(PocetMJ=0,,ROUND((F30+F32)/PocetMJ,1))</f>
        <v>0</v>
      </c>
    </row>
    <row r="8" spans="1:8" ht="12.75">
      <c r="A8" s="23" t="s">
        <v>1956</v>
      </c>
      <c r="B8" s="12"/>
      <c r="C8" s="516"/>
      <c r="D8" s="516"/>
      <c r="E8" s="517"/>
      <c r="F8" s="24" t="s">
        <v>1957</v>
      </c>
      <c r="G8" s="424"/>
      <c r="H8" s="25"/>
    </row>
    <row r="9" spans="1:7" ht="12.75">
      <c r="A9" s="23" t="s">
        <v>1958</v>
      </c>
      <c r="B9" s="12"/>
      <c r="C9" s="516">
        <f>Projektant</f>
        <v>0</v>
      </c>
      <c r="D9" s="516"/>
      <c r="E9" s="517"/>
      <c r="F9" s="12"/>
      <c r="G9" s="424"/>
    </row>
    <row r="10" spans="1:7" ht="12.75">
      <c r="A10" s="23" t="s">
        <v>1959</v>
      </c>
      <c r="B10" s="12"/>
      <c r="C10" s="516"/>
      <c r="D10" s="516"/>
      <c r="E10" s="516"/>
      <c r="F10" s="27"/>
      <c r="G10" s="425"/>
    </row>
    <row r="11" spans="1:56" ht="13.5" customHeight="1">
      <c r="A11" s="23" t="s">
        <v>1960</v>
      </c>
      <c r="B11" s="12"/>
      <c r="C11" s="516"/>
      <c r="D11" s="516"/>
      <c r="E11" s="516"/>
      <c r="F11" s="28" t="s">
        <v>1961</v>
      </c>
      <c r="G11" s="426"/>
      <c r="AZ11" s="29"/>
      <c r="BA11" s="29"/>
      <c r="BB11" s="29"/>
      <c r="BC11" s="29"/>
      <c r="BD11" s="29"/>
    </row>
    <row r="12" spans="1:7" ht="12.75" customHeight="1">
      <c r="A12" s="30" t="s">
        <v>1962</v>
      </c>
      <c r="B12" s="9"/>
      <c r="C12" s="525"/>
      <c r="D12" s="525"/>
      <c r="E12" s="525"/>
      <c r="F12" s="31" t="s">
        <v>1963</v>
      </c>
      <c r="G12" s="427"/>
    </row>
    <row r="13" spans="1:7" ht="28.5" customHeight="1" thickBot="1">
      <c r="A13" s="32" t="s">
        <v>19</v>
      </c>
      <c r="B13" s="33"/>
      <c r="C13" s="413"/>
      <c r="D13" s="33"/>
      <c r="E13" s="34"/>
      <c r="F13" s="34"/>
      <c r="G13" s="428"/>
    </row>
    <row r="14" spans="1:7" ht="17.25" customHeight="1" thickBot="1">
      <c r="A14" s="35" t="s">
        <v>20</v>
      </c>
      <c r="B14" s="36"/>
      <c r="C14" s="414"/>
      <c r="D14" s="37" t="s">
        <v>21</v>
      </c>
      <c r="E14" s="38"/>
      <c r="F14" s="38"/>
      <c r="G14" s="414"/>
    </row>
    <row r="15" spans="1:7" ht="15.75" customHeight="1">
      <c r="A15" s="39"/>
      <c r="B15" s="40" t="s">
        <v>22</v>
      </c>
      <c r="C15" s="407">
        <f>HSV</f>
        <v>0</v>
      </c>
      <c r="D15" s="41" t="str">
        <f>Rekapitulace!A63</f>
        <v>Ztížené výrobní podmínky</v>
      </c>
      <c r="E15" s="42"/>
      <c r="F15" s="43"/>
      <c r="G15" s="407">
        <f>Rekapitulace!I63</f>
        <v>0</v>
      </c>
    </row>
    <row r="16" spans="1:7" ht="15.75" customHeight="1">
      <c r="A16" s="39" t="s">
        <v>23</v>
      </c>
      <c r="B16" s="40" t="s">
        <v>24</v>
      </c>
      <c r="C16" s="407">
        <f>PSV</f>
        <v>0</v>
      </c>
      <c r="D16" s="8" t="str">
        <f>Rekapitulace!A64</f>
        <v>Oborová přirážka</v>
      </c>
      <c r="E16" s="44"/>
      <c r="F16" s="45"/>
      <c r="G16" s="407">
        <f>Rekapitulace!I64</f>
        <v>0</v>
      </c>
    </row>
    <row r="17" spans="1:7" ht="15.75" customHeight="1">
      <c r="A17" s="39" t="s">
        <v>25</v>
      </c>
      <c r="B17" s="40" t="s">
        <v>26</v>
      </c>
      <c r="C17" s="407">
        <f>Mont</f>
        <v>0</v>
      </c>
      <c r="D17" s="8" t="str">
        <f>Rekapitulace!A65</f>
        <v>Přesun stavebních kapacit</v>
      </c>
      <c r="E17" s="44"/>
      <c r="F17" s="45"/>
      <c r="G17" s="407">
        <f>Rekapitulace!I65</f>
        <v>0</v>
      </c>
    </row>
    <row r="18" spans="1:7" ht="15.75" customHeight="1">
      <c r="A18" s="46" t="s">
        <v>27</v>
      </c>
      <c r="B18" s="47" t="s">
        <v>28</v>
      </c>
      <c r="C18" s="407">
        <f>Dodavka</f>
        <v>0</v>
      </c>
      <c r="D18" s="8" t="str">
        <f>Rekapitulace!A66</f>
        <v>Mimostaveništní doprava</v>
      </c>
      <c r="E18" s="44"/>
      <c r="F18" s="45"/>
      <c r="G18" s="407">
        <f>Rekapitulace!I66</f>
        <v>0</v>
      </c>
    </row>
    <row r="19" spans="1:7" ht="15.75" customHeight="1">
      <c r="A19" s="48" t="s">
        <v>29</v>
      </c>
      <c r="B19" s="40"/>
      <c r="C19" s="407">
        <f>SUM(C15:C18)</f>
        <v>0</v>
      </c>
      <c r="D19" s="8" t="str">
        <f>Rekapitulace!A67</f>
        <v>Zařízení staveniště</v>
      </c>
      <c r="E19" s="44"/>
      <c r="F19" s="45"/>
      <c r="G19" s="407">
        <f>Rekapitulace!I67</f>
        <v>0</v>
      </c>
    </row>
    <row r="20" spans="1:7" ht="15.75" customHeight="1">
      <c r="A20" s="48"/>
      <c r="B20" s="40"/>
      <c r="C20" s="407"/>
      <c r="D20" s="8" t="str">
        <f>Rekapitulace!A68</f>
        <v>Provoz investora</v>
      </c>
      <c r="E20" s="44"/>
      <c r="F20" s="45"/>
      <c r="G20" s="407">
        <f>Rekapitulace!I68</f>
        <v>0</v>
      </c>
    </row>
    <row r="21" spans="1:7" ht="15.75" customHeight="1">
      <c r="A21" s="48" t="s">
        <v>30</v>
      </c>
      <c r="B21" s="40"/>
      <c r="C21" s="407">
        <f>HZS</f>
        <v>0</v>
      </c>
      <c r="D21" s="8" t="str">
        <f>Rekapitulace!A69</f>
        <v>Kompletační činnost (IČD)</v>
      </c>
      <c r="E21" s="44"/>
      <c r="F21" s="45"/>
      <c r="G21" s="407">
        <f>Rekapitulace!I69</f>
        <v>0</v>
      </c>
    </row>
    <row r="22" spans="1:7" ht="15.75" customHeight="1">
      <c r="A22" s="49" t="s">
        <v>31</v>
      </c>
      <c r="B22" s="50"/>
      <c r="C22" s="407">
        <f>C19+C21</f>
        <v>0</v>
      </c>
      <c r="D22" s="8" t="s">
        <v>32</v>
      </c>
      <c r="E22" s="44"/>
      <c r="F22" s="45"/>
      <c r="G22" s="407">
        <f>G23-SUM(G15:G21)</f>
        <v>0</v>
      </c>
    </row>
    <row r="23" spans="1:7" ht="15.75" customHeight="1" thickBot="1">
      <c r="A23" s="526" t="s">
        <v>33</v>
      </c>
      <c r="B23" s="527"/>
      <c r="C23" s="415">
        <f>C22+G23</f>
        <v>0</v>
      </c>
      <c r="D23" s="51" t="s">
        <v>34</v>
      </c>
      <c r="E23" s="52"/>
      <c r="F23" s="53"/>
      <c r="G23" s="407">
        <f>VRN</f>
        <v>0</v>
      </c>
    </row>
    <row r="24" spans="1:7" ht="12.75">
      <c r="A24" s="54" t="s">
        <v>35</v>
      </c>
      <c r="B24" s="55"/>
      <c r="C24" s="416"/>
      <c r="D24" s="55" t="s">
        <v>36</v>
      </c>
      <c r="E24" s="55"/>
      <c r="F24" s="56" t="s">
        <v>37</v>
      </c>
      <c r="G24" s="429"/>
    </row>
    <row r="25" spans="1:7" ht="12.75">
      <c r="A25" s="49" t="s">
        <v>38</v>
      </c>
      <c r="B25" s="50"/>
      <c r="C25" s="385"/>
      <c r="D25" s="50" t="s">
        <v>38</v>
      </c>
      <c r="E25" s="58"/>
      <c r="F25" s="59" t="s">
        <v>38</v>
      </c>
      <c r="G25" s="430"/>
    </row>
    <row r="26" spans="1:7" ht="37.5" customHeight="1">
      <c r="A26" s="49" t="s">
        <v>39</v>
      </c>
      <c r="B26" s="60"/>
      <c r="C26" s="385"/>
      <c r="D26" s="50" t="s">
        <v>39</v>
      </c>
      <c r="E26" s="58"/>
      <c r="F26" s="59" t="s">
        <v>39</v>
      </c>
      <c r="G26" s="430"/>
    </row>
    <row r="27" spans="1:7" ht="12.75">
      <c r="A27" s="49"/>
      <c r="B27" s="61"/>
      <c r="C27" s="385"/>
      <c r="D27" s="50"/>
      <c r="E27" s="58"/>
      <c r="F27" s="59"/>
      <c r="G27" s="430"/>
    </row>
    <row r="28" spans="1:7" ht="12.75">
      <c r="A28" s="49" t="s">
        <v>40</v>
      </c>
      <c r="B28" s="50"/>
      <c r="C28" s="385"/>
      <c r="D28" s="59" t="s">
        <v>41</v>
      </c>
      <c r="E28" s="57"/>
      <c r="F28" s="62" t="s">
        <v>41</v>
      </c>
      <c r="G28" s="430"/>
    </row>
    <row r="29" spans="1:7" ht="69" customHeight="1">
      <c r="A29" s="49"/>
      <c r="B29" s="50"/>
      <c r="C29" s="417"/>
      <c r="D29" s="64"/>
      <c r="E29" s="63"/>
      <c r="F29" s="50"/>
      <c r="G29" s="430"/>
    </row>
    <row r="30" spans="1:7" ht="12.75">
      <c r="A30" s="65" t="s">
        <v>42</v>
      </c>
      <c r="B30" s="66"/>
      <c r="C30" s="418">
        <v>21</v>
      </c>
      <c r="D30" s="66" t="s">
        <v>43</v>
      </c>
      <c r="E30" s="67"/>
      <c r="F30" s="519">
        <f>C23-F32</f>
        <v>0</v>
      </c>
      <c r="G30" s="520"/>
    </row>
    <row r="31" spans="1:7" ht="12.75">
      <c r="A31" s="65" t="s">
        <v>44</v>
      </c>
      <c r="B31" s="66"/>
      <c r="C31" s="418">
        <f>SazbaDPH1</f>
        <v>21</v>
      </c>
      <c r="D31" s="66" t="s">
        <v>45</v>
      </c>
      <c r="E31" s="67"/>
      <c r="F31" s="519">
        <f>(PRODUCT(F30,C31/100))</f>
        <v>0</v>
      </c>
      <c r="G31" s="520"/>
    </row>
    <row r="32" spans="1:7" ht="12.75">
      <c r="A32" s="65" t="s">
        <v>42</v>
      </c>
      <c r="B32" s="66"/>
      <c r="C32" s="418">
        <v>0</v>
      </c>
      <c r="D32" s="66" t="s">
        <v>45</v>
      </c>
      <c r="E32" s="67"/>
      <c r="F32" s="519">
        <v>0</v>
      </c>
      <c r="G32" s="520"/>
    </row>
    <row r="33" spans="1:7" ht="12.75">
      <c r="A33" s="65" t="s">
        <v>44</v>
      </c>
      <c r="B33" s="68"/>
      <c r="C33" s="419">
        <f>SazbaDPH2</f>
        <v>0</v>
      </c>
      <c r="D33" s="66" t="s">
        <v>45</v>
      </c>
      <c r="E33" s="45"/>
      <c r="F33" s="519">
        <f>ROUND(PRODUCT(F32,C33/100),0)</f>
        <v>0</v>
      </c>
      <c r="G33" s="520"/>
    </row>
    <row r="34" spans="1:7" s="72" customFormat="1" ht="19.5" customHeight="1" thickBot="1">
      <c r="A34" s="69" t="s">
        <v>46</v>
      </c>
      <c r="B34" s="70"/>
      <c r="C34" s="420"/>
      <c r="D34" s="70"/>
      <c r="E34" s="71"/>
      <c r="F34" s="521">
        <f>(SUM(F30:F33))</f>
        <v>0</v>
      </c>
      <c r="G34" s="522"/>
    </row>
    <row r="36" spans="1:7" ht="12.75">
      <c r="A36" s="73" t="s">
        <v>47</v>
      </c>
      <c r="B36" s="73"/>
      <c r="C36" s="421"/>
      <c r="D36" s="73"/>
      <c r="E36" s="73"/>
      <c r="F36" s="73"/>
      <c r="G36" s="421"/>
    </row>
    <row r="37" spans="1:7" ht="14.25" customHeight="1">
      <c r="A37" s="73"/>
      <c r="B37" s="523" t="s">
        <v>1567</v>
      </c>
      <c r="C37" s="524"/>
      <c r="D37" s="524"/>
      <c r="E37" s="524"/>
      <c r="F37" s="524"/>
      <c r="G37" s="524"/>
    </row>
    <row r="38" spans="1:7" ht="12.75" customHeight="1">
      <c r="A38" s="74"/>
      <c r="B38" s="524"/>
      <c r="C38" s="524"/>
      <c r="D38" s="524"/>
      <c r="E38" s="524"/>
      <c r="F38" s="524"/>
      <c r="G38" s="524"/>
    </row>
    <row r="39" spans="1:7" ht="12.75">
      <c r="A39" s="74"/>
      <c r="B39" s="524"/>
      <c r="C39" s="524"/>
      <c r="D39" s="524"/>
      <c r="E39" s="524"/>
      <c r="F39" s="524"/>
      <c r="G39" s="524"/>
    </row>
    <row r="40" spans="1:7" ht="12.75">
      <c r="A40" s="74"/>
      <c r="B40" s="524"/>
      <c r="C40" s="524"/>
      <c r="D40" s="524"/>
      <c r="E40" s="524"/>
      <c r="F40" s="524"/>
      <c r="G40" s="524"/>
    </row>
    <row r="41" spans="1:7" ht="12.75">
      <c r="A41" s="74"/>
      <c r="B41" s="524"/>
      <c r="C41" s="524"/>
      <c r="D41" s="524"/>
      <c r="E41" s="524"/>
      <c r="F41" s="524"/>
      <c r="G41" s="524"/>
    </row>
    <row r="42" spans="1:7" ht="12.75">
      <c r="A42" s="74"/>
      <c r="B42" s="524"/>
      <c r="C42" s="524"/>
      <c r="D42" s="524"/>
      <c r="E42" s="524"/>
      <c r="F42" s="524"/>
      <c r="G42" s="524"/>
    </row>
    <row r="43" spans="1:7" ht="12.75">
      <c r="A43" s="74"/>
      <c r="B43" s="524"/>
      <c r="C43" s="524"/>
      <c r="D43" s="524"/>
      <c r="E43" s="524"/>
      <c r="F43" s="524"/>
      <c r="G43" s="524"/>
    </row>
    <row r="44" spans="1:7" ht="12.75">
      <c r="A44" s="74"/>
      <c r="B44" s="524"/>
      <c r="C44" s="524"/>
      <c r="D44" s="524"/>
      <c r="E44" s="524"/>
      <c r="F44" s="524"/>
      <c r="G44" s="524"/>
    </row>
    <row r="45" spans="1:7" ht="0.75" customHeight="1">
      <c r="A45" s="74"/>
      <c r="B45" s="524"/>
      <c r="C45" s="524"/>
      <c r="D45" s="524"/>
      <c r="E45" s="524"/>
      <c r="F45" s="524"/>
      <c r="G45" s="524"/>
    </row>
    <row r="46" spans="2:7" ht="12.75">
      <c r="B46" s="518"/>
      <c r="C46" s="518"/>
      <c r="D46" s="518"/>
      <c r="E46" s="518"/>
      <c r="F46" s="518"/>
      <c r="G46" s="518"/>
    </row>
    <row r="47" spans="2:7" ht="12.75">
      <c r="B47" s="518"/>
      <c r="C47" s="518"/>
      <c r="D47" s="518"/>
      <c r="E47" s="518"/>
      <c r="F47" s="518"/>
      <c r="G47" s="518"/>
    </row>
    <row r="48" spans="2:7" ht="12.75">
      <c r="B48" s="518"/>
      <c r="C48" s="518"/>
      <c r="D48" s="518"/>
      <c r="E48" s="518"/>
      <c r="F48" s="518"/>
      <c r="G48" s="518"/>
    </row>
    <row r="49" spans="2:7" ht="12.75">
      <c r="B49" s="518"/>
      <c r="C49" s="518"/>
      <c r="D49" s="518"/>
      <c r="E49" s="518"/>
      <c r="F49" s="518"/>
      <c r="G49" s="518"/>
    </row>
  </sheetData>
  <sheetProtection/>
  <mergeCells count="16">
    <mergeCell ref="C12:E12"/>
    <mergeCell ref="A23:B23"/>
    <mergeCell ref="B46:G46"/>
    <mergeCell ref="B47:G47"/>
    <mergeCell ref="F30:G30"/>
    <mergeCell ref="F31:G31"/>
    <mergeCell ref="C8:E8"/>
    <mergeCell ref="C9:E9"/>
    <mergeCell ref="C10:E10"/>
    <mergeCell ref="C11:E11"/>
    <mergeCell ref="B49:G49"/>
    <mergeCell ref="F32:G32"/>
    <mergeCell ref="F33:G33"/>
    <mergeCell ref="F34:G34"/>
    <mergeCell ref="B37:G45"/>
    <mergeCell ref="B48:G4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scale="96" r:id="rId1"/>
  <headerFooter alignWithMargins="0">
    <oddFooter>&amp;L&amp;9Zpracováno programem &amp;"Arial CE,Tučné"BUILDpower,  © RTS, a.s.&amp;R&amp;"Arial,Obyčejné"Strana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G27"/>
  <sheetViews>
    <sheetView view="pageBreakPreview" zoomScaleSheetLayoutView="100" zoomScalePageLayoutView="0" workbookViewId="0" topLeftCell="A1">
      <selection activeCell="F2" sqref="F2"/>
    </sheetView>
  </sheetViews>
  <sheetFormatPr defaultColWidth="9.00390625" defaultRowHeight="12.75"/>
  <cols>
    <col min="2" max="2" width="11.375" style="0" customWidth="1"/>
    <col min="3" max="3" width="27.25390625" style="0" customWidth="1"/>
    <col min="6" max="6" width="13.625" style="0" customWidth="1"/>
    <col min="7" max="7" width="15.875" style="0" customWidth="1"/>
  </cols>
  <sheetData>
    <row r="3" spans="1:2" ht="12.75">
      <c r="A3" s="579" t="s">
        <v>1795</v>
      </c>
      <c r="B3" s="580"/>
    </row>
    <row r="4" spans="1:7" ht="15.75">
      <c r="A4" s="581" t="s">
        <v>1796</v>
      </c>
      <c r="B4" s="582"/>
      <c r="C4" s="582"/>
      <c r="D4" s="582"/>
      <c r="E4" s="582"/>
      <c r="F4" s="582"/>
      <c r="G4" s="583"/>
    </row>
    <row r="5" spans="1:7" ht="12.75">
      <c r="A5" s="577" t="s">
        <v>1797</v>
      </c>
      <c r="B5" s="577"/>
      <c r="C5" s="227" t="s">
        <v>1798</v>
      </c>
      <c r="D5" s="89"/>
      <c r="E5" s="584" t="s">
        <v>1950</v>
      </c>
      <c r="F5" s="584"/>
      <c r="G5" s="584"/>
    </row>
    <row r="6" spans="1:7" ht="12.75">
      <c r="A6" s="577" t="s">
        <v>1799</v>
      </c>
      <c r="B6" s="577"/>
      <c r="C6" s="367" t="s">
        <v>2103</v>
      </c>
      <c r="D6" s="588" t="s">
        <v>1564</v>
      </c>
      <c r="E6" s="589"/>
      <c r="F6" s="589"/>
      <c r="G6" s="589"/>
    </row>
    <row r="7" spans="1:2" ht="12.75">
      <c r="A7" s="228"/>
      <c r="B7" s="228"/>
    </row>
    <row r="8" spans="1:7" ht="25.5">
      <c r="A8" s="226" t="s">
        <v>1743</v>
      </c>
      <c r="B8" s="226" t="s">
        <v>1800</v>
      </c>
      <c r="C8" s="226" t="s">
        <v>1801</v>
      </c>
      <c r="D8" s="226" t="s">
        <v>68</v>
      </c>
      <c r="E8" s="226" t="s">
        <v>1802</v>
      </c>
      <c r="F8" s="229" t="s">
        <v>1803</v>
      </c>
      <c r="G8" s="229" t="s">
        <v>2101</v>
      </c>
    </row>
    <row r="9" spans="1:7" ht="25.5">
      <c r="A9" s="230">
        <v>1</v>
      </c>
      <c r="B9" s="230">
        <v>741000001</v>
      </c>
      <c r="C9" s="231" t="s">
        <v>1805</v>
      </c>
      <c r="D9" s="232" t="s">
        <v>75</v>
      </c>
      <c r="E9" s="233">
        <v>184</v>
      </c>
      <c r="F9" s="234">
        <v>0</v>
      </c>
      <c r="G9" s="234">
        <f>E9*F9</f>
        <v>0</v>
      </c>
    </row>
    <row r="10" spans="1:7" ht="15" customHeight="1">
      <c r="A10" s="230">
        <v>2</v>
      </c>
      <c r="B10" s="230">
        <v>741000002</v>
      </c>
      <c r="C10" s="231" t="s">
        <v>1806</v>
      </c>
      <c r="D10" s="232" t="s">
        <v>75</v>
      </c>
      <c r="E10" s="233">
        <v>5</v>
      </c>
      <c r="F10" s="234">
        <v>0</v>
      </c>
      <c r="G10" s="234">
        <f aca="true" t="shared" si="0" ref="G10:G25">E10*F10</f>
        <v>0</v>
      </c>
    </row>
    <row r="11" spans="1:7" ht="15" customHeight="1">
      <c r="A11" s="230">
        <v>3</v>
      </c>
      <c r="B11" s="230">
        <v>741000003</v>
      </c>
      <c r="C11" s="231" t="s">
        <v>1807</v>
      </c>
      <c r="D11" s="232" t="s">
        <v>158</v>
      </c>
      <c r="E11" s="233">
        <v>116</v>
      </c>
      <c r="F11" s="234">
        <v>0</v>
      </c>
      <c r="G11" s="234">
        <f t="shared" si="0"/>
        <v>0</v>
      </c>
    </row>
    <row r="12" spans="1:7" ht="15" customHeight="1">
      <c r="A12" s="230">
        <v>4</v>
      </c>
      <c r="B12" s="230">
        <v>741000004</v>
      </c>
      <c r="C12" s="231" t="s">
        <v>1808</v>
      </c>
      <c r="D12" s="232" t="s">
        <v>158</v>
      </c>
      <c r="E12" s="233">
        <v>234</v>
      </c>
      <c r="F12" s="234">
        <v>0</v>
      </c>
      <c r="G12" s="234">
        <f t="shared" si="0"/>
        <v>0</v>
      </c>
    </row>
    <row r="13" spans="1:7" ht="15" customHeight="1">
      <c r="A13" s="230">
        <v>5</v>
      </c>
      <c r="B13" s="230">
        <v>741000005</v>
      </c>
      <c r="C13" s="235" t="s">
        <v>1809</v>
      </c>
      <c r="D13" s="232" t="s">
        <v>75</v>
      </c>
      <c r="E13" s="233">
        <v>43</v>
      </c>
      <c r="F13" s="234">
        <v>0</v>
      </c>
      <c r="G13" s="234">
        <f t="shared" si="0"/>
        <v>0</v>
      </c>
    </row>
    <row r="14" spans="1:7" ht="15" customHeight="1">
      <c r="A14" s="230">
        <v>6</v>
      </c>
      <c r="B14" s="230">
        <v>741000006</v>
      </c>
      <c r="C14" s="231" t="s">
        <v>1810</v>
      </c>
      <c r="D14" s="232" t="s">
        <v>75</v>
      </c>
      <c r="E14" s="233">
        <v>8</v>
      </c>
      <c r="F14" s="234">
        <v>0</v>
      </c>
      <c r="G14" s="234">
        <f>F14*E14</f>
        <v>0</v>
      </c>
    </row>
    <row r="15" spans="1:7" ht="15" customHeight="1">
      <c r="A15" s="230">
        <v>7</v>
      </c>
      <c r="B15" s="230">
        <v>741000007</v>
      </c>
      <c r="C15" s="231" t="s">
        <v>1811</v>
      </c>
      <c r="D15" s="232" t="s">
        <v>75</v>
      </c>
      <c r="E15" s="233">
        <v>8</v>
      </c>
      <c r="F15" s="234">
        <v>0</v>
      </c>
      <c r="G15" s="234">
        <f t="shared" si="0"/>
        <v>0</v>
      </c>
    </row>
    <row r="16" spans="1:7" ht="15" customHeight="1">
      <c r="A16" s="230">
        <v>8</v>
      </c>
      <c r="B16" s="230">
        <v>741000008</v>
      </c>
      <c r="C16" s="231" t="s">
        <v>1812</v>
      </c>
      <c r="D16" s="232" t="s">
        <v>75</v>
      </c>
      <c r="E16" s="233">
        <v>8</v>
      </c>
      <c r="F16" s="234">
        <v>0</v>
      </c>
      <c r="G16" s="234">
        <f t="shared" si="0"/>
        <v>0</v>
      </c>
    </row>
    <row r="17" spans="1:7" ht="15" customHeight="1">
      <c r="A17" s="230">
        <v>9</v>
      </c>
      <c r="B17" s="230">
        <v>741000009</v>
      </c>
      <c r="C17" s="231" t="s">
        <v>1813</v>
      </c>
      <c r="D17" s="232" t="s">
        <v>75</v>
      </c>
      <c r="E17" s="233">
        <v>30</v>
      </c>
      <c r="F17" s="234">
        <v>0</v>
      </c>
      <c r="G17" s="234">
        <f t="shared" si="0"/>
        <v>0</v>
      </c>
    </row>
    <row r="18" spans="1:7" ht="15" customHeight="1">
      <c r="A18" s="230">
        <v>10</v>
      </c>
      <c r="B18" s="230">
        <v>741000010</v>
      </c>
      <c r="C18" s="231" t="s">
        <v>1814</v>
      </c>
      <c r="D18" s="232" t="s">
        <v>75</v>
      </c>
      <c r="E18" s="233">
        <v>15</v>
      </c>
      <c r="F18" s="234">
        <v>0</v>
      </c>
      <c r="G18" s="234">
        <f t="shared" si="0"/>
        <v>0</v>
      </c>
    </row>
    <row r="19" spans="1:7" ht="15" customHeight="1">
      <c r="A19" s="230">
        <v>11</v>
      </c>
      <c r="B19" s="230">
        <v>741000011</v>
      </c>
      <c r="C19" s="231" t="s">
        <v>1815</v>
      </c>
      <c r="D19" s="232" t="s">
        <v>75</v>
      </c>
      <c r="E19" s="233">
        <v>30</v>
      </c>
      <c r="F19" s="234">
        <v>0</v>
      </c>
      <c r="G19" s="234">
        <f t="shared" si="0"/>
        <v>0</v>
      </c>
    </row>
    <row r="20" spans="1:7" ht="15" customHeight="1">
      <c r="A20" s="230">
        <v>12</v>
      </c>
      <c r="B20" s="230">
        <v>741000012</v>
      </c>
      <c r="C20" s="231" t="s">
        <v>1816</v>
      </c>
      <c r="D20" s="232" t="s">
        <v>158</v>
      </c>
      <c r="E20" s="233">
        <v>150</v>
      </c>
      <c r="F20" s="234">
        <v>0</v>
      </c>
      <c r="G20" s="234">
        <f t="shared" si="0"/>
        <v>0</v>
      </c>
    </row>
    <row r="21" spans="1:7" ht="15" customHeight="1">
      <c r="A21" s="230">
        <v>13</v>
      </c>
      <c r="B21" s="230">
        <v>741000013</v>
      </c>
      <c r="C21" s="231" t="s">
        <v>1817</v>
      </c>
      <c r="D21" s="232" t="s">
        <v>75</v>
      </c>
      <c r="E21" s="233">
        <v>8</v>
      </c>
      <c r="F21" s="234">
        <v>0</v>
      </c>
      <c r="G21" s="234">
        <f>F21*E21</f>
        <v>0</v>
      </c>
    </row>
    <row r="22" spans="1:7" ht="15" customHeight="1">
      <c r="A22" s="230">
        <v>14</v>
      </c>
      <c r="B22" s="230">
        <v>741000014</v>
      </c>
      <c r="C22" s="231" t="s">
        <v>1818</v>
      </c>
      <c r="D22" s="232" t="s">
        <v>75</v>
      </c>
      <c r="E22" s="233">
        <v>7</v>
      </c>
      <c r="F22" s="234">
        <v>0</v>
      </c>
      <c r="G22" s="234">
        <f t="shared" si="0"/>
        <v>0</v>
      </c>
    </row>
    <row r="23" spans="1:7" ht="15" customHeight="1">
      <c r="A23" s="230">
        <v>15</v>
      </c>
      <c r="B23" s="230">
        <v>741000015</v>
      </c>
      <c r="C23" s="231" t="s">
        <v>1819</v>
      </c>
      <c r="D23" s="232" t="s">
        <v>75</v>
      </c>
      <c r="E23" s="233">
        <v>3</v>
      </c>
      <c r="F23" s="234">
        <v>0</v>
      </c>
      <c r="G23" s="234">
        <f t="shared" si="0"/>
        <v>0</v>
      </c>
    </row>
    <row r="24" spans="1:7" ht="15" customHeight="1">
      <c r="A24" s="230">
        <v>16</v>
      </c>
      <c r="B24" s="230">
        <v>741000016</v>
      </c>
      <c r="C24" s="231" t="s">
        <v>1820</v>
      </c>
      <c r="D24" s="232" t="s">
        <v>158</v>
      </c>
      <c r="E24" s="233">
        <v>50</v>
      </c>
      <c r="F24" s="234">
        <v>0</v>
      </c>
      <c r="G24" s="234">
        <f t="shared" si="0"/>
        <v>0</v>
      </c>
    </row>
    <row r="25" spans="1:7" ht="15" customHeight="1">
      <c r="A25" s="230">
        <v>17</v>
      </c>
      <c r="B25" s="230">
        <v>741000017</v>
      </c>
      <c r="C25" s="231" t="s">
        <v>1821</v>
      </c>
      <c r="D25" s="232" t="s">
        <v>75</v>
      </c>
      <c r="E25" s="233">
        <v>32</v>
      </c>
      <c r="F25" s="234">
        <v>0</v>
      </c>
      <c r="G25" s="234">
        <f t="shared" si="0"/>
        <v>0</v>
      </c>
    </row>
    <row r="26" spans="1:7" ht="25.5">
      <c r="A26" s="230">
        <v>18</v>
      </c>
      <c r="B26" s="230">
        <v>741000018</v>
      </c>
      <c r="C26" s="231" t="s">
        <v>2094</v>
      </c>
      <c r="D26" s="232" t="s">
        <v>2371</v>
      </c>
      <c r="E26" s="233">
        <v>1</v>
      </c>
      <c r="F26" s="234">
        <v>0</v>
      </c>
      <c r="G26" s="234">
        <f>E26*F26</f>
        <v>0</v>
      </c>
    </row>
    <row r="27" spans="1:7" ht="15" customHeight="1">
      <c r="A27" s="230"/>
      <c r="B27" s="230"/>
      <c r="C27" s="236" t="s">
        <v>1794</v>
      </c>
      <c r="D27" s="232"/>
      <c r="E27" s="237" t="s">
        <v>1950</v>
      </c>
      <c r="F27" s="238" t="s">
        <v>1950</v>
      </c>
      <c r="G27" s="239">
        <f>SUM(G9:G26)</f>
        <v>0</v>
      </c>
    </row>
  </sheetData>
  <sheetProtection/>
  <mergeCells count="6">
    <mergeCell ref="A6:B6"/>
    <mergeCell ref="A3:B3"/>
    <mergeCell ref="A4:G4"/>
    <mergeCell ref="A5:B5"/>
    <mergeCell ref="E5:G5"/>
    <mergeCell ref="D6:G6"/>
  </mergeCells>
  <printOptions/>
  <pageMargins left="0.7" right="0.7" top="0.787401575" bottom="0.7874015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22"/>
  <sheetViews>
    <sheetView view="pageBreakPreview" zoomScaleSheetLayoutView="100" zoomScalePageLayoutView="0" workbookViewId="0" topLeftCell="A28">
      <selection activeCell="B38" sqref="B3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4.25390625" style="102" customWidth="1"/>
    <col min="6" max="6" width="14.375" style="102" customWidth="1"/>
    <col min="7" max="7" width="15.625" style="102" customWidth="1"/>
    <col min="8" max="8" width="13.00390625" style="102" customWidth="1"/>
    <col min="9" max="9" width="12.875" style="102" customWidth="1"/>
  </cols>
  <sheetData>
    <row r="1" spans="1:9" ht="13.5" thickTop="1">
      <c r="A1" s="528" t="s">
        <v>48</v>
      </c>
      <c r="B1" s="529"/>
      <c r="C1" s="75" t="str">
        <f>CONCATENATE(cislostavby," ",nazevstavby)</f>
        <v>2012/54 Ubytovna odsouzených budova 17</v>
      </c>
      <c r="D1" s="76"/>
      <c r="E1" s="380"/>
      <c r="F1" s="391"/>
      <c r="G1" s="398" t="s">
        <v>49</v>
      </c>
      <c r="H1" s="401"/>
      <c r="I1" s="402"/>
    </row>
    <row r="2" spans="1:9" ht="13.5" thickBot="1">
      <c r="A2" s="530" t="s">
        <v>50</v>
      </c>
      <c r="B2" s="531"/>
      <c r="C2" s="77" t="str">
        <f>CONCATENATE(cisloobjektu," ",nazevobjektu)</f>
        <v>01 Ubytovna odsouzených</v>
      </c>
      <c r="D2" s="78"/>
      <c r="E2" s="381"/>
      <c r="F2" s="392"/>
      <c r="G2" s="532" t="s">
        <v>1560</v>
      </c>
      <c r="H2" s="533"/>
      <c r="I2" s="534"/>
    </row>
    <row r="3" spans="1:9" ht="13.5" thickTop="1">
      <c r="A3" s="58"/>
      <c r="B3" s="58"/>
      <c r="C3" s="58"/>
      <c r="D3" s="58"/>
      <c r="E3" s="382"/>
      <c r="F3" s="387"/>
      <c r="G3" s="382"/>
      <c r="H3" s="382"/>
      <c r="I3" s="382"/>
    </row>
    <row r="4" spans="1:9" ht="19.5" customHeight="1">
      <c r="A4" s="79" t="s">
        <v>51</v>
      </c>
      <c r="B4" s="80"/>
      <c r="C4" s="80"/>
      <c r="D4" s="80"/>
      <c r="E4" s="383"/>
      <c r="F4" s="388"/>
      <c r="G4" s="388"/>
      <c r="H4" s="388"/>
      <c r="I4" s="388"/>
    </row>
    <row r="5" spans="1:9" ht="13.5" thickBot="1">
      <c r="A5" s="58"/>
      <c r="B5" s="58"/>
      <c r="C5" s="58"/>
      <c r="D5" s="58"/>
      <c r="E5" s="382"/>
      <c r="F5" s="382"/>
      <c r="G5" s="382"/>
      <c r="H5" s="382"/>
      <c r="I5" s="382"/>
    </row>
    <row r="6" spans="1:9" s="26" customFormat="1" ht="13.5" thickBot="1">
      <c r="A6" s="81"/>
      <c r="B6" s="82" t="s">
        <v>52</v>
      </c>
      <c r="C6" s="82"/>
      <c r="D6" s="83"/>
      <c r="E6" s="384" t="s">
        <v>53</v>
      </c>
      <c r="F6" s="393" t="s">
        <v>54</v>
      </c>
      <c r="G6" s="393" t="s">
        <v>55</v>
      </c>
      <c r="H6" s="393" t="s">
        <v>56</v>
      </c>
      <c r="I6" s="403" t="s">
        <v>30</v>
      </c>
    </row>
    <row r="7" spans="1:9" s="26" customFormat="1" ht="12.75">
      <c r="A7" s="157"/>
      <c r="B7" s="431" t="s">
        <v>2100</v>
      </c>
      <c r="C7" s="50"/>
      <c r="D7" s="85"/>
      <c r="E7" s="385"/>
      <c r="F7" s="394"/>
      <c r="G7" s="394"/>
      <c r="H7" s="394"/>
      <c r="I7" s="404"/>
    </row>
    <row r="8" spans="1:9" s="26" customFormat="1" ht="12.75">
      <c r="A8" s="157" t="str">
        <f>'Stavební úpravy obj.č.17'!B7</f>
        <v>1</v>
      </c>
      <c r="B8" s="84" t="str">
        <f>'Stavební úpravy obj.č.17'!C7</f>
        <v>Zemní práce</v>
      </c>
      <c r="C8" s="50"/>
      <c r="D8" s="85"/>
      <c r="E8" s="385">
        <f>'Stavební úpravy obj.č.17'!G20</f>
        <v>0</v>
      </c>
      <c r="F8" s="394">
        <v>0</v>
      </c>
      <c r="G8" s="394">
        <v>0</v>
      </c>
      <c r="H8" s="394">
        <v>0</v>
      </c>
      <c r="I8" s="404">
        <v>0</v>
      </c>
    </row>
    <row r="9" spans="1:9" s="26" customFormat="1" ht="12.75">
      <c r="A9" s="157" t="str">
        <f>'Stavební úpravy obj.č.17'!B21</f>
        <v>16</v>
      </c>
      <c r="B9" s="84" t="str">
        <f>'Stavební úpravy obj.č.17'!C21</f>
        <v>Přemístění výkopku</v>
      </c>
      <c r="C9" s="50"/>
      <c r="D9" s="85"/>
      <c r="E9" s="385">
        <f>'Stavební úpravy obj.č.17'!G25</f>
        <v>0</v>
      </c>
      <c r="F9" s="394">
        <v>0</v>
      </c>
      <c r="G9" s="394">
        <v>0</v>
      </c>
      <c r="H9" s="394">
        <v>0</v>
      </c>
      <c r="I9" s="404">
        <v>0</v>
      </c>
    </row>
    <row r="10" spans="1:9" s="26" customFormat="1" ht="12.75">
      <c r="A10" s="157" t="str">
        <f>'Stavební úpravy obj.č.17'!B26</f>
        <v>2</v>
      </c>
      <c r="B10" s="84" t="str">
        <f>'Stavební úpravy obj.č.17'!C26</f>
        <v>Základy a zvláštní zakládání</v>
      </c>
      <c r="C10" s="50"/>
      <c r="D10" s="85"/>
      <c r="E10" s="385">
        <f>'Stavební úpravy obj.č.17'!G41</f>
        <v>0</v>
      </c>
      <c r="F10" s="394">
        <v>0</v>
      </c>
      <c r="G10" s="394">
        <v>0</v>
      </c>
      <c r="H10" s="394">
        <v>0</v>
      </c>
      <c r="I10" s="404">
        <v>0</v>
      </c>
    </row>
    <row r="11" spans="1:9" s="26" customFormat="1" ht="12.75">
      <c r="A11" s="157" t="str">
        <f>'Stavební úpravy obj.č.17'!B42</f>
        <v>3</v>
      </c>
      <c r="B11" s="84" t="str">
        <f>'Stavební úpravy obj.č.17'!C42</f>
        <v>Svislé a kompletní konstrukce</v>
      </c>
      <c r="C11" s="50"/>
      <c r="D11" s="85"/>
      <c r="E11" s="385">
        <f>'Stavební úpravy obj.č.17'!G154</f>
        <v>0</v>
      </c>
      <c r="F11" s="394">
        <v>0</v>
      </c>
      <c r="G11" s="394">
        <v>0</v>
      </c>
      <c r="H11" s="394">
        <v>0</v>
      </c>
      <c r="I11" s="404">
        <v>0</v>
      </c>
    </row>
    <row r="12" spans="1:9" s="26" customFormat="1" ht="12.75">
      <c r="A12" s="157" t="str">
        <f>'Stavební úpravy obj.č.17'!B155</f>
        <v>4</v>
      </c>
      <c r="B12" s="84" t="str">
        <f>'Stavební úpravy obj.č.17'!C155</f>
        <v>Vodorovné konstrukce</v>
      </c>
      <c r="C12" s="50"/>
      <c r="D12" s="85"/>
      <c r="E12" s="385">
        <f>'Stavební úpravy obj.č.17'!G179</f>
        <v>0</v>
      </c>
      <c r="F12" s="394">
        <v>0</v>
      </c>
      <c r="G12" s="394">
        <v>0</v>
      </c>
      <c r="H12" s="394">
        <v>0</v>
      </c>
      <c r="I12" s="404">
        <v>0</v>
      </c>
    </row>
    <row r="13" spans="1:9" s="26" customFormat="1" ht="12.75">
      <c r="A13" s="157" t="str">
        <f>'Stavební úpravy obj.č.17'!B180</f>
        <v>61</v>
      </c>
      <c r="B13" s="84" t="str">
        <f>'Stavební úpravy obj.č.17'!C180</f>
        <v>Upravy povrchů vnitřní</v>
      </c>
      <c r="C13" s="50"/>
      <c r="D13" s="85"/>
      <c r="E13" s="385">
        <f>'Stavební úpravy obj.č.17'!G453</f>
        <v>0</v>
      </c>
      <c r="F13" s="394">
        <v>0</v>
      </c>
      <c r="G13" s="394">
        <v>0</v>
      </c>
      <c r="H13" s="394">
        <v>0</v>
      </c>
      <c r="I13" s="404">
        <v>0</v>
      </c>
    </row>
    <row r="14" spans="1:9" s="26" customFormat="1" ht="12.75">
      <c r="A14" s="157" t="str">
        <f>'Stavební úpravy obj.č.17'!B454</f>
        <v>63</v>
      </c>
      <c r="B14" s="84" t="str">
        <f>'Stavební úpravy obj.č.17'!C454</f>
        <v>Podlahy a podlahové konstrukce</v>
      </c>
      <c r="C14" s="50"/>
      <c r="D14" s="85"/>
      <c r="E14" s="385">
        <f>'Stavební úpravy obj.č.17'!G525</f>
        <v>0</v>
      </c>
      <c r="F14" s="394">
        <v>0</v>
      </c>
      <c r="G14" s="394">
        <v>0</v>
      </c>
      <c r="H14" s="394">
        <v>0</v>
      </c>
      <c r="I14" s="404">
        <v>0</v>
      </c>
    </row>
    <row r="15" spans="1:9" s="26" customFormat="1" ht="12.75">
      <c r="A15" s="157" t="str">
        <f>'Stavební úpravy obj.č.17'!B526</f>
        <v>64</v>
      </c>
      <c r="B15" s="84" t="str">
        <f>'Stavební úpravy obj.č.17'!C526</f>
        <v>Výplně otvorů</v>
      </c>
      <c r="C15" s="50"/>
      <c r="D15" s="85"/>
      <c r="E15" s="385">
        <f>'Stavební úpravy obj.č.17'!G543</f>
        <v>0</v>
      </c>
      <c r="F15" s="394">
        <v>0</v>
      </c>
      <c r="G15" s="394">
        <v>0</v>
      </c>
      <c r="H15" s="394">
        <v>0</v>
      </c>
      <c r="I15" s="404">
        <v>0</v>
      </c>
    </row>
    <row r="16" spans="1:9" s="26" customFormat="1" ht="12.75">
      <c r="A16" s="157" t="s">
        <v>842</v>
      </c>
      <c r="B16" s="84" t="str">
        <f>'Stavební úpravy obj.č.17'!C544</f>
        <v>Lešení a stavební výtahy</v>
      </c>
      <c r="C16" s="50"/>
      <c r="D16" s="85"/>
      <c r="E16" s="385">
        <f>'Stavební úpravy obj.č.17'!G548</f>
        <v>0</v>
      </c>
      <c r="F16" s="394">
        <v>0</v>
      </c>
      <c r="G16" s="394">
        <v>0</v>
      </c>
      <c r="H16" s="394">
        <v>0</v>
      </c>
      <c r="I16" s="404">
        <v>0</v>
      </c>
    </row>
    <row r="17" spans="1:9" s="26" customFormat="1" ht="12.75">
      <c r="A17" s="157" t="s">
        <v>416</v>
      </c>
      <c r="B17" s="537" t="str">
        <f>'Stavební úpravy obj.č.17'!C549</f>
        <v>Různé dokončovací konstrukce a práce na pozemních stavbách</v>
      </c>
      <c r="C17" s="538"/>
      <c r="D17" s="539"/>
      <c r="E17" s="385">
        <f>'Stavební úpravy obj.č.17'!G561</f>
        <v>0</v>
      </c>
      <c r="F17" s="394">
        <v>0</v>
      </c>
      <c r="G17" s="394">
        <v>0</v>
      </c>
      <c r="H17" s="394">
        <v>0</v>
      </c>
      <c r="I17" s="404">
        <v>0</v>
      </c>
    </row>
    <row r="18" spans="1:9" s="26" customFormat="1" ht="12.75">
      <c r="A18" s="157" t="str">
        <f>'Stavební úpravy obj.č.17'!B562</f>
        <v>96</v>
      </c>
      <c r="B18" s="84" t="str">
        <f>'Stavební úpravy obj.č.17'!C562</f>
        <v>Bourání konstrukcí</v>
      </c>
      <c r="C18" s="50"/>
      <c r="D18" s="85"/>
      <c r="E18" s="385">
        <f>'Stavební úpravy obj.č.17'!G881</f>
        <v>0</v>
      </c>
      <c r="F18" s="394">
        <v>0</v>
      </c>
      <c r="G18" s="394">
        <v>0</v>
      </c>
      <c r="H18" s="394">
        <v>0</v>
      </c>
      <c r="I18" s="404">
        <v>0</v>
      </c>
    </row>
    <row r="19" spans="1:9" s="26" customFormat="1" ht="12.75">
      <c r="A19" s="157" t="str">
        <f>'Stavební úpravy obj.č.17'!B882</f>
        <v>99</v>
      </c>
      <c r="B19" s="84" t="str">
        <f>'Stavební úpravy obj.č.17'!C882</f>
        <v>Staveništní přesun hmot</v>
      </c>
      <c r="C19" s="50"/>
      <c r="D19" s="85"/>
      <c r="E19" s="385">
        <f>'Stavební úpravy obj.č.17'!G884</f>
        <v>0</v>
      </c>
      <c r="F19" s="394">
        <v>0</v>
      </c>
      <c r="G19" s="394">
        <v>0</v>
      </c>
      <c r="H19" s="394">
        <v>0</v>
      </c>
      <c r="I19" s="404">
        <v>0</v>
      </c>
    </row>
    <row r="20" spans="1:9" s="26" customFormat="1" ht="12.75">
      <c r="A20" s="157" t="str">
        <f>'Stavební úpravy obj.č.17'!B885</f>
        <v>711</v>
      </c>
      <c r="B20" s="84" t="str">
        <f>'Stavební úpravy obj.č.17'!C885</f>
        <v>Izolace proti vodě</v>
      </c>
      <c r="C20" s="50"/>
      <c r="D20" s="85"/>
      <c r="E20" s="385">
        <v>0</v>
      </c>
      <c r="F20" s="394">
        <f>'Stavební úpravy obj.č.17'!G935</f>
        <v>0</v>
      </c>
      <c r="G20" s="394">
        <v>0</v>
      </c>
      <c r="H20" s="394">
        <v>0</v>
      </c>
      <c r="I20" s="404">
        <v>0</v>
      </c>
    </row>
    <row r="21" spans="1:9" s="26" customFormat="1" ht="12.75">
      <c r="A21" s="157" t="str">
        <f>'Stavební úpravy obj.č.17'!B936</f>
        <v>721</v>
      </c>
      <c r="B21" s="84" t="str">
        <f>'Stavební úpravy obj.č.17'!C936</f>
        <v> Zdravotechnika</v>
      </c>
      <c r="C21" s="50"/>
      <c r="D21" s="85"/>
      <c r="E21" s="385">
        <v>0</v>
      </c>
      <c r="F21" s="394">
        <f>'Stavební úpravy obj.č.17'!G938</f>
        <v>0</v>
      </c>
      <c r="G21" s="394">
        <v>0</v>
      </c>
      <c r="H21" s="394">
        <v>0</v>
      </c>
      <c r="I21" s="404">
        <v>0</v>
      </c>
    </row>
    <row r="22" spans="1:9" s="26" customFormat="1" ht="12.75">
      <c r="A22" s="157" t="str">
        <f>'Stavební úpravy obj.č.17'!B939</f>
        <v>730</v>
      </c>
      <c r="B22" s="84" t="str">
        <f>'Stavební úpravy obj.č.17'!C939</f>
        <v>Ústřední vytápění</v>
      </c>
      <c r="C22" s="50"/>
      <c r="D22" s="85"/>
      <c r="E22" s="385">
        <v>0</v>
      </c>
      <c r="F22" s="394">
        <f>'Stavební úpravy obj.č.17'!G941</f>
        <v>0</v>
      </c>
      <c r="G22" s="394">
        <v>0</v>
      </c>
      <c r="H22" s="394">
        <v>0</v>
      </c>
      <c r="I22" s="404">
        <v>0</v>
      </c>
    </row>
    <row r="23" spans="1:9" s="26" customFormat="1" ht="12.75">
      <c r="A23" s="157" t="str">
        <f>'Stavební úpravy obj.č.17'!B942</f>
        <v>761</v>
      </c>
      <c r="B23" s="84" t="str">
        <f>'Stavební úpravy obj.č.17'!C942</f>
        <v>Konstrukce sklobetonové</v>
      </c>
      <c r="C23" s="50"/>
      <c r="D23" s="85"/>
      <c r="E23" s="385">
        <v>0</v>
      </c>
      <c r="F23" s="394">
        <f>'Stavební úpravy obj.č.17'!G949</f>
        <v>0</v>
      </c>
      <c r="G23" s="394">
        <v>0</v>
      </c>
      <c r="H23" s="394">
        <v>0</v>
      </c>
      <c r="I23" s="404">
        <v>0</v>
      </c>
    </row>
    <row r="24" spans="1:9" s="26" customFormat="1" ht="12.75">
      <c r="A24" s="157" t="str">
        <f>'Stavební úpravy obj.č.17'!B950</f>
        <v>766</v>
      </c>
      <c r="B24" s="84" t="str">
        <f>'Stavební úpravy obj.č.17'!C950</f>
        <v>Konstrukce truhlářské</v>
      </c>
      <c r="C24" s="50"/>
      <c r="D24" s="85"/>
      <c r="E24" s="385">
        <v>0</v>
      </c>
      <c r="F24" s="394">
        <f>'Stavební úpravy obj.č.17'!G975</f>
        <v>0</v>
      </c>
      <c r="G24" s="394">
        <v>0</v>
      </c>
      <c r="H24" s="394">
        <v>0</v>
      </c>
      <c r="I24" s="404">
        <v>0</v>
      </c>
    </row>
    <row r="25" spans="1:9" s="26" customFormat="1" ht="12.75">
      <c r="A25" s="157" t="str">
        <f>'Stavební úpravy obj.č.17'!B976</f>
        <v>767</v>
      </c>
      <c r="B25" s="84" t="str">
        <f>'Stavební úpravy obj.č.17'!C976</f>
        <v>Konstrukce zámečnické</v>
      </c>
      <c r="C25" s="50"/>
      <c r="D25" s="85"/>
      <c r="E25" s="385">
        <v>0</v>
      </c>
      <c r="F25" s="394">
        <f>'Stavební úpravy obj.č.17'!G1022</f>
        <v>0</v>
      </c>
      <c r="G25" s="394">
        <v>0</v>
      </c>
      <c r="H25" s="394">
        <v>0</v>
      </c>
      <c r="I25" s="404">
        <v>0</v>
      </c>
    </row>
    <row r="26" spans="1:9" s="26" customFormat="1" ht="12.75">
      <c r="A26" s="157" t="str">
        <f>'Stavební úpravy obj.č.17'!B1023</f>
        <v>769</v>
      </c>
      <c r="B26" s="84" t="str">
        <f>'Stavební úpravy obj.č.17'!C1023</f>
        <v>Otvorové prvky </v>
      </c>
      <c r="C26" s="50"/>
      <c r="D26" s="85"/>
      <c r="E26" s="385">
        <v>0</v>
      </c>
      <c r="F26" s="394">
        <f>'Stavební úpravy obj.č.17'!G1037</f>
        <v>0</v>
      </c>
      <c r="G26" s="394">
        <v>0</v>
      </c>
      <c r="H26" s="394">
        <v>0</v>
      </c>
      <c r="I26" s="404">
        <v>0</v>
      </c>
    </row>
    <row r="27" spans="1:9" s="26" customFormat="1" ht="12.75">
      <c r="A27" s="157" t="str">
        <f>'Stavební úpravy obj.č.17'!B1038</f>
        <v>771</v>
      </c>
      <c r="B27" s="84" t="str">
        <f>'Stavební úpravy obj.č.17'!C1038</f>
        <v>Podlahy z dlaždic a obklady</v>
      </c>
      <c r="C27" s="50"/>
      <c r="D27" s="85"/>
      <c r="E27" s="385">
        <v>0</v>
      </c>
      <c r="F27" s="394">
        <f>'Stavební úpravy obj.č.17'!G1086</f>
        <v>0</v>
      </c>
      <c r="G27" s="394">
        <v>0</v>
      </c>
      <c r="H27" s="394">
        <v>0</v>
      </c>
      <c r="I27" s="404">
        <v>0</v>
      </c>
    </row>
    <row r="28" spans="1:9" s="26" customFormat="1" ht="12.75">
      <c r="A28" s="157" t="str">
        <f>'Stavební úpravy obj.č.17'!B1087</f>
        <v>781</v>
      </c>
      <c r="B28" s="84" t="str">
        <f>'Stavební úpravy obj.č.17'!C1087</f>
        <v>Obklady keramické</v>
      </c>
      <c r="C28" s="50"/>
      <c r="D28" s="85"/>
      <c r="E28" s="385">
        <v>0</v>
      </c>
      <c r="F28" s="394">
        <f>'Stavební úpravy obj.č.17'!G1166</f>
        <v>0</v>
      </c>
      <c r="G28" s="394">
        <v>0</v>
      </c>
      <c r="H28" s="394">
        <v>0</v>
      </c>
      <c r="I28" s="404">
        <v>0</v>
      </c>
    </row>
    <row r="29" spans="1:9" s="26" customFormat="1" ht="12.75">
      <c r="A29" s="157" t="str">
        <f>'Stavební úpravy obj.č.17'!B1167</f>
        <v>783</v>
      </c>
      <c r="B29" s="84" t="str">
        <f>'Stavební úpravy obj.č.17'!C1167</f>
        <v>Nátěry</v>
      </c>
      <c r="C29" s="50"/>
      <c r="D29" s="85"/>
      <c r="E29" s="385">
        <v>0</v>
      </c>
      <c r="F29" s="394">
        <f>'Stavební úpravy obj.č.17'!G1256</f>
        <v>0</v>
      </c>
      <c r="G29" s="394">
        <v>0</v>
      </c>
      <c r="H29" s="394">
        <v>0</v>
      </c>
      <c r="I29" s="404">
        <v>0</v>
      </c>
    </row>
    <row r="30" spans="1:9" s="26" customFormat="1" ht="12.75">
      <c r="A30" s="157" t="str">
        <f>'Stavební úpravy obj.č.17'!B1257</f>
        <v>784</v>
      </c>
      <c r="B30" s="84" t="str">
        <f>'Stavební úpravy obj.č.17'!C1257</f>
        <v>Malby</v>
      </c>
      <c r="C30" s="50"/>
      <c r="D30" s="85"/>
      <c r="E30" s="385">
        <v>0</v>
      </c>
      <c r="F30" s="394">
        <f>'Stavební úpravy obj.č.17'!G1387</f>
        <v>0</v>
      </c>
      <c r="G30" s="394">
        <v>0</v>
      </c>
      <c r="H30" s="394">
        <v>0</v>
      </c>
      <c r="I30" s="404">
        <v>0</v>
      </c>
    </row>
    <row r="31" spans="1:9" s="26" customFormat="1" ht="12.75">
      <c r="A31" s="157" t="str">
        <f>'Stavební úpravy obj.č.17'!B1388</f>
        <v>787</v>
      </c>
      <c r="B31" s="84" t="str">
        <f>'Stavební úpravy obj.č.17'!C1388</f>
        <v>Zasklívání</v>
      </c>
      <c r="C31" s="50"/>
      <c r="D31" s="85"/>
      <c r="E31" s="385">
        <v>0</v>
      </c>
      <c r="F31" s="394">
        <f>'Stavební úpravy obj.č.17'!G1399*1</f>
        <v>0</v>
      </c>
      <c r="G31" s="394">
        <v>0</v>
      </c>
      <c r="H31" s="394">
        <v>0</v>
      </c>
      <c r="I31" s="404">
        <v>0</v>
      </c>
    </row>
    <row r="32" spans="1:9" s="26" customFormat="1" ht="12.75">
      <c r="A32" s="157" t="str">
        <f>'Stavební úpravy obj.č.17'!B1400</f>
        <v>M24</v>
      </c>
      <c r="B32" s="84" t="str">
        <f>'Stavební úpravy obj.č.17'!C1400</f>
        <v>Montáže vzduchotechnických zařízení</v>
      </c>
      <c r="C32" s="50"/>
      <c r="D32" s="85"/>
      <c r="E32" s="385">
        <v>0</v>
      </c>
      <c r="F32" s="394">
        <v>0</v>
      </c>
      <c r="G32" s="394">
        <v>0</v>
      </c>
      <c r="H32" s="394">
        <f>'Stavební úpravy obj.č.17'!G1403</f>
        <v>0</v>
      </c>
      <c r="I32" s="404">
        <v>0</v>
      </c>
    </row>
    <row r="33" spans="1:9" s="26" customFormat="1" ht="12.75">
      <c r="A33" s="157" t="str">
        <f>'Stavební úpravy obj.č.17'!B1404</f>
        <v>D96</v>
      </c>
      <c r="B33" s="84" t="str">
        <f>'Stavební úpravy obj.č.17'!C1404</f>
        <v>Přesuny suti a vybouraných hmot</v>
      </c>
      <c r="C33" s="50"/>
      <c r="D33" s="85"/>
      <c r="E33" s="385">
        <f>'Stavební úpravy obj.č.17'!G1413</f>
        <v>0</v>
      </c>
      <c r="F33" s="394">
        <v>0</v>
      </c>
      <c r="G33" s="394">
        <v>0</v>
      </c>
      <c r="H33" s="394">
        <v>0</v>
      </c>
      <c r="I33" s="404">
        <v>0</v>
      </c>
    </row>
    <row r="34" spans="1:9" s="26" customFormat="1" ht="12.75">
      <c r="A34" s="157" t="s">
        <v>2095</v>
      </c>
      <c r="B34" s="84" t="s">
        <v>2096</v>
      </c>
      <c r="C34" s="50"/>
      <c r="D34" s="85"/>
      <c r="E34" s="385">
        <v>0</v>
      </c>
      <c r="F34" s="394">
        <v>0</v>
      </c>
      <c r="G34" s="394">
        <v>0</v>
      </c>
      <c r="H34" s="394">
        <f>Silnoproud!G44*1</f>
        <v>0</v>
      </c>
      <c r="I34" s="404">
        <v>0</v>
      </c>
    </row>
    <row r="35" spans="1:9" s="26" customFormat="1" ht="12.75">
      <c r="A35" s="157" t="s">
        <v>2095</v>
      </c>
      <c r="B35" s="84" t="s">
        <v>1844</v>
      </c>
      <c r="C35" s="50"/>
      <c r="D35" s="85"/>
      <c r="E35" s="385">
        <v>0</v>
      </c>
      <c r="F35" s="394">
        <v>0</v>
      </c>
      <c r="G35" s="394">
        <v>0</v>
      </c>
      <c r="H35" s="394">
        <f>Slaboproud!F166*1</f>
        <v>0</v>
      </c>
      <c r="I35" s="404">
        <v>0</v>
      </c>
    </row>
    <row r="36" spans="1:9" s="26" customFormat="1" ht="12.75">
      <c r="A36" s="157" t="s">
        <v>2095</v>
      </c>
      <c r="B36" s="84" t="s">
        <v>1569</v>
      </c>
      <c r="C36" s="50"/>
      <c r="D36" s="85"/>
      <c r="E36" s="385">
        <v>0</v>
      </c>
      <c r="F36" s="394">
        <v>0</v>
      </c>
      <c r="G36" s="394">
        <v>0</v>
      </c>
      <c r="H36" s="394">
        <f>EPS!G27*1</f>
        <v>0</v>
      </c>
      <c r="I36" s="404">
        <v>0</v>
      </c>
    </row>
    <row r="37" spans="1:9" s="26" customFormat="1" ht="12.75">
      <c r="A37" s="157"/>
      <c r="B37" s="431" t="s">
        <v>2102</v>
      </c>
      <c r="C37" s="50"/>
      <c r="D37" s="85"/>
      <c r="E37" s="385"/>
      <c r="F37" s="394"/>
      <c r="G37" s="394"/>
      <c r="H37" s="394"/>
      <c r="I37" s="404"/>
    </row>
    <row r="38" spans="1:9" s="26" customFormat="1" ht="12.75">
      <c r="A38" s="157" t="s">
        <v>73</v>
      </c>
      <c r="B38" s="84" t="s">
        <v>74</v>
      </c>
      <c r="C38" s="50"/>
      <c r="D38" s="85"/>
      <c r="E38" s="385">
        <f>'Zateplení objektu a střechy'!G36</f>
        <v>0</v>
      </c>
      <c r="F38" s="394">
        <v>0</v>
      </c>
      <c r="G38" s="394">
        <v>0</v>
      </c>
      <c r="H38" s="394">
        <v>0</v>
      </c>
      <c r="I38" s="404">
        <v>0</v>
      </c>
    </row>
    <row r="39" spans="1:9" s="26" customFormat="1" ht="12.75">
      <c r="A39" s="157" t="s">
        <v>128</v>
      </c>
      <c r="B39" s="84" t="s">
        <v>129</v>
      </c>
      <c r="C39" s="50"/>
      <c r="D39" s="85"/>
      <c r="E39" s="385">
        <f>'Zateplení objektu a střechy'!G42</f>
        <v>0</v>
      </c>
      <c r="F39" s="394">
        <v>0</v>
      </c>
      <c r="G39" s="394">
        <v>0</v>
      </c>
      <c r="H39" s="394">
        <v>0</v>
      </c>
      <c r="I39" s="404">
        <v>0</v>
      </c>
    </row>
    <row r="40" spans="1:9" s="26" customFormat="1" ht="12.75">
      <c r="A40" s="157" t="s">
        <v>189</v>
      </c>
      <c r="B40" s="84" t="s">
        <v>190</v>
      </c>
      <c r="C40" s="50"/>
      <c r="D40" s="85"/>
      <c r="E40" s="385">
        <f>'Zateplení objektu a střechy'!G50</f>
        <v>0</v>
      </c>
      <c r="F40" s="394">
        <v>0</v>
      </c>
      <c r="G40" s="394">
        <v>0</v>
      </c>
      <c r="H40" s="394">
        <v>0</v>
      </c>
      <c r="I40" s="404">
        <v>0</v>
      </c>
    </row>
    <row r="41" spans="1:9" s="26" customFormat="1" ht="12.75">
      <c r="A41" s="157" t="s">
        <v>818</v>
      </c>
      <c r="B41" s="84" t="s">
        <v>819</v>
      </c>
      <c r="C41" s="50"/>
      <c r="D41" s="85"/>
      <c r="E41" s="385">
        <f>'Zateplení objektu a střechy'!G60</f>
        <v>0</v>
      </c>
      <c r="F41" s="394">
        <v>0</v>
      </c>
      <c r="G41" s="394">
        <v>0</v>
      </c>
      <c r="H41" s="394">
        <v>0</v>
      </c>
      <c r="I41" s="404">
        <v>0</v>
      </c>
    </row>
    <row r="42" spans="1:9" s="26" customFormat="1" ht="12.75">
      <c r="A42" s="157" t="s">
        <v>2369</v>
      </c>
      <c r="B42" s="84" t="s">
        <v>2370</v>
      </c>
      <c r="C42" s="50"/>
      <c r="D42" s="85"/>
      <c r="E42" s="385">
        <f>'Zateplení objektu a střechy'!G152*1</f>
        <v>0</v>
      </c>
      <c r="F42" s="394">
        <v>0</v>
      </c>
      <c r="G42" s="394">
        <v>0</v>
      </c>
      <c r="H42" s="394">
        <v>0</v>
      </c>
      <c r="I42" s="404">
        <v>0</v>
      </c>
    </row>
    <row r="43" spans="1:9" s="26" customFormat="1" ht="12.75">
      <c r="A43" s="157" t="s">
        <v>2387</v>
      </c>
      <c r="B43" s="84" t="s">
        <v>2388</v>
      </c>
      <c r="C43" s="50"/>
      <c r="D43" s="432"/>
      <c r="E43" s="433">
        <f>'Zateplení objektu a střechy'!G162*1</f>
        <v>0</v>
      </c>
      <c r="F43" s="394">
        <v>0</v>
      </c>
      <c r="G43" s="394">
        <v>0</v>
      </c>
      <c r="H43" s="394">
        <v>0</v>
      </c>
      <c r="I43" s="404">
        <v>0</v>
      </c>
    </row>
    <row r="44" spans="1:9" s="26" customFormat="1" ht="12.75">
      <c r="A44" s="157" t="s">
        <v>838</v>
      </c>
      <c r="B44" s="84" t="s">
        <v>839</v>
      </c>
      <c r="C44" s="84"/>
      <c r="D44" s="84"/>
      <c r="E44" s="433">
        <f>'Zateplení objektu a střechy'!G166*1</f>
        <v>0</v>
      </c>
      <c r="F44" s="394">
        <v>0</v>
      </c>
      <c r="G44" s="394">
        <v>0</v>
      </c>
      <c r="H44" s="394">
        <v>0</v>
      </c>
      <c r="I44" s="404">
        <v>0</v>
      </c>
    </row>
    <row r="45" spans="1:9" s="26" customFormat="1" ht="12.75">
      <c r="A45" s="157" t="s">
        <v>842</v>
      </c>
      <c r="B45" s="84" t="s">
        <v>843</v>
      </c>
      <c r="C45" s="84"/>
      <c r="D45" s="84"/>
      <c r="E45" s="433">
        <f>'Zateplení objektu a střechy'!G177*1</f>
        <v>0</v>
      </c>
      <c r="F45" s="394">
        <v>0</v>
      </c>
      <c r="G45" s="394">
        <v>0</v>
      </c>
      <c r="H45" s="394">
        <v>0</v>
      </c>
      <c r="I45" s="404">
        <v>0</v>
      </c>
    </row>
    <row r="46" spans="1:9" s="26" customFormat="1" ht="12.75">
      <c r="A46" s="157" t="s">
        <v>2455</v>
      </c>
      <c r="B46" s="84" t="s">
        <v>2456</v>
      </c>
      <c r="C46" s="84"/>
      <c r="D46" s="84"/>
      <c r="E46" s="433">
        <f>'Zateplení objektu a střechy'!G193*1</f>
        <v>0</v>
      </c>
      <c r="F46" s="394">
        <v>0</v>
      </c>
      <c r="G46" s="394">
        <v>0</v>
      </c>
      <c r="H46" s="394">
        <v>0</v>
      </c>
      <c r="I46" s="404">
        <v>0</v>
      </c>
    </row>
    <row r="47" spans="1:9" s="26" customFormat="1" ht="12.75">
      <c r="A47" s="157" t="s">
        <v>519</v>
      </c>
      <c r="B47" s="84" t="s">
        <v>520</v>
      </c>
      <c r="C47" s="84"/>
      <c r="D47" s="84"/>
      <c r="E47" s="433">
        <f>'Zateplení objektu a střechy'!G196*1</f>
        <v>0</v>
      </c>
      <c r="F47" s="394">
        <v>0</v>
      </c>
      <c r="G47" s="394">
        <v>0</v>
      </c>
      <c r="H47" s="394">
        <v>0</v>
      </c>
      <c r="I47" s="404">
        <v>0</v>
      </c>
    </row>
    <row r="48" spans="1:9" s="26" customFormat="1" ht="12.75">
      <c r="A48" s="157" t="s">
        <v>523</v>
      </c>
      <c r="B48" s="84" t="s">
        <v>524</v>
      </c>
      <c r="C48" s="84"/>
      <c r="D48" s="84"/>
      <c r="E48" s="433">
        <f>'Zateplení objektu a střechy'!G197*1</f>
        <v>0</v>
      </c>
      <c r="F48" s="394">
        <f>'Zateplení objektu a střechy'!G201*1</f>
        <v>0</v>
      </c>
      <c r="G48" s="394">
        <v>0</v>
      </c>
      <c r="H48" s="394">
        <v>0</v>
      </c>
      <c r="I48" s="404">
        <v>0</v>
      </c>
    </row>
    <row r="49" spans="1:9" s="26" customFormat="1" ht="12.75">
      <c r="A49" s="157" t="s">
        <v>861</v>
      </c>
      <c r="B49" s="84" t="s">
        <v>862</v>
      </c>
      <c r="C49" s="84"/>
      <c r="D49" s="85"/>
      <c r="E49" s="433">
        <v>0</v>
      </c>
      <c r="F49" s="394">
        <f>'Zateplení objektu a střechy'!G220*1</f>
        <v>0</v>
      </c>
      <c r="G49" s="394">
        <v>0</v>
      </c>
      <c r="H49" s="394">
        <v>0</v>
      </c>
      <c r="I49" s="404">
        <v>0</v>
      </c>
    </row>
    <row r="50" spans="1:9" s="26" customFormat="1" ht="12.75">
      <c r="A50" s="157" t="s">
        <v>887</v>
      </c>
      <c r="B50" s="84" t="s">
        <v>888</v>
      </c>
      <c r="C50" s="50"/>
      <c r="D50" s="85"/>
      <c r="E50" s="433">
        <v>0</v>
      </c>
      <c r="F50" s="394">
        <f>'Zateplení objektu a střechy'!G237*1</f>
        <v>0</v>
      </c>
      <c r="G50" s="394">
        <v>0</v>
      </c>
      <c r="H50" s="394">
        <v>0</v>
      </c>
      <c r="I50" s="404">
        <v>0</v>
      </c>
    </row>
    <row r="51" spans="1:9" s="26" customFormat="1" ht="12.75">
      <c r="A51" s="157" t="s">
        <v>2098</v>
      </c>
      <c r="B51" s="84" t="s">
        <v>2099</v>
      </c>
      <c r="C51" s="50"/>
      <c r="D51" s="85"/>
      <c r="E51" s="433">
        <v>0</v>
      </c>
      <c r="F51" s="394">
        <f>'Zateplení objektu a střechy'!G241*1</f>
        <v>0</v>
      </c>
      <c r="G51" s="394">
        <v>0</v>
      </c>
      <c r="H51" s="394">
        <v>0</v>
      </c>
      <c r="I51" s="404">
        <v>0</v>
      </c>
    </row>
    <row r="52" spans="1:9" s="26" customFormat="1" ht="12.75">
      <c r="A52" s="157" t="s">
        <v>589</v>
      </c>
      <c r="B52" s="84" t="s">
        <v>590</v>
      </c>
      <c r="C52" s="84"/>
      <c r="D52" s="85"/>
      <c r="E52" s="433">
        <v>0</v>
      </c>
      <c r="F52" s="394">
        <f>'Zateplení objektu a střechy'!G277*1</f>
        <v>0</v>
      </c>
      <c r="G52" s="394">
        <v>0</v>
      </c>
      <c r="H52" s="394">
        <v>0</v>
      </c>
      <c r="I52" s="404">
        <v>0</v>
      </c>
    </row>
    <row r="53" spans="1:9" s="26" customFormat="1" ht="12.75">
      <c r="A53" s="157" t="s">
        <v>617</v>
      </c>
      <c r="B53" s="84" t="s">
        <v>618</v>
      </c>
      <c r="C53" s="50"/>
      <c r="D53" s="85"/>
      <c r="E53" s="433">
        <v>0</v>
      </c>
      <c r="F53" s="394">
        <f>'Zateplení objektu a střechy'!G290*1</f>
        <v>0</v>
      </c>
      <c r="G53" s="394">
        <v>0</v>
      </c>
      <c r="H53" s="394">
        <v>0</v>
      </c>
      <c r="I53" s="404">
        <v>0</v>
      </c>
    </row>
    <row r="54" spans="1:9" s="26" customFormat="1" ht="12.75">
      <c r="A54" s="157" t="s">
        <v>717</v>
      </c>
      <c r="B54" s="84" t="s">
        <v>718</v>
      </c>
      <c r="C54" s="50"/>
      <c r="D54" s="85"/>
      <c r="E54" s="433">
        <v>0</v>
      </c>
      <c r="F54" s="394">
        <f>'Zateplení objektu a střechy'!G294*1</f>
        <v>0</v>
      </c>
      <c r="G54" s="394">
        <v>0</v>
      </c>
      <c r="H54" s="394">
        <v>0</v>
      </c>
      <c r="I54" s="404">
        <v>0</v>
      </c>
    </row>
    <row r="55" spans="1:9" s="26" customFormat="1" ht="12.75">
      <c r="A55" s="157" t="s">
        <v>762</v>
      </c>
      <c r="B55" s="84" t="s">
        <v>763</v>
      </c>
      <c r="C55" s="50"/>
      <c r="D55" s="85"/>
      <c r="E55" s="433">
        <v>0</v>
      </c>
      <c r="F55" s="394">
        <f>'Zateplení objektu a střechy'!G295*1</f>
        <v>0</v>
      </c>
      <c r="G55" s="394">
        <v>0</v>
      </c>
      <c r="H55" s="394">
        <f>'Zateplení objektu a střechy'!G302*1</f>
        <v>0</v>
      </c>
      <c r="I55" s="404">
        <v>0</v>
      </c>
    </row>
    <row r="56" spans="1:9" s="26" customFormat="1" ht="12.75">
      <c r="A56" s="157" t="s">
        <v>768</v>
      </c>
      <c r="B56" s="84" t="s">
        <v>769</v>
      </c>
      <c r="C56" s="50"/>
      <c r="D56" s="85"/>
      <c r="E56" s="433">
        <f>'Zateplení objektu a střechy'!G310*1</f>
        <v>0</v>
      </c>
      <c r="F56" s="394">
        <f>'Zateplení objektu a střechy'!G296*1</f>
        <v>0</v>
      </c>
      <c r="G56" s="394">
        <v>0</v>
      </c>
      <c r="H56" s="394">
        <f>'Zateplení objektu a střechy'!G303*1</f>
        <v>0</v>
      </c>
      <c r="I56" s="404">
        <v>0</v>
      </c>
    </row>
    <row r="57" spans="1:9" s="26" customFormat="1" ht="13.5" thickBot="1">
      <c r="A57" s="157" t="s">
        <v>2095</v>
      </c>
      <c r="B57" s="84" t="s">
        <v>2097</v>
      </c>
      <c r="C57" s="50"/>
      <c r="D57" s="85"/>
      <c r="E57" s="385">
        <v>0</v>
      </c>
      <c r="F57" s="394">
        <v>0</v>
      </c>
      <c r="G57" s="394">
        <v>0</v>
      </c>
      <c r="H57" s="394">
        <f>Hromosvod!G27*1</f>
        <v>0</v>
      </c>
      <c r="I57" s="404">
        <v>0</v>
      </c>
    </row>
    <row r="58" spans="1:9" s="89" customFormat="1" ht="13.5" thickBot="1">
      <c r="A58" s="86"/>
      <c r="B58" s="87" t="s">
        <v>57</v>
      </c>
      <c r="C58" s="87"/>
      <c r="D58" s="88"/>
      <c r="E58" s="386">
        <f>SUM(E8:E57)</f>
        <v>0</v>
      </c>
      <c r="F58" s="395">
        <f>SUM(F8:F57)</f>
        <v>0</v>
      </c>
      <c r="G58" s="395">
        <f>SUM(G8:G57)</f>
        <v>0</v>
      </c>
      <c r="H58" s="395">
        <f>SUM(H8:H57)</f>
        <v>0</v>
      </c>
      <c r="I58" s="405">
        <f>SUM(I8:I57)</f>
        <v>0</v>
      </c>
    </row>
    <row r="59" spans="1:9" ht="12.75">
      <c r="A59" s="50"/>
      <c r="B59" s="50"/>
      <c r="C59" s="50"/>
      <c r="D59" s="50"/>
      <c r="E59" s="387"/>
      <c r="F59" s="387"/>
      <c r="G59" s="387"/>
      <c r="H59" s="387"/>
      <c r="I59" s="387"/>
    </row>
    <row r="60" spans="1:57" ht="19.5" customHeight="1">
      <c r="A60" s="80" t="s">
        <v>58</v>
      </c>
      <c r="B60" s="80"/>
      <c r="C60" s="80"/>
      <c r="D60" s="80"/>
      <c r="E60" s="388"/>
      <c r="F60" s="388"/>
      <c r="G60" s="388"/>
      <c r="H60" s="388"/>
      <c r="I60" s="388"/>
      <c r="BA60" s="29"/>
      <c r="BB60" s="29"/>
      <c r="BC60" s="29"/>
      <c r="BD60" s="29"/>
      <c r="BE60" s="29"/>
    </row>
    <row r="61" spans="1:9" ht="13.5" thickBot="1">
      <c r="A61" s="58"/>
      <c r="B61" s="58"/>
      <c r="C61" s="58"/>
      <c r="D61" s="58"/>
      <c r="E61" s="382"/>
      <c r="F61" s="382"/>
      <c r="G61" s="382"/>
      <c r="H61" s="382"/>
      <c r="I61" s="382"/>
    </row>
    <row r="62" spans="1:9" ht="12.75">
      <c r="A62" s="54" t="s">
        <v>59</v>
      </c>
      <c r="B62" s="55"/>
      <c r="C62" s="55"/>
      <c r="D62" s="90"/>
      <c r="E62" s="389" t="s">
        <v>60</v>
      </c>
      <c r="F62" s="396" t="s">
        <v>61</v>
      </c>
      <c r="G62" s="399" t="s">
        <v>62</v>
      </c>
      <c r="H62" s="91"/>
      <c r="I62" s="92" t="s">
        <v>60</v>
      </c>
    </row>
    <row r="63" spans="1:53" ht="12.75">
      <c r="A63" s="48" t="s">
        <v>782</v>
      </c>
      <c r="B63" s="40"/>
      <c r="C63" s="40"/>
      <c r="D63" s="93"/>
      <c r="E63" s="390">
        <v>0</v>
      </c>
      <c r="F63" s="397">
        <v>1.2</v>
      </c>
      <c r="G63" s="400">
        <f aca="true" t="shared" si="0" ref="G63:G70">CHOOSE(BA63+1,HSV+PSV,HSV+PSV+Mont,HSV+PSV+Dodavka+Mont,HSV,PSV,Mont,Dodavka,Mont+Dodavka,0)</f>
        <v>0</v>
      </c>
      <c r="H63" s="94"/>
      <c r="I63" s="406">
        <f aca="true" t="shared" si="1" ref="I63:I70">E63+F63*G63/100</f>
        <v>0</v>
      </c>
      <c r="BA63">
        <v>0</v>
      </c>
    </row>
    <row r="64" spans="1:53" ht="12.75">
      <c r="A64" s="48" t="s">
        <v>783</v>
      </c>
      <c r="B64" s="40"/>
      <c r="C64" s="40"/>
      <c r="D64" s="93"/>
      <c r="E64" s="390">
        <v>0</v>
      </c>
      <c r="F64" s="397">
        <v>0</v>
      </c>
      <c r="G64" s="400">
        <f t="shared" si="0"/>
        <v>0</v>
      </c>
      <c r="H64" s="94"/>
      <c r="I64" s="406">
        <f t="shared" si="1"/>
        <v>0</v>
      </c>
      <c r="BA64">
        <v>0</v>
      </c>
    </row>
    <row r="65" spans="1:53" ht="12.75">
      <c r="A65" s="48" t="s">
        <v>784</v>
      </c>
      <c r="B65" s="40"/>
      <c r="C65" s="40"/>
      <c r="D65" s="93"/>
      <c r="E65" s="390">
        <v>0</v>
      </c>
      <c r="F65" s="397">
        <v>0</v>
      </c>
      <c r="G65" s="400">
        <f t="shared" si="0"/>
        <v>0</v>
      </c>
      <c r="H65" s="94"/>
      <c r="I65" s="406">
        <f t="shared" si="1"/>
        <v>0</v>
      </c>
      <c r="BA65">
        <v>0</v>
      </c>
    </row>
    <row r="66" spans="1:53" ht="12.75">
      <c r="A66" s="48" t="s">
        <v>785</v>
      </c>
      <c r="B66" s="40"/>
      <c r="C66" s="40"/>
      <c r="D66" s="93"/>
      <c r="E66" s="390">
        <v>0</v>
      </c>
      <c r="F66" s="397">
        <v>0</v>
      </c>
      <c r="G66" s="400">
        <f t="shared" si="0"/>
        <v>0</v>
      </c>
      <c r="H66" s="94"/>
      <c r="I66" s="406">
        <f t="shared" si="1"/>
        <v>0</v>
      </c>
      <c r="BA66">
        <v>0</v>
      </c>
    </row>
    <row r="67" spans="1:53" ht="12.75">
      <c r="A67" s="48" t="s">
        <v>786</v>
      </c>
      <c r="B67" s="40"/>
      <c r="C67" s="40"/>
      <c r="D67" s="93"/>
      <c r="E67" s="390">
        <v>0</v>
      </c>
      <c r="F67" s="397">
        <v>3.5</v>
      </c>
      <c r="G67" s="400">
        <f t="shared" si="0"/>
        <v>0</v>
      </c>
      <c r="H67" s="94"/>
      <c r="I67" s="406">
        <f t="shared" si="1"/>
        <v>0</v>
      </c>
      <c r="BA67">
        <v>1</v>
      </c>
    </row>
    <row r="68" spans="1:53" ht="12.75">
      <c r="A68" s="48" t="s">
        <v>787</v>
      </c>
      <c r="B68" s="40"/>
      <c r="C68" s="40"/>
      <c r="D68" s="93"/>
      <c r="E68" s="390">
        <v>0</v>
      </c>
      <c r="F68" s="397">
        <v>0</v>
      </c>
      <c r="G68" s="400">
        <f t="shared" si="0"/>
        <v>0</v>
      </c>
      <c r="H68" s="94"/>
      <c r="I68" s="406">
        <f t="shared" si="1"/>
        <v>0</v>
      </c>
      <c r="BA68">
        <v>1</v>
      </c>
    </row>
    <row r="69" spans="1:53" ht="12.75">
      <c r="A69" s="48" t="s">
        <v>788</v>
      </c>
      <c r="B69" s="40"/>
      <c r="C69" s="40"/>
      <c r="D69" s="93"/>
      <c r="E69" s="390">
        <v>0</v>
      </c>
      <c r="F69" s="397">
        <v>1.7</v>
      </c>
      <c r="G69" s="400">
        <f t="shared" si="0"/>
        <v>0</v>
      </c>
      <c r="H69" s="94"/>
      <c r="I69" s="406">
        <f t="shared" si="1"/>
        <v>0</v>
      </c>
      <c r="BA69">
        <v>2</v>
      </c>
    </row>
    <row r="70" spans="1:53" ht="12.75">
      <c r="A70" s="48" t="s">
        <v>789</v>
      </c>
      <c r="B70" s="40"/>
      <c r="C70" s="40"/>
      <c r="D70" s="93"/>
      <c r="E70" s="390">
        <v>0</v>
      </c>
      <c r="F70" s="397">
        <v>0</v>
      </c>
      <c r="G70" s="400">
        <f t="shared" si="0"/>
        <v>0</v>
      </c>
      <c r="H70" s="94"/>
      <c r="I70" s="406">
        <f t="shared" si="1"/>
        <v>0</v>
      </c>
      <c r="BA70">
        <v>2</v>
      </c>
    </row>
    <row r="71" spans="1:9" ht="13.5" thickBot="1">
      <c r="A71" s="95"/>
      <c r="B71" s="96" t="s">
        <v>63</v>
      </c>
      <c r="C71" s="97"/>
      <c r="D71" s="98"/>
      <c r="E71" s="99"/>
      <c r="F71" s="100"/>
      <c r="G71" s="100"/>
      <c r="H71" s="535">
        <f>SUM(I63:I70)</f>
        <v>0</v>
      </c>
      <c r="I71" s="536"/>
    </row>
    <row r="73" spans="2:8" ht="12.75">
      <c r="B73" s="89"/>
      <c r="F73" s="101"/>
      <c r="G73" s="101"/>
      <c r="H73" s="101"/>
    </row>
    <row r="74" spans="6:8" ht="12.75">
      <c r="F74" s="101"/>
      <c r="G74" s="101"/>
      <c r="H74" s="101"/>
    </row>
    <row r="75" spans="6:8" ht="12.75">
      <c r="F75" s="101"/>
      <c r="G75" s="101"/>
      <c r="H75" s="101"/>
    </row>
    <row r="76" spans="6:8" ht="12.75">
      <c r="F76" s="101"/>
      <c r="G76" s="101"/>
      <c r="H76" s="101"/>
    </row>
    <row r="77" spans="6:8" ht="12.75">
      <c r="F77" s="101"/>
      <c r="G77" s="101"/>
      <c r="H77" s="101"/>
    </row>
    <row r="78" spans="6:8" ht="12.75">
      <c r="F78" s="101"/>
      <c r="G78" s="101"/>
      <c r="H78" s="101"/>
    </row>
    <row r="79" spans="6:8" ht="12.75">
      <c r="F79" s="101"/>
      <c r="G79" s="101"/>
      <c r="H79" s="101"/>
    </row>
    <row r="80" spans="6:8" ht="12.75">
      <c r="F80" s="101"/>
      <c r="G80" s="101"/>
      <c r="H80" s="101"/>
    </row>
    <row r="81" spans="6:8" ht="12.75">
      <c r="F81" s="101"/>
      <c r="G81" s="101"/>
      <c r="H81" s="101"/>
    </row>
    <row r="82" spans="6:8" ht="12.75">
      <c r="F82" s="101"/>
      <c r="G82" s="101"/>
      <c r="H82" s="101"/>
    </row>
    <row r="83" spans="6:8" ht="12.75">
      <c r="F83" s="101"/>
      <c r="G83" s="101"/>
      <c r="H83" s="101"/>
    </row>
    <row r="84" spans="6:8" ht="12.75">
      <c r="F84" s="101"/>
      <c r="G84" s="101"/>
      <c r="H84" s="101"/>
    </row>
    <row r="85" spans="6:8" ht="12.75">
      <c r="F85" s="101"/>
      <c r="G85" s="101"/>
      <c r="H85" s="101"/>
    </row>
    <row r="86" spans="6:8" ht="12.75">
      <c r="F86" s="101"/>
      <c r="G86" s="101"/>
      <c r="H86" s="101"/>
    </row>
    <row r="87" spans="6:8" ht="12.75">
      <c r="F87" s="101"/>
      <c r="G87" s="101"/>
      <c r="H87" s="101"/>
    </row>
    <row r="88" spans="6:8" ht="12.75">
      <c r="F88" s="101"/>
      <c r="G88" s="101"/>
      <c r="H88" s="101"/>
    </row>
    <row r="89" spans="6:8" ht="12.75">
      <c r="F89" s="101"/>
      <c r="G89" s="101"/>
      <c r="H89" s="101"/>
    </row>
    <row r="90" spans="6:8" ht="12.75">
      <c r="F90" s="101"/>
      <c r="G90" s="101"/>
      <c r="H90" s="101"/>
    </row>
    <row r="91" spans="6:8" ht="12.75">
      <c r="F91" s="101"/>
      <c r="G91" s="101"/>
      <c r="H91" s="101"/>
    </row>
    <row r="92" spans="6:8" ht="12.75">
      <c r="F92" s="101"/>
      <c r="G92" s="101"/>
      <c r="H92" s="101"/>
    </row>
    <row r="93" spans="6:8" ht="12.75">
      <c r="F93" s="101"/>
      <c r="G93" s="101"/>
      <c r="H93" s="101"/>
    </row>
    <row r="94" spans="6:8" ht="12.75">
      <c r="F94" s="101"/>
      <c r="G94" s="101"/>
      <c r="H94" s="101"/>
    </row>
    <row r="95" spans="6:8" ht="12.75">
      <c r="F95" s="101"/>
      <c r="G95" s="101"/>
      <c r="H95" s="101"/>
    </row>
    <row r="96" spans="6:8" ht="12.75">
      <c r="F96" s="101"/>
      <c r="G96" s="101"/>
      <c r="H96" s="101"/>
    </row>
    <row r="97" spans="6:8" ht="12.75">
      <c r="F97" s="101"/>
      <c r="G97" s="101"/>
      <c r="H97" s="101"/>
    </row>
    <row r="98" spans="6:8" ht="12.75">
      <c r="F98" s="101"/>
      <c r="G98" s="101"/>
      <c r="H98" s="101"/>
    </row>
    <row r="99" spans="6:8" ht="12.75">
      <c r="F99" s="101"/>
      <c r="G99" s="101"/>
      <c r="H99" s="101"/>
    </row>
    <row r="100" spans="6:8" ht="12.75">
      <c r="F100" s="101"/>
      <c r="G100" s="101"/>
      <c r="H100" s="101"/>
    </row>
    <row r="101" spans="6:8" ht="12.75">
      <c r="F101" s="101"/>
      <c r="G101" s="101"/>
      <c r="H101" s="101"/>
    </row>
    <row r="102" spans="6:8" ht="12.75">
      <c r="F102" s="101"/>
      <c r="G102" s="101"/>
      <c r="H102" s="101"/>
    </row>
    <row r="103" spans="6:8" ht="12.75">
      <c r="F103" s="101"/>
      <c r="G103" s="101"/>
      <c r="H103" s="101"/>
    </row>
    <row r="104" spans="6:8" ht="12.75">
      <c r="F104" s="101"/>
      <c r="G104" s="101"/>
      <c r="H104" s="101"/>
    </row>
    <row r="105" spans="6:8" ht="12.75">
      <c r="F105" s="101"/>
      <c r="G105" s="101"/>
      <c r="H105" s="101"/>
    </row>
    <row r="106" spans="6:8" ht="12.75">
      <c r="F106" s="101"/>
      <c r="G106" s="101"/>
      <c r="H106" s="101"/>
    </row>
    <row r="107" spans="6:8" ht="12.75">
      <c r="F107" s="101"/>
      <c r="G107" s="101"/>
      <c r="H107" s="101"/>
    </row>
    <row r="108" spans="6:8" ht="12.75">
      <c r="F108" s="101"/>
      <c r="G108" s="101"/>
      <c r="H108" s="101"/>
    </row>
    <row r="109" spans="6:8" ht="12.75">
      <c r="F109" s="101"/>
      <c r="G109" s="101"/>
      <c r="H109" s="101"/>
    </row>
    <row r="110" spans="6:8" ht="12.75">
      <c r="F110" s="101"/>
      <c r="G110" s="101"/>
      <c r="H110" s="101"/>
    </row>
    <row r="111" spans="6:8" ht="12.75">
      <c r="F111" s="101"/>
      <c r="G111" s="101"/>
      <c r="H111" s="101"/>
    </row>
    <row r="112" spans="6:8" ht="12.75">
      <c r="F112" s="101"/>
      <c r="G112" s="101"/>
      <c r="H112" s="101"/>
    </row>
    <row r="113" spans="6:8" ht="12.75">
      <c r="F113" s="101"/>
      <c r="G113" s="101"/>
      <c r="H113" s="101"/>
    </row>
    <row r="114" spans="6:8" ht="12.75">
      <c r="F114" s="101"/>
      <c r="G114" s="101"/>
      <c r="H114" s="101"/>
    </row>
    <row r="115" spans="6:8" ht="12.75">
      <c r="F115" s="101"/>
      <c r="G115" s="101"/>
      <c r="H115" s="101"/>
    </row>
    <row r="116" spans="6:8" ht="12.75">
      <c r="F116" s="101"/>
      <c r="G116" s="101"/>
      <c r="H116" s="101"/>
    </row>
    <row r="117" spans="6:8" ht="12.75">
      <c r="F117" s="101"/>
      <c r="G117" s="101"/>
      <c r="H117" s="101"/>
    </row>
    <row r="118" spans="6:8" ht="12.75">
      <c r="F118" s="101"/>
      <c r="G118" s="101"/>
      <c r="H118" s="101"/>
    </row>
    <row r="119" spans="6:8" ht="12.75">
      <c r="F119" s="101"/>
      <c r="G119" s="101"/>
      <c r="H119" s="101"/>
    </row>
    <row r="120" spans="6:8" ht="12.75">
      <c r="F120" s="101"/>
      <c r="G120" s="101"/>
      <c r="H120" s="101"/>
    </row>
    <row r="121" spans="6:8" ht="12.75">
      <c r="F121" s="101"/>
      <c r="G121" s="101"/>
      <c r="H121" s="101"/>
    </row>
    <row r="122" spans="6:8" ht="12.75">
      <c r="F122" s="101"/>
      <c r="G122" s="101"/>
      <c r="H122" s="101"/>
    </row>
  </sheetData>
  <sheetProtection/>
  <mergeCells count="5">
    <mergeCell ref="A1:B1"/>
    <mergeCell ref="A2:B2"/>
    <mergeCell ref="G2:I2"/>
    <mergeCell ref="H71:I71"/>
    <mergeCell ref="B17:D1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scale="74" r:id="rId1"/>
  <headerFooter alignWithMargins="0">
    <oddFooter>&amp;CStránka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6"/>
  <sheetViews>
    <sheetView showGridLines="0" showZeros="0" view="pageBreakPreview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4.375" style="103" customWidth="1"/>
    <col min="2" max="2" width="11.625" style="103" customWidth="1"/>
    <col min="3" max="3" width="41.00390625" style="103" customWidth="1"/>
    <col min="4" max="4" width="5.625" style="103" customWidth="1"/>
    <col min="5" max="5" width="8.625" style="151" customWidth="1"/>
    <col min="6" max="6" width="9.875" style="103" customWidth="1"/>
    <col min="7" max="7" width="13.875" style="103" customWidth="1"/>
    <col min="8" max="16384" width="9.125" style="103" customWidth="1"/>
  </cols>
  <sheetData>
    <row r="1" spans="1:7" ht="15.75">
      <c r="A1" s="542" t="s">
        <v>1944</v>
      </c>
      <c r="B1" s="542"/>
      <c r="C1" s="542"/>
      <c r="D1" s="542"/>
      <c r="E1" s="542"/>
      <c r="F1" s="542"/>
      <c r="G1" s="542"/>
    </row>
    <row r="2" spans="1:7" ht="14.25" customHeight="1" thickBot="1">
      <c r="A2" s="104"/>
      <c r="B2" s="105"/>
      <c r="C2" s="106"/>
      <c r="D2" s="106"/>
      <c r="E2" s="107"/>
      <c r="F2" s="106"/>
      <c r="G2" s="106"/>
    </row>
    <row r="3" spans="1:7" ht="13.5" thickTop="1">
      <c r="A3" s="528" t="s">
        <v>48</v>
      </c>
      <c r="B3" s="529"/>
      <c r="C3" s="75" t="str">
        <f>CONCATENATE(cislostavby," ",nazevstavby)</f>
        <v>2012/54 Ubytovna odsouzených budova 17</v>
      </c>
      <c r="D3" s="108"/>
      <c r="E3" s="109" t="s">
        <v>64</v>
      </c>
      <c r="F3" s="110">
        <f>Rekapitulace!H1</f>
        <v>0</v>
      </c>
      <c r="G3" s="111"/>
    </row>
    <row r="4" spans="1:7" ht="13.5" thickBot="1">
      <c r="A4" s="543" t="s">
        <v>50</v>
      </c>
      <c r="B4" s="531"/>
      <c r="C4" s="77" t="str">
        <f>CONCATENATE(cisloobjektu," ",nazevobjektu)</f>
        <v>01 Ubytovna odsouzených</v>
      </c>
      <c r="D4" s="112"/>
      <c r="E4" s="544" t="str">
        <f>Rekapitulace!G2</f>
        <v>09/2013</v>
      </c>
      <c r="F4" s="545"/>
      <c r="G4" s="546"/>
    </row>
    <row r="5" spans="1:7" ht="13.5" thickTop="1">
      <c r="A5" s="113"/>
      <c r="B5" s="104"/>
      <c r="C5" s="104"/>
      <c r="D5" s="104"/>
      <c r="E5" s="114"/>
      <c r="F5" s="104"/>
      <c r="G5" s="115"/>
    </row>
    <row r="6" spans="1:7" ht="12.75">
      <c r="A6" s="116" t="s">
        <v>65</v>
      </c>
      <c r="B6" s="117" t="s">
        <v>66</v>
      </c>
      <c r="C6" s="117" t="s">
        <v>67</v>
      </c>
      <c r="D6" s="117" t="s">
        <v>68</v>
      </c>
      <c r="E6" s="118" t="s">
        <v>69</v>
      </c>
      <c r="F6" s="117" t="s">
        <v>70</v>
      </c>
      <c r="G6" s="119" t="s">
        <v>71</v>
      </c>
    </row>
    <row r="7" spans="1:8" ht="12.75">
      <c r="A7" s="120" t="s">
        <v>72</v>
      </c>
      <c r="B7" s="121" t="s">
        <v>73</v>
      </c>
      <c r="C7" s="122" t="s">
        <v>74</v>
      </c>
      <c r="D7" s="123"/>
      <c r="E7" s="124"/>
      <c r="F7" s="124"/>
      <c r="G7" s="125"/>
      <c r="H7" s="126"/>
    </row>
    <row r="8" spans="1:7" ht="12.75">
      <c r="A8" s="128">
        <v>1</v>
      </c>
      <c r="B8" s="129" t="s">
        <v>81</v>
      </c>
      <c r="C8" s="130" t="s">
        <v>82</v>
      </c>
      <c r="D8" s="131" t="s">
        <v>83</v>
      </c>
      <c r="E8" s="132">
        <v>5.0669</v>
      </c>
      <c r="F8" s="132"/>
      <c r="G8" s="133">
        <f>E8*F8</f>
        <v>0</v>
      </c>
    </row>
    <row r="9" spans="1:7" ht="12.75">
      <c r="A9" s="134"/>
      <c r="B9" s="137"/>
      <c r="C9" s="540" t="s">
        <v>84</v>
      </c>
      <c r="D9" s="541"/>
      <c r="E9" s="138">
        <v>2.0429</v>
      </c>
      <c r="F9" s="139"/>
      <c r="G9" s="140"/>
    </row>
    <row r="10" spans="1:7" ht="12.75">
      <c r="A10" s="134"/>
      <c r="B10" s="137"/>
      <c r="C10" s="540" t="s">
        <v>85</v>
      </c>
      <c r="D10" s="541"/>
      <c r="E10" s="138">
        <v>3.024</v>
      </c>
      <c r="F10" s="139"/>
      <c r="G10" s="140"/>
    </row>
    <row r="11" spans="1:7" ht="12.75">
      <c r="A11" s="128">
        <v>2</v>
      </c>
      <c r="B11" s="129" t="s">
        <v>86</v>
      </c>
      <c r="C11" s="130" t="s">
        <v>87</v>
      </c>
      <c r="D11" s="131" t="s">
        <v>83</v>
      </c>
      <c r="E11" s="132">
        <v>4.0589</v>
      </c>
      <c r="F11" s="132">
        <v>0</v>
      </c>
      <c r="G11" s="133">
        <f>E11*F11</f>
        <v>0</v>
      </c>
    </row>
    <row r="12" spans="1:7" ht="12.75">
      <c r="A12" s="128">
        <v>3</v>
      </c>
      <c r="B12" s="129" t="s">
        <v>88</v>
      </c>
      <c r="C12" s="130" t="s">
        <v>89</v>
      </c>
      <c r="D12" s="131" t="s">
        <v>83</v>
      </c>
      <c r="E12" s="132">
        <v>1.6908</v>
      </c>
      <c r="F12" s="132">
        <v>0</v>
      </c>
      <c r="G12" s="133">
        <f>E12*F12</f>
        <v>0</v>
      </c>
    </row>
    <row r="13" spans="1:7" ht="12.75">
      <c r="A13" s="134"/>
      <c r="B13" s="137"/>
      <c r="C13" s="540" t="s">
        <v>90</v>
      </c>
      <c r="D13" s="541"/>
      <c r="E13" s="138">
        <v>0.336</v>
      </c>
      <c r="F13" s="139"/>
      <c r="G13" s="140"/>
    </row>
    <row r="14" spans="1:7" ht="12.75">
      <c r="A14" s="134"/>
      <c r="B14" s="137"/>
      <c r="C14" s="540" t="s">
        <v>91</v>
      </c>
      <c r="D14" s="541"/>
      <c r="E14" s="138">
        <v>1.3548</v>
      </c>
      <c r="F14" s="139"/>
      <c r="G14" s="140"/>
    </row>
    <row r="15" spans="1:7" ht="12.75">
      <c r="A15" s="128">
        <v>4</v>
      </c>
      <c r="B15" s="129" t="s">
        <v>92</v>
      </c>
      <c r="C15" s="130" t="s">
        <v>93</v>
      </c>
      <c r="D15" s="131" t="s">
        <v>83</v>
      </c>
      <c r="E15" s="132">
        <v>5.7497</v>
      </c>
      <c r="F15" s="132">
        <v>0</v>
      </c>
      <c r="G15" s="133">
        <f>E15*F15</f>
        <v>0</v>
      </c>
    </row>
    <row r="16" spans="1:7" ht="12.75">
      <c r="A16" s="134"/>
      <c r="B16" s="137"/>
      <c r="C16" s="540" t="s">
        <v>94</v>
      </c>
      <c r="D16" s="541"/>
      <c r="E16" s="138">
        <v>5.7497</v>
      </c>
      <c r="F16" s="139"/>
      <c r="G16" s="140"/>
    </row>
    <row r="17" spans="1:7" ht="12.75">
      <c r="A17" s="128">
        <v>5</v>
      </c>
      <c r="B17" s="129" t="s">
        <v>95</v>
      </c>
      <c r="C17" s="130" t="s">
        <v>96</v>
      </c>
      <c r="D17" s="131" t="s">
        <v>83</v>
      </c>
      <c r="E17" s="132">
        <v>3.5568</v>
      </c>
      <c r="F17" s="132">
        <v>0</v>
      </c>
      <c r="G17" s="133">
        <f>E17*F17</f>
        <v>0</v>
      </c>
    </row>
    <row r="18" spans="1:7" ht="12.75">
      <c r="A18" s="134"/>
      <c r="B18" s="137"/>
      <c r="C18" s="540" t="s">
        <v>97</v>
      </c>
      <c r="D18" s="541"/>
      <c r="E18" s="138">
        <v>5.016</v>
      </c>
      <c r="F18" s="139"/>
      <c r="G18" s="140"/>
    </row>
    <row r="19" spans="1:7" ht="12.75">
      <c r="A19" s="134"/>
      <c r="B19" s="137"/>
      <c r="C19" s="540" t="s">
        <v>98</v>
      </c>
      <c r="D19" s="541"/>
      <c r="E19" s="138">
        <v>-1.4592</v>
      </c>
      <c r="F19" s="139"/>
      <c r="G19" s="140"/>
    </row>
    <row r="20" spans="1:7" ht="12.75">
      <c r="A20" s="141"/>
      <c r="B20" s="142" t="s">
        <v>76</v>
      </c>
      <c r="C20" s="143" t="str">
        <f>CONCATENATE(B7," ",C7)</f>
        <v>1 Zemní práce</v>
      </c>
      <c r="D20" s="144"/>
      <c r="E20" s="145"/>
      <c r="F20" s="146"/>
      <c r="G20" s="147">
        <f>SUM(G7:G19)</f>
        <v>0</v>
      </c>
    </row>
    <row r="21" spans="1:8" ht="12.75">
      <c r="A21" s="120" t="s">
        <v>72</v>
      </c>
      <c r="B21" s="121" t="s">
        <v>99</v>
      </c>
      <c r="C21" s="122" t="s">
        <v>100</v>
      </c>
      <c r="D21" s="123"/>
      <c r="E21" s="124"/>
      <c r="F21" s="124"/>
      <c r="G21" s="125"/>
      <c r="H21" s="126"/>
    </row>
    <row r="22" spans="1:7" ht="22.5">
      <c r="A22" s="128">
        <v>6</v>
      </c>
      <c r="B22" s="129" t="s">
        <v>101</v>
      </c>
      <c r="C22" s="130" t="s">
        <v>102</v>
      </c>
      <c r="D22" s="131" t="s">
        <v>83</v>
      </c>
      <c r="E22" s="132">
        <v>2.1929</v>
      </c>
      <c r="F22" s="132"/>
      <c r="G22" s="133">
        <f>E22*F22</f>
        <v>0</v>
      </c>
    </row>
    <row r="23" spans="1:7" ht="12.75">
      <c r="A23" s="134"/>
      <c r="B23" s="137"/>
      <c r="C23" s="540" t="s">
        <v>103</v>
      </c>
      <c r="D23" s="541"/>
      <c r="E23" s="138">
        <v>2.1929</v>
      </c>
      <c r="F23" s="139"/>
      <c r="G23" s="140"/>
    </row>
    <row r="24" spans="1:7" ht="12.75">
      <c r="A24" s="128">
        <v>7</v>
      </c>
      <c r="B24" s="129" t="s">
        <v>104</v>
      </c>
      <c r="C24" s="130" t="s">
        <v>105</v>
      </c>
      <c r="D24" s="131" t="s">
        <v>106</v>
      </c>
      <c r="E24" s="132">
        <v>2.1929</v>
      </c>
      <c r="F24" s="132">
        <v>0</v>
      </c>
      <c r="G24" s="133">
        <f>E24*F24</f>
        <v>0</v>
      </c>
    </row>
    <row r="25" spans="1:7" ht="12.75">
      <c r="A25" s="141"/>
      <c r="B25" s="142" t="s">
        <v>76</v>
      </c>
      <c r="C25" s="143" t="str">
        <f>CONCATENATE(B21," ",C21)</f>
        <v>16 Přemístění výkopku</v>
      </c>
      <c r="D25" s="144"/>
      <c r="E25" s="145"/>
      <c r="F25" s="146"/>
      <c r="G25" s="147">
        <f>SUM(G21:G24)</f>
        <v>0</v>
      </c>
    </row>
    <row r="26" spans="1:8" ht="12.75">
      <c r="A26" s="120" t="s">
        <v>72</v>
      </c>
      <c r="B26" s="121" t="s">
        <v>107</v>
      </c>
      <c r="C26" s="122" t="s">
        <v>108</v>
      </c>
      <c r="D26" s="123"/>
      <c r="E26" s="124"/>
      <c r="F26" s="124"/>
      <c r="G26" s="125"/>
      <c r="H26" s="126"/>
    </row>
    <row r="27" spans="1:7" ht="12.75">
      <c r="A27" s="128">
        <v>8</v>
      </c>
      <c r="B27" s="129" t="s">
        <v>109</v>
      </c>
      <c r="C27" s="130" t="s">
        <v>110</v>
      </c>
      <c r="D27" s="131" t="s">
        <v>111</v>
      </c>
      <c r="E27" s="132">
        <v>3.8656</v>
      </c>
      <c r="F27" s="132"/>
      <c r="G27" s="133">
        <f>E27*F27</f>
        <v>0</v>
      </c>
    </row>
    <row r="28" spans="1:7" ht="12.75">
      <c r="A28" s="134"/>
      <c r="B28" s="137"/>
      <c r="C28" s="540" t="s">
        <v>112</v>
      </c>
      <c r="D28" s="541"/>
      <c r="E28" s="138">
        <v>1.9456</v>
      </c>
      <c r="F28" s="139"/>
      <c r="G28" s="140"/>
    </row>
    <row r="29" spans="1:7" ht="12.75">
      <c r="A29" s="134"/>
      <c r="B29" s="137"/>
      <c r="C29" s="540" t="s">
        <v>113</v>
      </c>
      <c r="D29" s="541"/>
      <c r="E29" s="138">
        <v>1.92</v>
      </c>
      <c r="F29" s="139"/>
      <c r="G29" s="140"/>
    </row>
    <row r="30" spans="1:7" ht="12.75">
      <c r="A30" s="128">
        <v>9</v>
      </c>
      <c r="B30" s="129" t="s">
        <v>114</v>
      </c>
      <c r="C30" s="130" t="s">
        <v>115</v>
      </c>
      <c r="D30" s="131" t="s">
        <v>83</v>
      </c>
      <c r="E30" s="132">
        <v>0.2738</v>
      </c>
      <c r="F30" s="132">
        <v>0</v>
      </c>
      <c r="G30" s="133">
        <f>E30*F30</f>
        <v>0</v>
      </c>
    </row>
    <row r="31" spans="1:7" ht="12.75">
      <c r="A31" s="134"/>
      <c r="B31" s="137"/>
      <c r="C31" s="540" t="s">
        <v>116</v>
      </c>
      <c r="D31" s="541"/>
      <c r="E31" s="138">
        <v>0.0973</v>
      </c>
      <c r="F31" s="139"/>
      <c r="G31" s="140"/>
    </row>
    <row r="32" spans="1:7" ht="12.75">
      <c r="A32" s="134"/>
      <c r="B32" s="137"/>
      <c r="C32" s="540" t="s">
        <v>117</v>
      </c>
      <c r="D32" s="541"/>
      <c r="E32" s="138">
        <v>0.096</v>
      </c>
      <c r="F32" s="139"/>
      <c r="G32" s="140"/>
    </row>
    <row r="33" spans="1:7" ht="12.75">
      <c r="A33" s="134"/>
      <c r="B33" s="137"/>
      <c r="C33" s="540" t="s">
        <v>118</v>
      </c>
      <c r="D33" s="541"/>
      <c r="E33" s="138">
        <v>0.016</v>
      </c>
      <c r="F33" s="139"/>
      <c r="G33" s="140"/>
    </row>
    <row r="34" spans="1:7" ht="12.75">
      <c r="A34" s="134"/>
      <c r="B34" s="137"/>
      <c r="C34" s="540" t="s">
        <v>119</v>
      </c>
      <c r="D34" s="541"/>
      <c r="E34" s="138">
        <v>0.0645</v>
      </c>
      <c r="F34" s="139"/>
      <c r="G34" s="140"/>
    </row>
    <row r="35" spans="1:7" ht="12.75">
      <c r="A35" s="128">
        <v>10</v>
      </c>
      <c r="B35" s="129" t="s">
        <v>120</v>
      </c>
      <c r="C35" s="130" t="s">
        <v>121</v>
      </c>
      <c r="D35" s="131" t="s">
        <v>83</v>
      </c>
      <c r="E35" s="132">
        <v>5.1559</v>
      </c>
      <c r="F35" s="132">
        <v>0</v>
      </c>
      <c r="G35" s="133">
        <f>E35*F35</f>
        <v>0</v>
      </c>
    </row>
    <row r="36" spans="1:7" ht="12.75">
      <c r="A36" s="134"/>
      <c r="B36" s="137"/>
      <c r="C36" s="540" t="s">
        <v>122</v>
      </c>
      <c r="D36" s="541"/>
      <c r="E36" s="138">
        <v>1.9456</v>
      </c>
      <c r="F36" s="139"/>
      <c r="G36" s="140"/>
    </row>
    <row r="37" spans="1:7" ht="12.75">
      <c r="A37" s="134"/>
      <c r="B37" s="137"/>
      <c r="C37" s="540" t="s">
        <v>123</v>
      </c>
      <c r="D37" s="541"/>
      <c r="E37" s="138">
        <v>1.92</v>
      </c>
      <c r="F37" s="139"/>
      <c r="G37" s="140"/>
    </row>
    <row r="38" spans="1:7" ht="12.75">
      <c r="A38" s="134"/>
      <c r="B38" s="137"/>
      <c r="C38" s="540" t="s">
        <v>124</v>
      </c>
      <c r="D38" s="541"/>
      <c r="E38" s="138">
        <v>1.2903</v>
      </c>
      <c r="F38" s="139"/>
      <c r="G38" s="140"/>
    </row>
    <row r="39" spans="1:7" ht="12.75">
      <c r="A39" s="128">
        <v>11</v>
      </c>
      <c r="B39" s="129" t="s">
        <v>125</v>
      </c>
      <c r="C39" s="130" t="s">
        <v>126</v>
      </c>
      <c r="D39" s="131" t="s">
        <v>83</v>
      </c>
      <c r="E39" s="132">
        <v>0.32</v>
      </c>
      <c r="F39" s="132">
        <v>0</v>
      </c>
      <c r="G39" s="133">
        <f>E39*F39</f>
        <v>0</v>
      </c>
    </row>
    <row r="40" spans="1:7" ht="12.75">
      <c r="A40" s="134"/>
      <c r="B40" s="137"/>
      <c r="C40" s="540" t="s">
        <v>127</v>
      </c>
      <c r="D40" s="541"/>
      <c r="E40" s="138">
        <v>0.32</v>
      </c>
      <c r="F40" s="139"/>
      <c r="G40" s="140"/>
    </row>
    <row r="41" spans="1:7" ht="12.75">
      <c r="A41" s="141"/>
      <c r="B41" s="142" t="s">
        <v>76</v>
      </c>
      <c r="C41" s="143" t="str">
        <f>CONCATENATE(B26," ",C26)</f>
        <v>2 Základy a zvláštní zakládání</v>
      </c>
      <c r="D41" s="144"/>
      <c r="E41" s="145"/>
      <c r="F41" s="146"/>
      <c r="G41" s="147">
        <f>SUM(G26:G40)</f>
        <v>0</v>
      </c>
    </row>
    <row r="42" spans="1:8" ht="12.75">
      <c r="A42" s="120" t="s">
        <v>72</v>
      </c>
      <c r="B42" s="121" t="s">
        <v>128</v>
      </c>
      <c r="C42" s="122" t="s">
        <v>129</v>
      </c>
      <c r="D42" s="123"/>
      <c r="E42" s="124"/>
      <c r="F42" s="124"/>
      <c r="G42" s="125"/>
      <c r="H42" s="126"/>
    </row>
    <row r="43" spans="1:7" ht="12.75">
      <c r="A43" s="128">
        <v>12</v>
      </c>
      <c r="B43" s="129" t="s">
        <v>130</v>
      </c>
      <c r="C43" s="130" t="s">
        <v>131</v>
      </c>
      <c r="D43" s="131" t="s">
        <v>111</v>
      </c>
      <c r="E43" s="132">
        <f>E44+E45+E46+E47</f>
        <v>20.599999999999998</v>
      </c>
      <c r="F43" s="132"/>
      <c r="G43" s="133">
        <f>E43*F43</f>
        <v>0</v>
      </c>
    </row>
    <row r="44" spans="1:7" ht="12.75">
      <c r="A44" s="134"/>
      <c r="B44" s="137"/>
      <c r="C44" s="540" t="s">
        <v>132</v>
      </c>
      <c r="D44" s="541"/>
      <c r="E44" s="138">
        <v>1.4</v>
      </c>
      <c r="F44" s="139"/>
      <c r="G44" s="140"/>
    </row>
    <row r="45" spans="1:7" ht="12.75">
      <c r="A45" s="134"/>
      <c r="B45" s="137"/>
      <c r="C45" s="540" t="s">
        <v>133</v>
      </c>
      <c r="D45" s="541"/>
      <c r="E45" s="138">
        <v>9.6</v>
      </c>
      <c r="F45" s="139"/>
      <c r="G45" s="140"/>
    </row>
    <row r="46" spans="1:7" ht="12.75">
      <c r="A46" s="134"/>
      <c r="B46" s="137"/>
      <c r="C46" s="330" t="s">
        <v>134</v>
      </c>
      <c r="D46" s="331"/>
      <c r="E46" s="138">
        <v>8.4</v>
      </c>
      <c r="F46" s="139"/>
      <c r="G46" s="140"/>
    </row>
    <row r="47" spans="1:7" ht="12.75">
      <c r="A47" s="134"/>
      <c r="B47" s="137"/>
      <c r="C47" s="330" t="s">
        <v>1966</v>
      </c>
      <c r="D47" s="331"/>
      <c r="E47" s="138">
        <v>1.2</v>
      </c>
      <c r="F47" s="139"/>
      <c r="G47" s="140"/>
    </row>
    <row r="48" spans="1:7" ht="12.75">
      <c r="A48" s="128">
        <v>13</v>
      </c>
      <c r="B48" s="129" t="s">
        <v>135</v>
      </c>
      <c r="C48" s="130" t="s">
        <v>136</v>
      </c>
      <c r="D48" s="131" t="s">
        <v>83</v>
      </c>
      <c r="E48" s="132">
        <f>SUM(E49:E65)</f>
        <v>8.774799999999997</v>
      </c>
      <c r="F48" s="132">
        <v>0</v>
      </c>
      <c r="G48" s="133">
        <f>E48*F48</f>
        <v>0</v>
      </c>
    </row>
    <row r="49" spans="1:7" ht="12.75">
      <c r="A49" s="134"/>
      <c r="B49" s="137"/>
      <c r="C49" s="540" t="s">
        <v>137</v>
      </c>
      <c r="D49" s="541"/>
      <c r="E49" s="138">
        <v>0.24</v>
      </c>
      <c r="F49" s="139"/>
      <c r="G49" s="140"/>
    </row>
    <row r="50" spans="1:7" ht="12.75">
      <c r="A50" s="134"/>
      <c r="B50" s="137"/>
      <c r="C50" s="540" t="s">
        <v>138</v>
      </c>
      <c r="D50" s="541"/>
      <c r="E50" s="138">
        <v>0.24</v>
      </c>
      <c r="F50" s="139"/>
      <c r="G50" s="140"/>
    </row>
    <row r="51" spans="1:7" ht="12.75">
      <c r="A51" s="134"/>
      <c r="B51" s="137"/>
      <c r="C51" s="540" t="s">
        <v>139</v>
      </c>
      <c r="D51" s="541"/>
      <c r="E51" s="138">
        <v>0.24</v>
      </c>
      <c r="F51" s="139"/>
      <c r="G51" s="140"/>
    </row>
    <row r="52" spans="1:7" ht="12.75">
      <c r="A52" s="134"/>
      <c r="B52" s="137"/>
      <c r="C52" s="540" t="s">
        <v>140</v>
      </c>
      <c r="D52" s="541"/>
      <c r="E52" s="138">
        <v>0.24</v>
      </c>
      <c r="F52" s="139"/>
      <c r="G52" s="140"/>
    </row>
    <row r="53" spans="1:7" ht="12.75">
      <c r="A53" s="134"/>
      <c r="B53" s="137"/>
      <c r="C53" s="540" t="s">
        <v>141</v>
      </c>
      <c r="D53" s="541"/>
      <c r="E53" s="138">
        <v>0.3</v>
      </c>
      <c r="F53" s="139"/>
      <c r="G53" s="140"/>
    </row>
    <row r="54" spans="1:7" ht="12.75">
      <c r="A54" s="134"/>
      <c r="B54" s="137"/>
      <c r="C54" s="540" t="s">
        <v>1967</v>
      </c>
      <c r="D54" s="541"/>
      <c r="E54" s="138">
        <v>0.3</v>
      </c>
      <c r="F54" s="139"/>
      <c r="G54" s="140"/>
    </row>
    <row r="55" spans="1:7" ht="12.75">
      <c r="A55" s="134"/>
      <c r="B55" s="137"/>
      <c r="C55" s="540" t="s">
        <v>142</v>
      </c>
      <c r="D55" s="541"/>
      <c r="E55" s="138">
        <v>1.92</v>
      </c>
      <c r="F55" s="139"/>
      <c r="G55" s="140"/>
    </row>
    <row r="56" spans="1:7" ht="12.75">
      <c r="A56" s="134"/>
      <c r="B56" s="137"/>
      <c r="C56" s="540" t="s">
        <v>143</v>
      </c>
      <c r="D56" s="541"/>
      <c r="E56" s="138">
        <v>0.864</v>
      </c>
      <c r="F56" s="139"/>
      <c r="G56" s="140"/>
    </row>
    <row r="57" spans="1:7" ht="12.75">
      <c r="A57" s="134"/>
      <c r="B57" s="137"/>
      <c r="C57" s="540" t="s">
        <v>144</v>
      </c>
      <c r="D57" s="541"/>
      <c r="E57" s="138">
        <v>0.693</v>
      </c>
      <c r="F57" s="139"/>
      <c r="G57" s="140"/>
    </row>
    <row r="58" spans="1:7" ht="12.75">
      <c r="A58" s="134"/>
      <c r="B58" s="137"/>
      <c r="C58" s="540" t="s">
        <v>145</v>
      </c>
      <c r="D58" s="541"/>
      <c r="E58" s="138">
        <v>0.693</v>
      </c>
      <c r="F58" s="139"/>
      <c r="G58" s="140"/>
    </row>
    <row r="59" spans="1:7" ht="12.75">
      <c r="A59" s="134"/>
      <c r="B59" s="137"/>
      <c r="C59" s="540" t="s">
        <v>146</v>
      </c>
      <c r="D59" s="541"/>
      <c r="E59" s="138">
        <v>0.2688</v>
      </c>
      <c r="F59" s="139"/>
      <c r="G59" s="140"/>
    </row>
    <row r="60" spans="1:7" ht="12.75">
      <c r="A60" s="134"/>
      <c r="B60" s="137"/>
      <c r="C60" s="540" t="s">
        <v>147</v>
      </c>
      <c r="D60" s="541"/>
      <c r="E60" s="138">
        <v>0.693</v>
      </c>
      <c r="F60" s="139"/>
      <c r="G60" s="140"/>
    </row>
    <row r="61" spans="1:7" ht="12.75">
      <c r="A61" s="134"/>
      <c r="B61" s="137"/>
      <c r="C61" s="540" t="s">
        <v>148</v>
      </c>
      <c r="D61" s="541"/>
      <c r="E61" s="138">
        <v>0.693</v>
      </c>
      <c r="F61" s="139"/>
      <c r="G61" s="140"/>
    </row>
    <row r="62" spans="1:7" ht="12.75">
      <c r="A62" s="134"/>
      <c r="B62" s="137"/>
      <c r="C62" s="540" t="s">
        <v>1968</v>
      </c>
      <c r="D62" s="541"/>
      <c r="E62" s="138">
        <v>0.35</v>
      </c>
      <c r="F62" s="139"/>
      <c r="G62" s="140"/>
    </row>
    <row r="63" spans="1:7" ht="12.75">
      <c r="A63" s="134"/>
      <c r="B63" s="137"/>
      <c r="C63" s="540" t="s">
        <v>1969</v>
      </c>
      <c r="D63" s="541"/>
      <c r="E63" s="138">
        <v>0.25</v>
      </c>
      <c r="F63" s="139"/>
      <c r="G63" s="140"/>
    </row>
    <row r="64" spans="1:7" ht="12.75">
      <c r="A64" s="134"/>
      <c r="B64" s="137"/>
      <c r="C64" s="540" t="s">
        <v>1970</v>
      </c>
      <c r="D64" s="541"/>
      <c r="E64" s="138">
        <v>0.19</v>
      </c>
      <c r="F64" s="139"/>
      <c r="G64" s="140"/>
    </row>
    <row r="65" spans="1:7" ht="12.75">
      <c r="A65" s="134"/>
      <c r="B65" s="137"/>
      <c r="C65" s="540" t="s">
        <v>1971</v>
      </c>
      <c r="D65" s="541"/>
      <c r="E65" s="138">
        <v>0.6</v>
      </c>
      <c r="F65" s="139"/>
      <c r="G65" s="140"/>
    </row>
    <row r="66" spans="1:7" ht="12.75">
      <c r="A66" s="128">
        <v>14</v>
      </c>
      <c r="B66" s="129" t="s">
        <v>1003</v>
      </c>
      <c r="C66" s="130" t="s">
        <v>1004</v>
      </c>
      <c r="D66" s="131" t="s">
        <v>111</v>
      </c>
      <c r="E66" s="132">
        <f>SUM(E67:E84)</f>
        <v>9.285264</v>
      </c>
      <c r="F66" s="132">
        <v>0</v>
      </c>
      <c r="G66" s="133">
        <f>E66*F66</f>
        <v>0</v>
      </c>
    </row>
    <row r="67" spans="1:7" ht="12.75">
      <c r="A67" s="134"/>
      <c r="B67" s="137"/>
      <c r="C67" s="540" t="s">
        <v>1005</v>
      </c>
      <c r="D67" s="541"/>
      <c r="E67" s="138">
        <v>2.54</v>
      </c>
      <c r="F67" s="139"/>
      <c r="G67" s="140"/>
    </row>
    <row r="68" spans="1:7" ht="22.5">
      <c r="A68" s="128">
        <v>15</v>
      </c>
      <c r="B68" s="129" t="s">
        <v>1007</v>
      </c>
      <c r="C68" s="130" t="s">
        <v>1006</v>
      </c>
      <c r="D68" s="131" t="s">
        <v>83</v>
      </c>
      <c r="E68" s="132">
        <f>E69*1</f>
        <v>0.51</v>
      </c>
      <c r="F68" s="132"/>
      <c r="G68" s="133">
        <f>E68*F68</f>
        <v>0</v>
      </c>
    </row>
    <row r="69" spans="1:7" ht="12.75">
      <c r="A69" s="134"/>
      <c r="B69" s="137"/>
      <c r="C69" s="540" t="s">
        <v>1008</v>
      </c>
      <c r="D69" s="541"/>
      <c r="E69" s="138">
        <v>0.51</v>
      </c>
      <c r="F69" s="139"/>
      <c r="G69" s="140"/>
    </row>
    <row r="70" spans="1:7" ht="12.75">
      <c r="A70" s="128">
        <v>16</v>
      </c>
      <c r="B70" s="129" t="s">
        <v>149</v>
      </c>
      <c r="C70" s="130" t="s">
        <v>150</v>
      </c>
      <c r="D70" s="131" t="s">
        <v>83</v>
      </c>
      <c r="E70" s="132">
        <f>SUM(E71:E76)</f>
        <v>2.264</v>
      </c>
      <c r="F70" s="132"/>
      <c r="G70" s="133">
        <f>E70*F70</f>
        <v>0</v>
      </c>
    </row>
    <row r="71" spans="1:7" ht="12.75">
      <c r="A71" s="134"/>
      <c r="B71" s="137"/>
      <c r="C71" s="540" t="s">
        <v>151</v>
      </c>
      <c r="D71" s="541"/>
      <c r="E71" s="138">
        <v>1.152</v>
      </c>
      <c r="F71" s="139"/>
      <c r="G71" s="140"/>
    </row>
    <row r="72" spans="1:7" ht="12.75">
      <c r="A72" s="134"/>
      <c r="B72" s="137"/>
      <c r="C72" s="540" t="s">
        <v>1972</v>
      </c>
      <c r="D72" s="541"/>
      <c r="E72" s="336">
        <v>0.14</v>
      </c>
      <c r="F72" s="139"/>
      <c r="G72" s="140"/>
    </row>
    <row r="73" spans="1:7" ht="12.75">
      <c r="A73" s="134"/>
      <c r="B73" s="137"/>
      <c r="C73" s="540" t="s">
        <v>152</v>
      </c>
      <c r="D73" s="541"/>
      <c r="E73" s="138">
        <v>0.0165</v>
      </c>
      <c r="F73" s="139"/>
      <c r="G73" s="140"/>
    </row>
    <row r="74" spans="1:7" ht="12.75">
      <c r="A74" s="134"/>
      <c r="B74" s="137"/>
      <c r="C74" s="540" t="s">
        <v>153</v>
      </c>
      <c r="D74" s="541"/>
      <c r="E74" s="138">
        <v>0.0315</v>
      </c>
      <c r="F74" s="139"/>
      <c r="G74" s="140"/>
    </row>
    <row r="75" spans="1:7" ht="12.75">
      <c r="A75" s="134"/>
      <c r="B75" s="137"/>
      <c r="C75" s="540" t="s">
        <v>154</v>
      </c>
      <c r="D75" s="541"/>
      <c r="E75" s="138">
        <v>0.168</v>
      </c>
      <c r="F75" s="139"/>
      <c r="G75" s="140"/>
    </row>
    <row r="76" spans="1:7" ht="12.75">
      <c r="A76" s="134"/>
      <c r="B76" s="137"/>
      <c r="C76" s="540" t="s">
        <v>155</v>
      </c>
      <c r="D76" s="541"/>
      <c r="E76" s="138">
        <v>0.756</v>
      </c>
      <c r="F76" s="139"/>
      <c r="G76" s="140"/>
    </row>
    <row r="77" spans="1:7" ht="12.75">
      <c r="A77" s="128">
        <v>17</v>
      </c>
      <c r="B77" s="129" t="s">
        <v>987</v>
      </c>
      <c r="C77" s="130" t="s">
        <v>988</v>
      </c>
      <c r="D77" s="131" t="s">
        <v>106</v>
      </c>
      <c r="E77" s="132">
        <f>SUM(E78:E82)</f>
        <v>0.5900000000000001</v>
      </c>
      <c r="F77" s="132"/>
      <c r="G77" s="133"/>
    </row>
    <row r="78" spans="1:7" ht="12.75">
      <c r="A78" s="134"/>
      <c r="B78" s="135"/>
      <c r="C78" s="540" t="s">
        <v>989</v>
      </c>
      <c r="D78" s="541"/>
      <c r="E78" s="138">
        <v>0.46</v>
      </c>
      <c r="F78" s="139"/>
      <c r="G78" s="140"/>
    </row>
    <row r="79" spans="1:7" ht="12.75">
      <c r="A79" s="134"/>
      <c r="B79" s="137"/>
      <c r="C79" s="540" t="s">
        <v>990</v>
      </c>
      <c r="D79" s="541"/>
      <c r="E79" s="138">
        <v>0.05</v>
      </c>
      <c r="F79" s="139"/>
      <c r="G79" s="140"/>
    </row>
    <row r="80" spans="1:7" ht="12.75">
      <c r="A80" s="134"/>
      <c r="B80" s="137"/>
      <c r="C80" s="540" t="s">
        <v>991</v>
      </c>
      <c r="D80" s="541"/>
      <c r="E80" s="138">
        <v>0.01</v>
      </c>
      <c r="F80" s="139"/>
      <c r="G80" s="140"/>
    </row>
    <row r="81" spans="1:7" ht="12.75">
      <c r="A81" s="134"/>
      <c r="B81" s="137"/>
      <c r="C81" s="540" t="s">
        <v>992</v>
      </c>
      <c r="D81" s="541"/>
      <c r="E81" s="138">
        <v>0.03</v>
      </c>
      <c r="F81" s="139"/>
      <c r="G81" s="140"/>
    </row>
    <row r="82" spans="1:7" ht="12.75">
      <c r="A82" s="134"/>
      <c r="B82" s="137"/>
      <c r="C82" s="540" t="s">
        <v>993</v>
      </c>
      <c r="D82" s="541"/>
      <c r="E82" s="138">
        <v>0.04</v>
      </c>
      <c r="F82" s="139"/>
      <c r="G82" s="140"/>
    </row>
    <row r="83" spans="1:7" ht="12.75">
      <c r="A83" s="128">
        <v>18</v>
      </c>
      <c r="B83" s="129" t="s">
        <v>1026</v>
      </c>
      <c r="C83" s="130" t="s">
        <v>1027</v>
      </c>
      <c r="D83" s="131" t="s">
        <v>1028</v>
      </c>
      <c r="E83" s="132">
        <f>E84*1.08</f>
        <v>0.008964000000000001</v>
      </c>
      <c r="F83" s="132"/>
      <c r="G83" s="133">
        <f>E83*F83</f>
        <v>0</v>
      </c>
    </row>
    <row r="84" spans="1:7" ht="12.75">
      <c r="A84" s="337"/>
      <c r="B84" s="135"/>
      <c r="C84" s="332" t="s">
        <v>994</v>
      </c>
      <c r="D84" s="342"/>
      <c r="E84" s="138">
        <v>0.0083</v>
      </c>
      <c r="F84" s="339"/>
      <c r="G84" s="340"/>
    </row>
    <row r="85" spans="1:7" ht="12.75">
      <c r="A85" s="134"/>
      <c r="B85" s="137"/>
      <c r="C85" s="540" t="s">
        <v>995</v>
      </c>
      <c r="D85" s="541"/>
      <c r="E85" s="138"/>
      <c r="F85" s="139"/>
      <c r="G85" s="140"/>
    </row>
    <row r="86" spans="1:7" ht="12.75">
      <c r="A86" s="128">
        <v>19</v>
      </c>
      <c r="B86" s="129" t="s">
        <v>1029</v>
      </c>
      <c r="C86" s="130" t="s">
        <v>1030</v>
      </c>
      <c r="D86" s="131" t="s">
        <v>1028</v>
      </c>
      <c r="E86" s="132">
        <f>E87+E88</f>
        <v>0.055499999999999994</v>
      </c>
      <c r="F86" s="132">
        <v>0</v>
      </c>
      <c r="G86" s="133">
        <f>E86*F86</f>
        <v>0</v>
      </c>
    </row>
    <row r="87" spans="1:7" ht="12.75">
      <c r="A87" s="134"/>
      <c r="B87" s="135"/>
      <c r="C87" s="330" t="s">
        <v>996</v>
      </c>
      <c r="D87" s="341"/>
      <c r="E87" s="138">
        <v>0.0515</v>
      </c>
      <c r="F87" s="139"/>
      <c r="G87" s="140"/>
    </row>
    <row r="88" spans="1:7" ht="12.75">
      <c r="A88" s="134"/>
      <c r="B88" s="137"/>
      <c r="C88" s="330" t="s">
        <v>997</v>
      </c>
      <c r="D88" s="341"/>
      <c r="E88" s="334">
        <v>0.004</v>
      </c>
      <c r="F88" s="139"/>
      <c r="G88" s="140"/>
    </row>
    <row r="89" spans="1:7" ht="12.75">
      <c r="A89" s="128">
        <v>20</v>
      </c>
      <c r="B89" s="129" t="s">
        <v>1031</v>
      </c>
      <c r="C89" s="130" t="s">
        <v>1032</v>
      </c>
      <c r="D89" s="131" t="s">
        <v>1028</v>
      </c>
      <c r="E89" s="132">
        <f>E90+E91+E92</f>
        <v>0.5404</v>
      </c>
      <c r="F89" s="132">
        <v>0</v>
      </c>
      <c r="G89" s="133">
        <f>E89*F89</f>
        <v>0</v>
      </c>
    </row>
    <row r="90" spans="1:7" ht="12.75">
      <c r="A90" s="134"/>
      <c r="B90" s="135"/>
      <c r="C90" s="330" t="s">
        <v>989</v>
      </c>
      <c r="D90" s="341"/>
      <c r="E90" s="138">
        <v>0.4604</v>
      </c>
      <c r="F90" s="139"/>
      <c r="G90" s="140"/>
    </row>
    <row r="91" spans="1:7" ht="12.75">
      <c r="A91" s="134"/>
      <c r="B91" s="137"/>
      <c r="C91" s="330" t="s">
        <v>993</v>
      </c>
      <c r="D91" s="341"/>
      <c r="E91" s="138">
        <v>0.04</v>
      </c>
      <c r="F91" s="139"/>
      <c r="G91" s="140"/>
    </row>
    <row r="92" spans="1:7" ht="12.75">
      <c r="A92" s="134"/>
      <c r="B92" s="137"/>
      <c r="C92" s="330" t="s">
        <v>998</v>
      </c>
      <c r="D92" s="341"/>
      <c r="E92" s="138">
        <v>0.04</v>
      </c>
      <c r="F92" s="139"/>
      <c r="G92" s="140"/>
    </row>
    <row r="93" spans="1:7" ht="12.75">
      <c r="A93" s="128">
        <v>21</v>
      </c>
      <c r="B93" s="129" t="s">
        <v>1033</v>
      </c>
      <c r="C93" s="130" t="s">
        <v>1034</v>
      </c>
      <c r="D93" s="131" t="s">
        <v>1028</v>
      </c>
      <c r="E93" s="132">
        <f>E94+E95</f>
        <v>0.0335</v>
      </c>
      <c r="F93" s="132">
        <v>0</v>
      </c>
      <c r="G93" s="133">
        <f>E93*F93</f>
        <v>0</v>
      </c>
    </row>
    <row r="94" spans="1:7" ht="12.75">
      <c r="A94" s="134"/>
      <c r="B94" s="135"/>
      <c r="C94" s="330" t="s">
        <v>992</v>
      </c>
      <c r="D94" s="341"/>
      <c r="E94" s="138">
        <v>0.0311</v>
      </c>
      <c r="F94" s="139"/>
      <c r="G94" s="140"/>
    </row>
    <row r="95" spans="1:7" ht="12.75">
      <c r="A95" s="134"/>
      <c r="B95" s="137"/>
      <c r="C95" s="330" t="s">
        <v>999</v>
      </c>
      <c r="D95" s="341"/>
      <c r="E95" s="334">
        <v>0.0024</v>
      </c>
      <c r="F95" s="139"/>
      <c r="G95" s="140"/>
    </row>
    <row r="96" spans="1:7" ht="12.75">
      <c r="A96" s="128">
        <v>22</v>
      </c>
      <c r="B96" s="129" t="s">
        <v>1000</v>
      </c>
      <c r="C96" s="130" t="s">
        <v>1001</v>
      </c>
      <c r="D96" s="131" t="s">
        <v>2440</v>
      </c>
      <c r="E96" s="132">
        <v>1</v>
      </c>
      <c r="F96" s="132"/>
      <c r="G96" s="133">
        <f>E96*F96</f>
        <v>0</v>
      </c>
    </row>
    <row r="97" spans="1:7" ht="12.75">
      <c r="A97" s="134"/>
      <c r="B97" s="135"/>
      <c r="C97" s="540" t="s">
        <v>1002</v>
      </c>
      <c r="D97" s="541"/>
      <c r="E97" s="138">
        <v>1</v>
      </c>
      <c r="F97" s="139"/>
      <c r="G97" s="140"/>
    </row>
    <row r="98" spans="1:7" ht="12.75">
      <c r="A98" s="128">
        <v>23</v>
      </c>
      <c r="B98" s="129" t="s">
        <v>156</v>
      </c>
      <c r="C98" s="130" t="s">
        <v>157</v>
      </c>
      <c r="D98" s="131" t="s">
        <v>158</v>
      </c>
      <c r="E98" s="132">
        <v>1.4</v>
      </c>
      <c r="F98" s="132">
        <v>0</v>
      </c>
      <c r="G98" s="133">
        <f>E98*F98</f>
        <v>0</v>
      </c>
    </row>
    <row r="99" spans="1:7" ht="12.75">
      <c r="A99" s="134"/>
      <c r="B99" s="137"/>
      <c r="C99" s="540" t="s">
        <v>159</v>
      </c>
      <c r="D99" s="541"/>
      <c r="E99" s="138">
        <v>1.4</v>
      </c>
      <c r="F99" s="139"/>
      <c r="G99" s="140"/>
    </row>
    <row r="100" spans="1:7" ht="22.5">
      <c r="A100" s="128">
        <v>24</v>
      </c>
      <c r="B100" s="129" t="s">
        <v>160</v>
      </c>
      <c r="C100" s="130" t="s">
        <v>161</v>
      </c>
      <c r="D100" s="131" t="s">
        <v>111</v>
      </c>
      <c r="E100" s="132">
        <f>SUM(E101:E122)</f>
        <v>221.45449999999997</v>
      </c>
      <c r="F100" s="132">
        <v>0</v>
      </c>
      <c r="G100" s="133">
        <f>E100*F100</f>
        <v>0</v>
      </c>
    </row>
    <row r="101" spans="1:7" ht="12.75">
      <c r="A101" s="134"/>
      <c r="B101" s="137"/>
      <c r="C101" s="540" t="s">
        <v>162</v>
      </c>
      <c r="D101" s="541"/>
      <c r="E101" s="138">
        <v>11.7</v>
      </c>
      <c r="F101" s="139"/>
      <c r="G101" s="140"/>
    </row>
    <row r="102" spans="1:7" ht="12.75">
      <c r="A102" s="134"/>
      <c r="B102" s="137"/>
      <c r="C102" s="540" t="s">
        <v>1973</v>
      </c>
      <c r="D102" s="541"/>
      <c r="E102" s="138">
        <v>13.16</v>
      </c>
      <c r="F102" s="139"/>
      <c r="G102" s="140"/>
    </row>
    <row r="103" spans="1:7" ht="12.75">
      <c r="A103" s="134"/>
      <c r="B103" s="137"/>
      <c r="C103" s="540" t="s">
        <v>163</v>
      </c>
      <c r="D103" s="541"/>
      <c r="E103" s="138">
        <v>13.635</v>
      </c>
      <c r="F103" s="139"/>
      <c r="G103" s="140"/>
    </row>
    <row r="104" spans="1:7" ht="12.75">
      <c r="A104" s="134"/>
      <c r="B104" s="137"/>
      <c r="C104" s="540" t="s">
        <v>164</v>
      </c>
      <c r="D104" s="541"/>
      <c r="E104" s="138">
        <v>12.0375</v>
      </c>
      <c r="F104" s="139"/>
      <c r="G104" s="140"/>
    </row>
    <row r="105" spans="1:7" ht="12.75">
      <c r="A105" s="134"/>
      <c r="B105" s="137"/>
      <c r="C105" s="540" t="s">
        <v>165</v>
      </c>
      <c r="D105" s="541"/>
      <c r="E105" s="138">
        <v>-9.8</v>
      </c>
      <c r="F105" s="139"/>
      <c r="G105" s="140"/>
    </row>
    <row r="106" spans="1:7" ht="12.75">
      <c r="A106" s="134"/>
      <c r="B106" s="137"/>
      <c r="C106" s="540" t="s">
        <v>166</v>
      </c>
      <c r="D106" s="541"/>
      <c r="E106" s="138">
        <v>-4.725</v>
      </c>
      <c r="F106" s="139"/>
      <c r="G106" s="140"/>
    </row>
    <row r="107" spans="1:7" ht="12.75">
      <c r="A107" s="134"/>
      <c r="B107" s="137"/>
      <c r="C107" s="540" t="s">
        <v>167</v>
      </c>
      <c r="D107" s="541"/>
      <c r="E107" s="138">
        <v>20.9055</v>
      </c>
      <c r="F107" s="139"/>
      <c r="G107" s="140"/>
    </row>
    <row r="108" spans="1:7" ht="12.75">
      <c r="A108" s="134"/>
      <c r="B108" s="137"/>
      <c r="C108" s="540" t="s">
        <v>168</v>
      </c>
      <c r="D108" s="541"/>
      <c r="E108" s="138">
        <v>7.65</v>
      </c>
      <c r="F108" s="139"/>
      <c r="G108" s="140"/>
    </row>
    <row r="109" spans="1:7" ht="12.75">
      <c r="A109" s="134"/>
      <c r="B109" s="137"/>
      <c r="C109" s="540" t="s">
        <v>169</v>
      </c>
      <c r="D109" s="541"/>
      <c r="E109" s="138">
        <v>11.385</v>
      </c>
      <c r="F109" s="139"/>
      <c r="G109" s="140"/>
    </row>
    <row r="110" spans="1:7" ht="12.75">
      <c r="A110" s="134"/>
      <c r="B110" s="137"/>
      <c r="C110" s="540" t="s">
        <v>170</v>
      </c>
      <c r="D110" s="541"/>
      <c r="E110" s="138">
        <v>6.4125</v>
      </c>
      <c r="F110" s="139"/>
      <c r="G110" s="140"/>
    </row>
    <row r="111" spans="1:7" ht="12.75">
      <c r="A111" s="134"/>
      <c r="B111" s="137"/>
      <c r="C111" s="540" t="s">
        <v>171</v>
      </c>
      <c r="D111" s="541"/>
      <c r="E111" s="138">
        <v>11.385</v>
      </c>
      <c r="F111" s="139"/>
      <c r="G111" s="140"/>
    </row>
    <row r="112" spans="1:7" ht="12.75">
      <c r="A112" s="134"/>
      <c r="B112" s="137"/>
      <c r="C112" s="540" t="s">
        <v>170</v>
      </c>
      <c r="D112" s="541"/>
      <c r="E112" s="138">
        <v>6.4125</v>
      </c>
      <c r="F112" s="139"/>
      <c r="G112" s="140"/>
    </row>
    <row r="113" spans="1:7" ht="12.75">
      <c r="A113" s="134"/>
      <c r="B113" s="137"/>
      <c r="C113" s="540" t="s">
        <v>172</v>
      </c>
      <c r="D113" s="541"/>
      <c r="E113" s="138">
        <v>7.65</v>
      </c>
      <c r="F113" s="139"/>
      <c r="G113" s="140"/>
    </row>
    <row r="114" spans="1:7" ht="12.75">
      <c r="A114" s="134"/>
      <c r="B114" s="137"/>
      <c r="C114" s="540" t="s">
        <v>173</v>
      </c>
      <c r="D114" s="541"/>
      <c r="E114" s="138">
        <v>20.9055</v>
      </c>
      <c r="F114" s="139"/>
      <c r="G114" s="140"/>
    </row>
    <row r="115" spans="1:7" ht="12.75">
      <c r="A115" s="134"/>
      <c r="B115" s="137"/>
      <c r="C115" s="540" t="s">
        <v>174</v>
      </c>
      <c r="D115" s="541"/>
      <c r="E115" s="138">
        <v>20.79</v>
      </c>
      <c r="F115" s="139"/>
      <c r="G115" s="140"/>
    </row>
    <row r="116" spans="1:7" ht="12.75">
      <c r="A116" s="134"/>
      <c r="B116" s="137"/>
      <c r="C116" s="540" t="s">
        <v>175</v>
      </c>
      <c r="D116" s="541"/>
      <c r="E116" s="138">
        <v>20.79</v>
      </c>
      <c r="F116" s="139"/>
      <c r="G116" s="140"/>
    </row>
    <row r="117" spans="1:7" ht="12.75">
      <c r="A117" s="134"/>
      <c r="B117" s="137"/>
      <c r="C117" s="540" t="s">
        <v>176</v>
      </c>
      <c r="D117" s="541"/>
      <c r="E117" s="138">
        <v>20.79</v>
      </c>
      <c r="F117" s="139"/>
      <c r="G117" s="140"/>
    </row>
    <row r="118" spans="1:7" ht="12.75">
      <c r="A118" s="134"/>
      <c r="B118" s="137"/>
      <c r="C118" s="540" t="s">
        <v>1974</v>
      </c>
      <c r="D118" s="541"/>
      <c r="E118" s="138">
        <v>20.17</v>
      </c>
      <c r="F118" s="139"/>
      <c r="G118" s="140"/>
    </row>
    <row r="119" spans="1:7" ht="12.75">
      <c r="A119" s="134"/>
      <c r="B119" s="137"/>
      <c r="C119" s="540" t="s">
        <v>177</v>
      </c>
      <c r="D119" s="541"/>
      <c r="E119" s="138">
        <v>15.015</v>
      </c>
      <c r="F119" s="139"/>
      <c r="G119" s="140"/>
    </row>
    <row r="120" spans="1:7" ht="12.75">
      <c r="A120" s="134"/>
      <c r="B120" s="137"/>
      <c r="C120" s="540" t="s">
        <v>178</v>
      </c>
      <c r="D120" s="541"/>
      <c r="E120" s="138">
        <v>3.876</v>
      </c>
      <c r="F120" s="139"/>
      <c r="G120" s="140"/>
    </row>
    <row r="121" spans="1:7" ht="12.75">
      <c r="A121" s="134"/>
      <c r="B121" s="137"/>
      <c r="C121" s="540" t="s">
        <v>179</v>
      </c>
      <c r="D121" s="541"/>
      <c r="E121" s="138">
        <v>-11.2</v>
      </c>
      <c r="F121" s="139"/>
      <c r="G121" s="140"/>
    </row>
    <row r="122" spans="1:7" ht="12.75">
      <c r="A122" s="134"/>
      <c r="B122" s="137"/>
      <c r="C122" s="540" t="s">
        <v>1975</v>
      </c>
      <c r="D122" s="541"/>
      <c r="E122" s="138">
        <v>2.51</v>
      </c>
      <c r="F122" s="139"/>
      <c r="G122" s="140"/>
    </row>
    <row r="123" spans="1:7" ht="22.5">
      <c r="A123" s="128">
        <v>25</v>
      </c>
      <c r="B123" s="129" t="s">
        <v>180</v>
      </c>
      <c r="C123" s="130" t="s">
        <v>181</v>
      </c>
      <c r="D123" s="131" t="s">
        <v>111</v>
      </c>
      <c r="E123" s="132">
        <f>SUM(E124:E133)</f>
        <v>130.9355</v>
      </c>
      <c r="F123" s="132">
        <v>0</v>
      </c>
      <c r="G123" s="133">
        <f>E123*F123</f>
        <v>0</v>
      </c>
    </row>
    <row r="124" spans="1:7" ht="12.75">
      <c r="A124" s="134"/>
      <c r="B124" s="137"/>
      <c r="C124" s="540" t="s">
        <v>1976</v>
      </c>
      <c r="D124" s="541"/>
      <c r="E124" s="138">
        <v>19.75</v>
      </c>
      <c r="F124" s="139"/>
      <c r="G124" s="140"/>
    </row>
    <row r="125" spans="1:7" ht="12.75">
      <c r="A125" s="134"/>
      <c r="B125" s="137"/>
      <c r="C125" s="540" t="s">
        <v>1977</v>
      </c>
      <c r="D125" s="541"/>
      <c r="E125" s="138">
        <v>19.75</v>
      </c>
      <c r="F125" s="139"/>
      <c r="G125" s="140"/>
    </row>
    <row r="126" spans="1:7" ht="12.75">
      <c r="A126" s="134"/>
      <c r="B126" s="137"/>
      <c r="C126" s="540" t="s">
        <v>1978</v>
      </c>
      <c r="D126" s="541"/>
      <c r="E126" s="138">
        <v>14.43</v>
      </c>
      <c r="F126" s="139"/>
      <c r="G126" s="140"/>
    </row>
    <row r="127" spans="1:7" ht="12.75">
      <c r="A127" s="134"/>
      <c r="B127" s="137"/>
      <c r="C127" s="540" t="s">
        <v>182</v>
      </c>
      <c r="D127" s="541"/>
      <c r="E127" s="138">
        <v>-3.2</v>
      </c>
      <c r="F127" s="139"/>
      <c r="G127" s="140"/>
    </row>
    <row r="128" spans="1:7" ht="12.75">
      <c r="A128" s="134"/>
      <c r="B128" s="137"/>
      <c r="C128" s="540" t="s">
        <v>1979</v>
      </c>
      <c r="D128" s="541" t="s">
        <v>1009</v>
      </c>
      <c r="E128" s="138">
        <v>19.64</v>
      </c>
      <c r="F128" s="139"/>
      <c r="G128" s="140"/>
    </row>
    <row r="129" spans="1:7" ht="12.75">
      <c r="A129" s="134"/>
      <c r="B129" s="137"/>
      <c r="C129" s="540" t="s">
        <v>1980</v>
      </c>
      <c r="D129" s="541" t="s">
        <v>1010</v>
      </c>
      <c r="E129" s="138">
        <v>19.64</v>
      </c>
      <c r="F129" s="139"/>
      <c r="G129" s="140"/>
    </row>
    <row r="130" spans="1:7" ht="12.75">
      <c r="A130" s="134"/>
      <c r="B130" s="137"/>
      <c r="C130" s="540" t="s">
        <v>1981</v>
      </c>
      <c r="D130" s="541" t="s">
        <v>1011</v>
      </c>
      <c r="E130" s="138">
        <v>19.64</v>
      </c>
      <c r="F130" s="139"/>
      <c r="G130" s="140"/>
    </row>
    <row r="131" spans="1:7" ht="12.75">
      <c r="A131" s="134"/>
      <c r="B131" s="137"/>
      <c r="C131" s="540" t="s">
        <v>183</v>
      </c>
      <c r="D131" s="541"/>
      <c r="E131" s="138">
        <v>20.9055</v>
      </c>
      <c r="F131" s="139"/>
      <c r="G131" s="140"/>
    </row>
    <row r="132" spans="1:7" ht="11.25" customHeight="1">
      <c r="A132" s="134"/>
      <c r="B132" s="137"/>
      <c r="C132" s="540" t="s">
        <v>184</v>
      </c>
      <c r="D132" s="541"/>
      <c r="E132" s="138">
        <v>-1.6</v>
      </c>
      <c r="F132" s="139"/>
      <c r="G132" s="140"/>
    </row>
    <row r="133" spans="1:7" ht="11.25" customHeight="1">
      <c r="A133" s="134"/>
      <c r="B133" s="137"/>
      <c r="C133" s="540" t="s">
        <v>1982</v>
      </c>
      <c r="D133" s="541"/>
      <c r="E133" s="138">
        <v>1.98</v>
      </c>
      <c r="F133" s="139"/>
      <c r="G133" s="140"/>
    </row>
    <row r="134" spans="1:7" ht="12.75">
      <c r="A134" s="128">
        <v>26</v>
      </c>
      <c r="B134" s="129" t="s">
        <v>253</v>
      </c>
      <c r="C134" s="130" t="s">
        <v>1983</v>
      </c>
      <c r="D134" s="131" t="s">
        <v>111</v>
      </c>
      <c r="E134" s="132">
        <f>E135+E136</f>
        <v>16.52</v>
      </c>
      <c r="F134" s="132"/>
      <c r="G134" s="133">
        <f>E134*F134</f>
        <v>0</v>
      </c>
    </row>
    <row r="135" spans="1:7" ht="12.75">
      <c r="A135" s="134"/>
      <c r="B135" s="135"/>
      <c r="C135" s="540" t="s">
        <v>1450</v>
      </c>
      <c r="D135" s="541" t="s">
        <v>1012</v>
      </c>
      <c r="E135" s="138">
        <v>10.52</v>
      </c>
      <c r="F135" s="139"/>
      <c r="G135" s="140"/>
    </row>
    <row r="136" spans="1:7" ht="12.75">
      <c r="A136" s="134"/>
      <c r="B136" s="137"/>
      <c r="C136" s="540" t="s">
        <v>1013</v>
      </c>
      <c r="D136" s="541" t="s">
        <v>1013</v>
      </c>
      <c r="E136" s="138">
        <v>6</v>
      </c>
      <c r="F136" s="139"/>
      <c r="G136" s="140"/>
    </row>
    <row r="137" spans="1:7" ht="22.5">
      <c r="A137" s="128">
        <v>27</v>
      </c>
      <c r="B137" s="129" t="s">
        <v>252</v>
      </c>
      <c r="C137" s="130" t="s">
        <v>1455</v>
      </c>
      <c r="D137" s="131" t="s">
        <v>158</v>
      </c>
      <c r="E137" s="132">
        <f>SUM(E138:E144)</f>
        <v>19.8</v>
      </c>
      <c r="F137" s="132"/>
      <c r="G137" s="133">
        <f>E137*F137</f>
        <v>0</v>
      </c>
    </row>
    <row r="138" spans="1:7" ht="12.75">
      <c r="A138" s="134"/>
      <c r="B138" s="135"/>
      <c r="C138" s="540" t="s">
        <v>1456</v>
      </c>
      <c r="D138" s="541" t="s">
        <v>1012</v>
      </c>
      <c r="E138" s="138">
        <v>3.8</v>
      </c>
      <c r="F138" s="139"/>
      <c r="G138" s="140"/>
    </row>
    <row r="139" spans="1:7" ht="12.75">
      <c r="A139" s="134"/>
      <c r="B139" s="137"/>
      <c r="C139" s="540" t="s">
        <v>1457</v>
      </c>
      <c r="D139" s="541"/>
      <c r="E139" s="138">
        <v>1</v>
      </c>
      <c r="F139" s="139"/>
      <c r="G139" s="140"/>
    </row>
    <row r="140" spans="1:7" ht="12.75">
      <c r="A140" s="134"/>
      <c r="B140" s="137"/>
      <c r="C140" s="540" t="s">
        <v>1458</v>
      </c>
      <c r="D140" s="541"/>
      <c r="E140" s="138">
        <v>3.8</v>
      </c>
      <c r="F140" s="139"/>
      <c r="G140" s="140"/>
    </row>
    <row r="141" spans="1:7" ht="12.75">
      <c r="A141" s="134"/>
      <c r="B141" s="137"/>
      <c r="C141" s="540" t="s">
        <v>1459</v>
      </c>
      <c r="D141" s="541"/>
      <c r="E141" s="138">
        <v>1</v>
      </c>
      <c r="F141" s="139"/>
      <c r="G141" s="140"/>
    </row>
    <row r="142" spans="1:7" ht="12.75">
      <c r="A142" s="134"/>
      <c r="B142" s="137"/>
      <c r="C142" s="540" t="s">
        <v>1460</v>
      </c>
      <c r="D142" s="541"/>
      <c r="E142" s="138">
        <v>3.8</v>
      </c>
      <c r="F142" s="139"/>
      <c r="G142" s="140"/>
    </row>
    <row r="143" spans="1:7" ht="12.75">
      <c r="A143" s="134"/>
      <c r="B143" s="137"/>
      <c r="C143" s="540" t="s">
        <v>1461</v>
      </c>
      <c r="D143" s="541"/>
      <c r="E143" s="138">
        <v>4.8</v>
      </c>
      <c r="F143" s="139"/>
      <c r="G143" s="140"/>
    </row>
    <row r="144" spans="1:7" ht="12.75">
      <c r="A144" s="134"/>
      <c r="B144" s="137"/>
      <c r="C144" s="540" t="s">
        <v>1462</v>
      </c>
      <c r="D144" s="541"/>
      <c r="E144" s="138">
        <v>1.6</v>
      </c>
      <c r="F144" s="139"/>
      <c r="G144" s="140"/>
    </row>
    <row r="145" spans="1:7" ht="22.5">
      <c r="A145" s="128">
        <v>28</v>
      </c>
      <c r="B145" s="129" t="s">
        <v>251</v>
      </c>
      <c r="C145" s="130" t="s">
        <v>1463</v>
      </c>
      <c r="D145" s="131" t="s">
        <v>158</v>
      </c>
      <c r="E145" s="132">
        <f>SUM(E146:E149)</f>
        <v>15</v>
      </c>
      <c r="F145" s="132"/>
      <c r="G145" s="133">
        <f>E145*F145</f>
        <v>0</v>
      </c>
    </row>
    <row r="146" spans="1:7" ht="12.75">
      <c r="A146" s="134"/>
      <c r="B146" s="135"/>
      <c r="C146" s="540" t="s">
        <v>1464</v>
      </c>
      <c r="D146" s="541" t="s">
        <v>1012</v>
      </c>
      <c r="E146" s="138">
        <v>1.6</v>
      </c>
      <c r="F146" s="139"/>
      <c r="G146" s="140"/>
    </row>
    <row r="147" spans="1:7" ht="12.75">
      <c r="A147" s="134"/>
      <c r="B147" s="137"/>
      <c r="C147" s="540" t="s">
        <v>1465</v>
      </c>
      <c r="D147" s="541">
        <v>1.6</v>
      </c>
      <c r="E147" s="138">
        <v>1.6</v>
      </c>
      <c r="F147" s="139"/>
      <c r="G147" s="140"/>
    </row>
    <row r="148" spans="1:7" ht="12.75">
      <c r="A148" s="134"/>
      <c r="B148" s="137"/>
      <c r="C148" s="540" t="s">
        <v>1466</v>
      </c>
      <c r="D148" s="541">
        <v>5.8</v>
      </c>
      <c r="E148" s="138">
        <v>5.8</v>
      </c>
      <c r="F148" s="139"/>
      <c r="G148" s="140"/>
    </row>
    <row r="149" spans="1:7" ht="12.75">
      <c r="A149" s="134"/>
      <c r="B149" s="137"/>
      <c r="C149" s="540" t="s">
        <v>1467</v>
      </c>
      <c r="D149" s="541">
        <v>6</v>
      </c>
      <c r="E149" s="138">
        <v>6</v>
      </c>
      <c r="F149" s="139"/>
      <c r="G149" s="140"/>
    </row>
    <row r="150" spans="1:7" ht="12.75">
      <c r="A150" s="128">
        <v>29</v>
      </c>
      <c r="B150" s="129" t="s">
        <v>185</v>
      </c>
      <c r="C150" s="130" t="s">
        <v>186</v>
      </c>
      <c r="D150" s="131" t="s">
        <v>111</v>
      </c>
      <c r="E150" s="132">
        <f>E151+E152+E153</f>
        <v>7.89</v>
      </c>
      <c r="F150" s="132">
        <v>0</v>
      </c>
      <c r="G150" s="133">
        <f>E150*F150</f>
        <v>0</v>
      </c>
    </row>
    <row r="151" spans="1:7" ht="12.75">
      <c r="A151" s="134"/>
      <c r="B151" s="137"/>
      <c r="C151" s="540" t="s">
        <v>187</v>
      </c>
      <c r="D151" s="541"/>
      <c r="E151" s="138">
        <v>1.92</v>
      </c>
      <c r="F151" s="139"/>
      <c r="G151" s="140"/>
    </row>
    <row r="152" spans="1:7" ht="12.75">
      <c r="A152" s="134"/>
      <c r="B152" s="137"/>
      <c r="C152" s="540" t="s">
        <v>188</v>
      </c>
      <c r="D152" s="541"/>
      <c r="E152" s="138">
        <v>2.3</v>
      </c>
      <c r="F152" s="139"/>
      <c r="G152" s="140"/>
    </row>
    <row r="153" spans="1:7" ht="12.75">
      <c r="A153" s="134"/>
      <c r="B153" s="137"/>
      <c r="C153" s="540" t="s">
        <v>1984</v>
      </c>
      <c r="D153" s="541"/>
      <c r="E153" s="138">
        <v>3.67</v>
      </c>
      <c r="F153" s="345"/>
      <c r="G153" s="140"/>
    </row>
    <row r="154" spans="1:7" ht="12.75">
      <c r="A154" s="141"/>
      <c r="B154" s="142" t="s">
        <v>76</v>
      </c>
      <c r="C154" s="143" t="str">
        <f>CONCATENATE(B42," ",C42)</f>
        <v>3 Svislé a kompletní konstrukce</v>
      </c>
      <c r="D154" s="144"/>
      <c r="E154" s="145"/>
      <c r="F154" s="146"/>
      <c r="G154" s="147">
        <f>SUM(G42:G153)</f>
        <v>0</v>
      </c>
    </row>
    <row r="155" spans="1:8" ht="12.75">
      <c r="A155" s="120" t="s">
        <v>72</v>
      </c>
      <c r="B155" s="121" t="s">
        <v>189</v>
      </c>
      <c r="C155" s="122" t="s">
        <v>190</v>
      </c>
      <c r="D155" s="123"/>
      <c r="E155" s="124"/>
      <c r="F155" s="124"/>
      <c r="G155" s="125"/>
      <c r="H155" s="126"/>
    </row>
    <row r="156" spans="1:7" ht="12.75">
      <c r="A156" s="128">
        <v>30</v>
      </c>
      <c r="B156" s="129" t="s">
        <v>1014</v>
      </c>
      <c r="C156" s="130" t="s">
        <v>1015</v>
      </c>
      <c r="D156" s="131" t="s">
        <v>111</v>
      </c>
      <c r="E156" s="132">
        <f>E157*1</f>
        <v>4.8</v>
      </c>
      <c r="F156" s="132"/>
      <c r="G156" s="133">
        <f>E156*F156</f>
        <v>0</v>
      </c>
    </row>
    <row r="157" spans="1:7" ht="12.75">
      <c r="A157" s="134"/>
      <c r="B157" s="135"/>
      <c r="C157" s="540" t="s">
        <v>1016</v>
      </c>
      <c r="D157" s="541"/>
      <c r="E157" s="138">
        <v>4.8</v>
      </c>
      <c r="F157" s="139"/>
      <c r="G157" s="140"/>
    </row>
    <row r="158" spans="1:7" ht="12.75">
      <c r="A158" s="128">
        <v>31</v>
      </c>
      <c r="B158" s="129" t="s">
        <v>1017</v>
      </c>
      <c r="C158" s="130" t="s">
        <v>1482</v>
      </c>
      <c r="D158" s="131" t="s">
        <v>111</v>
      </c>
      <c r="E158" s="132">
        <v>68.74</v>
      </c>
      <c r="F158" s="132">
        <v>0</v>
      </c>
      <c r="G158" s="133">
        <f>E158*F158</f>
        <v>0</v>
      </c>
    </row>
    <row r="159" spans="1:7" ht="12.75">
      <c r="A159" s="134"/>
      <c r="B159" s="135"/>
      <c r="C159" s="540" t="s">
        <v>191</v>
      </c>
      <c r="D159" s="541"/>
      <c r="E159" s="138">
        <v>62.56</v>
      </c>
      <c r="F159" s="139"/>
      <c r="G159" s="140"/>
    </row>
    <row r="160" spans="1:7" ht="12.75">
      <c r="A160" s="134"/>
      <c r="B160" s="137"/>
      <c r="C160" s="540" t="s">
        <v>192</v>
      </c>
      <c r="D160" s="541"/>
      <c r="E160" s="138">
        <v>6.18</v>
      </c>
      <c r="F160" s="139"/>
      <c r="G160" s="140"/>
    </row>
    <row r="161" spans="1:7" ht="22.5">
      <c r="A161" s="128">
        <v>32</v>
      </c>
      <c r="B161" s="129" t="s">
        <v>1483</v>
      </c>
      <c r="C161" s="130" t="s">
        <v>1484</v>
      </c>
      <c r="D161" s="131" t="s">
        <v>2440</v>
      </c>
      <c r="E161" s="132">
        <v>1</v>
      </c>
      <c r="F161" s="132"/>
      <c r="G161" s="133">
        <f>E161*F161</f>
        <v>0</v>
      </c>
    </row>
    <row r="162" spans="1:7" ht="12.75">
      <c r="A162" s="134"/>
      <c r="B162" s="135"/>
      <c r="C162" s="540" t="s">
        <v>1485</v>
      </c>
      <c r="D162" s="541"/>
      <c r="E162" s="138">
        <v>1</v>
      </c>
      <c r="F162" s="139"/>
      <c r="G162" s="140"/>
    </row>
    <row r="163" spans="1:7" ht="12.75">
      <c r="A163" s="128">
        <v>33</v>
      </c>
      <c r="B163" s="129" t="s">
        <v>1486</v>
      </c>
      <c r="C163" s="130" t="s">
        <v>1487</v>
      </c>
      <c r="D163" s="131" t="s">
        <v>83</v>
      </c>
      <c r="E163" s="132">
        <f>E164+E165+E166</f>
        <v>1.7999999999999998</v>
      </c>
      <c r="F163" s="132"/>
      <c r="G163" s="133">
        <f>E163*F163</f>
        <v>0</v>
      </c>
    </row>
    <row r="164" spans="1:7" ht="12.75">
      <c r="A164" s="134"/>
      <c r="B164" s="137"/>
      <c r="C164" s="330" t="s">
        <v>1488</v>
      </c>
      <c r="D164" s="335"/>
      <c r="E164" s="138">
        <v>0.83</v>
      </c>
      <c r="F164" s="139"/>
      <c r="G164" s="140"/>
    </row>
    <row r="165" spans="1:7" ht="12.75">
      <c r="A165" s="134"/>
      <c r="B165" s="137"/>
      <c r="C165" s="330" t="s">
        <v>1489</v>
      </c>
      <c r="D165" s="335"/>
      <c r="E165" s="138">
        <v>0.55</v>
      </c>
      <c r="F165" s="139"/>
      <c r="G165" s="140"/>
    </row>
    <row r="166" spans="1:7" ht="10.5" customHeight="1">
      <c r="A166" s="134"/>
      <c r="B166" s="135"/>
      <c r="C166" s="330" t="s">
        <v>1490</v>
      </c>
      <c r="D166" s="335"/>
      <c r="E166" s="138">
        <v>0.42</v>
      </c>
      <c r="F166" s="139"/>
      <c r="G166" s="140"/>
    </row>
    <row r="167" spans="1:7" ht="10.5" customHeight="1">
      <c r="A167" s="128">
        <v>34</v>
      </c>
      <c r="B167" s="129" t="s">
        <v>1491</v>
      </c>
      <c r="C167" s="130" t="s">
        <v>1492</v>
      </c>
      <c r="D167" s="131" t="s">
        <v>1028</v>
      </c>
      <c r="E167" s="132">
        <f>E168+E169</f>
        <v>0.06742000000000001</v>
      </c>
      <c r="F167" s="132"/>
      <c r="G167" s="133">
        <f>E167*F167</f>
        <v>0</v>
      </c>
    </row>
    <row r="168" spans="1:7" ht="10.5" customHeight="1">
      <c r="A168" s="134"/>
      <c r="B168" s="135"/>
      <c r="C168" s="540" t="s">
        <v>1493</v>
      </c>
      <c r="D168" s="541"/>
      <c r="E168" s="334">
        <f>42.14/1000</f>
        <v>0.042140000000000004</v>
      </c>
      <c r="F168" s="139"/>
      <c r="G168" s="140"/>
    </row>
    <row r="169" spans="1:7" ht="10.5" customHeight="1">
      <c r="A169" s="134"/>
      <c r="B169" s="135"/>
      <c r="C169" s="540" t="s">
        <v>1494</v>
      </c>
      <c r="D169" s="541"/>
      <c r="E169" s="334">
        <f>25.28/1000</f>
        <v>0.02528</v>
      </c>
      <c r="F169" s="139"/>
      <c r="G169" s="140"/>
    </row>
    <row r="170" spans="1:7" ht="12.75">
      <c r="A170" s="128">
        <v>35</v>
      </c>
      <c r="B170" s="129" t="s">
        <v>193</v>
      </c>
      <c r="C170" s="130" t="s">
        <v>194</v>
      </c>
      <c r="D170" s="131" t="s">
        <v>111</v>
      </c>
      <c r="E170" s="132">
        <f>E171+E172+E173</f>
        <v>6.77</v>
      </c>
      <c r="F170" s="132">
        <v>0</v>
      </c>
      <c r="G170" s="133">
        <f>E170*F170</f>
        <v>0</v>
      </c>
    </row>
    <row r="171" spans="1:7" ht="12.75">
      <c r="A171" s="134"/>
      <c r="B171" s="137"/>
      <c r="C171" s="540" t="s">
        <v>1985</v>
      </c>
      <c r="D171" s="541"/>
      <c r="E171" s="138">
        <v>1.1</v>
      </c>
      <c r="F171" s="139"/>
      <c r="G171" s="140"/>
    </row>
    <row r="172" spans="1:7" ht="12.75">
      <c r="A172" s="134"/>
      <c r="B172" s="137"/>
      <c r="C172" s="540" t="s">
        <v>1986</v>
      </c>
      <c r="D172" s="541"/>
      <c r="E172" s="334">
        <v>1.87</v>
      </c>
      <c r="F172" s="139"/>
      <c r="G172" s="140"/>
    </row>
    <row r="173" spans="1:7" ht="12.75">
      <c r="A173" s="134"/>
      <c r="B173" s="137"/>
      <c r="C173" s="540" t="s">
        <v>1987</v>
      </c>
      <c r="D173" s="541"/>
      <c r="E173" s="138">
        <v>3.8</v>
      </c>
      <c r="F173" s="139"/>
      <c r="G173" s="140"/>
    </row>
    <row r="174" spans="1:7" ht="12.75">
      <c r="A174" s="128">
        <v>36</v>
      </c>
      <c r="B174" s="129" t="s">
        <v>195</v>
      </c>
      <c r="C174" s="130" t="s">
        <v>196</v>
      </c>
      <c r="D174" s="131" t="s">
        <v>111</v>
      </c>
      <c r="E174" s="132">
        <v>6.77</v>
      </c>
      <c r="F174" s="132">
        <v>0</v>
      </c>
      <c r="G174" s="133">
        <f>E174*F174</f>
        <v>0</v>
      </c>
    </row>
    <row r="175" spans="1:7" ht="12.75">
      <c r="A175" s="134"/>
      <c r="B175" s="137"/>
      <c r="C175" s="540" t="s">
        <v>1499</v>
      </c>
      <c r="D175" s="541"/>
      <c r="E175" s="138">
        <v>6.77</v>
      </c>
      <c r="F175" s="139"/>
      <c r="G175" s="140"/>
    </row>
    <row r="176" spans="1:7" ht="12.75">
      <c r="A176" s="128">
        <v>37</v>
      </c>
      <c r="B176" s="129" t="s">
        <v>1495</v>
      </c>
      <c r="C176" s="130" t="s">
        <v>1496</v>
      </c>
      <c r="D176" s="131" t="s">
        <v>158</v>
      </c>
      <c r="E176" s="132">
        <f>E177+E178</f>
        <v>23.84</v>
      </c>
      <c r="F176" s="132">
        <v>0</v>
      </c>
      <c r="G176" s="133">
        <f>E176*F176</f>
        <v>0</v>
      </c>
    </row>
    <row r="177" spans="1:7" ht="12.75">
      <c r="A177" s="134"/>
      <c r="B177" s="137"/>
      <c r="C177" s="330" t="s">
        <v>1497</v>
      </c>
      <c r="D177" s="335"/>
      <c r="E177" s="138">
        <v>12.16</v>
      </c>
      <c r="F177" s="139"/>
      <c r="G177" s="140"/>
    </row>
    <row r="178" spans="1:7" ht="12.75">
      <c r="A178" s="134"/>
      <c r="B178" s="137"/>
      <c r="C178" s="330" t="s">
        <v>1498</v>
      </c>
      <c r="D178" s="335"/>
      <c r="E178" s="138">
        <v>11.68</v>
      </c>
      <c r="F178" s="139"/>
      <c r="G178" s="140"/>
    </row>
    <row r="179" spans="1:7" ht="12.75">
      <c r="A179" s="141"/>
      <c r="B179" s="142" t="s">
        <v>76</v>
      </c>
      <c r="C179" s="143" t="str">
        <f>CONCATENATE(B155," ",C155)</f>
        <v>4 Vodorovné konstrukce</v>
      </c>
      <c r="D179" s="144"/>
      <c r="E179" s="145"/>
      <c r="F179" s="146"/>
      <c r="G179" s="147">
        <f>SUM(G155:G178)</f>
        <v>0</v>
      </c>
    </row>
    <row r="180" spans="1:8" ht="12.75">
      <c r="A180" s="120" t="s">
        <v>72</v>
      </c>
      <c r="B180" s="121" t="s">
        <v>197</v>
      </c>
      <c r="C180" s="122" t="s">
        <v>198</v>
      </c>
      <c r="D180" s="123"/>
      <c r="E180" s="124"/>
      <c r="F180" s="124"/>
      <c r="G180" s="125"/>
      <c r="H180" s="126"/>
    </row>
    <row r="181" spans="1:7" ht="12.75">
      <c r="A181" s="128">
        <v>38</v>
      </c>
      <c r="B181" s="129" t="s">
        <v>199</v>
      </c>
      <c r="C181" s="130" t="s">
        <v>200</v>
      </c>
      <c r="D181" s="131" t="s">
        <v>111</v>
      </c>
      <c r="E181" s="132">
        <f>SUM(E182:E211)</f>
        <v>467.26500000000004</v>
      </c>
      <c r="F181" s="132"/>
      <c r="G181" s="133">
        <f>E181*F181</f>
        <v>0</v>
      </c>
    </row>
    <row r="182" spans="1:7" ht="24.75" customHeight="1">
      <c r="A182" s="337"/>
      <c r="B182" s="338"/>
      <c r="C182" s="540" t="s">
        <v>1988</v>
      </c>
      <c r="D182" s="541"/>
      <c r="E182" s="138">
        <v>6.69</v>
      </c>
      <c r="F182" s="339"/>
      <c r="G182" s="340"/>
    </row>
    <row r="183" spans="1:7" ht="12.75">
      <c r="A183" s="337"/>
      <c r="B183" s="338"/>
      <c r="C183" s="540" t="s">
        <v>1989</v>
      </c>
      <c r="D183" s="541"/>
      <c r="E183" s="138">
        <v>4.32</v>
      </c>
      <c r="F183" s="339"/>
      <c r="G183" s="340"/>
    </row>
    <row r="184" spans="1:7" ht="12.75">
      <c r="A184" s="134"/>
      <c r="B184" s="137"/>
      <c r="C184" s="540" t="s">
        <v>201</v>
      </c>
      <c r="D184" s="541"/>
      <c r="E184" s="138">
        <v>19.494</v>
      </c>
      <c r="F184" s="139"/>
      <c r="G184" s="140"/>
    </row>
    <row r="185" spans="1:7" ht="12.75">
      <c r="A185" s="134"/>
      <c r="B185" s="137"/>
      <c r="C185" s="540" t="s">
        <v>202</v>
      </c>
      <c r="D185" s="541"/>
      <c r="E185" s="138">
        <v>19.494</v>
      </c>
      <c r="F185" s="139"/>
      <c r="G185" s="140"/>
    </row>
    <row r="186" spans="1:7" ht="12.75">
      <c r="A186" s="134"/>
      <c r="B186" s="137"/>
      <c r="C186" s="540" t="s">
        <v>203</v>
      </c>
      <c r="D186" s="541"/>
      <c r="E186" s="138">
        <v>11.799</v>
      </c>
      <c r="F186" s="139"/>
      <c r="G186" s="140"/>
    </row>
    <row r="187" spans="1:7" ht="12.75">
      <c r="A187" s="134"/>
      <c r="B187" s="137"/>
      <c r="C187" s="540" t="s">
        <v>204</v>
      </c>
      <c r="D187" s="541"/>
      <c r="E187" s="138">
        <v>5.12</v>
      </c>
      <c r="F187" s="139"/>
      <c r="G187" s="140"/>
    </row>
    <row r="188" spans="1:7" ht="12.75">
      <c r="A188" s="134"/>
      <c r="B188" s="137"/>
      <c r="C188" s="540" t="s">
        <v>205</v>
      </c>
      <c r="D188" s="541"/>
      <c r="E188" s="138">
        <v>2.928</v>
      </c>
      <c r="F188" s="139"/>
      <c r="G188" s="140"/>
    </row>
    <row r="189" spans="1:7" ht="12.75">
      <c r="A189" s="134"/>
      <c r="B189" s="137"/>
      <c r="C189" s="540" t="s">
        <v>206</v>
      </c>
      <c r="D189" s="541"/>
      <c r="E189" s="138">
        <v>19.38</v>
      </c>
      <c r="F189" s="139"/>
      <c r="G189" s="140"/>
    </row>
    <row r="190" spans="1:7" ht="12.75">
      <c r="A190" s="134"/>
      <c r="B190" s="137"/>
      <c r="C190" s="540" t="s">
        <v>207</v>
      </c>
      <c r="D190" s="541"/>
      <c r="E190" s="138">
        <v>19.38</v>
      </c>
      <c r="F190" s="139"/>
      <c r="G190" s="140"/>
    </row>
    <row r="191" spans="1:7" ht="12.75">
      <c r="A191" s="134"/>
      <c r="B191" s="137"/>
      <c r="C191" s="540" t="s">
        <v>208</v>
      </c>
      <c r="D191" s="541"/>
      <c r="E191" s="138">
        <v>19.38</v>
      </c>
      <c r="F191" s="139"/>
      <c r="G191" s="140"/>
    </row>
    <row r="192" spans="1:7" ht="12.75">
      <c r="A192" s="134"/>
      <c r="B192" s="137"/>
      <c r="C192" s="540" t="s">
        <v>209</v>
      </c>
      <c r="D192" s="541"/>
      <c r="E192" s="138">
        <v>19.38</v>
      </c>
      <c r="F192" s="139"/>
      <c r="G192" s="140"/>
    </row>
    <row r="193" spans="1:7" ht="12.75">
      <c r="A193" s="134"/>
      <c r="B193" s="137"/>
      <c r="C193" s="540" t="s">
        <v>210</v>
      </c>
      <c r="D193" s="541"/>
      <c r="E193" s="138">
        <v>19.38</v>
      </c>
      <c r="F193" s="139"/>
      <c r="G193" s="140"/>
    </row>
    <row r="194" spans="1:7" ht="12.75">
      <c r="A194" s="134"/>
      <c r="B194" s="137"/>
      <c r="C194" s="540" t="s">
        <v>211</v>
      </c>
      <c r="D194" s="541"/>
      <c r="E194" s="138">
        <v>19.38</v>
      </c>
      <c r="F194" s="139"/>
      <c r="G194" s="140"/>
    </row>
    <row r="195" spans="1:7" ht="12.75">
      <c r="A195" s="134"/>
      <c r="B195" s="137"/>
      <c r="C195" s="540" t="s">
        <v>1990</v>
      </c>
      <c r="D195" s="541"/>
      <c r="E195" s="138">
        <v>5.53</v>
      </c>
      <c r="F195" s="139"/>
      <c r="G195" s="140"/>
    </row>
    <row r="196" spans="1:7" ht="12.75">
      <c r="A196" s="134"/>
      <c r="B196" s="137"/>
      <c r="C196" s="540" t="s">
        <v>1991</v>
      </c>
      <c r="D196" s="541"/>
      <c r="E196" s="138">
        <v>8.92</v>
      </c>
      <c r="F196" s="139"/>
      <c r="G196" s="140"/>
    </row>
    <row r="197" spans="1:7" ht="12.75">
      <c r="A197" s="134"/>
      <c r="B197" s="137"/>
      <c r="C197" s="540" t="s">
        <v>1992</v>
      </c>
      <c r="D197" s="541"/>
      <c r="E197" s="138">
        <v>4.36</v>
      </c>
      <c r="F197" s="139"/>
      <c r="G197" s="140"/>
    </row>
    <row r="198" spans="1:7" ht="12.75">
      <c r="A198" s="134"/>
      <c r="B198" s="137"/>
      <c r="C198" s="540" t="s">
        <v>1993</v>
      </c>
      <c r="D198" s="541"/>
      <c r="E198" s="138">
        <v>12.49</v>
      </c>
      <c r="F198" s="139"/>
      <c r="G198" s="140"/>
    </row>
    <row r="199" spans="1:7" ht="12.75">
      <c r="A199" s="134"/>
      <c r="B199" s="137"/>
      <c r="C199" s="540" t="s">
        <v>1994</v>
      </c>
      <c r="D199" s="541"/>
      <c r="E199" s="138">
        <v>12.49</v>
      </c>
      <c r="F199" s="139"/>
      <c r="G199" s="140"/>
    </row>
    <row r="200" spans="1:7" ht="12.75">
      <c r="A200" s="134"/>
      <c r="B200" s="137"/>
      <c r="C200" s="540" t="s">
        <v>1995</v>
      </c>
      <c r="D200" s="541"/>
      <c r="E200" s="138">
        <v>8.69</v>
      </c>
      <c r="F200" s="139"/>
      <c r="G200" s="140"/>
    </row>
    <row r="201" spans="1:7" ht="12.75">
      <c r="A201" s="134"/>
      <c r="B201" s="137"/>
      <c r="C201" s="540" t="s">
        <v>1996</v>
      </c>
      <c r="D201" s="541"/>
      <c r="E201" s="138">
        <v>6.61</v>
      </c>
      <c r="F201" s="139"/>
      <c r="G201" s="140"/>
    </row>
    <row r="202" spans="1:7" ht="12.75">
      <c r="A202" s="134"/>
      <c r="B202" s="137"/>
      <c r="C202" s="540" t="s">
        <v>1998</v>
      </c>
      <c r="D202" s="541"/>
      <c r="E202" s="138">
        <v>1.92</v>
      </c>
      <c r="F202" s="139"/>
      <c r="G202" s="140"/>
    </row>
    <row r="203" spans="1:7" ht="12.75">
      <c r="A203" s="134"/>
      <c r="B203" s="137"/>
      <c r="C203" s="540" t="s">
        <v>1997</v>
      </c>
      <c r="D203" s="541"/>
      <c r="E203" s="138">
        <v>41.27</v>
      </c>
      <c r="F203" s="139"/>
      <c r="G203" s="140"/>
    </row>
    <row r="204" spans="1:7" ht="12.75">
      <c r="A204" s="134"/>
      <c r="B204" s="137"/>
      <c r="C204" s="540" t="s">
        <v>1999</v>
      </c>
      <c r="D204" s="541"/>
      <c r="E204" s="138">
        <v>12.42</v>
      </c>
      <c r="F204" s="139"/>
      <c r="G204" s="140"/>
    </row>
    <row r="205" spans="1:7" ht="12.75">
      <c r="A205" s="134"/>
      <c r="B205" s="137"/>
      <c r="C205" s="540" t="s">
        <v>2000</v>
      </c>
      <c r="D205" s="541"/>
      <c r="E205" s="138">
        <v>41.04</v>
      </c>
      <c r="F205" s="139"/>
      <c r="G205" s="140"/>
    </row>
    <row r="206" spans="1:7" ht="12.75">
      <c r="A206" s="134"/>
      <c r="B206" s="137"/>
      <c r="C206" s="540" t="s">
        <v>2001</v>
      </c>
      <c r="D206" s="541"/>
      <c r="E206" s="138">
        <v>41.04</v>
      </c>
      <c r="F206" s="139"/>
      <c r="G206" s="140"/>
    </row>
    <row r="207" spans="1:7" ht="12.75">
      <c r="A207" s="134"/>
      <c r="B207" s="137"/>
      <c r="C207" s="540" t="s">
        <v>2002</v>
      </c>
      <c r="D207" s="541"/>
      <c r="E207" s="138">
        <v>20.52</v>
      </c>
      <c r="F207" s="139"/>
      <c r="G207" s="140"/>
    </row>
    <row r="208" spans="1:7" ht="12.75">
      <c r="A208" s="134"/>
      <c r="B208" s="137"/>
      <c r="C208" s="540" t="s">
        <v>2003</v>
      </c>
      <c r="D208" s="541"/>
      <c r="E208" s="138">
        <v>41.04</v>
      </c>
      <c r="F208" s="139"/>
      <c r="G208" s="140"/>
    </row>
    <row r="209" spans="1:7" ht="12.75">
      <c r="A209" s="134"/>
      <c r="B209" s="137"/>
      <c r="C209" s="540" t="s">
        <v>2004</v>
      </c>
      <c r="D209" s="541"/>
      <c r="E209" s="138">
        <v>13.8</v>
      </c>
      <c r="F209" s="139"/>
      <c r="G209" s="140"/>
    </row>
    <row r="210" spans="1:7" ht="12.75">
      <c r="A210" s="134"/>
      <c r="B210" s="137"/>
      <c r="C210" s="540" t="s">
        <v>2005</v>
      </c>
      <c r="D210" s="541"/>
      <c r="E210" s="138">
        <v>7.4</v>
      </c>
      <c r="F210" s="139"/>
      <c r="G210" s="140"/>
    </row>
    <row r="211" spans="1:7" ht="12.75">
      <c r="A211" s="134"/>
      <c r="B211" s="137"/>
      <c r="C211" s="540" t="s">
        <v>2006</v>
      </c>
      <c r="D211" s="541"/>
      <c r="E211" s="138">
        <v>1.6</v>
      </c>
      <c r="F211" s="139"/>
      <c r="G211" s="140"/>
    </row>
    <row r="212" spans="1:7" ht="12.75">
      <c r="A212" s="128">
        <v>39</v>
      </c>
      <c r="B212" s="129" t="s">
        <v>212</v>
      </c>
      <c r="C212" s="130" t="s">
        <v>213</v>
      </c>
      <c r="D212" s="131" t="s">
        <v>111</v>
      </c>
      <c r="E212" s="132">
        <f>E213+E214+E215</f>
        <v>170.22</v>
      </c>
      <c r="F212" s="132">
        <v>0</v>
      </c>
      <c r="G212" s="133">
        <f>E212*F212</f>
        <v>0</v>
      </c>
    </row>
    <row r="213" spans="1:7" ht="12.75">
      <c r="A213" s="134"/>
      <c r="B213" s="137"/>
      <c r="C213" s="540" t="s">
        <v>2007</v>
      </c>
      <c r="D213" s="541"/>
      <c r="E213" s="138">
        <v>164.61</v>
      </c>
      <c r="F213" s="139"/>
      <c r="G213" s="140"/>
    </row>
    <row r="214" spans="1:7" ht="12.75">
      <c r="A214" s="134"/>
      <c r="B214" s="137"/>
      <c r="C214" s="540" t="s">
        <v>247</v>
      </c>
      <c r="D214" s="541"/>
      <c r="E214" s="138">
        <v>2.01</v>
      </c>
      <c r="F214" s="139"/>
      <c r="G214" s="140"/>
    </row>
    <row r="215" spans="1:7" ht="12.75">
      <c r="A215" s="134"/>
      <c r="B215" s="137"/>
      <c r="C215" s="540" t="s">
        <v>248</v>
      </c>
      <c r="D215" s="541"/>
      <c r="E215" s="138">
        <v>3.6</v>
      </c>
      <c r="F215" s="139"/>
      <c r="G215" s="140"/>
    </row>
    <row r="216" spans="1:7" ht="12.75">
      <c r="A216" s="128">
        <v>40</v>
      </c>
      <c r="B216" s="129" t="s">
        <v>214</v>
      </c>
      <c r="C216" s="130" t="s">
        <v>215</v>
      </c>
      <c r="D216" s="131" t="s">
        <v>111</v>
      </c>
      <c r="E216" s="132">
        <f>SUM(E217:E271)</f>
        <v>946.56</v>
      </c>
      <c r="F216" s="132">
        <v>0</v>
      </c>
      <c r="G216" s="133">
        <f>E216*F216</f>
        <v>0</v>
      </c>
    </row>
    <row r="217" spans="1:7" ht="12.75">
      <c r="A217" s="134"/>
      <c r="B217" s="137"/>
      <c r="C217" s="540" t="s">
        <v>216</v>
      </c>
      <c r="D217" s="541"/>
      <c r="E217" s="138">
        <v>17.6</v>
      </c>
      <c r="F217" s="139"/>
      <c r="G217" s="140"/>
    </row>
    <row r="218" spans="1:7" ht="12.75">
      <c r="A218" s="134"/>
      <c r="B218" s="137"/>
      <c r="C218" s="540" t="s">
        <v>217</v>
      </c>
      <c r="D218" s="541"/>
      <c r="E218" s="138">
        <v>2.6</v>
      </c>
      <c r="F218" s="139"/>
      <c r="G218" s="140"/>
    </row>
    <row r="219" spans="1:7" ht="12.75">
      <c r="A219" s="134"/>
      <c r="B219" s="137"/>
      <c r="C219" s="540" t="s">
        <v>218</v>
      </c>
      <c r="D219" s="541"/>
      <c r="E219" s="138">
        <v>6.34</v>
      </c>
      <c r="F219" s="139"/>
      <c r="G219" s="140"/>
    </row>
    <row r="220" spans="1:7" ht="12.75">
      <c r="A220" s="134"/>
      <c r="B220" s="137"/>
      <c r="C220" s="540" t="s">
        <v>219</v>
      </c>
      <c r="D220" s="541"/>
      <c r="E220" s="138">
        <v>3.9</v>
      </c>
      <c r="F220" s="139"/>
      <c r="G220" s="140"/>
    </row>
    <row r="221" spans="1:7" ht="12.75">
      <c r="A221" s="134"/>
      <c r="B221" s="137"/>
      <c r="C221" s="540" t="s">
        <v>220</v>
      </c>
      <c r="D221" s="541"/>
      <c r="E221" s="138">
        <v>40.58</v>
      </c>
      <c r="F221" s="139"/>
      <c r="G221" s="140"/>
    </row>
    <row r="222" spans="1:7" ht="12.75">
      <c r="A222" s="134"/>
      <c r="B222" s="137"/>
      <c r="C222" s="540" t="s">
        <v>221</v>
      </c>
      <c r="D222" s="541"/>
      <c r="E222" s="138">
        <v>11.03</v>
      </c>
      <c r="F222" s="139"/>
      <c r="G222" s="140"/>
    </row>
    <row r="223" spans="1:7" ht="12.75">
      <c r="A223" s="134"/>
      <c r="B223" s="137"/>
      <c r="C223" s="540" t="s">
        <v>222</v>
      </c>
      <c r="D223" s="541"/>
      <c r="E223" s="138">
        <v>15.23</v>
      </c>
      <c r="F223" s="139"/>
      <c r="G223" s="140"/>
    </row>
    <row r="224" spans="1:7" ht="12.75">
      <c r="A224" s="134"/>
      <c r="B224" s="137"/>
      <c r="C224" s="540" t="s">
        <v>223</v>
      </c>
      <c r="D224" s="541"/>
      <c r="E224" s="138">
        <v>1.86</v>
      </c>
      <c r="F224" s="139"/>
      <c r="G224" s="140"/>
    </row>
    <row r="225" spans="1:7" ht="12.75">
      <c r="A225" s="134"/>
      <c r="B225" s="137"/>
      <c r="C225" s="540" t="s">
        <v>224</v>
      </c>
      <c r="D225" s="541"/>
      <c r="E225" s="138">
        <v>9.41</v>
      </c>
      <c r="F225" s="139"/>
      <c r="G225" s="140"/>
    </row>
    <row r="226" spans="1:7" ht="12.75">
      <c r="A226" s="134"/>
      <c r="B226" s="137"/>
      <c r="C226" s="540" t="s">
        <v>225</v>
      </c>
      <c r="D226" s="541"/>
      <c r="E226" s="138">
        <v>3.63</v>
      </c>
      <c r="F226" s="139"/>
      <c r="G226" s="140"/>
    </row>
    <row r="227" spans="1:7" ht="12.75">
      <c r="A227" s="134"/>
      <c r="B227" s="137"/>
      <c r="C227" s="540" t="s">
        <v>226</v>
      </c>
      <c r="D227" s="541"/>
      <c r="E227" s="138">
        <v>2.62</v>
      </c>
      <c r="F227" s="139"/>
      <c r="G227" s="140"/>
    </row>
    <row r="228" spans="1:7" ht="12.75">
      <c r="A228" s="134"/>
      <c r="B228" s="137"/>
      <c r="C228" s="540" t="s">
        <v>227</v>
      </c>
      <c r="D228" s="541"/>
      <c r="E228" s="138">
        <v>10.64</v>
      </c>
      <c r="F228" s="139"/>
      <c r="G228" s="140"/>
    </row>
    <row r="229" spans="1:7" ht="12.75">
      <c r="A229" s="134"/>
      <c r="B229" s="137"/>
      <c r="C229" s="540" t="s">
        <v>228</v>
      </c>
      <c r="D229" s="541"/>
      <c r="E229" s="138">
        <v>9.85</v>
      </c>
      <c r="F229" s="139"/>
      <c r="G229" s="140"/>
    </row>
    <row r="230" spans="1:7" ht="12.75">
      <c r="A230" s="134"/>
      <c r="B230" s="137"/>
      <c r="C230" s="540" t="s">
        <v>229</v>
      </c>
      <c r="D230" s="541"/>
      <c r="E230" s="138">
        <v>20.83</v>
      </c>
      <c r="F230" s="139"/>
      <c r="G230" s="140"/>
    </row>
    <row r="231" spans="1:7" ht="12.75">
      <c r="A231" s="134"/>
      <c r="B231" s="137"/>
      <c r="C231" s="540" t="s">
        <v>230</v>
      </c>
      <c r="D231" s="541"/>
      <c r="E231" s="138">
        <v>20.88</v>
      </c>
      <c r="F231" s="139"/>
      <c r="G231" s="140"/>
    </row>
    <row r="232" spans="1:7" ht="12.75">
      <c r="A232" s="134"/>
      <c r="B232" s="137"/>
      <c r="C232" s="540" t="s">
        <v>231</v>
      </c>
      <c r="D232" s="541"/>
      <c r="E232" s="138">
        <v>22.78</v>
      </c>
      <c r="F232" s="139"/>
      <c r="G232" s="140"/>
    </row>
    <row r="233" spans="1:7" ht="12.75">
      <c r="A233" s="134"/>
      <c r="B233" s="137"/>
      <c r="C233" s="540" t="s">
        <v>232</v>
      </c>
      <c r="D233" s="541"/>
      <c r="E233" s="138">
        <v>11.66</v>
      </c>
      <c r="F233" s="139"/>
      <c r="G233" s="140"/>
    </row>
    <row r="234" spans="1:7" ht="12.75">
      <c r="A234" s="134"/>
      <c r="B234" s="137"/>
      <c r="C234" s="540" t="s">
        <v>233</v>
      </c>
      <c r="D234" s="541"/>
      <c r="E234" s="138">
        <v>33.76</v>
      </c>
      <c r="F234" s="139"/>
      <c r="G234" s="140"/>
    </row>
    <row r="235" spans="1:7" ht="12.75">
      <c r="A235" s="134"/>
      <c r="B235" s="137"/>
      <c r="C235" s="540" t="s">
        <v>234</v>
      </c>
      <c r="D235" s="541"/>
      <c r="E235" s="138">
        <v>18.26</v>
      </c>
      <c r="F235" s="139"/>
      <c r="G235" s="140"/>
    </row>
    <row r="236" spans="1:7" ht="12.75">
      <c r="A236" s="134"/>
      <c r="B236" s="137"/>
      <c r="C236" s="540" t="s">
        <v>2298</v>
      </c>
      <c r="D236" s="541"/>
      <c r="E236" s="138">
        <v>10.46</v>
      </c>
      <c r="F236" s="139"/>
      <c r="G236" s="140"/>
    </row>
    <row r="237" spans="1:7" ht="12.75">
      <c r="A237" s="134"/>
      <c r="B237" s="137"/>
      <c r="C237" s="540" t="s">
        <v>2299</v>
      </c>
      <c r="D237" s="541"/>
      <c r="E237" s="138">
        <v>20.91</v>
      </c>
      <c r="F237" s="139"/>
      <c r="G237" s="140"/>
    </row>
    <row r="238" spans="1:7" ht="12.75">
      <c r="A238" s="134"/>
      <c r="B238" s="137"/>
      <c r="C238" s="540" t="s">
        <v>2404</v>
      </c>
      <c r="D238" s="541"/>
      <c r="E238" s="138">
        <v>21.52</v>
      </c>
      <c r="F238" s="139"/>
      <c r="G238" s="140"/>
    </row>
    <row r="239" spans="1:7" ht="12.75">
      <c r="A239" s="134"/>
      <c r="B239" s="137"/>
      <c r="C239" s="540" t="s">
        <v>2300</v>
      </c>
      <c r="D239" s="541"/>
      <c r="E239" s="138">
        <v>17.39</v>
      </c>
      <c r="F239" s="139"/>
      <c r="G239" s="140"/>
    </row>
    <row r="240" spans="1:7" ht="12.75">
      <c r="A240" s="134"/>
      <c r="B240" s="137"/>
      <c r="C240" s="540" t="s">
        <v>2301</v>
      </c>
      <c r="D240" s="541"/>
      <c r="E240" s="138">
        <v>17.39</v>
      </c>
      <c r="F240" s="139"/>
      <c r="G240" s="140"/>
    </row>
    <row r="241" spans="1:7" ht="12.75">
      <c r="A241" s="134"/>
      <c r="B241" s="137"/>
      <c r="C241" s="540" t="s">
        <v>2302</v>
      </c>
      <c r="D241" s="541"/>
      <c r="E241" s="138">
        <v>24.58</v>
      </c>
      <c r="F241" s="139"/>
      <c r="G241" s="140"/>
    </row>
    <row r="242" spans="1:7" ht="12.75">
      <c r="A242" s="134"/>
      <c r="B242" s="137"/>
      <c r="C242" s="540" t="s">
        <v>2303</v>
      </c>
      <c r="D242" s="541"/>
      <c r="E242" s="138">
        <v>24.58</v>
      </c>
      <c r="F242" s="139"/>
      <c r="G242" s="140"/>
    </row>
    <row r="243" spans="1:7" ht="12.75">
      <c r="A243" s="134"/>
      <c r="B243" s="137"/>
      <c r="C243" s="540" t="s">
        <v>2304</v>
      </c>
      <c r="D243" s="541"/>
      <c r="E243" s="138">
        <v>23.92</v>
      </c>
      <c r="F243" s="139"/>
      <c r="G243" s="140"/>
    </row>
    <row r="244" spans="1:7" ht="12.75">
      <c r="A244" s="134"/>
      <c r="B244" s="137"/>
      <c r="C244" s="540" t="s">
        <v>2305</v>
      </c>
      <c r="D244" s="541"/>
      <c r="E244" s="138">
        <v>31.71</v>
      </c>
      <c r="F244" s="139"/>
      <c r="G244" s="140"/>
    </row>
    <row r="245" spans="1:7" ht="12.75">
      <c r="A245" s="134"/>
      <c r="B245" s="137"/>
      <c r="C245" s="540" t="s">
        <v>2306</v>
      </c>
      <c r="D245" s="541"/>
      <c r="E245" s="138">
        <v>21.8</v>
      </c>
      <c r="F245" s="139"/>
      <c r="G245" s="140"/>
    </row>
    <row r="246" spans="1:7" ht="12.75">
      <c r="A246" s="134"/>
      <c r="B246" s="137"/>
      <c r="C246" s="540" t="s">
        <v>2307</v>
      </c>
      <c r="D246" s="541"/>
      <c r="E246" s="138">
        <v>11.29</v>
      </c>
      <c r="F246" s="139"/>
      <c r="G246" s="140"/>
    </row>
    <row r="247" spans="1:7" ht="12.75">
      <c r="A247" s="134"/>
      <c r="B247" s="137"/>
      <c r="C247" s="540" t="s">
        <v>2308</v>
      </c>
      <c r="D247" s="541"/>
      <c r="E247" s="138">
        <v>11.62</v>
      </c>
      <c r="F247" s="139"/>
      <c r="G247" s="140"/>
    </row>
    <row r="248" spans="1:7" ht="12.75">
      <c r="A248" s="134"/>
      <c r="B248" s="137"/>
      <c r="C248" s="540" t="s">
        <v>2309</v>
      </c>
      <c r="D248" s="541"/>
      <c r="E248" s="138">
        <v>12.26</v>
      </c>
      <c r="F248" s="139"/>
      <c r="G248" s="140"/>
    </row>
    <row r="249" spans="1:7" ht="12.75">
      <c r="A249" s="134"/>
      <c r="B249" s="137"/>
      <c r="C249" s="540" t="s">
        <v>2310</v>
      </c>
      <c r="D249" s="541"/>
      <c r="E249" s="138">
        <v>3.37</v>
      </c>
      <c r="F249" s="139"/>
      <c r="G249" s="140"/>
    </row>
    <row r="250" spans="1:7" ht="12.75">
      <c r="A250" s="134"/>
      <c r="B250" s="137"/>
      <c r="C250" s="540" t="s">
        <v>2311</v>
      </c>
      <c r="D250" s="541"/>
      <c r="E250" s="138">
        <v>11.26</v>
      </c>
      <c r="F250" s="139"/>
      <c r="G250" s="140"/>
    </row>
    <row r="251" spans="1:7" ht="12.75">
      <c r="A251" s="134"/>
      <c r="B251" s="137"/>
      <c r="C251" s="540" t="s">
        <v>2312</v>
      </c>
      <c r="D251" s="541"/>
      <c r="E251" s="138">
        <v>11.26</v>
      </c>
      <c r="F251" s="139"/>
      <c r="G251" s="140"/>
    </row>
    <row r="252" spans="1:7" ht="12.75">
      <c r="A252" s="134"/>
      <c r="B252" s="137"/>
      <c r="C252" s="540" t="s">
        <v>2313</v>
      </c>
      <c r="D252" s="541"/>
      <c r="E252" s="138">
        <v>3.38</v>
      </c>
      <c r="F252" s="139"/>
      <c r="G252" s="140"/>
    </row>
    <row r="253" spans="1:7" ht="12.75">
      <c r="A253" s="134"/>
      <c r="B253" s="137"/>
      <c r="C253" s="540" t="s">
        <v>2314</v>
      </c>
      <c r="D253" s="541"/>
      <c r="E253" s="138">
        <v>12.1</v>
      </c>
      <c r="F253" s="139"/>
      <c r="G253" s="140"/>
    </row>
    <row r="254" spans="1:7" ht="12.75">
      <c r="A254" s="134"/>
      <c r="B254" s="137"/>
      <c r="C254" s="540" t="s">
        <v>2315</v>
      </c>
      <c r="D254" s="541"/>
      <c r="E254" s="138">
        <v>20.53</v>
      </c>
      <c r="F254" s="139"/>
      <c r="G254" s="140"/>
    </row>
    <row r="255" spans="1:7" ht="12.75">
      <c r="A255" s="134"/>
      <c r="B255" s="137"/>
      <c r="C255" s="540" t="s">
        <v>2316</v>
      </c>
      <c r="D255" s="541"/>
      <c r="E255" s="138">
        <v>21.94</v>
      </c>
      <c r="F255" s="139"/>
      <c r="G255" s="140"/>
    </row>
    <row r="256" spans="1:7" ht="12.75">
      <c r="A256" s="134"/>
      <c r="B256" s="137"/>
      <c r="C256" s="540" t="s">
        <v>2317</v>
      </c>
      <c r="D256" s="541"/>
      <c r="E256" s="138">
        <v>28.18</v>
      </c>
      <c r="F256" s="139"/>
      <c r="G256" s="140"/>
    </row>
    <row r="257" spans="1:7" ht="12.75">
      <c r="A257" s="134"/>
      <c r="B257" s="137"/>
      <c r="C257" s="540" t="s">
        <v>2318</v>
      </c>
      <c r="D257" s="541"/>
      <c r="E257" s="138">
        <v>8.45</v>
      </c>
      <c r="F257" s="139"/>
      <c r="G257" s="140"/>
    </row>
    <row r="258" spans="1:7" ht="12.75">
      <c r="A258" s="134"/>
      <c r="B258" s="137"/>
      <c r="C258" s="540" t="s">
        <v>2319</v>
      </c>
      <c r="D258" s="541"/>
      <c r="E258" s="138">
        <v>35.91</v>
      </c>
      <c r="F258" s="139"/>
      <c r="G258" s="140"/>
    </row>
    <row r="259" spans="1:7" ht="12.75">
      <c r="A259" s="134"/>
      <c r="B259" s="137"/>
      <c r="C259" s="540" t="s">
        <v>2320</v>
      </c>
      <c r="D259" s="541"/>
      <c r="E259" s="138">
        <v>28.79</v>
      </c>
      <c r="F259" s="139"/>
      <c r="G259" s="140"/>
    </row>
    <row r="260" spans="1:7" ht="12.75">
      <c r="A260" s="134"/>
      <c r="B260" s="137"/>
      <c r="C260" s="540" t="s">
        <v>2321</v>
      </c>
      <c r="D260" s="541"/>
      <c r="E260" s="138">
        <v>13.39</v>
      </c>
      <c r="F260" s="139"/>
      <c r="G260" s="140"/>
    </row>
    <row r="261" spans="1:7" ht="12.75">
      <c r="A261" s="134"/>
      <c r="B261" s="137"/>
      <c r="C261" s="540" t="s">
        <v>2322</v>
      </c>
      <c r="D261" s="541"/>
      <c r="E261" s="138">
        <v>9.29</v>
      </c>
      <c r="F261" s="139"/>
      <c r="G261" s="140"/>
    </row>
    <row r="262" spans="1:7" ht="12.75">
      <c r="A262" s="134"/>
      <c r="B262" s="137"/>
      <c r="C262" s="540" t="s">
        <v>2323</v>
      </c>
      <c r="D262" s="541"/>
      <c r="E262" s="138">
        <v>12.96</v>
      </c>
      <c r="F262" s="139"/>
      <c r="G262" s="140"/>
    </row>
    <row r="263" spans="1:7" ht="12.75">
      <c r="A263" s="134"/>
      <c r="B263" s="137"/>
      <c r="C263" s="540" t="s">
        <v>2324</v>
      </c>
      <c r="D263" s="541"/>
      <c r="E263" s="138">
        <v>28.24</v>
      </c>
      <c r="F263" s="139"/>
      <c r="G263" s="140"/>
    </row>
    <row r="264" spans="1:7" ht="12.75">
      <c r="A264" s="134"/>
      <c r="B264" s="137"/>
      <c r="C264" s="540" t="s">
        <v>2325</v>
      </c>
      <c r="D264" s="541"/>
      <c r="E264" s="138">
        <v>24.41</v>
      </c>
      <c r="F264" s="139"/>
      <c r="G264" s="140"/>
    </row>
    <row r="265" spans="1:7" ht="12.75">
      <c r="A265" s="134"/>
      <c r="B265" s="137"/>
      <c r="C265" s="540" t="s">
        <v>2326</v>
      </c>
      <c r="D265" s="541"/>
      <c r="E265" s="138">
        <v>24.74</v>
      </c>
      <c r="F265" s="139"/>
      <c r="G265" s="140"/>
    </row>
    <row r="266" spans="1:7" ht="12.75">
      <c r="A266" s="134"/>
      <c r="B266" s="137"/>
      <c r="C266" s="540" t="s">
        <v>2327</v>
      </c>
      <c r="D266" s="541"/>
      <c r="E266" s="138">
        <v>24.81</v>
      </c>
      <c r="F266" s="139"/>
      <c r="G266" s="140"/>
    </row>
    <row r="267" spans="1:7" ht="12.75">
      <c r="A267" s="134"/>
      <c r="B267" s="137"/>
      <c r="C267" s="540" t="s">
        <v>2328</v>
      </c>
      <c r="D267" s="541"/>
      <c r="E267" s="138">
        <v>22.01</v>
      </c>
      <c r="F267" s="139"/>
      <c r="G267" s="140"/>
    </row>
    <row r="268" spans="1:7" ht="12.75">
      <c r="A268" s="134"/>
      <c r="B268" s="137"/>
      <c r="C268" s="540" t="s">
        <v>2329</v>
      </c>
      <c r="D268" s="541"/>
      <c r="E268" s="138">
        <v>1.7</v>
      </c>
      <c r="F268" s="139"/>
      <c r="G268" s="140"/>
    </row>
    <row r="269" spans="1:7" ht="12.75">
      <c r="A269" s="134"/>
      <c r="B269" s="137"/>
      <c r="C269" s="540" t="s">
        <v>2330</v>
      </c>
      <c r="D269" s="541"/>
      <c r="E269" s="138">
        <v>1.7</v>
      </c>
      <c r="F269" s="139"/>
      <c r="G269" s="140"/>
    </row>
    <row r="270" spans="1:7" ht="12.75">
      <c r="A270" s="134"/>
      <c r="B270" s="137"/>
      <c r="C270" s="540" t="s">
        <v>2331</v>
      </c>
      <c r="D270" s="541"/>
      <c r="E270" s="138">
        <v>67.97</v>
      </c>
      <c r="F270" s="139"/>
      <c r="G270" s="140"/>
    </row>
    <row r="271" spans="1:7" ht="12.75">
      <c r="A271" s="134"/>
      <c r="B271" s="137"/>
      <c r="C271" s="540" t="s">
        <v>2332</v>
      </c>
      <c r="D271" s="541"/>
      <c r="E271" s="138">
        <v>17.28</v>
      </c>
      <c r="F271" s="139"/>
      <c r="G271" s="140"/>
    </row>
    <row r="272" spans="1:7" ht="12.75">
      <c r="A272" s="128">
        <v>41</v>
      </c>
      <c r="B272" s="129" t="s">
        <v>2333</v>
      </c>
      <c r="C272" s="130" t="s">
        <v>2334</v>
      </c>
      <c r="D272" s="131" t="s">
        <v>111</v>
      </c>
      <c r="E272" s="132">
        <v>5.948</v>
      </c>
      <c r="F272" s="132">
        <v>0</v>
      </c>
      <c r="G272" s="133">
        <f>E272*F272</f>
        <v>0</v>
      </c>
    </row>
    <row r="273" spans="1:7" ht="12.75">
      <c r="A273" s="134"/>
      <c r="B273" s="137"/>
      <c r="C273" s="540" t="s">
        <v>2335</v>
      </c>
      <c r="D273" s="541"/>
      <c r="E273" s="138">
        <v>0.888</v>
      </c>
      <c r="F273" s="139"/>
      <c r="G273" s="140"/>
    </row>
    <row r="274" spans="1:7" ht="12.75">
      <c r="A274" s="134"/>
      <c r="B274" s="137"/>
      <c r="C274" s="540" t="s">
        <v>2336</v>
      </c>
      <c r="D274" s="541"/>
      <c r="E274" s="138">
        <v>0.38</v>
      </c>
      <c r="F274" s="139"/>
      <c r="G274" s="140"/>
    </row>
    <row r="275" spans="1:7" ht="12.75">
      <c r="A275" s="134"/>
      <c r="B275" s="137"/>
      <c r="C275" s="540" t="s">
        <v>2337</v>
      </c>
      <c r="D275" s="541"/>
      <c r="E275" s="138">
        <v>3.78</v>
      </c>
      <c r="F275" s="139"/>
      <c r="G275" s="140"/>
    </row>
    <row r="276" spans="1:7" ht="12.75">
      <c r="A276" s="134"/>
      <c r="B276" s="137"/>
      <c r="C276" s="540" t="s">
        <v>2338</v>
      </c>
      <c r="D276" s="541"/>
      <c r="E276" s="138">
        <v>0.9</v>
      </c>
      <c r="F276" s="139"/>
      <c r="G276" s="140"/>
    </row>
    <row r="277" spans="1:7" ht="12.75">
      <c r="A277" s="128">
        <v>42</v>
      </c>
      <c r="B277" s="129" t="s">
        <v>2339</v>
      </c>
      <c r="C277" s="130" t="s">
        <v>2340</v>
      </c>
      <c r="D277" s="131" t="s">
        <v>111</v>
      </c>
      <c r="E277" s="132">
        <f>SUM(E278:E340)</f>
        <v>2422.749999999999</v>
      </c>
      <c r="F277" s="132">
        <v>0</v>
      </c>
      <c r="G277" s="133">
        <f>E277*F277</f>
        <v>0</v>
      </c>
    </row>
    <row r="278" spans="1:7" ht="12.75">
      <c r="A278" s="134"/>
      <c r="B278" s="137"/>
      <c r="C278" s="540" t="s">
        <v>1468</v>
      </c>
      <c r="D278" s="541"/>
      <c r="E278" s="138">
        <v>57.16</v>
      </c>
      <c r="F278" s="139"/>
      <c r="G278" s="140"/>
    </row>
    <row r="279" spans="1:7" ht="12.75">
      <c r="A279" s="134"/>
      <c r="B279" s="137"/>
      <c r="C279" s="540" t="s">
        <v>1469</v>
      </c>
      <c r="D279" s="541"/>
      <c r="E279" s="138">
        <v>4.93</v>
      </c>
      <c r="F279" s="139"/>
      <c r="G279" s="140"/>
    </row>
    <row r="280" spans="1:7" ht="12.75">
      <c r="A280" s="134"/>
      <c r="B280" s="137"/>
      <c r="C280" s="540" t="s">
        <v>1470</v>
      </c>
      <c r="D280" s="541"/>
      <c r="E280" s="138">
        <v>15.75</v>
      </c>
      <c r="F280" s="139"/>
      <c r="G280" s="140"/>
    </row>
    <row r="281" spans="1:7" ht="12.75">
      <c r="A281" s="134"/>
      <c r="B281" s="137"/>
      <c r="C281" s="540" t="s">
        <v>1471</v>
      </c>
      <c r="D281" s="541"/>
      <c r="E281" s="138">
        <v>28.49</v>
      </c>
      <c r="F281" s="139"/>
      <c r="G281" s="140"/>
    </row>
    <row r="282" spans="1:7" ht="12.75">
      <c r="A282" s="134"/>
      <c r="B282" s="137"/>
      <c r="C282" s="540" t="s">
        <v>1472</v>
      </c>
      <c r="D282" s="541"/>
      <c r="E282" s="138">
        <v>10</v>
      </c>
      <c r="F282" s="139"/>
      <c r="G282" s="140"/>
    </row>
    <row r="283" spans="1:7" ht="27" customHeight="1">
      <c r="A283" s="134"/>
      <c r="B283" s="137"/>
      <c r="C283" s="540" t="s">
        <v>1473</v>
      </c>
      <c r="D283" s="541"/>
      <c r="E283" s="138">
        <v>90.45</v>
      </c>
      <c r="F283" s="139"/>
      <c r="G283" s="140"/>
    </row>
    <row r="284" spans="1:7" ht="12.75">
      <c r="A284" s="134"/>
      <c r="B284" s="137"/>
      <c r="C284" s="540" t="s">
        <v>1474</v>
      </c>
      <c r="D284" s="541"/>
      <c r="E284" s="138">
        <v>51.86</v>
      </c>
      <c r="F284" s="139"/>
      <c r="G284" s="140"/>
    </row>
    <row r="285" spans="1:7" ht="12.75">
      <c r="A285" s="134"/>
      <c r="B285" s="137"/>
      <c r="C285" s="540" t="s">
        <v>1475</v>
      </c>
      <c r="D285" s="541"/>
      <c r="E285" s="138">
        <v>57.92</v>
      </c>
      <c r="F285" s="139"/>
      <c r="G285" s="140"/>
    </row>
    <row r="286" spans="1:7" ht="12.75">
      <c r="A286" s="134"/>
      <c r="B286" s="137"/>
      <c r="C286" s="540" t="s">
        <v>1476</v>
      </c>
      <c r="D286" s="541"/>
      <c r="E286" s="138">
        <v>15.86</v>
      </c>
      <c r="F286" s="139"/>
      <c r="G286" s="140"/>
    </row>
    <row r="287" spans="1:7" ht="12.75">
      <c r="A287" s="134"/>
      <c r="B287" s="137"/>
      <c r="C287" s="540" t="s">
        <v>1477</v>
      </c>
      <c r="D287" s="541"/>
      <c r="E287" s="138">
        <v>30.49</v>
      </c>
      <c r="F287" s="139"/>
      <c r="G287" s="140"/>
    </row>
    <row r="288" spans="1:7" ht="12.75">
      <c r="A288" s="134"/>
      <c r="B288" s="137"/>
      <c r="C288" s="540" t="s">
        <v>1478</v>
      </c>
      <c r="D288" s="541"/>
      <c r="E288" s="138">
        <v>7.62</v>
      </c>
      <c r="F288" s="139"/>
      <c r="G288" s="140"/>
    </row>
    <row r="289" spans="1:7" ht="12.75">
      <c r="A289" s="134"/>
      <c r="B289" s="137"/>
      <c r="C289" s="540" t="s">
        <v>1479</v>
      </c>
      <c r="D289" s="541"/>
      <c r="E289" s="138">
        <v>11.83</v>
      </c>
      <c r="F289" s="139"/>
      <c r="G289" s="140"/>
    </row>
    <row r="290" spans="1:7" ht="12.75">
      <c r="A290" s="134"/>
      <c r="B290" s="137"/>
      <c r="C290" s="540" t="s">
        <v>1480</v>
      </c>
      <c r="D290" s="541"/>
      <c r="E290" s="138">
        <v>20.21</v>
      </c>
      <c r="F290" s="139"/>
      <c r="G290" s="140"/>
    </row>
    <row r="291" spans="1:7" ht="12.75">
      <c r="A291" s="134"/>
      <c r="B291" s="137"/>
      <c r="C291" s="540" t="s">
        <v>1481</v>
      </c>
      <c r="D291" s="541"/>
      <c r="E291" s="138">
        <v>32.42</v>
      </c>
      <c r="F291" s="139"/>
      <c r="G291" s="140"/>
    </row>
    <row r="292" spans="1:7" ht="26.25" customHeight="1">
      <c r="A292" s="134"/>
      <c r="B292" s="137"/>
      <c r="C292" s="540" t="s">
        <v>0</v>
      </c>
      <c r="D292" s="541"/>
      <c r="E292" s="138">
        <v>66.45</v>
      </c>
      <c r="F292" s="139"/>
      <c r="G292" s="140"/>
    </row>
    <row r="293" spans="1:7" ht="24.75" customHeight="1">
      <c r="A293" s="134"/>
      <c r="B293" s="137"/>
      <c r="C293" s="540" t="s">
        <v>1</v>
      </c>
      <c r="D293" s="541"/>
      <c r="E293" s="138">
        <v>47.03</v>
      </c>
      <c r="F293" s="139"/>
      <c r="G293" s="140"/>
    </row>
    <row r="294" spans="1:7" ht="22.5" customHeight="1">
      <c r="A294" s="134"/>
      <c r="B294" s="137"/>
      <c r="C294" s="540" t="s">
        <v>2</v>
      </c>
      <c r="D294" s="541"/>
      <c r="E294" s="138">
        <v>49.84</v>
      </c>
      <c r="F294" s="139"/>
      <c r="G294" s="140"/>
    </row>
    <row r="295" spans="1:7" ht="16.5" customHeight="1">
      <c r="A295" s="134"/>
      <c r="B295" s="137"/>
      <c r="C295" s="540" t="s">
        <v>3</v>
      </c>
      <c r="D295" s="541"/>
      <c r="E295" s="138">
        <v>89.72</v>
      </c>
      <c r="F295" s="139"/>
      <c r="G295" s="140"/>
    </row>
    <row r="296" spans="1:7" ht="16.5" customHeight="1">
      <c r="A296" s="134"/>
      <c r="B296" s="137"/>
      <c r="C296" s="540" t="s">
        <v>2106</v>
      </c>
      <c r="D296" s="541"/>
      <c r="E296" s="138">
        <v>47.91</v>
      </c>
      <c r="F296" s="139"/>
      <c r="G296" s="140"/>
    </row>
    <row r="297" spans="1:7" ht="27" customHeight="1">
      <c r="A297" s="134"/>
      <c r="B297" s="137"/>
      <c r="C297" s="540" t="s">
        <v>4</v>
      </c>
      <c r="D297" s="541"/>
      <c r="E297" s="138">
        <v>83.95</v>
      </c>
      <c r="F297" s="139"/>
      <c r="G297" s="140"/>
    </row>
    <row r="298" spans="1:7" ht="21.75" customHeight="1">
      <c r="A298" s="134"/>
      <c r="B298" s="137"/>
      <c r="C298" s="540" t="s">
        <v>5</v>
      </c>
      <c r="D298" s="541"/>
      <c r="E298" s="138">
        <v>44.92</v>
      </c>
      <c r="F298" s="139"/>
      <c r="G298" s="140"/>
    </row>
    <row r="299" spans="1:7" ht="23.25" customHeight="1">
      <c r="A299" s="134"/>
      <c r="B299" s="137"/>
      <c r="C299" s="540" t="s">
        <v>6</v>
      </c>
      <c r="D299" s="541"/>
      <c r="E299" s="138">
        <v>33.29</v>
      </c>
      <c r="F299" s="139"/>
      <c r="G299" s="140"/>
    </row>
    <row r="300" spans="1:7" ht="24.75" customHeight="1">
      <c r="A300" s="134"/>
      <c r="B300" s="137"/>
      <c r="C300" s="540" t="s">
        <v>2107</v>
      </c>
      <c r="D300" s="541"/>
      <c r="E300" s="138">
        <v>66.52</v>
      </c>
      <c r="F300" s="139"/>
      <c r="G300" s="140"/>
    </row>
    <row r="301" spans="1:7" ht="24" customHeight="1">
      <c r="A301" s="134"/>
      <c r="B301" s="137"/>
      <c r="C301" s="540" t="s">
        <v>7</v>
      </c>
      <c r="D301" s="541"/>
      <c r="E301" s="138">
        <v>48.05</v>
      </c>
      <c r="F301" s="139"/>
      <c r="G301" s="140"/>
    </row>
    <row r="302" spans="1:7" ht="23.25" customHeight="1">
      <c r="A302" s="134"/>
      <c r="B302" s="137"/>
      <c r="C302" s="540" t="s">
        <v>8</v>
      </c>
      <c r="D302" s="541"/>
      <c r="E302" s="138">
        <v>43.63</v>
      </c>
      <c r="F302" s="139"/>
      <c r="G302" s="140"/>
    </row>
    <row r="303" spans="1:7" ht="20.25" customHeight="1">
      <c r="A303" s="134"/>
      <c r="B303" s="137"/>
      <c r="C303" s="540" t="s">
        <v>9</v>
      </c>
      <c r="D303" s="541"/>
      <c r="E303" s="138">
        <v>61.28</v>
      </c>
      <c r="F303" s="139"/>
      <c r="G303" s="140"/>
    </row>
    <row r="304" spans="1:7" ht="22.5" customHeight="1">
      <c r="A304" s="134"/>
      <c r="B304" s="137"/>
      <c r="C304" s="540" t="s">
        <v>10</v>
      </c>
      <c r="D304" s="541"/>
      <c r="E304" s="138">
        <v>52.61</v>
      </c>
      <c r="F304" s="139"/>
      <c r="G304" s="140"/>
    </row>
    <row r="305" spans="1:7" ht="22.5" customHeight="1">
      <c r="A305" s="134"/>
      <c r="B305" s="137"/>
      <c r="C305" s="540" t="s">
        <v>11</v>
      </c>
      <c r="D305" s="541"/>
      <c r="E305" s="138">
        <v>52.61</v>
      </c>
      <c r="F305" s="139"/>
      <c r="G305" s="140"/>
    </row>
    <row r="306" spans="1:7" ht="24.75" customHeight="1">
      <c r="A306" s="134"/>
      <c r="B306" s="137"/>
      <c r="C306" s="540" t="s">
        <v>12</v>
      </c>
      <c r="D306" s="541"/>
      <c r="E306" s="138">
        <v>71.01</v>
      </c>
      <c r="F306" s="139"/>
      <c r="G306" s="140"/>
    </row>
    <row r="307" spans="1:7" ht="12.75">
      <c r="A307" s="134"/>
      <c r="B307" s="137"/>
      <c r="C307" s="540" t="s">
        <v>13</v>
      </c>
      <c r="D307" s="541"/>
      <c r="E307" s="138">
        <v>214.01</v>
      </c>
      <c r="F307" s="139"/>
      <c r="G307" s="140"/>
    </row>
    <row r="308" spans="1:7" ht="12.75">
      <c r="A308" s="134"/>
      <c r="B308" s="137"/>
      <c r="C308" s="540" t="s">
        <v>14</v>
      </c>
      <c r="D308" s="541"/>
      <c r="E308" s="138">
        <v>21.11</v>
      </c>
      <c r="F308" s="139"/>
      <c r="G308" s="140"/>
    </row>
    <row r="309" spans="1:7" ht="12.75">
      <c r="A309" s="134"/>
      <c r="B309" s="137"/>
      <c r="C309" s="540" t="s">
        <v>15</v>
      </c>
      <c r="D309" s="541"/>
      <c r="E309" s="138">
        <v>69.42</v>
      </c>
      <c r="F309" s="139"/>
      <c r="G309" s="140"/>
    </row>
    <row r="310" spans="1:7" ht="23.25" customHeight="1">
      <c r="A310" s="134"/>
      <c r="B310" s="137"/>
      <c r="C310" s="540" t="s">
        <v>16</v>
      </c>
      <c r="D310" s="541"/>
      <c r="E310" s="138">
        <v>31.19</v>
      </c>
      <c r="F310" s="139"/>
      <c r="G310" s="140"/>
    </row>
    <row r="311" spans="1:7" ht="24.75" customHeight="1">
      <c r="A311" s="134"/>
      <c r="B311" s="137"/>
      <c r="C311" s="540" t="s">
        <v>17</v>
      </c>
      <c r="D311" s="541"/>
      <c r="E311" s="138">
        <v>81.52</v>
      </c>
      <c r="F311" s="139"/>
      <c r="G311" s="140"/>
    </row>
    <row r="312" spans="1:7" ht="22.5" customHeight="1">
      <c r="A312" s="134"/>
      <c r="B312" s="137"/>
      <c r="C312" s="540" t="s">
        <v>18</v>
      </c>
      <c r="D312" s="541"/>
      <c r="E312" s="138">
        <v>47.05</v>
      </c>
      <c r="F312" s="139"/>
      <c r="G312" s="140"/>
    </row>
    <row r="313" spans="1:7" ht="24.75" customHeight="1">
      <c r="A313" s="134"/>
      <c r="B313" s="137"/>
      <c r="C313" s="540" t="s">
        <v>1589</v>
      </c>
      <c r="D313" s="541"/>
      <c r="E313" s="138">
        <v>34.04</v>
      </c>
      <c r="F313" s="139"/>
      <c r="G313" s="140"/>
    </row>
    <row r="314" spans="1:7" ht="23.25" customHeight="1">
      <c r="A314" s="134"/>
      <c r="B314" s="137"/>
      <c r="C314" s="540" t="s">
        <v>1590</v>
      </c>
      <c r="D314" s="541"/>
      <c r="E314" s="138">
        <v>34.57</v>
      </c>
      <c r="F314" s="139"/>
      <c r="G314" s="140"/>
    </row>
    <row r="315" spans="1:7" ht="12" customHeight="1">
      <c r="A315" s="134"/>
      <c r="B315" s="137"/>
      <c r="C315" s="540" t="s">
        <v>1591</v>
      </c>
      <c r="D315" s="541"/>
      <c r="E315" s="138">
        <v>36.23</v>
      </c>
      <c r="F315" s="139"/>
      <c r="G315" s="140"/>
    </row>
    <row r="316" spans="1:7" ht="12.75">
      <c r="A316" s="134"/>
      <c r="B316" s="137"/>
      <c r="C316" s="540" t="s">
        <v>1592</v>
      </c>
      <c r="D316" s="541"/>
      <c r="E316" s="138">
        <v>13.52</v>
      </c>
      <c r="F316" s="139"/>
      <c r="G316" s="140"/>
    </row>
    <row r="317" spans="1:7" ht="24.75" customHeight="1">
      <c r="A317" s="134"/>
      <c r="B317" s="137"/>
      <c r="C317" s="540" t="s">
        <v>1593</v>
      </c>
      <c r="D317" s="541"/>
      <c r="E317" s="138">
        <v>20.08</v>
      </c>
      <c r="F317" s="139"/>
      <c r="G317" s="140"/>
    </row>
    <row r="318" spans="1:7" ht="12.75">
      <c r="A318" s="134"/>
      <c r="B318" s="137"/>
      <c r="C318" s="540" t="s">
        <v>1594</v>
      </c>
      <c r="D318" s="541"/>
      <c r="E318" s="138">
        <v>38.09</v>
      </c>
      <c r="F318" s="139"/>
      <c r="G318" s="140"/>
    </row>
    <row r="319" spans="1:7" ht="12.75">
      <c r="A319" s="134"/>
      <c r="B319" s="137"/>
      <c r="C319" s="540" t="s">
        <v>1595</v>
      </c>
      <c r="D319" s="541"/>
      <c r="E319" s="138">
        <v>19.28</v>
      </c>
      <c r="F319" s="139"/>
      <c r="G319" s="140"/>
    </row>
    <row r="320" spans="1:7" ht="12.75">
      <c r="A320" s="134"/>
      <c r="B320" s="137"/>
      <c r="C320" s="540" t="s">
        <v>1596</v>
      </c>
      <c r="D320" s="541"/>
      <c r="E320" s="138">
        <v>35.26</v>
      </c>
      <c r="F320" s="139"/>
      <c r="G320" s="140"/>
    </row>
    <row r="321" spans="1:7" ht="21" customHeight="1">
      <c r="A321" s="134"/>
      <c r="B321" s="137"/>
      <c r="C321" s="540" t="s">
        <v>1597</v>
      </c>
      <c r="D321" s="541"/>
      <c r="E321" s="138">
        <v>65.86</v>
      </c>
      <c r="F321" s="139"/>
      <c r="G321" s="140"/>
    </row>
    <row r="322" spans="1:7" ht="24" customHeight="1">
      <c r="A322" s="134"/>
      <c r="B322" s="137"/>
      <c r="C322" s="540" t="s">
        <v>1598</v>
      </c>
      <c r="D322" s="541"/>
      <c r="E322" s="138">
        <v>47.21</v>
      </c>
      <c r="F322" s="139"/>
      <c r="G322" s="140"/>
    </row>
    <row r="323" spans="1:7" ht="24" customHeight="1">
      <c r="A323" s="134"/>
      <c r="B323" s="137"/>
      <c r="C323" s="540" t="s">
        <v>1599</v>
      </c>
      <c r="D323" s="541"/>
      <c r="E323" s="138">
        <v>55.95</v>
      </c>
      <c r="F323" s="139"/>
      <c r="G323" s="140"/>
    </row>
    <row r="324" spans="1:7" ht="12.75">
      <c r="A324" s="134"/>
      <c r="B324" s="137"/>
      <c r="C324" s="540" t="s">
        <v>1600</v>
      </c>
      <c r="D324" s="541"/>
      <c r="E324" s="138">
        <v>56.11</v>
      </c>
      <c r="F324" s="139"/>
      <c r="G324" s="140"/>
    </row>
    <row r="325" spans="1:7" ht="24" customHeight="1">
      <c r="A325" s="134"/>
      <c r="B325" s="137"/>
      <c r="C325" s="540" t="s">
        <v>1601</v>
      </c>
      <c r="D325" s="541"/>
      <c r="E325" s="138">
        <v>85.72</v>
      </c>
      <c r="F325" s="139"/>
      <c r="G325" s="140"/>
    </row>
    <row r="326" spans="1:7" ht="20.25" customHeight="1">
      <c r="A326" s="134"/>
      <c r="B326" s="137"/>
      <c r="C326" s="540" t="s">
        <v>1602</v>
      </c>
      <c r="D326" s="541"/>
      <c r="E326" s="138">
        <v>77.64</v>
      </c>
      <c r="F326" s="139"/>
      <c r="G326" s="140"/>
    </row>
    <row r="327" spans="1:7" ht="23.25" customHeight="1">
      <c r="A327" s="134"/>
      <c r="B327" s="137"/>
      <c r="C327" s="540" t="s">
        <v>1603</v>
      </c>
      <c r="D327" s="541"/>
      <c r="E327" s="138">
        <v>57.49</v>
      </c>
      <c r="F327" s="139"/>
      <c r="G327" s="140"/>
    </row>
    <row r="328" spans="1:7" ht="24.75" customHeight="1">
      <c r="A328" s="134"/>
      <c r="B328" s="137"/>
      <c r="C328" s="540" t="s">
        <v>1604</v>
      </c>
      <c r="D328" s="541"/>
      <c r="E328" s="138">
        <v>31.19</v>
      </c>
      <c r="F328" s="139"/>
      <c r="G328" s="140"/>
    </row>
    <row r="329" spans="1:7" ht="19.5" customHeight="1">
      <c r="A329" s="134"/>
      <c r="B329" s="137"/>
      <c r="C329" s="540" t="s">
        <v>235</v>
      </c>
      <c r="D329" s="541"/>
      <c r="E329" s="138">
        <v>36.36</v>
      </c>
      <c r="F329" s="139"/>
      <c r="G329" s="140"/>
    </row>
    <row r="330" spans="1:7" ht="20.25" customHeight="1">
      <c r="A330" s="134"/>
      <c r="B330" s="137"/>
      <c r="C330" s="540" t="s">
        <v>236</v>
      </c>
      <c r="D330" s="541"/>
      <c r="E330" s="138">
        <v>35.62</v>
      </c>
      <c r="F330" s="139"/>
      <c r="G330" s="140"/>
    </row>
    <row r="331" spans="1:7" ht="23.25" customHeight="1">
      <c r="A331" s="134"/>
      <c r="B331" s="137"/>
      <c r="C331" s="540" t="s">
        <v>237</v>
      </c>
      <c r="D331" s="541"/>
      <c r="E331" s="138">
        <v>50.74</v>
      </c>
      <c r="F331" s="139"/>
      <c r="G331" s="140"/>
    </row>
    <row r="332" spans="1:7" ht="24" customHeight="1">
      <c r="A332" s="134"/>
      <c r="B332" s="137"/>
      <c r="C332" s="540" t="s">
        <v>238</v>
      </c>
      <c r="D332" s="541"/>
      <c r="E332" s="138">
        <v>51.35</v>
      </c>
      <c r="F332" s="139"/>
      <c r="G332" s="140"/>
    </row>
    <row r="333" spans="1:7" ht="22.5" customHeight="1">
      <c r="A333" s="134"/>
      <c r="B333" s="137"/>
      <c r="C333" s="540" t="s">
        <v>239</v>
      </c>
      <c r="D333" s="541"/>
      <c r="E333" s="138">
        <v>51.35</v>
      </c>
      <c r="F333" s="139"/>
      <c r="G333" s="140"/>
    </row>
    <row r="334" spans="1:7" ht="23.25" customHeight="1">
      <c r="A334" s="134"/>
      <c r="B334" s="137"/>
      <c r="C334" s="540" t="s">
        <v>240</v>
      </c>
      <c r="D334" s="541"/>
      <c r="E334" s="138">
        <v>58.26</v>
      </c>
      <c r="F334" s="139"/>
      <c r="G334" s="140"/>
    </row>
    <row r="335" spans="1:7" ht="12.75">
      <c r="A335" s="134"/>
      <c r="B335" s="137"/>
      <c r="C335" s="540" t="s">
        <v>241</v>
      </c>
      <c r="D335" s="541"/>
      <c r="E335" s="138">
        <v>3.8</v>
      </c>
      <c r="F335" s="139"/>
      <c r="G335" s="140"/>
    </row>
    <row r="336" spans="1:7" ht="12.75">
      <c r="A336" s="134"/>
      <c r="B336" s="137"/>
      <c r="C336" s="540" t="s">
        <v>242</v>
      </c>
      <c r="D336" s="541"/>
      <c r="E336" s="138">
        <v>9.06</v>
      </c>
      <c r="F336" s="139"/>
      <c r="G336" s="140"/>
    </row>
    <row r="337" spans="1:7" ht="24.75" customHeight="1">
      <c r="A337" s="134"/>
      <c r="B337" s="137"/>
      <c r="C337" s="540" t="s">
        <v>243</v>
      </c>
      <c r="D337" s="541"/>
      <c r="E337" s="138">
        <v>279.4</v>
      </c>
      <c r="F337" s="139"/>
      <c r="G337" s="140"/>
    </row>
    <row r="338" spans="1:7" ht="14.25" customHeight="1">
      <c r="A338" s="134"/>
      <c r="B338" s="137"/>
      <c r="C338" s="540" t="s">
        <v>244</v>
      </c>
      <c r="D338" s="541"/>
      <c r="E338" s="138">
        <v>-347.09</v>
      </c>
      <c r="F338" s="139"/>
      <c r="G338" s="140"/>
    </row>
    <row r="339" spans="1:7" ht="13.5" customHeight="1">
      <c r="A339" s="134"/>
      <c r="B339" s="137"/>
      <c r="C339" s="540" t="s">
        <v>245</v>
      </c>
      <c r="D339" s="541"/>
      <c r="E339" s="138">
        <v>-79.04</v>
      </c>
      <c r="F339" s="139"/>
      <c r="G339" s="140"/>
    </row>
    <row r="340" spans="1:7" ht="12.75">
      <c r="A340" s="134"/>
      <c r="B340" s="137"/>
      <c r="C340" s="540" t="s">
        <v>246</v>
      </c>
      <c r="D340" s="541"/>
      <c r="E340" s="138">
        <v>-193.41</v>
      </c>
      <c r="F340" s="139"/>
      <c r="G340" s="140"/>
    </row>
    <row r="341" spans="1:7" ht="12.75">
      <c r="A341" s="128">
        <v>43</v>
      </c>
      <c r="B341" s="129" t="s">
        <v>1500</v>
      </c>
      <c r="C341" s="130" t="s">
        <v>1501</v>
      </c>
      <c r="D341" s="131" t="s">
        <v>111</v>
      </c>
      <c r="E341" s="132">
        <f>SUM(E342:E365)</f>
        <v>346.08</v>
      </c>
      <c r="F341" s="132">
        <v>0</v>
      </c>
      <c r="G341" s="133">
        <f>E341*F341</f>
        <v>0</v>
      </c>
    </row>
    <row r="342" spans="1:7" ht="12.75">
      <c r="A342" s="134"/>
      <c r="B342" s="137"/>
      <c r="C342" s="540" t="s">
        <v>1502</v>
      </c>
      <c r="D342" s="541"/>
      <c r="E342" s="138">
        <v>6.57</v>
      </c>
      <c r="F342" s="139"/>
      <c r="G342" s="140"/>
    </row>
    <row r="343" spans="1:7" ht="12.75">
      <c r="A343" s="134"/>
      <c r="B343" s="137"/>
      <c r="C343" s="330" t="s">
        <v>1503</v>
      </c>
      <c r="D343" s="333"/>
      <c r="E343" s="138">
        <v>2.25</v>
      </c>
      <c r="F343" s="139"/>
      <c r="G343" s="140"/>
    </row>
    <row r="344" spans="1:7" ht="24" customHeight="1">
      <c r="A344" s="134"/>
      <c r="B344" s="137"/>
      <c r="C344" s="540" t="s">
        <v>1504</v>
      </c>
      <c r="D344" s="541"/>
      <c r="E344" s="138">
        <v>34.89</v>
      </c>
      <c r="F344" s="139"/>
      <c r="G344" s="140"/>
    </row>
    <row r="345" spans="1:7" ht="24" customHeight="1">
      <c r="A345" s="134"/>
      <c r="B345" s="137"/>
      <c r="C345" s="540" t="s">
        <v>1505</v>
      </c>
      <c r="D345" s="541"/>
      <c r="E345" s="138">
        <v>18.96</v>
      </c>
      <c r="F345" s="139"/>
      <c r="G345" s="140"/>
    </row>
    <row r="346" spans="1:7" ht="25.5" customHeight="1">
      <c r="A346" s="134"/>
      <c r="B346" s="137"/>
      <c r="C346" s="540" t="s">
        <v>1506</v>
      </c>
      <c r="D346" s="541"/>
      <c r="E346" s="138">
        <v>32.26</v>
      </c>
      <c r="F346" s="139"/>
      <c r="G346" s="140"/>
    </row>
    <row r="347" spans="1:7" ht="12.75">
      <c r="A347" s="134"/>
      <c r="B347" s="137"/>
      <c r="C347" s="540" t="s">
        <v>1507</v>
      </c>
      <c r="D347" s="541"/>
      <c r="E347" s="138">
        <v>5.37</v>
      </c>
      <c r="F347" s="139"/>
      <c r="G347" s="140"/>
    </row>
    <row r="348" spans="1:7" ht="12.75">
      <c r="A348" s="134"/>
      <c r="B348" s="137"/>
      <c r="C348" s="540" t="s">
        <v>1508</v>
      </c>
      <c r="D348" s="541"/>
      <c r="E348" s="138">
        <v>4.44</v>
      </c>
      <c r="F348" s="139"/>
      <c r="G348" s="140"/>
    </row>
    <row r="349" spans="1:7" ht="12.75">
      <c r="A349" s="134"/>
      <c r="B349" s="137"/>
      <c r="C349" s="540" t="s">
        <v>1509</v>
      </c>
      <c r="D349" s="541"/>
      <c r="E349" s="138">
        <v>6.35</v>
      </c>
      <c r="F349" s="139"/>
      <c r="G349" s="140"/>
    </row>
    <row r="350" spans="1:7" ht="25.5" customHeight="1">
      <c r="A350" s="134"/>
      <c r="B350" s="137"/>
      <c r="C350" s="540" t="s">
        <v>1510</v>
      </c>
      <c r="D350" s="541"/>
      <c r="E350" s="138">
        <v>12.76</v>
      </c>
      <c r="F350" s="139"/>
      <c r="G350" s="140"/>
    </row>
    <row r="351" spans="1:7" ht="23.25" customHeight="1">
      <c r="A351" s="134"/>
      <c r="B351" s="137"/>
      <c r="C351" s="540" t="s">
        <v>1511</v>
      </c>
      <c r="D351" s="541"/>
      <c r="E351" s="138">
        <v>13.14</v>
      </c>
      <c r="F351" s="139"/>
      <c r="G351" s="140"/>
    </row>
    <row r="352" spans="1:7" ht="22.5" customHeight="1">
      <c r="A352" s="134"/>
      <c r="B352" s="137"/>
      <c r="C352" s="540" t="s">
        <v>1512</v>
      </c>
      <c r="D352" s="541"/>
      <c r="E352" s="138">
        <v>18.38</v>
      </c>
      <c r="F352" s="139"/>
      <c r="G352" s="140"/>
    </row>
    <row r="353" spans="1:7" ht="23.25" customHeight="1">
      <c r="A353" s="134"/>
      <c r="B353" s="137"/>
      <c r="C353" s="540" t="s">
        <v>1513</v>
      </c>
      <c r="D353" s="541"/>
      <c r="E353" s="138">
        <v>13.14</v>
      </c>
      <c r="F353" s="139"/>
      <c r="G353" s="140"/>
    </row>
    <row r="354" spans="1:7" ht="27" customHeight="1">
      <c r="A354" s="134"/>
      <c r="B354" s="137"/>
      <c r="C354" s="540" t="s">
        <v>1514</v>
      </c>
      <c r="D354" s="541"/>
      <c r="E354" s="138">
        <v>21.5</v>
      </c>
      <c r="F354" s="139"/>
      <c r="G354" s="140"/>
    </row>
    <row r="355" spans="1:7" ht="12.75">
      <c r="A355" s="134"/>
      <c r="B355" s="137"/>
      <c r="C355" s="540" t="s">
        <v>1515</v>
      </c>
      <c r="D355" s="541"/>
      <c r="E355" s="138">
        <v>20.47</v>
      </c>
      <c r="F355" s="139"/>
      <c r="G355" s="140"/>
    </row>
    <row r="356" spans="1:7" ht="24" customHeight="1">
      <c r="A356" s="134"/>
      <c r="B356" s="137"/>
      <c r="C356" s="540" t="s">
        <v>1516</v>
      </c>
      <c r="D356" s="541" t="s">
        <v>1516</v>
      </c>
      <c r="E356" s="138">
        <v>7.04</v>
      </c>
      <c r="F356" s="139"/>
      <c r="G356" s="140"/>
    </row>
    <row r="357" spans="1:7" ht="23.25" customHeight="1">
      <c r="A357" s="134"/>
      <c r="B357" s="137"/>
      <c r="C357" s="540" t="s">
        <v>1517</v>
      </c>
      <c r="D357" s="541" t="s">
        <v>1517</v>
      </c>
      <c r="E357" s="138">
        <v>8.48</v>
      </c>
      <c r="F357" s="139"/>
      <c r="G357" s="140"/>
    </row>
    <row r="358" spans="1:7" ht="26.25" customHeight="1">
      <c r="A358" s="134"/>
      <c r="B358" s="137"/>
      <c r="C358" s="540" t="s">
        <v>1518</v>
      </c>
      <c r="D358" s="541" t="s">
        <v>1518</v>
      </c>
      <c r="E358" s="138">
        <v>19.88</v>
      </c>
      <c r="F358" s="139"/>
      <c r="G358" s="140"/>
    </row>
    <row r="359" spans="1:7" ht="12.75">
      <c r="A359" s="134"/>
      <c r="B359" s="137"/>
      <c r="C359" s="540" t="s">
        <v>1519</v>
      </c>
      <c r="D359" s="541" t="s">
        <v>1519</v>
      </c>
      <c r="E359" s="138">
        <v>10.88</v>
      </c>
      <c r="F359" s="139"/>
      <c r="G359" s="140"/>
    </row>
    <row r="360" spans="1:7" ht="22.5" customHeight="1">
      <c r="A360" s="134"/>
      <c r="B360" s="137"/>
      <c r="C360" s="540" t="s">
        <v>1520</v>
      </c>
      <c r="D360" s="541" t="s">
        <v>1520</v>
      </c>
      <c r="E360" s="138">
        <v>31.57</v>
      </c>
      <c r="F360" s="139"/>
      <c r="G360" s="140"/>
    </row>
    <row r="361" spans="1:7" ht="12.75">
      <c r="A361" s="134"/>
      <c r="B361" s="137"/>
      <c r="C361" s="540" t="s">
        <v>1452</v>
      </c>
      <c r="D361" s="541"/>
      <c r="E361" s="138">
        <v>28.83</v>
      </c>
      <c r="F361" s="139"/>
      <c r="G361" s="140"/>
    </row>
    <row r="362" spans="1:7" ht="22.5" customHeight="1">
      <c r="A362" s="134"/>
      <c r="B362" s="137"/>
      <c r="C362" s="540" t="s">
        <v>1521</v>
      </c>
      <c r="D362" s="541"/>
      <c r="E362" s="138">
        <v>12.02</v>
      </c>
      <c r="F362" s="139"/>
      <c r="G362" s="140"/>
    </row>
    <row r="363" spans="1:7" ht="12.75">
      <c r="A363" s="134"/>
      <c r="B363" s="137"/>
      <c r="C363" s="540" t="s">
        <v>1522</v>
      </c>
      <c r="D363" s="541"/>
      <c r="E363" s="138">
        <v>1.5</v>
      </c>
      <c r="F363" s="139"/>
      <c r="G363" s="140"/>
    </row>
    <row r="364" spans="1:7" ht="12.75">
      <c r="A364" s="134"/>
      <c r="B364" s="137"/>
      <c r="C364" s="540" t="s">
        <v>1523</v>
      </c>
      <c r="D364" s="541"/>
      <c r="E364" s="138">
        <v>4.74</v>
      </c>
      <c r="F364" s="139"/>
      <c r="G364" s="140"/>
    </row>
    <row r="365" spans="1:7" ht="12.75">
      <c r="A365" s="134"/>
      <c r="B365" s="137"/>
      <c r="C365" s="540" t="s">
        <v>1524</v>
      </c>
      <c r="D365" s="541"/>
      <c r="E365" s="138">
        <v>10.66</v>
      </c>
      <c r="F365" s="139"/>
      <c r="G365" s="140"/>
    </row>
    <row r="366" spans="1:7" ht="12.75">
      <c r="A366" s="128">
        <v>44</v>
      </c>
      <c r="B366" s="129" t="s">
        <v>2341</v>
      </c>
      <c r="C366" s="130" t="s">
        <v>2342</v>
      </c>
      <c r="D366" s="131" t="s">
        <v>111</v>
      </c>
      <c r="E366" s="132">
        <f>SUM(E367:E398)</f>
        <v>193.41</v>
      </c>
      <c r="F366" s="132">
        <v>0</v>
      </c>
      <c r="G366" s="133">
        <f>E366*F366</f>
        <v>0</v>
      </c>
    </row>
    <row r="367" spans="1:7" ht="12.75">
      <c r="A367" s="134"/>
      <c r="B367" s="137"/>
      <c r="C367" s="540" t="s">
        <v>2343</v>
      </c>
      <c r="D367" s="541"/>
      <c r="E367" s="138">
        <v>4.62</v>
      </c>
      <c r="F367" s="139"/>
      <c r="G367" s="140"/>
    </row>
    <row r="368" spans="1:7" ht="12.75">
      <c r="A368" s="134"/>
      <c r="B368" s="137"/>
      <c r="C368" s="540" t="s">
        <v>2344</v>
      </c>
      <c r="D368" s="541"/>
      <c r="E368" s="138">
        <v>1.6</v>
      </c>
      <c r="F368" s="139"/>
      <c r="G368" s="140"/>
    </row>
    <row r="369" spans="1:7" ht="12.75">
      <c r="A369" s="134"/>
      <c r="B369" s="137"/>
      <c r="C369" s="540" t="s">
        <v>2345</v>
      </c>
      <c r="D369" s="541"/>
      <c r="E369" s="138">
        <v>2.31</v>
      </c>
      <c r="F369" s="139"/>
      <c r="G369" s="140"/>
    </row>
    <row r="370" spans="1:7" ht="12.75">
      <c r="A370" s="134"/>
      <c r="B370" s="137"/>
      <c r="C370" s="540" t="s">
        <v>2346</v>
      </c>
      <c r="D370" s="541"/>
      <c r="E370" s="138">
        <v>2.31</v>
      </c>
      <c r="F370" s="139"/>
      <c r="G370" s="140"/>
    </row>
    <row r="371" spans="1:7" ht="12.75">
      <c r="A371" s="134"/>
      <c r="B371" s="137"/>
      <c r="C371" s="540" t="s">
        <v>2347</v>
      </c>
      <c r="D371" s="541"/>
      <c r="E371" s="138">
        <v>2.31</v>
      </c>
      <c r="F371" s="139"/>
      <c r="G371" s="140"/>
    </row>
    <row r="372" spans="1:7" ht="12.75">
      <c r="A372" s="134"/>
      <c r="B372" s="137"/>
      <c r="C372" s="540" t="s">
        <v>2348</v>
      </c>
      <c r="D372" s="541"/>
      <c r="E372" s="138">
        <v>4.62</v>
      </c>
      <c r="F372" s="139"/>
      <c r="G372" s="140"/>
    </row>
    <row r="373" spans="1:7" ht="12.75">
      <c r="A373" s="134"/>
      <c r="B373" s="137"/>
      <c r="C373" s="540" t="s">
        <v>2349</v>
      </c>
      <c r="D373" s="541"/>
      <c r="E373" s="138">
        <v>3.15</v>
      </c>
      <c r="F373" s="139"/>
      <c r="G373" s="140"/>
    </row>
    <row r="374" spans="1:7" ht="12.75">
      <c r="A374" s="134"/>
      <c r="B374" s="137"/>
      <c r="C374" s="540" t="s">
        <v>2350</v>
      </c>
      <c r="D374" s="541"/>
      <c r="E374" s="138">
        <v>2.31</v>
      </c>
      <c r="F374" s="139"/>
      <c r="G374" s="140"/>
    </row>
    <row r="375" spans="1:7" ht="12.75">
      <c r="A375" s="134"/>
      <c r="B375" s="137"/>
      <c r="C375" s="540" t="s">
        <v>2351</v>
      </c>
      <c r="D375" s="541"/>
      <c r="E375" s="138">
        <v>2.31</v>
      </c>
      <c r="F375" s="139"/>
      <c r="G375" s="140"/>
    </row>
    <row r="376" spans="1:7" ht="12.75">
      <c r="A376" s="134"/>
      <c r="B376" s="137"/>
      <c r="C376" s="540" t="s">
        <v>2352</v>
      </c>
      <c r="D376" s="541"/>
      <c r="E376" s="138">
        <v>2.31</v>
      </c>
      <c r="F376" s="139"/>
      <c r="G376" s="140"/>
    </row>
    <row r="377" spans="1:7" ht="12.75">
      <c r="A377" s="134"/>
      <c r="B377" s="137"/>
      <c r="C377" s="540" t="s">
        <v>2353</v>
      </c>
      <c r="D377" s="541"/>
      <c r="E377" s="138">
        <v>2.31</v>
      </c>
      <c r="F377" s="139"/>
      <c r="G377" s="140"/>
    </row>
    <row r="378" spans="1:7" ht="12.75">
      <c r="A378" s="134"/>
      <c r="B378" s="137"/>
      <c r="C378" s="540" t="s">
        <v>2354</v>
      </c>
      <c r="D378" s="541"/>
      <c r="E378" s="138">
        <v>2.31</v>
      </c>
      <c r="F378" s="139"/>
      <c r="G378" s="140"/>
    </row>
    <row r="379" spans="1:7" ht="12.75">
      <c r="A379" s="134"/>
      <c r="B379" s="137"/>
      <c r="C379" s="540" t="s">
        <v>2355</v>
      </c>
      <c r="D379" s="541"/>
      <c r="E379" s="138">
        <v>2.31</v>
      </c>
      <c r="F379" s="139"/>
      <c r="G379" s="140"/>
    </row>
    <row r="380" spans="1:7" ht="12.75">
      <c r="A380" s="134"/>
      <c r="B380" s="137"/>
      <c r="C380" s="540" t="s">
        <v>2356</v>
      </c>
      <c r="D380" s="541"/>
      <c r="E380" s="138">
        <v>2.31</v>
      </c>
      <c r="F380" s="139"/>
      <c r="G380" s="140"/>
    </row>
    <row r="381" spans="1:7" ht="12.75">
      <c r="A381" s="134"/>
      <c r="B381" s="137"/>
      <c r="C381" s="540" t="s">
        <v>2357</v>
      </c>
      <c r="D381" s="541"/>
      <c r="E381" s="138">
        <v>2.64</v>
      </c>
      <c r="F381" s="139"/>
      <c r="G381" s="140"/>
    </row>
    <row r="382" spans="1:7" ht="12.75">
      <c r="A382" s="134"/>
      <c r="B382" s="137"/>
      <c r="C382" s="540" t="s">
        <v>2358</v>
      </c>
      <c r="D382" s="541"/>
      <c r="E382" s="138">
        <v>2.64</v>
      </c>
      <c r="F382" s="139"/>
      <c r="G382" s="140"/>
    </row>
    <row r="383" spans="1:7" ht="12.75">
      <c r="A383" s="134"/>
      <c r="B383" s="137"/>
      <c r="C383" s="540" t="s">
        <v>2359</v>
      </c>
      <c r="D383" s="541"/>
      <c r="E383" s="138">
        <v>2.64</v>
      </c>
      <c r="F383" s="139"/>
      <c r="G383" s="140"/>
    </row>
    <row r="384" spans="1:7" ht="12.75">
      <c r="A384" s="134"/>
      <c r="B384" s="137"/>
      <c r="C384" s="540" t="s">
        <v>2360</v>
      </c>
      <c r="D384" s="541"/>
      <c r="E384" s="138">
        <v>2.64</v>
      </c>
      <c r="F384" s="139"/>
      <c r="G384" s="140"/>
    </row>
    <row r="385" spans="1:7" ht="12.75">
      <c r="A385" s="134"/>
      <c r="B385" s="137"/>
      <c r="C385" s="540" t="s">
        <v>2008</v>
      </c>
      <c r="D385" s="541"/>
      <c r="E385" s="138">
        <v>0.84</v>
      </c>
      <c r="F385" s="139"/>
      <c r="G385" s="140"/>
    </row>
    <row r="386" spans="1:7" ht="12.75">
      <c r="A386" s="134"/>
      <c r="B386" s="137"/>
      <c r="C386" s="540" t="s">
        <v>2361</v>
      </c>
      <c r="D386" s="541"/>
      <c r="E386" s="138">
        <v>2.64</v>
      </c>
      <c r="F386" s="139"/>
      <c r="G386" s="140"/>
    </row>
    <row r="387" spans="1:7" ht="12.75">
      <c r="A387" s="134"/>
      <c r="B387" s="137"/>
      <c r="C387" s="540" t="s">
        <v>2009</v>
      </c>
      <c r="D387" s="541"/>
      <c r="E387" s="138">
        <v>0.87</v>
      </c>
      <c r="F387" s="139"/>
      <c r="G387" s="140"/>
    </row>
    <row r="388" spans="1:7" ht="12.75">
      <c r="A388" s="134"/>
      <c r="B388" s="137"/>
      <c r="C388" s="540" t="s">
        <v>2010</v>
      </c>
      <c r="D388" s="541"/>
      <c r="E388" s="138">
        <v>4.04</v>
      </c>
      <c r="F388" s="139"/>
      <c r="G388" s="140"/>
    </row>
    <row r="389" spans="1:7" ht="12.75">
      <c r="A389" s="134"/>
      <c r="B389" s="137"/>
      <c r="C389" s="540" t="s">
        <v>2362</v>
      </c>
      <c r="D389" s="541"/>
      <c r="E389" s="138">
        <v>2.42</v>
      </c>
      <c r="F389" s="139"/>
      <c r="G389" s="140"/>
    </row>
    <row r="390" spans="1:7" ht="12.75">
      <c r="A390" s="134"/>
      <c r="B390" s="137"/>
      <c r="C390" s="540" t="s">
        <v>2363</v>
      </c>
      <c r="D390" s="541"/>
      <c r="E390" s="138">
        <v>10.56</v>
      </c>
      <c r="F390" s="139"/>
      <c r="G390" s="140"/>
    </row>
    <row r="391" spans="1:7" ht="12.75">
      <c r="A391" s="134"/>
      <c r="B391" s="137"/>
      <c r="C391" s="540" t="s">
        <v>2011</v>
      </c>
      <c r="D391" s="541"/>
      <c r="E391" s="138">
        <v>3.41</v>
      </c>
      <c r="F391" s="139"/>
      <c r="G391" s="140"/>
    </row>
    <row r="392" spans="1:7" ht="12.75">
      <c r="A392" s="134"/>
      <c r="B392" s="137"/>
      <c r="C392" s="540" t="s">
        <v>2364</v>
      </c>
      <c r="D392" s="541"/>
      <c r="E392" s="138">
        <v>1.32</v>
      </c>
      <c r="F392" s="139"/>
      <c r="G392" s="140"/>
    </row>
    <row r="393" spans="1:7" ht="12.75">
      <c r="A393" s="134"/>
      <c r="B393" s="137"/>
      <c r="C393" s="540" t="s">
        <v>2012</v>
      </c>
      <c r="D393" s="541"/>
      <c r="E393" s="138">
        <v>2.1</v>
      </c>
      <c r="F393" s="139"/>
      <c r="G393" s="140"/>
    </row>
    <row r="394" spans="1:7" ht="23.25" customHeight="1">
      <c r="A394" s="134"/>
      <c r="B394" s="137"/>
      <c r="C394" s="540" t="s">
        <v>1539</v>
      </c>
      <c r="D394" s="541"/>
      <c r="E394" s="138">
        <v>19.67</v>
      </c>
      <c r="F394" s="139"/>
      <c r="G394" s="140"/>
    </row>
    <row r="395" spans="1:7" ht="11.25" customHeight="1">
      <c r="A395" s="134"/>
      <c r="B395" s="137"/>
      <c r="C395" s="540" t="s">
        <v>1540</v>
      </c>
      <c r="D395" s="541"/>
      <c r="E395" s="138">
        <v>74.1</v>
      </c>
      <c r="F395" s="139"/>
      <c r="G395" s="140"/>
    </row>
    <row r="396" spans="1:7" ht="11.25" customHeight="1">
      <c r="A396" s="134"/>
      <c r="B396" s="137"/>
      <c r="C396" s="540" t="s">
        <v>1541</v>
      </c>
      <c r="D396" s="541"/>
      <c r="E396" s="138">
        <v>7.89</v>
      </c>
      <c r="F396" s="139"/>
      <c r="G396" s="140"/>
    </row>
    <row r="397" spans="1:7" ht="11.25" customHeight="1">
      <c r="A397" s="134"/>
      <c r="B397" s="137"/>
      <c r="C397" s="540" t="s">
        <v>1542</v>
      </c>
      <c r="D397" s="541"/>
      <c r="E397" s="138">
        <v>5.94</v>
      </c>
      <c r="F397" s="139"/>
      <c r="G397" s="140"/>
    </row>
    <row r="398" spans="1:7" ht="11.25" customHeight="1">
      <c r="A398" s="134"/>
      <c r="B398" s="137"/>
      <c r="C398" s="540" t="s">
        <v>1543</v>
      </c>
      <c r="D398" s="541"/>
      <c r="E398" s="138">
        <v>9.96</v>
      </c>
      <c r="F398" s="139"/>
      <c r="G398" s="140"/>
    </row>
    <row r="399" spans="1:7" ht="22.5">
      <c r="A399" s="128">
        <v>45</v>
      </c>
      <c r="B399" s="129" t="s">
        <v>2365</v>
      </c>
      <c r="C399" s="130" t="s">
        <v>2366</v>
      </c>
      <c r="D399" s="131" t="s">
        <v>111</v>
      </c>
      <c r="E399" s="132">
        <f>E400+E401</f>
        <v>6.56</v>
      </c>
      <c r="F399" s="132">
        <v>0</v>
      </c>
      <c r="G399" s="133">
        <f>E399*F399</f>
        <v>0</v>
      </c>
    </row>
    <row r="400" spans="1:7" ht="12.75">
      <c r="A400" s="134"/>
      <c r="B400" s="137"/>
      <c r="C400" s="540" t="s">
        <v>2367</v>
      </c>
      <c r="D400" s="541"/>
      <c r="E400" s="138">
        <v>5.47</v>
      </c>
      <c r="F400" s="139"/>
      <c r="G400" s="140"/>
    </row>
    <row r="401" spans="1:7" ht="12.75">
      <c r="A401" s="134"/>
      <c r="B401" s="137"/>
      <c r="C401" s="540" t="s">
        <v>2368</v>
      </c>
      <c r="D401" s="541"/>
      <c r="E401" s="138">
        <v>1.09</v>
      </c>
      <c r="F401" s="139"/>
      <c r="G401" s="140"/>
    </row>
    <row r="402" spans="1:7" ht="12.75">
      <c r="A402" s="128">
        <v>46</v>
      </c>
      <c r="B402" s="129" t="s">
        <v>1532</v>
      </c>
      <c r="C402" s="130" t="s">
        <v>1531</v>
      </c>
      <c r="D402" s="131" t="s">
        <v>111</v>
      </c>
      <c r="E402" s="132">
        <f>SUM(E403:E408)</f>
        <v>79.04</v>
      </c>
      <c r="F402" s="132">
        <v>0</v>
      </c>
      <c r="G402" s="133">
        <f>E402*F402</f>
        <v>0</v>
      </c>
    </row>
    <row r="403" spans="1:7" ht="12.75">
      <c r="A403" s="134"/>
      <c r="B403" s="137"/>
      <c r="C403" s="540" t="s">
        <v>1533</v>
      </c>
      <c r="D403" s="541"/>
      <c r="E403" s="138">
        <v>9.93</v>
      </c>
      <c r="F403" s="345"/>
      <c r="G403" s="140"/>
    </row>
    <row r="404" spans="1:7" ht="12.75">
      <c r="A404" s="134"/>
      <c r="B404" s="137"/>
      <c r="C404" s="540" t="s">
        <v>1534</v>
      </c>
      <c r="D404" s="541"/>
      <c r="E404" s="138">
        <v>2.98</v>
      </c>
      <c r="F404" s="345"/>
      <c r="G404" s="140"/>
    </row>
    <row r="405" spans="1:7" ht="12.75">
      <c r="A405" s="134"/>
      <c r="B405" s="137"/>
      <c r="C405" s="540" t="s">
        <v>1535</v>
      </c>
      <c r="D405" s="541"/>
      <c r="E405" s="138">
        <v>14.2</v>
      </c>
      <c r="F405" s="345"/>
      <c r="G405" s="140"/>
    </row>
    <row r="406" spans="1:7" ht="12.75">
      <c r="A406" s="134"/>
      <c r="B406" s="137"/>
      <c r="C406" s="540" t="s">
        <v>1536</v>
      </c>
      <c r="D406" s="541"/>
      <c r="E406" s="138">
        <v>7.68</v>
      </c>
      <c r="F406" s="345"/>
      <c r="G406" s="140"/>
    </row>
    <row r="407" spans="1:7" ht="12.75">
      <c r="A407" s="134"/>
      <c r="B407" s="137"/>
      <c r="C407" s="540" t="s">
        <v>1537</v>
      </c>
      <c r="D407" s="541"/>
      <c r="E407" s="138">
        <v>40.1</v>
      </c>
      <c r="F407" s="345"/>
      <c r="G407" s="140"/>
    </row>
    <row r="408" spans="1:7" ht="12.75">
      <c r="A408" s="134"/>
      <c r="B408" s="137"/>
      <c r="C408" s="540" t="s">
        <v>1538</v>
      </c>
      <c r="D408" s="541"/>
      <c r="E408" s="138">
        <v>4.15</v>
      </c>
      <c r="F408" s="345"/>
      <c r="G408" s="140"/>
    </row>
    <row r="409" spans="1:7" ht="12.75">
      <c r="A409" s="128">
        <v>47</v>
      </c>
      <c r="B409" s="129" t="s">
        <v>249</v>
      </c>
      <c r="C409" s="130" t="s">
        <v>250</v>
      </c>
      <c r="D409" s="131" t="s">
        <v>111</v>
      </c>
      <c r="E409" s="132">
        <f>E410+E411+E412+E413</f>
        <v>2454.1000000000004</v>
      </c>
      <c r="F409" s="132">
        <v>0</v>
      </c>
      <c r="G409" s="133">
        <f>E409*F409</f>
        <v>0</v>
      </c>
    </row>
    <row r="410" spans="1:7" ht="12.75">
      <c r="A410" s="134"/>
      <c r="B410" s="137"/>
      <c r="C410" s="540" t="s">
        <v>254</v>
      </c>
      <c r="D410" s="541"/>
      <c r="E410" s="138">
        <v>3102.3</v>
      </c>
      <c r="F410" s="345"/>
      <c r="G410" s="140"/>
    </row>
    <row r="411" spans="1:7" ht="12.75">
      <c r="A411" s="134"/>
      <c r="B411" s="137"/>
      <c r="C411" s="540" t="s">
        <v>255</v>
      </c>
      <c r="D411" s="541"/>
      <c r="E411" s="138">
        <v>-107.7</v>
      </c>
      <c r="F411" s="345"/>
      <c r="G411" s="140"/>
    </row>
    <row r="412" spans="1:7" ht="12.75">
      <c r="A412" s="134"/>
      <c r="B412" s="137"/>
      <c r="C412" s="540" t="s">
        <v>244</v>
      </c>
      <c r="D412" s="541"/>
      <c r="E412" s="138">
        <v>-347.09</v>
      </c>
      <c r="F412" s="345"/>
      <c r="G412" s="140"/>
    </row>
    <row r="413" spans="1:7" ht="12.75">
      <c r="A413" s="134"/>
      <c r="B413" s="137"/>
      <c r="C413" s="540" t="s">
        <v>246</v>
      </c>
      <c r="D413" s="541"/>
      <c r="E413" s="138">
        <v>-193.41</v>
      </c>
      <c r="F413" s="345"/>
      <c r="G413" s="140"/>
    </row>
    <row r="414" spans="1:7" ht="12.75">
      <c r="A414" s="128">
        <v>48</v>
      </c>
      <c r="B414" s="129" t="s">
        <v>257</v>
      </c>
      <c r="C414" s="130" t="s">
        <v>256</v>
      </c>
      <c r="D414" s="131" t="s">
        <v>111</v>
      </c>
      <c r="E414" s="132">
        <f>E415*1</f>
        <v>946.56</v>
      </c>
      <c r="F414" s="132">
        <v>0</v>
      </c>
      <c r="G414" s="133">
        <f>E414*F414</f>
        <v>0</v>
      </c>
    </row>
    <row r="415" spans="1:7" ht="12.75">
      <c r="A415" s="134"/>
      <c r="B415" s="137"/>
      <c r="C415" s="540" t="s">
        <v>258</v>
      </c>
      <c r="D415" s="541"/>
      <c r="E415" s="138">
        <v>946.56</v>
      </c>
      <c r="F415" s="345"/>
      <c r="G415" s="140"/>
    </row>
    <row r="416" spans="1:7" ht="12.75">
      <c r="A416" s="128">
        <v>49</v>
      </c>
      <c r="B416" s="129" t="s">
        <v>1965</v>
      </c>
      <c r="C416" s="130" t="s">
        <v>2372</v>
      </c>
      <c r="D416" s="131" t="s">
        <v>111</v>
      </c>
      <c r="E416" s="132">
        <f>SUM(E417:E452)</f>
        <v>714.8299999999999</v>
      </c>
      <c r="F416" s="132"/>
      <c r="G416" s="133">
        <f>E416*F416</f>
        <v>0</v>
      </c>
    </row>
    <row r="417" spans="1:7" ht="12.75">
      <c r="A417" s="134"/>
      <c r="B417" s="137"/>
      <c r="C417" s="540" t="s">
        <v>2013</v>
      </c>
      <c r="D417" s="541"/>
      <c r="E417" s="138">
        <v>5.01</v>
      </c>
      <c r="F417" s="139"/>
      <c r="G417" s="140"/>
    </row>
    <row r="418" spans="1:7" ht="12.75">
      <c r="A418" s="134"/>
      <c r="B418" s="137"/>
      <c r="C418" s="540" t="s">
        <v>2373</v>
      </c>
      <c r="D418" s="541"/>
      <c r="E418" s="138">
        <v>22.88</v>
      </c>
      <c r="F418" s="139"/>
      <c r="G418" s="140"/>
    </row>
    <row r="419" spans="1:7" ht="12.75">
      <c r="A419" s="134"/>
      <c r="B419" s="137"/>
      <c r="C419" s="540" t="s">
        <v>2374</v>
      </c>
      <c r="D419" s="541"/>
      <c r="E419" s="138">
        <v>29.7</v>
      </c>
      <c r="F419" s="139"/>
      <c r="G419" s="140"/>
    </row>
    <row r="420" spans="1:7" ht="12.75">
      <c r="A420" s="134"/>
      <c r="B420" s="137"/>
      <c r="C420" s="540" t="s">
        <v>2375</v>
      </c>
      <c r="D420" s="541"/>
      <c r="E420" s="138">
        <v>26.664</v>
      </c>
      <c r="F420" s="139"/>
      <c r="G420" s="140"/>
    </row>
    <row r="421" spans="1:7" ht="12.75">
      <c r="A421" s="134"/>
      <c r="B421" s="137"/>
      <c r="C421" s="540" t="s">
        <v>2376</v>
      </c>
      <c r="D421" s="541"/>
      <c r="E421" s="138">
        <v>23.54</v>
      </c>
      <c r="F421" s="139"/>
      <c r="G421" s="140"/>
    </row>
    <row r="422" spans="1:7" ht="12.75">
      <c r="A422" s="134"/>
      <c r="B422" s="137"/>
      <c r="C422" s="540" t="s">
        <v>2377</v>
      </c>
      <c r="D422" s="541"/>
      <c r="E422" s="138">
        <v>-19.6</v>
      </c>
      <c r="F422" s="139"/>
      <c r="G422" s="140"/>
    </row>
    <row r="423" spans="1:7" ht="12.75">
      <c r="A423" s="134"/>
      <c r="B423" s="137"/>
      <c r="C423" s="540" t="s">
        <v>2378</v>
      </c>
      <c r="D423" s="541"/>
      <c r="E423" s="138">
        <v>-9.24</v>
      </c>
      <c r="F423" s="139"/>
      <c r="G423" s="140"/>
    </row>
    <row r="424" spans="1:7" ht="12.75">
      <c r="A424" s="134"/>
      <c r="B424" s="137"/>
      <c r="C424" s="540" t="s">
        <v>2379</v>
      </c>
      <c r="D424" s="541"/>
      <c r="E424" s="138">
        <v>40.014</v>
      </c>
      <c r="F424" s="139"/>
      <c r="G424" s="140"/>
    </row>
    <row r="425" spans="1:7" ht="12.75">
      <c r="A425" s="134"/>
      <c r="B425" s="137"/>
      <c r="C425" s="540" t="s">
        <v>2380</v>
      </c>
      <c r="D425" s="541"/>
      <c r="E425" s="138">
        <v>40.014</v>
      </c>
      <c r="F425" s="139"/>
      <c r="G425" s="140"/>
    </row>
    <row r="426" spans="1:7" ht="12.75">
      <c r="A426" s="134"/>
      <c r="B426" s="137"/>
      <c r="C426" s="540" t="s">
        <v>2014</v>
      </c>
      <c r="D426" s="541"/>
      <c r="E426" s="138">
        <v>28.51</v>
      </c>
      <c r="F426" s="139"/>
      <c r="G426" s="140"/>
    </row>
    <row r="427" spans="1:7" ht="12.75">
      <c r="A427" s="134"/>
      <c r="B427" s="137"/>
      <c r="C427" s="540" t="s">
        <v>2381</v>
      </c>
      <c r="D427" s="541"/>
      <c r="E427" s="138">
        <v>-6.4</v>
      </c>
      <c r="F427" s="139"/>
      <c r="G427" s="140"/>
    </row>
    <row r="428" spans="1:7" ht="12.75">
      <c r="A428" s="134"/>
      <c r="B428" s="137"/>
      <c r="C428" s="540" t="s">
        <v>2015</v>
      </c>
      <c r="D428" s="541"/>
      <c r="E428" s="138">
        <v>38.76</v>
      </c>
      <c r="F428" s="139"/>
      <c r="G428" s="140"/>
    </row>
    <row r="429" spans="1:7" ht="12.75">
      <c r="A429" s="134"/>
      <c r="B429" s="137"/>
      <c r="C429" s="540" t="s">
        <v>2016</v>
      </c>
      <c r="D429" s="541"/>
      <c r="E429" s="138">
        <v>38.76</v>
      </c>
      <c r="F429" s="139"/>
      <c r="G429" s="140"/>
    </row>
    <row r="430" spans="1:7" ht="12.75">
      <c r="A430" s="134"/>
      <c r="B430" s="137"/>
      <c r="C430" s="540" t="s">
        <v>2017</v>
      </c>
      <c r="D430" s="541"/>
      <c r="E430" s="138">
        <v>38.76</v>
      </c>
      <c r="F430" s="139"/>
      <c r="G430" s="140"/>
    </row>
    <row r="431" spans="1:7" ht="12.75">
      <c r="A431" s="134"/>
      <c r="B431" s="137"/>
      <c r="C431" s="540" t="s">
        <v>2382</v>
      </c>
      <c r="D431" s="541"/>
      <c r="E431" s="138">
        <v>20.634</v>
      </c>
      <c r="F431" s="139"/>
      <c r="G431" s="140"/>
    </row>
    <row r="432" spans="1:7" ht="12.75">
      <c r="A432" s="134"/>
      <c r="B432" s="137"/>
      <c r="C432" s="540" t="s">
        <v>2383</v>
      </c>
      <c r="D432" s="541"/>
      <c r="E432" s="138">
        <v>20.634</v>
      </c>
      <c r="F432" s="139"/>
      <c r="G432" s="140"/>
    </row>
    <row r="433" spans="1:7" ht="12.75">
      <c r="A433" s="134"/>
      <c r="B433" s="137"/>
      <c r="C433" s="540" t="s">
        <v>2384</v>
      </c>
      <c r="D433" s="541"/>
      <c r="E433" s="138">
        <v>20.634</v>
      </c>
      <c r="F433" s="139"/>
      <c r="G433" s="140"/>
    </row>
    <row r="434" spans="1:7" ht="12.75">
      <c r="A434" s="134"/>
      <c r="B434" s="137"/>
      <c r="C434" s="540" t="s">
        <v>1525</v>
      </c>
      <c r="D434" s="541"/>
      <c r="E434" s="138">
        <v>15.622</v>
      </c>
      <c r="F434" s="139"/>
      <c r="G434" s="140"/>
    </row>
    <row r="435" spans="1:7" ht="12.75">
      <c r="A435" s="134"/>
      <c r="B435" s="137"/>
      <c r="C435" s="540" t="s">
        <v>2385</v>
      </c>
      <c r="D435" s="541"/>
      <c r="E435" s="138">
        <v>15.694</v>
      </c>
      <c r="F435" s="139"/>
      <c r="G435" s="140"/>
    </row>
    <row r="436" spans="1:7" ht="12.75">
      <c r="A436" s="134"/>
      <c r="B436" s="137"/>
      <c r="C436" s="540" t="s">
        <v>2018</v>
      </c>
      <c r="D436" s="541"/>
      <c r="E436" s="138">
        <v>21.53</v>
      </c>
      <c r="F436" s="139"/>
      <c r="G436" s="140"/>
    </row>
    <row r="437" spans="1:7" ht="12.75">
      <c r="A437" s="134"/>
      <c r="B437" s="137"/>
      <c r="C437" s="540" t="s">
        <v>2019</v>
      </c>
      <c r="D437" s="541"/>
      <c r="E437" s="138">
        <v>7.83</v>
      </c>
      <c r="F437" s="139"/>
      <c r="G437" s="140"/>
    </row>
    <row r="438" spans="1:7" ht="12.75">
      <c r="A438" s="134"/>
      <c r="B438" s="137"/>
      <c r="C438" s="540" t="s">
        <v>2020</v>
      </c>
      <c r="D438" s="541"/>
      <c r="E438" s="138">
        <v>21.31</v>
      </c>
      <c r="F438" s="139"/>
      <c r="G438" s="140"/>
    </row>
    <row r="439" spans="1:7" ht="12.75">
      <c r="A439" s="134"/>
      <c r="B439" s="137"/>
      <c r="C439" s="540" t="s">
        <v>2021</v>
      </c>
      <c r="D439" s="541"/>
      <c r="E439" s="138">
        <v>4.87</v>
      </c>
      <c r="F439" s="139"/>
      <c r="G439" s="140"/>
    </row>
    <row r="440" spans="1:7" ht="12.75">
      <c r="A440" s="134"/>
      <c r="B440" s="137"/>
      <c r="C440" s="540" t="s">
        <v>2386</v>
      </c>
      <c r="D440" s="541"/>
      <c r="E440" s="138">
        <v>15.62</v>
      </c>
      <c r="F440" s="139"/>
      <c r="G440" s="140"/>
    </row>
    <row r="441" spans="1:7" ht="12.75">
      <c r="A441" s="134"/>
      <c r="B441" s="137"/>
      <c r="C441" s="540" t="s">
        <v>2022</v>
      </c>
      <c r="D441" s="541" t="s">
        <v>1526</v>
      </c>
      <c r="E441" s="138">
        <v>20.63</v>
      </c>
      <c r="F441" s="139"/>
      <c r="G441" s="140"/>
    </row>
    <row r="442" spans="1:7" ht="12.75">
      <c r="A442" s="134"/>
      <c r="B442" s="137"/>
      <c r="C442" s="540" t="s">
        <v>2023</v>
      </c>
      <c r="D442" s="541" t="s">
        <v>1527</v>
      </c>
      <c r="E442" s="138">
        <v>20.63</v>
      </c>
      <c r="F442" s="139"/>
      <c r="G442" s="140"/>
    </row>
    <row r="443" spans="1:7" ht="12.75">
      <c r="A443" s="134"/>
      <c r="B443" s="137"/>
      <c r="C443" s="540" t="s">
        <v>2024</v>
      </c>
      <c r="D443" s="541" t="s">
        <v>1528</v>
      </c>
      <c r="E443" s="138">
        <v>20.52</v>
      </c>
      <c r="F443" s="139"/>
      <c r="G443" s="140"/>
    </row>
    <row r="444" spans="1:7" ht="12.75">
      <c r="A444" s="134"/>
      <c r="B444" s="137"/>
      <c r="C444" s="540" t="s">
        <v>2025</v>
      </c>
      <c r="D444" s="541" t="s">
        <v>1529</v>
      </c>
      <c r="E444" s="138">
        <v>41.04</v>
      </c>
      <c r="F444" s="139"/>
      <c r="G444" s="140"/>
    </row>
    <row r="445" spans="1:7" ht="12.75">
      <c r="A445" s="134"/>
      <c r="B445" s="137"/>
      <c r="C445" s="540" t="s">
        <v>2026</v>
      </c>
      <c r="D445" s="541"/>
      <c r="E445" s="138">
        <v>41.04</v>
      </c>
      <c r="F445" s="139"/>
      <c r="G445" s="140"/>
    </row>
    <row r="446" spans="1:7" ht="12.75">
      <c r="A446" s="134"/>
      <c r="B446" s="137"/>
      <c r="C446" s="540" t="s">
        <v>2027</v>
      </c>
      <c r="D446" s="541"/>
      <c r="E446" s="138">
        <v>20.52</v>
      </c>
      <c r="F446" s="139"/>
      <c r="G446" s="140"/>
    </row>
    <row r="447" spans="1:7" ht="12.75">
      <c r="A447" s="134"/>
      <c r="B447" s="137"/>
      <c r="C447" s="540" t="s">
        <v>2028</v>
      </c>
      <c r="D447" s="541"/>
      <c r="E447" s="138">
        <v>41.04</v>
      </c>
      <c r="F447" s="139"/>
      <c r="G447" s="140"/>
    </row>
    <row r="448" spans="1:7" ht="12.75">
      <c r="A448" s="134"/>
      <c r="B448" s="137"/>
      <c r="C448" s="552" t="s">
        <v>2029</v>
      </c>
      <c r="D448" s="553"/>
      <c r="E448" s="138">
        <v>13.8</v>
      </c>
      <c r="F448" s="139"/>
      <c r="G448" s="140"/>
    </row>
    <row r="449" spans="1:7" ht="12.75">
      <c r="A449" s="134"/>
      <c r="B449" s="137"/>
      <c r="C449" s="552" t="s">
        <v>2030</v>
      </c>
      <c r="D449" s="553"/>
      <c r="E449" s="138">
        <v>11.2</v>
      </c>
      <c r="F449" s="139"/>
      <c r="G449" s="140"/>
    </row>
    <row r="450" spans="1:7" ht="12.75">
      <c r="A450" s="134"/>
      <c r="B450" s="137"/>
      <c r="C450" s="540" t="s">
        <v>2031</v>
      </c>
      <c r="D450" s="541"/>
      <c r="E450" s="138">
        <v>6.14</v>
      </c>
      <c r="F450" s="139"/>
      <c r="G450" s="140"/>
    </row>
    <row r="451" spans="1:7" ht="12.75" customHeight="1">
      <c r="A451" s="134"/>
      <c r="B451" s="137"/>
      <c r="C451" s="552" t="s">
        <v>1530</v>
      </c>
      <c r="D451" s="553" t="s">
        <v>1526</v>
      </c>
      <c r="E451" s="138">
        <v>6</v>
      </c>
      <c r="F451" s="139"/>
      <c r="G451" s="140"/>
    </row>
    <row r="452" spans="1:7" ht="12.75">
      <c r="A452" s="134"/>
      <c r="B452" s="137"/>
      <c r="C452" s="540" t="s">
        <v>1451</v>
      </c>
      <c r="D452" s="541" t="s">
        <v>1527</v>
      </c>
      <c r="E452" s="138">
        <v>10.52</v>
      </c>
      <c r="F452" s="139"/>
      <c r="G452" s="140"/>
    </row>
    <row r="453" spans="1:7" ht="12.75">
      <c r="A453" s="141"/>
      <c r="B453" s="142" t="s">
        <v>76</v>
      </c>
      <c r="C453" s="143" t="str">
        <f>CONCATENATE(B180," ",C180)</f>
        <v>61 Upravy povrchů vnitřní</v>
      </c>
      <c r="D453" s="144"/>
      <c r="E453" s="145"/>
      <c r="F453" s="146"/>
      <c r="G453" s="147">
        <f>SUM(G180:G452)</f>
        <v>0</v>
      </c>
    </row>
    <row r="454" spans="1:8" ht="12.75">
      <c r="A454" s="120" t="s">
        <v>72</v>
      </c>
      <c r="B454" s="121" t="s">
        <v>2387</v>
      </c>
      <c r="C454" s="122" t="s">
        <v>2388</v>
      </c>
      <c r="D454" s="123"/>
      <c r="E454" s="124"/>
      <c r="F454" s="124"/>
      <c r="G454" s="125"/>
      <c r="H454" s="126"/>
    </row>
    <row r="455" spans="1:7" ht="12.75">
      <c r="A455" s="128">
        <v>51</v>
      </c>
      <c r="B455" s="129" t="s">
        <v>2389</v>
      </c>
      <c r="C455" s="130" t="s">
        <v>2390</v>
      </c>
      <c r="D455" s="131" t="s">
        <v>83</v>
      </c>
      <c r="E455" s="132">
        <v>2.052</v>
      </c>
      <c r="F455" s="132"/>
      <c r="G455" s="133">
        <f>E455*F455</f>
        <v>0</v>
      </c>
    </row>
    <row r="456" spans="1:7" ht="12.75">
      <c r="A456" s="128">
        <v>52</v>
      </c>
      <c r="B456" s="129" t="s">
        <v>2391</v>
      </c>
      <c r="C456" s="130" t="s">
        <v>2392</v>
      </c>
      <c r="D456" s="131" t="s">
        <v>83</v>
      </c>
      <c r="E456" s="132">
        <v>45.6885</v>
      </c>
      <c r="F456" s="132">
        <v>0</v>
      </c>
      <c r="G456" s="133">
        <f>E456*F456</f>
        <v>0</v>
      </c>
    </row>
    <row r="457" spans="1:7" ht="12.75">
      <c r="A457" s="134"/>
      <c r="B457" s="137"/>
      <c r="C457" s="540" t="s">
        <v>2393</v>
      </c>
      <c r="D457" s="541"/>
      <c r="E457" s="138">
        <v>45.6885</v>
      </c>
      <c r="F457" s="139"/>
      <c r="G457" s="140"/>
    </row>
    <row r="458" spans="1:7" ht="12.75">
      <c r="A458" s="128">
        <v>53</v>
      </c>
      <c r="B458" s="129" t="s">
        <v>2394</v>
      </c>
      <c r="C458" s="130" t="s">
        <v>2395</v>
      </c>
      <c r="D458" s="131" t="s">
        <v>83</v>
      </c>
      <c r="E458" s="132">
        <v>45.6885</v>
      </c>
      <c r="F458" s="132">
        <v>0</v>
      </c>
      <c r="G458" s="133">
        <f>E458*F458</f>
        <v>0</v>
      </c>
    </row>
    <row r="459" spans="1:7" ht="12.75">
      <c r="A459" s="128">
        <v>54</v>
      </c>
      <c r="B459" s="129" t="s">
        <v>2396</v>
      </c>
      <c r="C459" s="130" t="s">
        <v>2397</v>
      </c>
      <c r="D459" s="131" t="s">
        <v>83</v>
      </c>
      <c r="E459" s="132">
        <v>2.052</v>
      </c>
      <c r="F459" s="132">
        <v>0</v>
      </c>
      <c r="G459" s="133">
        <f>E459*F459</f>
        <v>0</v>
      </c>
    </row>
    <row r="460" spans="1:7" ht="12.75">
      <c r="A460" s="134"/>
      <c r="B460" s="135"/>
      <c r="C460" s="549"/>
      <c r="D460" s="550"/>
      <c r="E460" s="550"/>
      <c r="F460" s="550"/>
      <c r="G460" s="551"/>
    </row>
    <row r="461" spans="1:7" ht="22.5">
      <c r="A461" s="128">
        <v>55</v>
      </c>
      <c r="B461" s="129" t="s">
        <v>2398</v>
      </c>
      <c r="C461" s="130" t="s">
        <v>2399</v>
      </c>
      <c r="D461" s="131" t="s">
        <v>106</v>
      </c>
      <c r="E461" s="132">
        <f>E462*1</f>
        <v>3.12</v>
      </c>
      <c r="F461" s="132">
        <v>0</v>
      </c>
      <c r="G461" s="133">
        <f>E461*F461</f>
        <v>0</v>
      </c>
    </row>
    <row r="462" spans="1:7" ht="12.75">
      <c r="A462" s="134"/>
      <c r="B462" s="137"/>
      <c r="C462" s="540" t="s">
        <v>2032</v>
      </c>
      <c r="D462" s="541"/>
      <c r="E462" s="138">
        <v>3.12</v>
      </c>
      <c r="F462" s="139"/>
      <c r="G462" s="140"/>
    </row>
    <row r="463" spans="1:7" ht="22.5">
      <c r="A463" s="128">
        <v>56</v>
      </c>
      <c r="B463" s="129" t="s">
        <v>2400</v>
      </c>
      <c r="C463" s="130" t="s">
        <v>2401</v>
      </c>
      <c r="D463" s="131" t="s">
        <v>111</v>
      </c>
      <c r="E463" s="132">
        <v>747.32</v>
      </c>
      <c r="F463" s="132">
        <v>0</v>
      </c>
      <c r="G463" s="133">
        <f>E463*F463</f>
        <v>0</v>
      </c>
    </row>
    <row r="464" spans="1:7" ht="12.75">
      <c r="A464" s="128"/>
      <c r="B464" s="129"/>
      <c r="C464" s="540" t="s">
        <v>2033</v>
      </c>
      <c r="D464" s="541"/>
      <c r="E464" s="138">
        <v>747.32</v>
      </c>
      <c r="F464" s="132"/>
      <c r="G464" s="133"/>
    </row>
    <row r="465" spans="1:7" ht="12.75">
      <c r="A465" s="128">
        <v>57</v>
      </c>
      <c r="B465" s="129" t="s">
        <v>2402</v>
      </c>
      <c r="C465" s="130" t="s">
        <v>2403</v>
      </c>
      <c r="D465" s="131" t="s">
        <v>111</v>
      </c>
      <c r="E465" s="132">
        <v>1015.3</v>
      </c>
      <c r="F465" s="132">
        <v>0</v>
      </c>
      <c r="G465" s="133">
        <f>E465*F465</f>
        <v>0</v>
      </c>
    </row>
    <row r="466" spans="1:7" ht="12.75">
      <c r="A466" s="134"/>
      <c r="B466" s="137"/>
      <c r="C466" s="540" t="s">
        <v>2305</v>
      </c>
      <c r="D466" s="541"/>
      <c r="E466" s="138">
        <v>31.71</v>
      </c>
      <c r="F466" s="139"/>
      <c r="G466" s="140"/>
    </row>
    <row r="467" spans="1:7" ht="12.75">
      <c r="A467" s="134"/>
      <c r="B467" s="137"/>
      <c r="C467" s="540" t="s">
        <v>2306</v>
      </c>
      <c r="D467" s="541"/>
      <c r="E467" s="138">
        <v>21.8</v>
      </c>
      <c r="F467" s="139"/>
      <c r="G467" s="140"/>
    </row>
    <row r="468" spans="1:7" ht="12.75">
      <c r="A468" s="134"/>
      <c r="B468" s="137"/>
      <c r="C468" s="540" t="s">
        <v>2307</v>
      </c>
      <c r="D468" s="541"/>
      <c r="E468" s="138">
        <v>11.29</v>
      </c>
      <c r="F468" s="139"/>
      <c r="G468" s="140"/>
    </row>
    <row r="469" spans="1:7" ht="12.75">
      <c r="A469" s="134"/>
      <c r="B469" s="137"/>
      <c r="C469" s="540" t="s">
        <v>2308</v>
      </c>
      <c r="D469" s="541"/>
      <c r="E469" s="138">
        <v>11.62</v>
      </c>
      <c r="F469" s="139"/>
      <c r="G469" s="140"/>
    </row>
    <row r="470" spans="1:7" ht="12.75">
      <c r="A470" s="134"/>
      <c r="B470" s="137"/>
      <c r="C470" s="540" t="s">
        <v>2309</v>
      </c>
      <c r="D470" s="541"/>
      <c r="E470" s="138">
        <v>12.26</v>
      </c>
      <c r="F470" s="139"/>
      <c r="G470" s="140"/>
    </row>
    <row r="471" spans="1:7" ht="12.75">
      <c r="A471" s="134"/>
      <c r="B471" s="137"/>
      <c r="C471" s="540" t="s">
        <v>2310</v>
      </c>
      <c r="D471" s="541"/>
      <c r="E471" s="138">
        <v>3.37</v>
      </c>
      <c r="F471" s="139"/>
      <c r="G471" s="140"/>
    </row>
    <row r="472" spans="1:7" ht="12.75">
      <c r="A472" s="134"/>
      <c r="B472" s="137"/>
      <c r="C472" s="540" t="s">
        <v>2311</v>
      </c>
      <c r="D472" s="541"/>
      <c r="E472" s="138">
        <v>11.26</v>
      </c>
      <c r="F472" s="139"/>
      <c r="G472" s="140"/>
    </row>
    <row r="473" spans="1:7" ht="12.75">
      <c r="A473" s="134"/>
      <c r="B473" s="137"/>
      <c r="C473" s="540" t="s">
        <v>2312</v>
      </c>
      <c r="D473" s="541"/>
      <c r="E473" s="138">
        <v>11.26</v>
      </c>
      <c r="F473" s="139"/>
      <c r="G473" s="140"/>
    </row>
    <row r="474" spans="1:7" ht="12.75">
      <c r="A474" s="134"/>
      <c r="B474" s="137"/>
      <c r="C474" s="540" t="s">
        <v>2313</v>
      </c>
      <c r="D474" s="541"/>
      <c r="E474" s="138">
        <v>3.38</v>
      </c>
      <c r="F474" s="139"/>
      <c r="G474" s="140"/>
    </row>
    <row r="475" spans="1:7" ht="12.75">
      <c r="A475" s="134"/>
      <c r="B475" s="137"/>
      <c r="C475" s="540" t="s">
        <v>2314</v>
      </c>
      <c r="D475" s="541"/>
      <c r="E475" s="138">
        <v>12.1</v>
      </c>
      <c r="F475" s="139"/>
      <c r="G475" s="140"/>
    </row>
    <row r="476" spans="1:7" ht="12.75">
      <c r="A476" s="134"/>
      <c r="B476" s="137"/>
      <c r="C476" s="540" t="s">
        <v>2315</v>
      </c>
      <c r="D476" s="541"/>
      <c r="E476" s="138">
        <v>20.53</v>
      </c>
      <c r="F476" s="139"/>
      <c r="G476" s="140"/>
    </row>
    <row r="477" spans="1:7" ht="12.75">
      <c r="A477" s="134"/>
      <c r="B477" s="137"/>
      <c r="C477" s="540" t="s">
        <v>2316</v>
      </c>
      <c r="D477" s="541"/>
      <c r="E477" s="138">
        <v>21.94</v>
      </c>
      <c r="F477" s="139"/>
      <c r="G477" s="140"/>
    </row>
    <row r="478" spans="1:7" ht="12.75">
      <c r="A478" s="134"/>
      <c r="B478" s="137"/>
      <c r="C478" s="540" t="s">
        <v>2317</v>
      </c>
      <c r="D478" s="541"/>
      <c r="E478" s="138">
        <v>28.18</v>
      </c>
      <c r="F478" s="139"/>
      <c r="G478" s="140"/>
    </row>
    <row r="479" spans="1:7" ht="12.75">
      <c r="A479" s="134"/>
      <c r="B479" s="137"/>
      <c r="C479" s="540" t="s">
        <v>2318</v>
      </c>
      <c r="D479" s="541"/>
      <c r="E479" s="138">
        <v>8.45</v>
      </c>
      <c r="F479" s="139"/>
      <c r="G479" s="140"/>
    </row>
    <row r="480" spans="1:7" ht="12.75">
      <c r="A480" s="134"/>
      <c r="B480" s="137"/>
      <c r="C480" s="540" t="s">
        <v>2319</v>
      </c>
      <c r="D480" s="541"/>
      <c r="E480" s="138">
        <v>35.91</v>
      </c>
      <c r="F480" s="139"/>
      <c r="G480" s="140"/>
    </row>
    <row r="481" spans="1:7" ht="12.75">
      <c r="A481" s="134"/>
      <c r="B481" s="137"/>
      <c r="C481" s="540" t="s">
        <v>2320</v>
      </c>
      <c r="D481" s="541"/>
      <c r="E481" s="138">
        <v>28.79</v>
      </c>
      <c r="F481" s="139"/>
      <c r="G481" s="140"/>
    </row>
    <row r="482" spans="1:7" ht="12.75">
      <c r="A482" s="134"/>
      <c r="B482" s="137"/>
      <c r="C482" s="540" t="s">
        <v>2321</v>
      </c>
      <c r="D482" s="541"/>
      <c r="E482" s="138">
        <v>13.39</v>
      </c>
      <c r="F482" s="139"/>
      <c r="G482" s="140"/>
    </row>
    <row r="483" spans="1:7" ht="12.75">
      <c r="A483" s="134"/>
      <c r="B483" s="137"/>
      <c r="C483" s="540" t="s">
        <v>2322</v>
      </c>
      <c r="D483" s="541"/>
      <c r="E483" s="138">
        <v>9.29</v>
      </c>
      <c r="F483" s="139"/>
      <c r="G483" s="140"/>
    </row>
    <row r="484" spans="1:7" ht="12.75">
      <c r="A484" s="134"/>
      <c r="B484" s="137"/>
      <c r="C484" s="540" t="s">
        <v>2323</v>
      </c>
      <c r="D484" s="541"/>
      <c r="E484" s="138">
        <v>12.96</v>
      </c>
      <c r="F484" s="139"/>
      <c r="G484" s="140"/>
    </row>
    <row r="485" spans="1:7" ht="12.75">
      <c r="A485" s="134"/>
      <c r="B485" s="137"/>
      <c r="C485" s="540" t="s">
        <v>2324</v>
      </c>
      <c r="D485" s="541"/>
      <c r="E485" s="138">
        <v>28.24</v>
      </c>
      <c r="F485" s="139"/>
      <c r="G485" s="140"/>
    </row>
    <row r="486" spans="1:7" ht="12.75">
      <c r="A486" s="134"/>
      <c r="B486" s="137"/>
      <c r="C486" s="540" t="s">
        <v>2325</v>
      </c>
      <c r="D486" s="541"/>
      <c r="E486" s="138">
        <v>24.41</v>
      </c>
      <c r="F486" s="139"/>
      <c r="G486" s="140"/>
    </row>
    <row r="487" spans="1:7" ht="12.75">
      <c r="A487" s="134"/>
      <c r="B487" s="137"/>
      <c r="C487" s="540" t="s">
        <v>2326</v>
      </c>
      <c r="D487" s="541"/>
      <c r="E487" s="138">
        <v>24.74</v>
      </c>
      <c r="F487" s="139"/>
      <c r="G487" s="140"/>
    </row>
    <row r="488" spans="1:7" ht="12.75">
      <c r="A488" s="134"/>
      <c r="B488" s="137"/>
      <c r="C488" s="540" t="s">
        <v>2327</v>
      </c>
      <c r="D488" s="541"/>
      <c r="E488" s="138">
        <v>24.81</v>
      </c>
      <c r="F488" s="139"/>
      <c r="G488" s="140"/>
    </row>
    <row r="489" spans="1:7" ht="12.75">
      <c r="A489" s="134"/>
      <c r="B489" s="137"/>
      <c r="C489" s="540" t="s">
        <v>2328</v>
      </c>
      <c r="D489" s="541"/>
      <c r="E489" s="138">
        <v>22.01</v>
      </c>
      <c r="F489" s="139"/>
      <c r="G489" s="140"/>
    </row>
    <row r="490" spans="1:7" ht="12.75">
      <c r="A490" s="134"/>
      <c r="B490" s="137"/>
      <c r="C490" s="540" t="s">
        <v>2329</v>
      </c>
      <c r="D490" s="541"/>
      <c r="E490" s="138">
        <v>1.7</v>
      </c>
      <c r="F490" s="139"/>
      <c r="G490" s="140"/>
    </row>
    <row r="491" spans="1:7" ht="12.75">
      <c r="A491" s="134"/>
      <c r="B491" s="137"/>
      <c r="C491" s="540" t="s">
        <v>2330</v>
      </c>
      <c r="D491" s="541"/>
      <c r="E491" s="138">
        <v>1.7</v>
      </c>
      <c r="F491" s="139"/>
      <c r="G491" s="140"/>
    </row>
    <row r="492" spans="1:7" ht="12.75">
      <c r="A492" s="134"/>
      <c r="B492" s="137"/>
      <c r="C492" s="540" t="s">
        <v>2331</v>
      </c>
      <c r="D492" s="541"/>
      <c r="E492" s="138">
        <v>67.97</v>
      </c>
      <c r="F492" s="139"/>
      <c r="G492" s="140"/>
    </row>
    <row r="493" spans="1:7" ht="12.75">
      <c r="A493" s="134"/>
      <c r="B493" s="137"/>
      <c r="C493" s="540" t="s">
        <v>2332</v>
      </c>
      <c r="D493" s="541"/>
      <c r="E493" s="138">
        <v>17.28</v>
      </c>
      <c r="F493" s="139"/>
      <c r="G493" s="140"/>
    </row>
    <row r="494" spans="1:7" ht="12.75">
      <c r="A494" s="134"/>
      <c r="B494" s="137"/>
      <c r="C494" s="540" t="s">
        <v>216</v>
      </c>
      <c r="D494" s="541"/>
      <c r="E494" s="138">
        <v>17.6</v>
      </c>
      <c r="F494" s="139"/>
      <c r="G494" s="140"/>
    </row>
    <row r="495" spans="1:7" ht="12.75">
      <c r="A495" s="134"/>
      <c r="B495" s="137"/>
      <c r="C495" s="540" t="s">
        <v>217</v>
      </c>
      <c r="D495" s="541"/>
      <c r="E495" s="138">
        <v>2.6</v>
      </c>
      <c r="F495" s="139"/>
      <c r="G495" s="140"/>
    </row>
    <row r="496" spans="1:7" ht="12.75">
      <c r="A496" s="134"/>
      <c r="B496" s="137"/>
      <c r="C496" s="540" t="s">
        <v>218</v>
      </c>
      <c r="D496" s="541"/>
      <c r="E496" s="138">
        <v>6.34</v>
      </c>
      <c r="F496" s="139"/>
      <c r="G496" s="140"/>
    </row>
    <row r="497" spans="1:7" ht="12.75">
      <c r="A497" s="134"/>
      <c r="B497" s="137"/>
      <c r="C497" s="540" t="s">
        <v>219</v>
      </c>
      <c r="D497" s="541"/>
      <c r="E497" s="138">
        <v>3.9</v>
      </c>
      <c r="F497" s="139"/>
      <c r="G497" s="140"/>
    </row>
    <row r="498" spans="1:7" ht="12.75">
      <c r="A498" s="134"/>
      <c r="B498" s="137"/>
      <c r="C498" s="540" t="s">
        <v>220</v>
      </c>
      <c r="D498" s="541"/>
      <c r="E498" s="138">
        <v>40.58</v>
      </c>
      <c r="F498" s="139"/>
      <c r="G498" s="140"/>
    </row>
    <row r="499" spans="1:7" ht="12.75">
      <c r="A499" s="134"/>
      <c r="B499" s="137"/>
      <c r="C499" s="540" t="s">
        <v>221</v>
      </c>
      <c r="D499" s="541"/>
      <c r="E499" s="138">
        <v>11.03</v>
      </c>
      <c r="F499" s="139"/>
      <c r="G499" s="140"/>
    </row>
    <row r="500" spans="1:7" ht="12.75">
      <c r="A500" s="134"/>
      <c r="B500" s="137"/>
      <c r="C500" s="540" t="s">
        <v>222</v>
      </c>
      <c r="D500" s="541"/>
      <c r="E500" s="138">
        <v>15.23</v>
      </c>
      <c r="F500" s="139"/>
      <c r="G500" s="140"/>
    </row>
    <row r="501" spans="1:7" ht="12.75">
      <c r="A501" s="134"/>
      <c r="B501" s="137"/>
      <c r="C501" s="540" t="s">
        <v>223</v>
      </c>
      <c r="D501" s="541"/>
      <c r="E501" s="138">
        <v>1.86</v>
      </c>
      <c r="F501" s="139"/>
      <c r="G501" s="140"/>
    </row>
    <row r="502" spans="1:7" ht="12.75">
      <c r="A502" s="134"/>
      <c r="B502" s="137"/>
      <c r="C502" s="540" t="s">
        <v>224</v>
      </c>
      <c r="D502" s="541"/>
      <c r="E502" s="138">
        <v>9.41</v>
      </c>
      <c r="F502" s="139"/>
      <c r="G502" s="140"/>
    </row>
    <row r="503" spans="1:7" ht="12.75">
      <c r="A503" s="134"/>
      <c r="B503" s="137"/>
      <c r="C503" s="540" t="s">
        <v>225</v>
      </c>
      <c r="D503" s="541"/>
      <c r="E503" s="138">
        <v>3.63</v>
      </c>
      <c r="F503" s="139"/>
      <c r="G503" s="140"/>
    </row>
    <row r="504" spans="1:7" ht="12.75">
      <c r="A504" s="134"/>
      <c r="B504" s="137"/>
      <c r="C504" s="540" t="s">
        <v>226</v>
      </c>
      <c r="D504" s="541"/>
      <c r="E504" s="138">
        <v>2.62</v>
      </c>
      <c r="F504" s="139"/>
      <c r="G504" s="140"/>
    </row>
    <row r="505" spans="1:7" ht="12.75">
      <c r="A505" s="134"/>
      <c r="B505" s="137"/>
      <c r="C505" s="540" t="s">
        <v>227</v>
      </c>
      <c r="D505" s="541"/>
      <c r="E505" s="138">
        <v>10.64</v>
      </c>
      <c r="F505" s="139"/>
      <c r="G505" s="140"/>
    </row>
    <row r="506" spans="1:7" ht="12.75">
      <c r="A506" s="134"/>
      <c r="B506" s="137"/>
      <c r="C506" s="540" t="s">
        <v>228</v>
      </c>
      <c r="D506" s="541"/>
      <c r="E506" s="138">
        <v>9.85</v>
      </c>
      <c r="F506" s="139"/>
      <c r="G506" s="140"/>
    </row>
    <row r="507" spans="1:7" ht="12.75">
      <c r="A507" s="134"/>
      <c r="B507" s="137"/>
      <c r="C507" s="540" t="s">
        <v>229</v>
      </c>
      <c r="D507" s="541"/>
      <c r="E507" s="138">
        <v>20.83</v>
      </c>
      <c r="F507" s="139"/>
      <c r="G507" s="140"/>
    </row>
    <row r="508" spans="1:7" ht="12.75">
      <c r="A508" s="134"/>
      <c r="B508" s="137"/>
      <c r="C508" s="540" t="s">
        <v>230</v>
      </c>
      <c r="D508" s="541"/>
      <c r="E508" s="138">
        <v>20.88</v>
      </c>
      <c r="F508" s="139"/>
      <c r="G508" s="140"/>
    </row>
    <row r="509" spans="1:7" ht="12.75">
      <c r="A509" s="134"/>
      <c r="B509" s="137"/>
      <c r="C509" s="540" t="s">
        <v>231</v>
      </c>
      <c r="D509" s="541"/>
      <c r="E509" s="138">
        <v>22.78</v>
      </c>
      <c r="F509" s="139"/>
      <c r="G509" s="140"/>
    </row>
    <row r="510" spans="1:7" ht="12.75">
      <c r="A510" s="134"/>
      <c r="B510" s="137"/>
      <c r="C510" s="540" t="s">
        <v>232</v>
      </c>
      <c r="D510" s="541"/>
      <c r="E510" s="138">
        <v>11.66</v>
      </c>
      <c r="F510" s="139"/>
      <c r="G510" s="140"/>
    </row>
    <row r="511" spans="1:7" ht="12.75">
      <c r="A511" s="134"/>
      <c r="B511" s="137"/>
      <c r="C511" s="540" t="s">
        <v>233</v>
      </c>
      <c r="D511" s="541"/>
      <c r="E511" s="138">
        <v>33.76</v>
      </c>
      <c r="F511" s="139"/>
      <c r="G511" s="140"/>
    </row>
    <row r="512" spans="1:7" ht="12.75">
      <c r="A512" s="134"/>
      <c r="B512" s="137"/>
      <c r="C512" s="540" t="s">
        <v>234</v>
      </c>
      <c r="D512" s="541"/>
      <c r="E512" s="138">
        <v>18.26</v>
      </c>
      <c r="F512" s="139"/>
      <c r="G512" s="140"/>
    </row>
    <row r="513" spans="1:7" ht="12.75">
      <c r="A513" s="134"/>
      <c r="B513" s="137"/>
      <c r="C513" s="540" t="s">
        <v>2298</v>
      </c>
      <c r="D513" s="541"/>
      <c r="E513" s="138">
        <v>10.46</v>
      </c>
      <c r="F513" s="139"/>
      <c r="G513" s="140"/>
    </row>
    <row r="514" spans="1:7" ht="12.75">
      <c r="A514" s="134"/>
      <c r="B514" s="137"/>
      <c r="C514" s="540" t="s">
        <v>2299</v>
      </c>
      <c r="D514" s="541"/>
      <c r="E514" s="138">
        <v>20.91</v>
      </c>
      <c r="F514" s="139"/>
      <c r="G514" s="140"/>
    </row>
    <row r="515" spans="1:7" ht="12.75">
      <c r="A515" s="134"/>
      <c r="B515" s="137"/>
      <c r="C515" s="540" t="s">
        <v>2404</v>
      </c>
      <c r="D515" s="541"/>
      <c r="E515" s="138">
        <v>21.52</v>
      </c>
      <c r="F515" s="139"/>
      <c r="G515" s="140"/>
    </row>
    <row r="516" spans="1:7" ht="12.75">
      <c r="A516" s="134"/>
      <c r="B516" s="137"/>
      <c r="C516" s="540" t="s">
        <v>2300</v>
      </c>
      <c r="D516" s="541"/>
      <c r="E516" s="138">
        <v>17.39</v>
      </c>
      <c r="F516" s="139"/>
      <c r="G516" s="140"/>
    </row>
    <row r="517" spans="1:7" ht="12.75">
      <c r="A517" s="134"/>
      <c r="B517" s="137"/>
      <c r="C517" s="540" t="s">
        <v>2301</v>
      </c>
      <c r="D517" s="541"/>
      <c r="E517" s="138">
        <v>17.39</v>
      </c>
      <c r="F517" s="139"/>
      <c r="G517" s="140"/>
    </row>
    <row r="518" spans="1:7" ht="12.75">
      <c r="A518" s="134"/>
      <c r="B518" s="137"/>
      <c r="C518" s="540" t="s">
        <v>2302</v>
      </c>
      <c r="D518" s="541"/>
      <c r="E518" s="138">
        <v>24.58</v>
      </c>
      <c r="F518" s="139"/>
      <c r="G518" s="140"/>
    </row>
    <row r="519" spans="1:7" ht="12.75">
      <c r="A519" s="134"/>
      <c r="B519" s="137"/>
      <c r="C519" s="540" t="s">
        <v>2303</v>
      </c>
      <c r="D519" s="541"/>
      <c r="E519" s="138">
        <v>24.58</v>
      </c>
      <c r="F519" s="139"/>
      <c r="G519" s="140"/>
    </row>
    <row r="520" spans="1:7" ht="12.75">
      <c r="A520" s="134"/>
      <c r="B520" s="137"/>
      <c r="C520" s="540" t="s">
        <v>2304</v>
      </c>
      <c r="D520" s="541"/>
      <c r="E520" s="138">
        <v>23.92</v>
      </c>
      <c r="F520" s="139"/>
      <c r="G520" s="140"/>
    </row>
    <row r="521" spans="1:7" ht="12.75">
      <c r="A521" s="134"/>
      <c r="B521" s="137"/>
      <c r="C521" s="540" t="s">
        <v>2405</v>
      </c>
      <c r="D521" s="541"/>
      <c r="E521" s="138">
        <v>62.56</v>
      </c>
      <c r="F521" s="139"/>
      <c r="G521" s="140"/>
    </row>
    <row r="522" spans="1:7" ht="12.75">
      <c r="A522" s="134"/>
      <c r="B522" s="137"/>
      <c r="C522" s="540" t="s">
        <v>2406</v>
      </c>
      <c r="D522" s="541"/>
      <c r="E522" s="138">
        <v>6.18</v>
      </c>
      <c r="F522" s="139"/>
      <c r="G522" s="140"/>
    </row>
    <row r="523" spans="1:7" ht="22.5">
      <c r="A523" s="128">
        <v>58</v>
      </c>
      <c r="B523" s="129" t="s">
        <v>259</v>
      </c>
      <c r="C523" s="130" t="s">
        <v>260</v>
      </c>
      <c r="D523" s="131" t="s">
        <v>111</v>
      </c>
      <c r="E523" s="132">
        <v>48.72</v>
      </c>
      <c r="F523" s="132">
        <v>0</v>
      </c>
      <c r="G523" s="133">
        <f>E523*F523</f>
        <v>0</v>
      </c>
    </row>
    <row r="524" spans="1:7" ht="12.75">
      <c r="A524" s="134"/>
      <c r="B524" s="137"/>
      <c r="C524" s="332" t="s">
        <v>261</v>
      </c>
      <c r="D524" s="343"/>
      <c r="E524" s="344"/>
      <c r="F524" s="345"/>
      <c r="G524" s="140"/>
    </row>
    <row r="525" spans="1:7" ht="12.75">
      <c r="A525" s="141"/>
      <c r="B525" s="142" t="s">
        <v>76</v>
      </c>
      <c r="C525" s="143" t="str">
        <f>CONCATENATE(B454," ",C454)</f>
        <v>63 Podlahy a podlahové konstrukce</v>
      </c>
      <c r="D525" s="144"/>
      <c r="E525" s="145"/>
      <c r="F525" s="146"/>
      <c r="G525" s="147">
        <f>SUM(G454:G524)</f>
        <v>0</v>
      </c>
    </row>
    <row r="526" spans="1:8" ht="12.75">
      <c r="A526" s="120" t="s">
        <v>72</v>
      </c>
      <c r="B526" s="121" t="s">
        <v>2436</v>
      </c>
      <c r="C526" s="122" t="s">
        <v>2437</v>
      </c>
      <c r="D526" s="123"/>
      <c r="E526" s="124"/>
      <c r="F526" s="124"/>
      <c r="G526" s="125"/>
      <c r="H526" s="126"/>
    </row>
    <row r="527" spans="1:7" ht="22.5">
      <c r="A527" s="128">
        <v>59</v>
      </c>
      <c r="B527" s="129" t="s">
        <v>2438</v>
      </c>
      <c r="C527" s="130" t="s">
        <v>2439</v>
      </c>
      <c r="D527" s="131" t="s">
        <v>2440</v>
      </c>
      <c r="E527" s="132">
        <v>16</v>
      </c>
      <c r="F527" s="132"/>
      <c r="G527" s="133">
        <f>E527*F527</f>
        <v>0</v>
      </c>
    </row>
    <row r="528" spans="1:7" ht="12.75">
      <c r="A528" s="134"/>
      <c r="B528" s="137"/>
      <c r="C528" s="540" t="s">
        <v>2441</v>
      </c>
      <c r="D528" s="541"/>
      <c r="E528" s="138">
        <v>15</v>
      </c>
      <c r="F528" s="139"/>
      <c r="G528" s="140"/>
    </row>
    <row r="529" spans="1:7" ht="12.75">
      <c r="A529" s="134"/>
      <c r="B529" s="137"/>
      <c r="C529" s="540" t="s">
        <v>2442</v>
      </c>
      <c r="D529" s="541"/>
      <c r="E529" s="138">
        <v>1</v>
      </c>
      <c r="F529" s="139"/>
      <c r="G529" s="140"/>
    </row>
    <row r="530" spans="1:7" ht="22.5">
      <c r="A530" s="128">
        <v>60</v>
      </c>
      <c r="B530" s="129" t="s">
        <v>2438</v>
      </c>
      <c r="C530" s="130" t="s">
        <v>2443</v>
      </c>
      <c r="D530" s="131" t="s">
        <v>2440</v>
      </c>
      <c r="E530" s="132">
        <v>39</v>
      </c>
      <c r="F530" s="132">
        <v>0</v>
      </c>
      <c r="G530" s="133">
        <f>E530*F530</f>
        <v>0</v>
      </c>
    </row>
    <row r="531" spans="1:7" ht="12.75">
      <c r="A531" s="134"/>
      <c r="B531" s="137"/>
      <c r="C531" s="540" t="s">
        <v>2444</v>
      </c>
      <c r="D531" s="541"/>
      <c r="E531" s="138">
        <v>35</v>
      </c>
      <c r="F531" s="139"/>
      <c r="G531" s="140"/>
    </row>
    <row r="532" spans="1:7" ht="12.75">
      <c r="A532" s="134"/>
      <c r="B532" s="137"/>
      <c r="C532" s="540" t="s">
        <v>2445</v>
      </c>
      <c r="D532" s="541"/>
      <c r="E532" s="138">
        <v>4</v>
      </c>
      <c r="F532" s="139"/>
      <c r="G532" s="140"/>
    </row>
    <row r="533" spans="1:7" ht="22.5">
      <c r="A533" s="128">
        <v>61</v>
      </c>
      <c r="B533" s="129" t="s">
        <v>2438</v>
      </c>
      <c r="C533" s="130" t="s">
        <v>2446</v>
      </c>
      <c r="D533" s="131" t="s">
        <v>2440</v>
      </c>
      <c r="E533" s="132">
        <v>2</v>
      </c>
      <c r="F533" s="132">
        <v>0</v>
      </c>
      <c r="G533" s="133">
        <f>E533*F533</f>
        <v>0</v>
      </c>
    </row>
    <row r="534" spans="1:7" ht="12.75">
      <c r="A534" s="134"/>
      <c r="B534" s="137"/>
      <c r="C534" s="540" t="s">
        <v>2447</v>
      </c>
      <c r="D534" s="541"/>
      <c r="E534" s="138">
        <v>2</v>
      </c>
      <c r="F534" s="139"/>
      <c r="G534" s="140"/>
    </row>
    <row r="535" spans="1:7" ht="22.5">
      <c r="A535" s="128">
        <v>62</v>
      </c>
      <c r="B535" s="129" t="s">
        <v>2438</v>
      </c>
      <c r="C535" s="130" t="s">
        <v>2448</v>
      </c>
      <c r="D535" s="131" t="s">
        <v>2440</v>
      </c>
      <c r="E535" s="132">
        <v>2</v>
      </c>
      <c r="F535" s="132">
        <v>0</v>
      </c>
      <c r="G535" s="133">
        <f>E535*F535</f>
        <v>0</v>
      </c>
    </row>
    <row r="536" spans="1:7" ht="12.75">
      <c r="A536" s="134"/>
      <c r="B536" s="137"/>
      <c r="C536" s="540" t="s">
        <v>2449</v>
      </c>
      <c r="D536" s="541"/>
      <c r="E536" s="138">
        <v>1</v>
      </c>
      <c r="F536" s="139"/>
      <c r="G536" s="140"/>
    </row>
    <row r="537" spans="1:7" ht="12.75">
      <c r="A537" s="134"/>
      <c r="B537" s="137"/>
      <c r="C537" s="540" t="s">
        <v>2442</v>
      </c>
      <c r="D537" s="541"/>
      <c r="E537" s="138">
        <v>1</v>
      </c>
      <c r="F537" s="139"/>
      <c r="G537" s="140"/>
    </row>
    <row r="538" spans="1:7" ht="22.5">
      <c r="A538" s="128">
        <v>63</v>
      </c>
      <c r="B538" s="129" t="s">
        <v>2438</v>
      </c>
      <c r="C538" s="130" t="s">
        <v>2450</v>
      </c>
      <c r="D538" s="131" t="s">
        <v>2440</v>
      </c>
      <c r="E538" s="132">
        <v>2</v>
      </c>
      <c r="F538" s="132">
        <v>0</v>
      </c>
      <c r="G538" s="133">
        <f>E538*F538</f>
        <v>0</v>
      </c>
    </row>
    <row r="539" spans="1:7" ht="12.75">
      <c r="A539" s="134"/>
      <c r="B539" s="137"/>
      <c r="C539" s="540" t="s">
        <v>2451</v>
      </c>
      <c r="D539" s="541"/>
      <c r="E539" s="138">
        <v>1</v>
      </c>
      <c r="F539" s="139"/>
      <c r="G539" s="140"/>
    </row>
    <row r="540" spans="1:7" ht="12.75">
      <c r="A540" s="134"/>
      <c r="B540" s="137"/>
      <c r="C540" s="540" t="s">
        <v>2452</v>
      </c>
      <c r="D540" s="541"/>
      <c r="E540" s="138">
        <v>1</v>
      </c>
      <c r="F540" s="139"/>
      <c r="G540" s="140"/>
    </row>
    <row r="541" spans="1:7" ht="22.5">
      <c r="A541" s="128">
        <v>64</v>
      </c>
      <c r="B541" s="129" t="s">
        <v>2438</v>
      </c>
      <c r="C541" s="130" t="s">
        <v>2453</v>
      </c>
      <c r="D541" s="131" t="s">
        <v>2440</v>
      </c>
      <c r="E541" s="132">
        <v>1</v>
      </c>
      <c r="F541" s="132">
        <v>0</v>
      </c>
      <c r="G541" s="133">
        <f>E541*F541</f>
        <v>0</v>
      </c>
    </row>
    <row r="542" spans="1:7" ht="12.75">
      <c r="A542" s="134"/>
      <c r="B542" s="137"/>
      <c r="C542" s="540" t="s">
        <v>2454</v>
      </c>
      <c r="D542" s="541"/>
      <c r="E542" s="138">
        <v>1</v>
      </c>
      <c r="F542" s="139"/>
      <c r="G542" s="140"/>
    </row>
    <row r="543" spans="1:7" ht="12.75">
      <c r="A543" s="141"/>
      <c r="B543" s="142" t="s">
        <v>76</v>
      </c>
      <c r="C543" s="143" t="str">
        <f>CONCATENATE(B526," ",C526)</f>
        <v>64 Výplně otvorů</v>
      </c>
      <c r="D543" s="144"/>
      <c r="E543" s="145"/>
      <c r="F543" s="146"/>
      <c r="G543" s="147">
        <f>SUM(G526:G542)</f>
        <v>0</v>
      </c>
    </row>
    <row r="544" spans="1:7" ht="12" customHeight="1">
      <c r="A544" s="120" t="s">
        <v>72</v>
      </c>
      <c r="B544" s="121" t="s">
        <v>842</v>
      </c>
      <c r="C544" s="122" t="s">
        <v>843</v>
      </c>
      <c r="D544" s="123"/>
      <c r="E544" s="124"/>
      <c r="F544" s="124"/>
      <c r="G544" s="125"/>
    </row>
    <row r="545" spans="1:7" ht="12.75">
      <c r="A545" s="128">
        <v>65</v>
      </c>
      <c r="B545" s="129" t="s">
        <v>413</v>
      </c>
      <c r="C545" s="130" t="s">
        <v>412</v>
      </c>
      <c r="D545" s="131" t="s">
        <v>111</v>
      </c>
      <c r="E545" s="132">
        <f>E546+E547</f>
        <v>1015</v>
      </c>
      <c r="F545" s="132"/>
      <c r="G545" s="133">
        <f>E545*F545</f>
        <v>0</v>
      </c>
    </row>
    <row r="546" spans="1:7" ht="12.75">
      <c r="A546" s="337"/>
      <c r="B546" s="338"/>
      <c r="C546" s="540" t="s">
        <v>414</v>
      </c>
      <c r="D546" s="541"/>
      <c r="E546" s="138">
        <v>492.65</v>
      </c>
      <c r="F546" s="139"/>
      <c r="G546" s="140"/>
    </row>
    <row r="547" spans="1:7" ht="12.75">
      <c r="A547" s="337"/>
      <c r="B547" s="338"/>
      <c r="C547" s="540" t="s">
        <v>415</v>
      </c>
      <c r="D547" s="541"/>
      <c r="E547" s="138">
        <v>522.35</v>
      </c>
      <c r="F547" s="139"/>
      <c r="G547" s="140"/>
    </row>
    <row r="548" spans="1:7" ht="12.75">
      <c r="A548" s="141"/>
      <c r="B548" s="142" t="s">
        <v>76</v>
      </c>
      <c r="C548" s="143" t="str">
        <f>CONCATENATE(B544," ",C544)</f>
        <v>94 Lešení a stavební výtahy</v>
      </c>
      <c r="D548" s="144"/>
      <c r="E548" s="145"/>
      <c r="F548" s="146"/>
      <c r="G548" s="147">
        <f>SUM(G544:G547)</f>
        <v>0</v>
      </c>
    </row>
    <row r="549" spans="1:7" ht="12.75">
      <c r="A549" s="120" t="s">
        <v>72</v>
      </c>
      <c r="B549" s="121" t="s">
        <v>416</v>
      </c>
      <c r="C549" s="122" t="s">
        <v>417</v>
      </c>
      <c r="D549" s="122"/>
      <c r="E549" s="122"/>
      <c r="F549" s="122"/>
      <c r="G549" s="125"/>
    </row>
    <row r="550" spans="1:7" ht="12.75">
      <c r="A550" s="128">
        <v>66</v>
      </c>
      <c r="B550" s="129" t="s">
        <v>420</v>
      </c>
      <c r="C550" s="130" t="s">
        <v>418</v>
      </c>
      <c r="D550" s="131" t="s">
        <v>111</v>
      </c>
      <c r="E550" s="132">
        <f>E551+E552</f>
        <v>1015</v>
      </c>
      <c r="F550" s="132"/>
      <c r="G550" s="133">
        <f>E550*F550</f>
        <v>0</v>
      </c>
    </row>
    <row r="551" spans="1:7" ht="12.75">
      <c r="A551" s="120"/>
      <c r="B551" s="338"/>
      <c r="C551" s="540" t="s">
        <v>414</v>
      </c>
      <c r="D551" s="541"/>
      <c r="E551" s="138">
        <v>492.65</v>
      </c>
      <c r="F551" s="139"/>
      <c r="G551" s="140"/>
    </row>
    <row r="552" spans="1:7" ht="12.75">
      <c r="A552" s="120"/>
      <c r="B552" s="121"/>
      <c r="C552" s="540" t="s">
        <v>415</v>
      </c>
      <c r="D552" s="541"/>
      <c r="E552" s="138">
        <v>522.35</v>
      </c>
      <c r="F552" s="139"/>
      <c r="G552" s="140"/>
    </row>
    <row r="553" spans="1:7" ht="12.75">
      <c r="A553" s="128">
        <v>67</v>
      </c>
      <c r="B553" s="129" t="s">
        <v>421</v>
      </c>
      <c r="C553" s="130" t="s">
        <v>419</v>
      </c>
      <c r="D553" s="131" t="s">
        <v>2440</v>
      </c>
      <c r="E553" s="132">
        <f>E554</f>
        <v>10</v>
      </c>
      <c r="F553" s="132"/>
      <c r="G553" s="133">
        <f>E553*F553</f>
        <v>0</v>
      </c>
    </row>
    <row r="554" spans="1:7" ht="12.75">
      <c r="A554" s="120"/>
      <c r="B554" s="338"/>
      <c r="C554" s="540" t="s">
        <v>422</v>
      </c>
      <c r="D554" s="541"/>
      <c r="E554" s="138">
        <v>10</v>
      </c>
      <c r="F554" s="345"/>
      <c r="G554" s="140"/>
    </row>
    <row r="555" spans="1:7" ht="22.5">
      <c r="A555" s="128">
        <v>68</v>
      </c>
      <c r="B555" s="129" t="s">
        <v>1026</v>
      </c>
      <c r="C555" s="130" t="s">
        <v>423</v>
      </c>
      <c r="D555" s="131" t="s">
        <v>1792</v>
      </c>
      <c r="E555" s="132">
        <f>E556</f>
        <v>60.32</v>
      </c>
      <c r="F555" s="132"/>
      <c r="G555" s="133">
        <f>E555*F555</f>
        <v>0</v>
      </c>
    </row>
    <row r="556" spans="1:7" ht="12.75">
      <c r="A556" s="120"/>
      <c r="B556" s="338"/>
      <c r="C556" s="540" t="s">
        <v>424</v>
      </c>
      <c r="D556" s="541"/>
      <c r="E556" s="344">
        <v>60.32</v>
      </c>
      <c r="F556" s="345"/>
      <c r="G556" s="140"/>
    </row>
    <row r="557" spans="1:7" ht="12.75">
      <c r="A557" s="128">
        <v>69</v>
      </c>
      <c r="B557" s="129" t="s">
        <v>2218</v>
      </c>
      <c r="C557" s="130" t="s">
        <v>2219</v>
      </c>
      <c r="D557" s="131" t="s">
        <v>2440</v>
      </c>
      <c r="E557" s="132">
        <f>E558</f>
        <v>16</v>
      </c>
      <c r="F557" s="132"/>
      <c r="G557" s="133">
        <f>E557*F557</f>
        <v>0</v>
      </c>
    </row>
    <row r="558" spans="1:7" ht="12.75">
      <c r="A558" s="120"/>
      <c r="B558" s="338"/>
      <c r="C558" s="540" t="s">
        <v>2220</v>
      </c>
      <c r="D558" s="541"/>
      <c r="E558" s="344">
        <v>16</v>
      </c>
      <c r="F558" s="345"/>
      <c r="G558" s="140"/>
    </row>
    <row r="559" spans="1:7" ht="12.75">
      <c r="A559" s="128">
        <v>70</v>
      </c>
      <c r="B559" s="128" t="s">
        <v>2221</v>
      </c>
      <c r="C559" s="129" t="s">
        <v>2222</v>
      </c>
      <c r="D559" s="131" t="s">
        <v>2440</v>
      </c>
      <c r="E559" s="132">
        <v>3</v>
      </c>
      <c r="F559" s="132"/>
      <c r="G559" s="133">
        <f>E559*F559</f>
        <v>0</v>
      </c>
    </row>
    <row r="560" spans="1:7" ht="12.75">
      <c r="A560" s="128">
        <v>71</v>
      </c>
      <c r="B560" s="128">
        <v>44984125</v>
      </c>
      <c r="C560" s="129" t="s">
        <v>2223</v>
      </c>
      <c r="D560" s="131" t="s">
        <v>2440</v>
      </c>
      <c r="E560" s="132">
        <v>13</v>
      </c>
      <c r="F560" s="132"/>
      <c r="G560" s="133">
        <f>E560*F560</f>
        <v>0</v>
      </c>
    </row>
    <row r="561" spans="1:7" ht="12.75">
      <c r="A561" s="141"/>
      <c r="B561" s="142" t="s">
        <v>76</v>
      </c>
      <c r="C561" s="143" t="str">
        <f>CONCATENATE(B549," ",C549)</f>
        <v>95 Různé dokončovací konstrukce a práce na pozemních stavbách</v>
      </c>
      <c r="D561" s="144"/>
      <c r="E561" s="145"/>
      <c r="F561" s="146"/>
      <c r="G561" s="147">
        <f>SUM(G549:G560)</f>
        <v>0</v>
      </c>
    </row>
    <row r="562" spans="1:8" ht="12.75">
      <c r="A562" s="120" t="s">
        <v>72</v>
      </c>
      <c r="B562" s="121" t="s">
        <v>2455</v>
      </c>
      <c r="C562" s="122" t="s">
        <v>2456</v>
      </c>
      <c r="D562" s="123"/>
      <c r="E562" s="124"/>
      <c r="F562" s="124"/>
      <c r="G562" s="125"/>
      <c r="H562" s="126"/>
    </row>
    <row r="563" spans="1:7" ht="12.75">
      <c r="A563" s="128">
        <v>72</v>
      </c>
      <c r="B563" s="129" t="s">
        <v>2457</v>
      </c>
      <c r="C563" s="130" t="s">
        <v>2458</v>
      </c>
      <c r="D563" s="131" t="s">
        <v>111</v>
      </c>
      <c r="E563" s="132">
        <f>SUM(E564:E578)</f>
        <v>152.3015</v>
      </c>
      <c r="F563" s="132"/>
      <c r="G563" s="133">
        <f>E563*F563</f>
        <v>0</v>
      </c>
    </row>
    <row r="564" spans="1:7" ht="12.75">
      <c r="A564" s="134"/>
      <c r="B564" s="137"/>
      <c r="C564" s="540" t="s">
        <v>2459</v>
      </c>
      <c r="D564" s="541"/>
      <c r="E564" s="138">
        <v>1.616</v>
      </c>
      <c r="F564" s="139"/>
      <c r="G564" s="140"/>
    </row>
    <row r="565" spans="1:7" ht="12.75">
      <c r="A565" s="134"/>
      <c r="B565" s="137"/>
      <c r="C565" s="540" t="s">
        <v>2460</v>
      </c>
      <c r="D565" s="541"/>
      <c r="E565" s="138">
        <v>1.8</v>
      </c>
      <c r="F565" s="139"/>
      <c r="G565" s="140"/>
    </row>
    <row r="566" spans="1:7" ht="12.75">
      <c r="A566" s="134"/>
      <c r="B566" s="137"/>
      <c r="C566" s="540" t="s">
        <v>2034</v>
      </c>
      <c r="D566" s="541"/>
      <c r="E566" s="138">
        <v>9.37</v>
      </c>
      <c r="F566" s="139"/>
      <c r="G566" s="140"/>
    </row>
    <row r="567" spans="1:7" ht="12.75">
      <c r="A567" s="134"/>
      <c r="B567" s="137"/>
      <c r="C567" s="540" t="s">
        <v>2035</v>
      </c>
      <c r="D567" s="541"/>
      <c r="E567" s="138">
        <v>5.44</v>
      </c>
      <c r="F567" s="139"/>
      <c r="G567" s="140"/>
    </row>
    <row r="568" spans="1:7" ht="12.75">
      <c r="A568" s="134"/>
      <c r="B568" s="137"/>
      <c r="C568" s="540" t="s">
        <v>2036</v>
      </c>
      <c r="D568" s="541"/>
      <c r="E568" s="138">
        <v>0.78</v>
      </c>
      <c r="F568" s="139"/>
      <c r="G568" s="140"/>
    </row>
    <row r="569" spans="1:7" ht="12.75">
      <c r="A569" s="134"/>
      <c r="B569" s="137"/>
      <c r="C569" s="540" t="s">
        <v>2037</v>
      </c>
      <c r="D569" s="541"/>
      <c r="E569" s="138">
        <v>5.57</v>
      </c>
      <c r="F569" s="139"/>
      <c r="G569" s="140"/>
    </row>
    <row r="570" spans="1:7" ht="12.75">
      <c r="A570" s="134"/>
      <c r="B570" s="137"/>
      <c r="C570" s="540" t="s">
        <v>2461</v>
      </c>
      <c r="D570" s="541"/>
      <c r="E570" s="138">
        <v>20.9055</v>
      </c>
      <c r="F570" s="139"/>
      <c r="G570" s="140"/>
    </row>
    <row r="571" spans="1:7" ht="12.75">
      <c r="A571" s="134"/>
      <c r="B571" s="137"/>
      <c r="C571" s="540" t="s">
        <v>2038</v>
      </c>
      <c r="D571" s="541"/>
      <c r="E571" s="138">
        <v>7.31</v>
      </c>
      <c r="F571" s="139"/>
      <c r="G571" s="140"/>
    </row>
    <row r="572" spans="1:7" ht="12.75">
      <c r="A572" s="134"/>
      <c r="B572" s="137"/>
      <c r="C572" s="540" t="s">
        <v>2039</v>
      </c>
      <c r="D572" s="541"/>
      <c r="E572" s="138">
        <v>7.21</v>
      </c>
      <c r="F572" s="139"/>
      <c r="G572" s="140"/>
    </row>
    <row r="573" spans="1:7" ht="12.75">
      <c r="A573" s="134"/>
      <c r="B573" s="137"/>
      <c r="C573" s="540" t="s">
        <v>2040</v>
      </c>
      <c r="D573" s="541"/>
      <c r="E573" s="138">
        <v>18.33</v>
      </c>
      <c r="F573" s="139"/>
      <c r="G573" s="140"/>
    </row>
    <row r="574" spans="1:7" ht="12.75">
      <c r="A574" s="134"/>
      <c r="B574" s="137"/>
      <c r="C574" s="540" t="s">
        <v>2041</v>
      </c>
      <c r="D574" s="541"/>
      <c r="E574" s="138">
        <v>20.17</v>
      </c>
      <c r="F574" s="139"/>
      <c r="G574" s="140"/>
    </row>
    <row r="575" spans="1:7" ht="12.75">
      <c r="A575" s="134"/>
      <c r="B575" s="137"/>
      <c r="C575" s="540" t="s">
        <v>2042</v>
      </c>
      <c r="D575" s="541"/>
      <c r="E575" s="138">
        <v>38.38</v>
      </c>
      <c r="F575" s="139"/>
      <c r="G575" s="140"/>
    </row>
    <row r="576" spans="1:7" ht="12.75">
      <c r="A576" s="134"/>
      <c r="B576" s="137"/>
      <c r="C576" s="540" t="s">
        <v>2043</v>
      </c>
      <c r="D576" s="541"/>
      <c r="E576" s="138">
        <v>8.62</v>
      </c>
      <c r="F576" s="139"/>
      <c r="G576" s="140"/>
    </row>
    <row r="577" spans="1:7" ht="12.75">
      <c r="A577" s="134"/>
      <c r="B577" s="137"/>
      <c r="C577" s="540" t="s">
        <v>2044</v>
      </c>
      <c r="D577" s="541"/>
      <c r="E577" s="138">
        <v>3.42</v>
      </c>
      <c r="F577" s="139"/>
      <c r="G577" s="140"/>
    </row>
    <row r="578" spans="1:7" ht="12.75">
      <c r="A578" s="134"/>
      <c r="B578" s="137"/>
      <c r="C578" s="540" t="s">
        <v>1205</v>
      </c>
      <c r="D578" s="541"/>
      <c r="E578" s="334">
        <v>3.38</v>
      </c>
      <c r="F578" s="139"/>
      <c r="G578" s="140"/>
    </row>
    <row r="579" spans="1:7" ht="12.75">
      <c r="A579" s="128">
        <v>73</v>
      </c>
      <c r="B579" s="129" t="s">
        <v>2462</v>
      </c>
      <c r="C579" s="130" t="s">
        <v>2463</v>
      </c>
      <c r="D579" s="131" t="s">
        <v>111</v>
      </c>
      <c r="E579" s="132">
        <f>SUM(E580:E590)</f>
        <v>151.47550000000004</v>
      </c>
      <c r="F579" s="132">
        <v>0</v>
      </c>
      <c r="G579" s="133">
        <f>E579*F579</f>
        <v>0</v>
      </c>
    </row>
    <row r="580" spans="1:7" ht="12.75">
      <c r="A580" s="134"/>
      <c r="B580" s="137"/>
      <c r="C580" s="540" t="s">
        <v>2464</v>
      </c>
      <c r="D580" s="541"/>
      <c r="E580" s="138">
        <v>13.5905</v>
      </c>
      <c r="F580" s="139"/>
      <c r="G580" s="140"/>
    </row>
    <row r="581" spans="1:7" ht="12.75">
      <c r="A581" s="134"/>
      <c r="B581" s="137"/>
      <c r="C581" s="540" t="s">
        <v>2045</v>
      </c>
      <c r="D581" s="541"/>
      <c r="E581" s="138">
        <v>18.15</v>
      </c>
      <c r="F581" s="139"/>
      <c r="G581" s="140"/>
    </row>
    <row r="582" spans="1:7" ht="12.75">
      <c r="A582" s="134"/>
      <c r="B582" s="137"/>
      <c r="C582" s="540" t="s">
        <v>2046</v>
      </c>
      <c r="D582" s="541"/>
      <c r="E582" s="138">
        <v>3.98</v>
      </c>
      <c r="F582" s="139"/>
      <c r="G582" s="140"/>
    </row>
    <row r="583" spans="1:7" ht="12.75">
      <c r="A583" s="134"/>
      <c r="B583" s="137"/>
      <c r="C583" s="540" t="s">
        <v>2047</v>
      </c>
      <c r="D583" s="541"/>
      <c r="E583" s="138">
        <v>17.57</v>
      </c>
      <c r="F583" s="139"/>
      <c r="G583" s="140"/>
    </row>
    <row r="584" spans="1:7" ht="12.75">
      <c r="A584" s="134"/>
      <c r="B584" s="137"/>
      <c r="C584" s="540" t="s">
        <v>2465</v>
      </c>
      <c r="D584" s="541"/>
      <c r="E584" s="138">
        <v>19.635</v>
      </c>
      <c r="F584" s="139"/>
      <c r="G584" s="140"/>
    </row>
    <row r="585" spans="1:7" ht="12.75">
      <c r="A585" s="134"/>
      <c r="B585" s="137"/>
      <c r="C585" s="540" t="s">
        <v>2048</v>
      </c>
      <c r="D585" s="541"/>
      <c r="E585" s="138">
        <v>23.31</v>
      </c>
      <c r="F585" s="139"/>
      <c r="G585" s="140"/>
    </row>
    <row r="586" spans="1:7" ht="12.75">
      <c r="A586" s="134"/>
      <c r="B586" s="137"/>
      <c r="C586" s="540" t="s">
        <v>2049</v>
      </c>
      <c r="D586" s="541"/>
      <c r="E586" s="138">
        <v>2.9</v>
      </c>
      <c r="F586" s="139"/>
      <c r="G586" s="140"/>
    </row>
    <row r="587" spans="1:7" ht="12.75">
      <c r="A587" s="134"/>
      <c r="B587" s="137"/>
      <c r="C587" s="540" t="s">
        <v>2050</v>
      </c>
      <c r="D587" s="541"/>
      <c r="E587" s="138">
        <v>23.05</v>
      </c>
      <c r="F587" s="139"/>
      <c r="G587" s="140"/>
    </row>
    <row r="588" spans="1:7" ht="12.75">
      <c r="A588" s="134"/>
      <c r="B588" s="137"/>
      <c r="C588" s="540" t="s">
        <v>2051</v>
      </c>
      <c r="D588" s="541"/>
      <c r="E588" s="138">
        <v>20.91</v>
      </c>
      <c r="F588" s="139"/>
      <c r="G588" s="140"/>
    </row>
    <row r="589" spans="1:7" ht="12.75">
      <c r="A589" s="134"/>
      <c r="B589" s="137"/>
      <c r="C589" s="540" t="s">
        <v>2052</v>
      </c>
      <c r="D589" s="541"/>
      <c r="E589" s="138">
        <v>4.86</v>
      </c>
      <c r="F589" s="139"/>
      <c r="G589" s="140"/>
    </row>
    <row r="590" spans="1:7" ht="12.75">
      <c r="A590" s="134"/>
      <c r="B590" s="137"/>
      <c r="C590" s="540" t="s">
        <v>2053</v>
      </c>
      <c r="D590" s="541"/>
      <c r="E590" s="138">
        <v>3.52</v>
      </c>
      <c r="F590" s="139"/>
      <c r="G590" s="140"/>
    </row>
    <row r="591" spans="1:7" ht="12.75">
      <c r="A591" s="128">
        <v>74</v>
      </c>
      <c r="B591" s="129" t="s">
        <v>2466</v>
      </c>
      <c r="C591" s="130" t="s">
        <v>2467</v>
      </c>
      <c r="D591" s="131" t="s">
        <v>83</v>
      </c>
      <c r="E591" s="132">
        <f>SUM(E592:E601)</f>
        <v>19.216899999999995</v>
      </c>
      <c r="F591" s="132">
        <v>0</v>
      </c>
      <c r="G591" s="133">
        <f>E591*F591</f>
        <v>0</v>
      </c>
    </row>
    <row r="592" spans="1:7" ht="12.75">
      <c r="A592" s="134"/>
      <c r="B592" s="137"/>
      <c r="C592" s="540" t="s">
        <v>2054</v>
      </c>
      <c r="D592" s="541"/>
      <c r="E592" s="138">
        <v>6.35</v>
      </c>
      <c r="F592" s="139"/>
      <c r="G592" s="140"/>
    </row>
    <row r="593" spans="1:7" ht="12.75">
      <c r="A593" s="134"/>
      <c r="B593" s="137"/>
      <c r="C593" s="540" t="s">
        <v>2055</v>
      </c>
      <c r="D593" s="541"/>
      <c r="E593" s="138">
        <v>7.15</v>
      </c>
      <c r="F593" s="139"/>
      <c r="G593" s="140"/>
    </row>
    <row r="594" spans="1:7" ht="12.75">
      <c r="A594" s="134"/>
      <c r="B594" s="137"/>
      <c r="C594" s="540" t="s">
        <v>2056</v>
      </c>
      <c r="D594" s="541"/>
      <c r="E594" s="138">
        <v>0.89</v>
      </c>
      <c r="F594" s="139"/>
      <c r="G594" s="140"/>
    </row>
    <row r="595" spans="1:7" ht="12.75">
      <c r="A595" s="134"/>
      <c r="B595" s="137"/>
      <c r="C595" s="540" t="s">
        <v>2468</v>
      </c>
      <c r="D595" s="541"/>
      <c r="E595" s="138">
        <v>0.7854</v>
      </c>
      <c r="F595" s="139"/>
      <c r="G595" s="140"/>
    </row>
    <row r="596" spans="1:7" ht="12.75">
      <c r="A596" s="134"/>
      <c r="B596" s="137"/>
      <c r="C596" s="540" t="s">
        <v>432</v>
      </c>
      <c r="D596" s="541"/>
      <c r="E596" s="138">
        <v>0.6376</v>
      </c>
      <c r="F596" s="139"/>
      <c r="G596" s="140"/>
    </row>
    <row r="597" spans="1:7" ht="12.75">
      <c r="A597" s="134"/>
      <c r="B597" s="137"/>
      <c r="C597" s="540" t="s">
        <v>433</v>
      </c>
      <c r="D597" s="541"/>
      <c r="E597" s="138">
        <v>0.6376</v>
      </c>
      <c r="F597" s="139"/>
      <c r="G597" s="140"/>
    </row>
    <row r="598" spans="1:7" ht="12.75">
      <c r="A598" s="134"/>
      <c r="B598" s="137"/>
      <c r="C598" s="540" t="s">
        <v>434</v>
      </c>
      <c r="D598" s="541"/>
      <c r="E598" s="138">
        <v>1.2751</v>
      </c>
      <c r="F598" s="139"/>
      <c r="G598" s="140"/>
    </row>
    <row r="599" spans="1:7" ht="12.75">
      <c r="A599" s="134"/>
      <c r="B599" s="137"/>
      <c r="C599" s="540" t="s">
        <v>2057</v>
      </c>
      <c r="D599" s="541"/>
      <c r="E599" s="138">
        <v>0.32</v>
      </c>
      <c r="F599" s="139"/>
      <c r="G599" s="140"/>
    </row>
    <row r="600" spans="1:7" ht="12.75">
      <c r="A600" s="134"/>
      <c r="B600" s="137"/>
      <c r="C600" s="540" t="s">
        <v>435</v>
      </c>
      <c r="D600" s="541"/>
      <c r="E600" s="138">
        <v>0.5336</v>
      </c>
      <c r="F600" s="139"/>
      <c r="G600" s="140"/>
    </row>
    <row r="601" spans="1:7" ht="12.75">
      <c r="A601" s="134"/>
      <c r="B601" s="137"/>
      <c r="C601" s="540" t="s">
        <v>436</v>
      </c>
      <c r="D601" s="541"/>
      <c r="E601" s="138">
        <v>0.6376</v>
      </c>
      <c r="F601" s="139"/>
      <c r="G601" s="140"/>
    </row>
    <row r="602" spans="1:7" ht="12.75">
      <c r="A602" s="128">
        <v>75</v>
      </c>
      <c r="B602" s="129" t="s">
        <v>1206</v>
      </c>
      <c r="C602" s="130" t="s">
        <v>1207</v>
      </c>
      <c r="D602" s="131" t="s">
        <v>111</v>
      </c>
      <c r="E602" s="132">
        <f>E603+E604+E605</f>
        <v>59.44</v>
      </c>
      <c r="F602" s="132">
        <v>0</v>
      </c>
      <c r="G602" s="133">
        <f>E602*F602</f>
        <v>0</v>
      </c>
    </row>
    <row r="603" spans="1:7" ht="12.75">
      <c r="A603" s="134"/>
      <c r="B603" s="137"/>
      <c r="C603" s="540" t="s">
        <v>2058</v>
      </c>
      <c r="D603" s="541"/>
      <c r="E603" s="138">
        <v>20.94</v>
      </c>
      <c r="F603" s="139"/>
      <c r="G603" s="140"/>
    </row>
    <row r="604" spans="1:7" ht="12.75">
      <c r="A604" s="134"/>
      <c r="B604" s="137"/>
      <c r="C604" s="540" t="s">
        <v>2059</v>
      </c>
      <c r="D604" s="541" t="s">
        <v>1208</v>
      </c>
      <c r="E604" s="138">
        <v>19.19</v>
      </c>
      <c r="F604" s="139"/>
      <c r="G604" s="140"/>
    </row>
    <row r="605" spans="1:7" ht="12.75">
      <c r="A605" s="134"/>
      <c r="B605" s="137"/>
      <c r="C605" s="540" t="s">
        <v>2060</v>
      </c>
      <c r="D605" s="541" t="s">
        <v>1209</v>
      </c>
      <c r="E605" s="138">
        <v>19.31</v>
      </c>
      <c r="F605" s="139"/>
      <c r="G605" s="140"/>
    </row>
    <row r="606" spans="1:7" ht="12.75">
      <c r="A606" s="128">
        <v>76</v>
      </c>
      <c r="B606" s="129" t="s">
        <v>1210</v>
      </c>
      <c r="C606" s="130" t="s">
        <v>1211</v>
      </c>
      <c r="D606" s="131" t="s">
        <v>111</v>
      </c>
      <c r="E606" s="132">
        <f>SUM(E607:E611)</f>
        <v>22.53</v>
      </c>
      <c r="F606" s="132">
        <v>0</v>
      </c>
      <c r="G606" s="133">
        <f>E606*F606</f>
        <v>0</v>
      </c>
    </row>
    <row r="607" spans="1:7" ht="12.75">
      <c r="A607" s="134"/>
      <c r="B607" s="137"/>
      <c r="C607" s="540" t="s">
        <v>1212</v>
      </c>
      <c r="D607" s="541" t="s">
        <v>1212</v>
      </c>
      <c r="E607" s="138">
        <v>3.06</v>
      </c>
      <c r="F607" s="139"/>
      <c r="G607" s="140"/>
    </row>
    <row r="608" spans="1:7" ht="12.75" customHeight="1">
      <c r="A608" s="134"/>
      <c r="B608" s="137"/>
      <c r="C608" s="540" t="s">
        <v>1213</v>
      </c>
      <c r="D608" s="541" t="s">
        <v>1213</v>
      </c>
      <c r="E608" s="138">
        <v>13.22</v>
      </c>
      <c r="F608" s="139"/>
      <c r="G608" s="140"/>
    </row>
    <row r="609" spans="1:7" ht="12.75" customHeight="1">
      <c r="A609" s="134"/>
      <c r="B609" s="137"/>
      <c r="C609" s="540" t="s">
        <v>1214</v>
      </c>
      <c r="D609" s="541" t="s">
        <v>1214</v>
      </c>
      <c r="E609" s="138">
        <v>2.01</v>
      </c>
      <c r="F609" s="139"/>
      <c r="G609" s="140"/>
    </row>
    <row r="610" spans="1:7" ht="12.75">
      <c r="A610" s="134"/>
      <c r="B610" s="137"/>
      <c r="C610" s="540" t="s">
        <v>1215</v>
      </c>
      <c r="D610" s="541" t="s">
        <v>1215</v>
      </c>
      <c r="E610" s="138">
        <v>2.35</v>
      </c>
      <c r="F610" s="139"/>
      <c r="G610" s="140"/>
    </row>
    <row r="611" spans="1:7" ht="12.75">
      <c r="A611" s="134"/>
      <c r="B611" s="137"/>
      <c r="C611" s="540" t="s">
        <v>1216</v>
      </c>
      <c r="D611" s="541" t="s">
        <v>1216</v>
      </c>
      <c r="E611" s="138">
        <v>1.89</v>
      </c>
      <c r="F611" s="139"/>
      <c r="G611" s="140"/>
    </row>
    <row r="612" spans="1:7" ht="12.75">
      <c r="A612" s="128">
        <v>77</v>
      </c>
      <c r="B612" s="129" t="s">
        <v>437</v>
      </c>
      <c r="C612" s="130" t="s">
        <v>438</v>
      </c>
      <c r="D612" s="131" t="s">
        <v>83</v>
      </c>
      <c r="E612" s="132">
        <v>1.5</v>
      </c>
      <c r="F612" s="132">
        <v>0</v>
      </c>
      <c r="G612" s="133">
        <f>E612*F612</f>
        <v>0</v>
      </c>
    </row>
    <row r="613" spans="1:7" ht="12.75">
      <c r="A613" s="134"/>
      <c r="B613" s="137"/>
      <c r="C613" s="540" t="s">
        <v>2061</v>
      </c>
      <c r="D613" s="541"/>
      <c r="E613" s="138">
        <v>1.5</v>
      </c>
      <c r="F613" s="139"/>
      <c r="G613" s="140"/>
    </row>
    <row r="614" spans="1:7" ht="22.5">
      <c r="A614" s="128">
        <v>78</v>
      </c>
      <c r="B614" s="129" t="s">
        <v>1218</v>
      </c>
      <c r="C614" s="130" t="s">
        <v>1217</v>
      </c>
      <c r="D614" s="131" t="s">
        <v>111</v>
      </c>
      <c r="E614" s="132">
        <v>7.2</v>
      </c>
      <c r="F614" s="132"/>
      <c r="G614" s="133">
        <f>E614*F614</f>
        <v>0</v>
      </c>
    </row>
    <row r="615" spans="1:7" ht="12.75">
      <c r="A615" s="134"/>
      <c r="B615" s="137"/>
      <c r="C615" s="540" t="s">
        <v>1219</v>
      </c>
      <c r="D615" s="541"/>
      <c r="E615" s="334">
        <v>7.2</v>
      </c>
      <c r="F615" s="139"/>
      <c r="G615" s="140"/>
    </row>
    <row r="616" spans="1:7" ht="12.75">
      <c r="A616" s="128">
        <v>79</v>
      </c>
      <c r="B616" s="129" t="s">
        <v>1220</v>
      </c>
      <c r="C616" s="130" t="s">
        <v>1221</v>
      </c>
      <c r="D616" s="131" t="s">
        <v>111</v>
      </c>
      <c r="E616" s="132">
        <v>3.83</v>
      </c>
      <c r="F616" s="132"/>
      <c r="G616" s="133">
        <f>E616*F616</f>
        <v>0</v>
      </c>
    </row>
    <row r="617" spans="1:7" ht="12.75">
      <c r="A617" s="134"/>
      <c r="B617" s="137"/>
      <c r="C617" s="540" t="s">
        <v>1222</v>
      </c>
      <c r="D617" s="541"/>
      <c r="E617" s="334">
        <v>3.83</v>
      </c>
      <c r="F617" s="139"/>
      <c r="G617" s="140"/>
    </row>
    <row r="618" spans="1:7" ht="12.75">
      <c r="A618" s="128">
        <v>80</v>
      </c>
      <c r="B618" s="129" t="s">
        <v>1228</v>
      </c>
      <c r="C618" s="130" t="s">
        <v>1223</v>
      </c>
      <c r="D618" s="131" t="s">
        <v>158</v>
      </c>
      <c r="E618" s="132">
        <v>2.35</v>
      </c>
      <c r="F618" s="132"/>
      <c r="G618" s="133">
        <f>E618*F618</f>
        <v>0</v>
      </c>
    </row>
    <row r="619" spans="1:7" ht="12.75">
      <c r="A619" s="134"/>
      <c r="B619" s="137"/>
      <c r="C619" s="540" t="s">
        <v>1224</v>
      </c>
      <c r="D619" s="541"/>
      <c r="E619" s="334">
        <v>2.35</v>
      </c>
      <c r="F619" s="139"/>
      <c r="G619" s="140"/>
    </row>
    <row r="620" spans="1:7" ht="12.75">
      <c r="A620" s="128">
        <v>81</v>
      </c>
      <c r="B620" s="129" t="s">
        <v>1225</v>
      </c>
      <c r="C620" s="130" t="s">
        <v>1226</v>
      </c>
      <c r="D620" s="131" t="s">
        <v>2440</v>
      </c>
      <c r="E620" s="132">
        <v>1</v>
      </c>
      <c r="F620" s="132"/>
      <c r="G620" s="133">
        <f>E620*F620</f>
        <v>0</v>
      </c>
    </row>
    <row r="621" spans="1:7" ht="12.75">
      <c r="A621" s="134"/>
      <c r="B621" s="137"/>
      <c r="C621" s="540" t="s">
        <v>1227</v>
      </c>
      <c r="D621" s="541"/>
      <c r="E621" s="334">
        <v>1</v>
      </c>
      <c r="F621" s="139"/>
      <c r="G621" s="140"/>
    </row>
    <row r="622" spans="1:7" ht="12.75">
      <c r="A622" s="128">
        <v>82</v>
      </c>
      <c r="B622" s="129" t="s">
        <v>1229</v>
      </c>
      <c r="C622" s="130" t="s">
        <v>1230</v>
      </c>
      <c r="D622" s="131" t="s">
        <v>111</v>
      </c>
      <c r="E622" s="132">
        <f>SUM(E623:E626)</f>
        <v>28.74</v>
      </c>
      <c r="F622" s="132"/>
      <c r="G622" s="133">
        <f>E622*F622</f>
        <v>0</v>
      </c>
    </row>
    <row r="623" spans="1:7" ht="12.75">
      <c r="A623" s="134"/>
      <c r="B623" s="137"/>
      <c r="C623" s="540" t="s">
        <v>1231</v>
      </c>
      <c r="D623" s="541"/>
      <c r="E623" s="334">
        <v>9.68</v>
      </c>
      <c r="F623" s="139"/>
      <c r="G623" s="140"/>
    </row>
    <row r="624" spans="1:7" ht="12.75">
      <c r="A624" s="134"/>
      <c r="B624" s="137"/>
      <c r="C624" s="540" t="s">
        <v>1232</v>
      </c>
      <c r="D624" s="541"/>
      <c r="E624" s="334">
        <v>17.88</v>
      </c>
      <c r="F624" s="139"/>
      <c r="G624" s="140"/>
    </row>
    <row r="625" spans="1:7" ht="12.75">
      <c r="A625" s="134"/>
      <c r="B625" s="137"/>
      <c r="C625" s="540" t="s">
        <v>1233</v>
      </c>
      <c r="D625" s="541"/>
      <c r="E625" s="334">
        <v>0.61</v>
      </c>
      <c r="F625" s="139"/>
      <c r="G625" s="140"/>
    </row>
    <row r="626" spans="1:7" ht="12.75">
      <c r="A626" s="134"/>
      <c r="B626" s="137"/>
      <c r="C626" s="540" t="s">
        <v>1234</v>
      </c>
      <c r="D626" s="541"/>
      <c r="E626" s="334">
        <v>0.57</v>
      </c>
      <c r="F626" s="139"/>
      <c r="G626" s="140"/>
    </row>
    <row r="627" spans="1:7" ht="22.5">
      <c r="A627" s="128">
        <v>83</v>
      </c>
      <c r="B627" s="129" t="s">
        <v>854</v>
      </c>
      <c r="C627" s="130" t="s">
        <v>1235</v>
      </c>
      <c r="D627" s="131" t="s">
        <v>111</v>
      </c>
      <c r="E627" s="132">
        <v>0.75</v>
      </c>
      <c r="F627" s="132"/>
      <c r="G627" s="133">
        <f>E627*F627</f>
        <v>0</v>
      </c>
    </row>
    <row r="628" spans="1:7" ht="12.75" customHeight="1">
      <c r="A628" s="134"/>
      <c r="B628" s="137"/>
      <c r="C628" s="547" t="s">
        <v>1236</v>
      </c>
      <c r="D628" s="548"/>
      <c r="E628" s="334">
        <v>0.75</v>
      </c>
      <c r="F628" s="139"/>
      <c r="G628" s="140"/>
    </row>
    <row r="629" spans="1:7" ht="22.5">
      <c r="A629" s="128">
        <v>84</v>
      </c>
      <c r="B629" s="129" t="s">
        <v>439</v>
      </c>
      <c r="C629" s="130" t="s">
        <v>440</v>
      </c>
      <c r="D629" s="131" t="s">
        <v>83</v>
      </c>
      <c r="E629" s="132">
        <f>SUM(E630:E693)</f>
        <v>56.19499999999999</v>
      </c>
      <c r="F629" s="132">
        <v>0</v>
      </c>
      <c r="G629" s="133">
        <f>E629*F629</f>
        <v>0</v>
      </c>
    </row>
    <row r="630" spans="1:7" ht="12.75">
      <c r="A630" s="134"/>
      <c r="B630" s="137"/>
      <c r="C630" s="540" t="s">
        <v>441</v>
      </c>
      <c r="D630" s="541"/>
      <c r="E630" s="138">
        <v>0.88</v>
      </c>
      <c r="F630" s="139"/>
      <c r="G630" s="140"/>
    </row>
    <row r="631" spans="1:7" ht="12.75">
      <c r="A631" s="134"/>
      <c r="B631" s="137"/>
      <c r="C631" s="540" t="s">
        <v>442</v>
      </c>
      <c r="D631" s="541"/>
      <c r="E631" s="138">
        <v>0.13</v>
      </c>
      <c r="F631" s="139"/>
      <c r="G631" s="140"/>
    </row>
    <row r="632" spans="1:7" ht="12.75">
      <c r="A632" s="134"/>
      <c r="B632" s="137"/>
      <c r="C632" s="540" t="s">
        <v>443</v>
      </c>
      <c r="D632" s="541"/>
      <c r="E632" s="138">
        <v>0.317</v>
      </c>
      <c r="F632" s="139"/>
      <c r="G632" s="140"/>
    </row>
    <row r="633" spans="1:7" ht="12.75">
      <c r="A633" s="134"/>
      <c r="B633" s="137"/>
      <c r="C633" s="540" t="s">
        <v>444</v>
      </c>
      <c r="D633" s="541"/>
      <c r="E633" s="138">
        <v>0.195</v>
      </c>
      <c r="F633" s="139"/>
      <c r="G633" s="140"/>
    </row>
    <row r="634" spans="1:7" ht="12.75">
      <c r="A634" s="134"/>
      <c r="B634" s="137"/>
      <c r="C634" s="540" t="s">
        <v>445</v>
      </c>
      <c r="D634" s="541"/>
      <c r="E634" s="138">
        <v>2.029</v>
      </c>
      <c r="F634" s="139"/>
      <c r="G634" s="140"/>
    </row>
    <row r="635" spans="1:7" ht="12.75">
      <c r="A635" s="134"/>
      <c r="B635" s="137"/>
      <c r="C635" s="540" t="s">
        <v>446</v>
      </c>
      <c r="D635" s="541"/>
      <c r="E635" s="138">
        <v>0.5515</v>
      </c>
      <c r="F635" s="139"/>
      <c r="G635" s="140"/>
    </row>
    <row r="636" spans="1:7" ht="12.75">
      <c r="A636" s="134"/>
      <c r="B636" s="137"/>
      <c r="C636" s="540" t="s">
        <v>447</v>
      </c>
      <c r="D636" s="541"/>
      <c r="E636" s="138">
        <v>0.7615</v>
      </c>
      <c r="F636" s="139"/>
      <c r="G636" s="140"/>
    </row>
    <row r="637" spans="1:7" ht="12.75">
      <c r="A637" s="134"/>
      <c r="B637" s="137"/>
      <c r="C637" s="540" t="s">
        <v>448</v>
      </c>
      <c r="D637" s="541"/>
      <c r="E637" s="138">
        <v>0.093</v>
      </c>
      <c r="F637" s="139"/>
      <c r="G637" s="140"/>
    </row>
    <row r="638" spans="1:7" ht="12.75">
      <c r="A638" s="134"/>
      <c r="B638" s="137"/>
      <c r="C638" s="540" t="s">
        <v>449</v>
      </c>
      <c r="D638" s="541"/>
      <c r="E638" s="138">
        <v>0.4705</v>
      </c>
      <c r="F638" s="139"/>
      <c r="G638" s="140"/>
    </row>
    <row r="639" spans="1:7" ht="12.75">
      <c r="A639" s="134"/>
      <c r="B639" s="137"/>
      <c r="C639" s="540" t="s">
        <v>450</v>
      </c>
      <c r="D639" s="541"/>
      <c r="E639" s="138">
        <v>0.1815</v>
      </c>
      <c r="F639" s="139"/>
      <c r="G639" s="140"/>
    </row>
    <row r="640" spans="1:7" ht="12.75">
      <c r="A640" s="134"/>
      <c r="B640" s="137"/>
      <c r="C640" s="540" t="s">
        <v>451</v>
      </c>
      <c r="D640" s="541"/>
      <c r="E640" s="138">
        <v>0.131</v>
      </c>
      <c r="F640" s="139"/>
      <c r="G640" s="140"/>
    </row>
    <row r="641" spans="1:7" ht="12.75">
      <c r="A641" s="134"/>
      <c r="B641" s="137"/>
      <c r="C641" s="540" t="s">
        <v>452</v>
      </c>
      <c r="D641" s="541"/>
      <c r="E641" s="138">
        <v>0.532</v>
      </c>
      <c r="F641" s="139"/>
      <c r="G641" s="140"/>
    </row>
    <row r="642" spans="1:7" ht="12.75">
      <c r="A642" s="134"/>
      <c r="B642" s="137"/>
      <c r="C642" s="540" t="s">
        <v>453</v>
      </c>
      <c r="D642" s="541"/>
      <c r="E642" s="138">
        <v>0.4925</v>
      </c>
      <c r="F642" s="139"/>
      <c r="G642" s="140"/>
    </row>
    <row r="643" spans="1:7" ht="12.75">
      <c r="A643" s="134"/>
      <c r="B643" s="137"/>
      <c r="C643" s="540" t="s">
        <v>454</v>
      </c>
      <c r="D643" s="541"/>
      <c r="E643" s="138">
        <v>1.0415</v>
      </c>
      <c r="F643" s="139"/>
      <c r="G643" s="140"/>
    </row>
    <row r="644" spans="1:7" ht="12.75">
      <c r="A644" s="134"/>
      <c r="B644" s="137"/>
      <c r="C644" s="540" t="s">
        <v>455</v>
      </c>
      <c r="D644" s="541"/>
      <c r="E644" s="138">
        <v>1.044</v>
      </c>
      <c r="F644" s="139"/>
      <c r="G644" s="140"/>
    </row>
    <row r="645" spans="1:7" ht="12.75">
      <c r="A645" s="134"/>
      <c r="B645" s="137"/>
      <c r="C645" s="540" t="s">
        <v>456</v>
      </c>
      <c r="D645" s="541"/>
      <c r="E645" s="138">
        <v>1.139</v>
      </c>
      <c r="F645" s="139"/>
      <c r="G645" s="140"/>
    </row>
    <row r="646" spans="1:7" ht="12.75">
      <c r="A646" s="134"/>
      <c r="B646" s="137"/>
      <c r="C646" s="540" t="s">
        <v>457</v>
      </c>
      <c r="D646" s="541"/>
      <c r="E646" s="138">
        <v>0.583</v>
      </c>
      <c r="F646" s="139"/>
      <c r="G646" s="140"/>
    </row>
    <row r="647" spans="1:7" ht="12.75">
      <c r="A647" s="134"/>
      <c r="B647" s="137"/>
      <c r="C647" s="540" t="s">
        <v>458</v>
      </c>
      <c r="D647" s="541"/>
      <c r="E647" s="138">
        <v>1.688</v>
      </c>
      <c r="F647" s="139"/>
      <c r="G647" s="140"/>
    </row>
    <row r="648" spans="1:7" ht="12.75">
      <c r="A648" s="134"/>
      <c r="B648" s="137"/>
      <c r="C648" s="540" t="s">
        <v>459</v>
      </c>
      <c r="D648" s="541"/>
      <c r="E648" s="138">
        <v>0.913</v>
      </c>
      <c r="F648" s="139"/>
      <c r="G648" s="140"/>
    </row>
    <row r="649" spans="1:7" ht="12.75">
      <c r="A649" s="134"/>
      <c r="B649" s="137"/>
      <c r="C649" s="540" t="s">
        <v>460</v>
      </c>
      <c r="D649" s="541"/>
      <c r="E649" s="138">
        <v>0.523</v>
      </c>
      <c r="F649" s="139"/>
      <c r="G649" s="140"/>
    </row>
    <row r="650" spans="1:7" ht="12.75">
      <c r="A650" s="134"/>
      <c r="B650" s="137"/>
      <c r="C650" s="540" t="s">
        <v>461</v>
      </c>
      <c r="D650" s="541"/>
      <c r="E650" s="138">
        <v>1.0455</v>
      </c>
      <c r="F650" s="139"/>
      <c r="G650" s="140"/>
    </row>
    <row r="651" spans="1:7" ht="12.75">
      <c r="A651" s="134"/>
      <c r="B651" s="137"/>
      <c r="C651" s="540" t="s">
        <v>462</v>
      </c>
      <c r="D651" s="541"/>
      <c r="E651" s="138">
        <v>1.076</v>
      </c>
      <c r="F651" s="139"/>
      <c r="G651" s="140"/>
    </row>
    <row r="652" spans="1:7" ht="12.75">
      <c r="A652" s="134"/>
      <c r="B652" s="137"/>
      <c r="C652" s="540" t="s">
        <v>463</v>
      </c>
      <c r="D652" s="541"/>
      <c r="E652" s="138">
        <v>0.8695</v>
      </c>
      <c r="F652" s="139"/>
      <c r="G652" s="140"/>
    </row>
    <row r="653" spans="1:7" ht="12.75">
      <c r="A653" s="134"/>
      <c r="B653" s="137"/>
      <c r="C653" s="540" t="s">
        <v>464</v>
      </c>
      <c r="D653" s="541"/>
      <c r="E653" s="138">
        <v>0.8695</v>
      </c>
      <c r="F653" s="139"/>
      <c r="G653" s="140"/>
    </row>
    <row r="654" spans="1:7" ht="12.75">
      <c r="A654" s="134"/>
      <c r="B654" s="137"/>
      <c r="C654" s="540" t="s">
        <v>465</v>
      </c>
      <c r="D654" s="541"/>
      <c r="E654" s="138">
        <v>1.229</v>
      </c>
      <c r="F654" s="139"/>
      <c r="G654" s="140"/>
    </row>
    <row r="655" spans="1:7" ht="12.75">
      <c r="A655" s="134"/>
      <c r="B655" s="137"/>
      <c r="C655" s="540" t="s">
        <v>466</v>
      </c>
      <c r="D655" s="541"/>
      <c r="E655" s="138">
        <v>1.229</v>
      </c>
      <c r="F655" s="139"/>
      <c r="G655" s="140"/>
    </row>
    <row r="656" spans="1:7" ht="12.75">
      <c r="A656" s="134"/>
      <c r="B656" s="137"/>
      <c r="C656" s="540" t="s">
        <v>467</v>
      </c>
      <c r="D656" s="541"/>
      <c r="E656" s="138">
        <v>1.196</v>
      </c>
      <c r="F656" s="139"/>
      <c r="G656" s="140"/>
    </row>
    <row r="657" spans="1:7" ht="12.75">
      <c r="A657" s="134"/>
      <c r="B657" s="137"/>
      <c r="C657" s="540" t="s">
        <v>468</v>
      </c>
      <c r="D657" s="541"/>
      <c r="E657" s="138">
        <v>3.128</v>
      </c>
      <c r="F657" s="139"/>
      <c r="G657" s="140"/>
    </row>
    <row r="658" spans="1:7" ht="12.75">
      <c r="A658" s="134"/>
      <c r="B658" s="137"/>
      <c r="C658" s="540" t="s">
        <v>469</v>
      </c>
      <c r="D658" s="541"/>
      <c r="E658" s="138">
        <v>0.309</v>
      </c>
      <c r="F658" s="139"/>
      <c r="G658" s="140"/>
    </row>
    <row r="659" spans="1:7" ht="12.75">
      <c r="A659" s="134"/>
      <c r="B659" s="137"/>
      <c r="C659" s="540" t="s">
        <v>470</v>
      </c>
      <c r="D659" s="541"/>
      <c r="E659" s="138">
        <v>1.5855</v>
      </c>
      <c r="F659" s="139"/>
      <c r="G659" s="140"/>
    </row>
    <row r="660" spans="1:7" ht="12.75">
      <c r="A660" s="134"/>
      <c r="B660" s="137"/>
      <c r="C660" s="540" t="s">
        <v>471</v>
      </c>
      <c r="D660" s="541"/>
      <c r="E660" s="138">
        <v>1.09</v>
      </c>
      <c r="F660" s="139"/>
      <c r="G660" s="140"/>
    </row>
    <row r="661" spans="1:7" ht="12.75">
      <c r="A661" s="134"/>
      <c r="B661" s="137"/>
      <c r="C661" s="540" t="s">
        <v>472</v>
      </c>
      <c r="D661" s="541"/>
      <c r="E661" s="138">
        <v>0.5645</v>
      </c>
      <c r="F661" s="139"/>
      <c r="G661" s="140"/>
    </row>
    <row r="662" spans="1:7" ht="12.75">
      <c r="A662" s="134"/>
      <c r="B662" s="137"/>
      <c r="C662" s="540" t="s">
        <v>473</v>
      </c>
      <c r="D662" s="541"/>
      <c r="E662" s="138">
        <v>0.581</v>
      </c>
      <c r="F662" s="139"/>
      <c r="G662" s="140"/>
    </row>
    <row r="663" spans="1:7" ht="12.75">
      <c r="A663" s="134"/>
      <c r="B663" s="137"/>
      <c r="C663" s="540" t="s">
        <v>474</v>
      </c>
      <c r="D663" s="541"/>
      <c r="E663" s="138">
        <v>0.613</v>
      </c>
      <c r="F663" s="139"/>
      <c r="G663" s="140"/>
    </row>
    <row r="664" spans="1:7" ht="12.75">
      <c r="A664" s="134"/>
      <c r="B664" s="137"/>
      <c r="C664" s="540" t="s">
        <v>475</v>
      </c>
      <c r="D664" s="541"/>
      <c r="E664" s="138">
        <v>0.1685</v>
      </c>
      <c r="F664" s="139"/>
      <c r="G664" s="140"/>
    </row>
    <row r="665" spans="1:7" ht="12.75">
      <c r="A665" s="134"/>
      <c r="B665" s="137"/>
      <c r="C665" s="540" t="s">
        <v>476</v>
      </c>
      <c r="D665" s="541"/>
      <c r="E665" s="138">
        <v>0.563</v>
      </c>
      <c r="F665" s="139"/>
      <c r="G665" s="140"/>
    </row>
    <row r="666" spans="1:7" ht="12.75">
      <c r="A666" s="134"/>
      <c r="B666" s="137"/>
      <c r="C666" s="540" t="s">
        <v>477</v>
      </c>
      <c r="D666" s="541"/>
      <c r="E666" s="138">
        <v>0.563</v>
      </c>
      <c r="F666" s="139"/>
      <c r="G666" s="140"/>
    </row>
    <row r="667" spans="1:7" ht="12.75">
      <c r="A667" s="134"/>
      <c r="B667" s="137"/>
      <c r="C667" s="540" t="s">
        <v>478</v>
      </c>
      <c r="D667" s="541"/>
      <c r="E667" s="138">
        <v>0.169</v>
      </c>
      <c r="F667" s="139"/>
      <c r="G667" s="140"/>
    </row>
    <row r="668" spans="1:7" ht="12.75">
      <c r="A668" s="134"/>
      <c r="B668" s="137"/>
      <c r="C668" s="540" t="s">
        <v>479</v>
      </c>
      <c r="D668" s="541"/>
      <c r="E668" s="138">
        <v>0.605</v>
      </c>
      <c r="F668" s="139"/>
      <c r="G668" s="140"/>
    </row>
    <row r="669" spans="1:7" ht="12.75">
      <c r="A669" s="134"/>
      <c r="B669" s="137"/>
      <c r="C669" s="540" t="s">
        <v>480</v>
      </c>
      <c r="D669" s="541"/>
      <c r="E669" s="138">
        <v>1.0265</v>
      </c>
      <c r="F669" s="139"/>
      <c r="G669" s="140"/>
    </row>
    <row r="670" spans="1:7" ht="12.75">
      <c r="A670" s="134"/>
      <c r="B670" s="137"/>
      <c r="C670" s="540" t="s">
        <v>481</v>
      </c>
      <c r="D670" s="541"/>
      <c r="E670" s="138">
        <v>1.097</v>
      </c>
      <c r="F670" s="139"/>
      <c r="G670" s="140"/>
    </row>
    <row r="671" spans="1:7" ht="12.75">
      <c r="A671" s="134"/>
      <c r="B671" s="137"/>
      <c r="C671" s="540" t="s">
        <v>482</v>
      </c>
      <c r="D671" s="541"/>
      <c r="E671" s="138">
        <v>1.409</v>
      </c>
      <c r="F671" s="139"/>
      <c r="G671" s="140"/>
    </row>
    <row r="672" spans="1:7" ht="12.75">
      <c r="A672" s="134"/>
      <c r="B672" s="137"/>
      <c r="C672" s="540" t="s">
        <v>483</v>
      </c>
      <c r="D672" s="541"/>
      <c r="E672" s="138">
        <v>0.4225</v>
      </c>
      <c r="F672" s="139"/>
      <c r="G672" s="140"/>
    </row>
    <row r="673" spans="1:7" ht="12.75">
      <c r="A673" s="134"/>
      <c r="B673" s="137"/>
      <c r="C673" s="540" t="s">
        <v>484</v>
      </c>
      <c r="D673" s="541"/>
      <c r="E673" s="138">
        <v>1.7955</v>
      </c>
      <c r="F673" s="139"/>
      <c r="G673" s="140"/>
    </row>
    <row r="674" spans="1:7" ht="12.75">
      <c r="A674" s="134"/>
      <c r="B674" s="137"/>
      <c r="C674" s="540" t="s">
        <v>485</v>
      </c>
      <c r="D674" s="541"/>
      <c r="E674" s="138">
        <v>1.4395</v>
      </c>
      <c r="F674" s="139"/>
      <c r="G674" s="140"/>
    </row>
    <row r="675" spans="1:7" ht="12.75">
      <c r="A675" s="134"/>
      <c r="B675" s="137"/>
      <c r="C675" s="540" t="s">
        <v>486</v>
      </c>
      <c r="D675" s="541"/>
      <c r="E675" s="138">
        <v>0.6695</v>
      </c>
      <c r="F675" s="139"/>
      <c r="G675" s="140"/>
    </row>
    <row r="676" spans="1:7" ht="12.75">
      <c r="A676" s="134"/>
      <c r="B676" s="137"/>
      <c r="C676" s="540" t="s">
        <v>487</v>
      </c>
      <c r="D676" s="541"/>
      <c r="E676" s="138">
        <v>0.4645</v>
      </c>
      <c r="F676" s="139"/>
      <c r="G676" s="140"/>
    </row>
    <row r="677" spans="1:7" ht="12.75">
      <c r="A677" s="134"/>
      <c r="B677" s="137"/>
      <c r="C677" s="540" t="s">
        <v>488</v>
      </c>
      <c r="D677" s="541"/>
      <c r="E677" s="138">
        <v>0.648</v>
      </c>
      <c r="F677" s="139"/>
      <c r="G677" s="140"/>
    </row>
    <row r="678" spans="1:7" ht="12.75">
      <c r="A678" s="134"/>
      <c r="B678" s="137"/>
      <c r="C678" s="540" t="s">
        <v>489</v>
      </c>
      <c r="D678" s="541"/>
      <c r="E678" s="138">
        <v>1.412</v>
      </c>
      <c r="F678" s="139"/>
      <c r="G678" s="140"/>
    </row>
    <row r="679" spans="1:7" ht="12.75">
      <c r="A679" s="134"/>
      <c r="B679" s="137"/>
      <c r="C679" s="540" t="s">
        <v>490</v>
      </c>
      <c r="D679" s="541"/>
      <c r="E679" s="138">
        <v>1.2205</v>
      </c>
      <c r="F679" s="139"/>
      <c r="G679" s="140"/>
    </row>
    <row r="680" spans="1:7" ht="12.75">
      <c r="A680" s="134"/>
      <c r="B680" s="137"/>
      <c r="C680" s="540" t="s">
        <v>491</v>
      </c>
      <c r="D680" s="541"/>
      <c r="E680" s="138">
        <v>1.237</v>
      </c>
      <c r="F680" s="139"/>
      <c r="G680" s="140"/>
    </row>
    <row r="681" spans="1:7" ht="12.75">
      <c r="A681" s="134"/>
      <c r="B681" s="137"/>
      <c r="C681" s="540" t="s">
        <v>492</v>
      </c>
      <c r="D681" s="541"/>
      <c r="E681" s="138">
        <v>1.2405</v>
      </c>
      <c r="F681" s="139"/>
      <c r="G681" s="140"/>
    </row>
    <row r="682" spans="1:7" ht="12.75">
      <c r="A682" s="134"/>
      <c r="B682" s="137"/>
      <c r="C682" s="540" t="s">
        <v>493</v>
      </c>
      <c r="D682" s="541"/>
      <c r="E682" s="138">
        <v>1.1005</v>
      </c>
      <c r="F682" s="139"/>
      <c r="G682" s="140"/>
    </row>
    <row r="683" spans="1:7" ht="12.75">
      <c r="A683" s="134"/>
      <c r="B683" s="137"/>
      <c r="C683" s="540" t="s">
        <v>494</v>
      </c>
      <c r="D683" s="541"/>
      <c r="E683" s="138">
        <v>0.085</v>
      </c>
      <c r="F683" s="139"/>
      <c r="G683" s="140"/>
    </row>
    <row r="684" spans="1:7" ht="12.75">
      <c r="A684" s="134"/>
      <c r="B684" s="137"/>
      <c r="C684" s="540" t="s">
        <v>495</v>
      </c>
      <c r="D684" s="541"/>
      <c r="E684" s="138">
        <v>0.085</v>
      </c>
      <c r="F684" s="139"/>
      <c r="G684" s="140"/>
    </row>
    <row r="685" spans="1:7" ht="12.75">
      <c r="A685" s="134"/>
      <c r="B685" s="137"/>
      <c r="C685" s="540" t="s">
        <v>496</v>
      </c>
      <c r="D685" s="541"/>
      <c r="E685" s="138">
        <v>3.3985</v>
      </c>
      <c r="F685" s="139"/>
      <c r="G685" s="140"/>
    </row>
    <row r="686" spans="1:7" ht="12.75">
      <c r="A686" s="134"/>
      <c r="B686" s="137"/>
      <c r="C686" s="540" t="s">
        <v>497</v>
      </c>
      <c r="D686" s="541"/>
      <c r="E686" s="138">
        <v>0.864</v>
      </c>
      <c r="F686" s="139"/>
      <c r="G686" s="140"/>
    </row>
    <row r="687" spans="1:7" ht="12.75">
      <c r="A687" s="134"/>
      <c r="B687" s="137"/>
      <c r="C687" s="330" t="s">
        <v>2062</v>
      </c>
      <c r="D687" s="333"/>
      <c r="E687" s="138">
        <v>0.1</v>
      </c>
      <c r="F687" s="139"/>
      <c r="G687" s="140"/>
    </row>
    <row r="688" spans="1:7" ht="12.75">
      <c r="A688" s="134"/>
      <c r="B688" s="137"/>
      <c r="C688" s="330" t="s">
        <v>1237</v>
      </c>
      <c r="D688" s="333"/>
      <c r="E688" s="138">
        <v>2.82</v>
      </c>
      <c r="F688" s="139"/>
      <c r="G688" s="140"/>
    </row>
    <row r="689" spans="1:7" ht="12.75">
      <c r="A689" s="134"/>
      <c r="B689" s="137"/>
      <c r="C689" s="330" t="s">
        <v>1238</v>
      </c>
      <c r="D689" s="333"/>
      <c r="E689" s="138">
        <v>0.61</v>
      </c>
      <c r="F689" s="139"/>
      <c r="G689" s="140"/>
    </row>
    <row r="690" spans="1:7" ht="12.75">
      <c r="A690" s="134"/>
      <c r="B690" s="137"/>
      <c r="C690" s="330" t="s">
        <v>1239</v>
      </c>
      <c r="D690" s="333"/>
      <c r="E690" s="138">
        <v>0.91</v>
      </c>
      <c r="F690" s="139"/>
      <c r="G690" s="140"/>
    </row>
    <row r="691" spans="1:7" ht="12.75">
      <c r="A691" s="134"/>
      <c r="B691" s="137"/>
      <c r="C691" s="330" t="s">
        <v>1240</v>
      </c>
      <c r="D691" s="333"/>
      <c r="E691" s="138">
        <v>0.52</v>
      </c>
      <c r="F691" s="139"/>
      <c r="G691" s="140"/>
    </row>
    <row r="692" spans="1:7" ht="12.75">
      <c r="A692" s="134"/>
      <c r="B692" s="137"/>
      <c r="C692" s="330" t="s">
        <v>1241</v>
      </c>
      <c r="D692" s="333"/>
      <c r="E692" s="138">
        <v>0.44</v>
      </c>
      <c r="F692" s="139"/>
      <c r="G692" s="140"/>
    </row>
    <row r="693" spans="1:7" ht="12.75">
      <c r="A693" s="134"/>
      <c r="B693" s="137"/>
      <c r="C693" s="330" t="s">
        <v>1242</v>
      </c>
      <c r="D693" s="333"/>
      <c r="E693" s="138">
        <v>0.03</v>
      </c>
      <c r="F693" s="139"/>
      <c r="G693" s="140"/>
    </row>
    <row r="694" spans="1:7" ht="22.5">
      <c r="A694" s="128">
        <v>85</v>
      </c>
      <c r="B694" s="129" t="s">
        <v>498</v>
      </c>
      <c r="C694" s="130" t="s">
        <v>499</v>
      </c>
      <c r="D694" s="131" t="s">
        <v>83</v>
      </c>
      <c r="E694" s="132">
        <v>50.765</v>
      </c>
      <c r="F694" s="132">
        <v>0</v>
      </c>
      <c r="G694" s="133">
        <f>E694*F694</f>
        <v>0</v>
      </c>
    </row>
    <row r="695" spans="1:7" ht="12.75">
      <c r="A695" s="128">
        <v>86</v>
      </c>
      <c r="B695" s="129" t="s">
        <v>401</v>
      </c>
      <c r="C695" s="130" t="s">
        <v>402</v>
      </c>
      <c r="D695" s="131" t="s">
        <v>83</v>
      </c>
      <c r="E695" s="132">
        <f>E696+E697</f>
        <v>10.120000000000001</v>
      </c>
      <c r="F695" s="132">
        <v>0</v>
      </c>
      <c r="G695" s="133">
        <f>E695*F695</f>
        <v>0</v>
      </c>
    </row>
    <row r="696" spans="1:7" ht="35.25" customHeight="1">
      <c r="A696" s="128"/>
      <c r="B696" s="129"/>
      <c r="C696" s="540" t="s">
        <v>403</v>
      </c>
      <c r="D696" s="541"/>
      <c r="E696" s="138">
        <v>9.74</v>
      </c>
      <c r="F696" s="139"/>
      <c r="G696" s="140"/>
    </row>
    <row r="697" spans="1:7" ht="20.25" customHeight="1">
      <c r="A697" s="134"/>
      <c r="B697" s="137"/>
      <c r="C697" s="540" t="s">
        <v>404</v>
      </c>
      <c r="D697" s="541"/>
      <c r="E697" s="138">
        <v>0.38</v>
      </c>
      <c r="F697" s="139"/>
      <c r="G697" s="140"/>
    </row>
    <row r="698" spans="1:7" ht="12.75">
      <c r="A698" s="128">
        <v>87</v>
      </c>
      <c r="B698" s="129" t="s">
        <v>1243</v>
      </c>
      <c r="C698" s="130" t="s">
        <v>1244</v>
      </c>
      <c r="D698" s="131" t="s">
        <v>111</v>
      </c>
      <c r="E698" s="132">
        <f>SUM(E699:E703)</f>
        <v>35.91</v>
      </c>
      <c r="F698" s="132">
        <v>0</v>
      </c>
      <c r="G698" s="133">
        <f>E698*F698</f>
        <v>0</v>
      </c>
    </row>
    <row r="699" spans="1:7" ht="12.75">
      <c r="A699" s="134"/>
      <c r="B699" s="137"/>
      <c r="C699" s="540" t="s">
        <v>1245</v>
      </c>
      <c r="D699" s="541" t="s">
        <v>1245</v>
      </c>
      <c r="E699" s="138">
        <v>6.06</v>
      </c>
      <c r="F699" s="139"/>
      <c r="G699" s="140"/>
    </row>
    <row r="700" spans="1:7" ht="12.75">
      <c r="A700" s="134"/>
      <c r="B700" s="137"/>
      <c r="C700" s="540" t="s">
        <v>1246</v>
      </c>
      <c r="D700" s="541" t="s">
        <v>1246</v>
      </c>
      <c r="E700" s="138">
        <v>2.86</v>
      </c>
      <c r="F700" s="139"/>
      <c r="G700" s="140"/>
    </row>
    <row r="701" spans="1:7" ht="12.75">
      <c r="A701" s="134"/>
      <c r="B701" s="137"/>
      <c r="C701" s="540" t="s">
        <v>1247</v>
      </c>
      <c r="D701" s="541" t="s">
        <v>1247</v>
      </c>
      <c r="E701" s="138">
        <v>0.95</v>
      </c>
      <c r="F701" s="139"/>
      <c r="G701" s="140"/>
    </row>
    <row r="702" spans="1:7" ht="12.75">
      <c r="A702" s="134"/>
      <c r="B702" s="137"/>
      <c r="C702" s="540" t="s">
        <v>1248</v>
      </c>
      <c r="D702" s="541" t="s">
        <v>1248</v>
      </c>
      <c r="E702" s="138">
        <v>14.63</v>
      </c>
      <c r="F702" s="139"/>
      <c r="G702" s="140"/>
    </row>
    <row r="703" spans="1:7" ht="12.75">
      <c r="A703" s="134"/>
      <c r="B703" s="137"/>
      <c r="C703" s="540" t="s">
        <v>1249</v>
      </c>
      <c r="D703" s="541" t="s">
        <v>1249</v>
      </c>
      <c r="E703" s="138">
        <v>11.41</v>
      </c>
      <c r="F703" s="139"/>
      <c r="G703" s="140"/>
    </row>
    <row r="704" spans="1:7" ht="12.75">
      <c r="A704" s="128">
        <v>88</v>
      </c>
      <c r="B704" s="129" t="s">
        <v>1252</v>
      </c>
      <c r="C704" s="130" t="s">
        <v>1250</v>
      </c>
      <c r="D704" s="131" t="s">
        <v>111</v>
      </c>
      <c r="E704" s="132">
        <v>0.64</v>
      </c>
      <c r="F704" s="132">
        <v>0</v>
      </c>
      <c r="G704" s="133">
        <f>E704*F704</f>
        <v>0</v>
      </c>
    </row>
    <row r="705" spans="1:7" ht="12.75">
      <c r="A705" s="134"/>
      <c r="B705" s="137"/>
      <c r="C705" s="540" t="s">
        <v>1251</v>
      </c>
      <c r="D705" s="541"/>
      <c r="E705" s="138">
        <v>0.64</v>
      </c>
      <c r="F705" s="139"/>
      <c r="G705" s="140"/>
    </row>
    <row r="706" spans="1:7" ht="12.75">
      <c r="A706" s="128">
        <v>89</v>
      </c>
      <c r="B706" s="129" t="s">
        <v>1253</v>
      </c>
      <c r="C706" s="130" t="s">
        <v>1254</v>
      </c>
      <c r="D706" s="131" t="s">
        <v>158</v>
      </c>
      <c r="E706" s="132">
        <f>E707+E708+E709</f>
        <v>29.35</v>
      </c>
      <c r="F706" s="132">
        <v>0</v>
      </c>
      <c r="G706" s="133">
        <f>E706*F706</f>
        <v>0</v>
      </c>
    </row>
    <row r="707" spans="1:7" ht="12.75">
      <c r="A707" s="337"/>
      <c r="B707" s="338"/>
      <c r="C707" s="540" t="s">
        <v>1255</v>
      </c>
      <c r="D707" s="541"/>
      <c r="E707" s="138">
        <v>9.37</v>
      </c>
      <c r="F707" s="339"/>
      <c r="G707" s="340"/>
    </row>
    <row r="708" spans="1:7" ht="12.75">
      <c r="A708" s="337"/>
      <c r="B708" s="338"/>
      <c r="C708" s="540" t="s">
        <v>1256</v>
      </c>
      <c r="D708" s="541"/>
      <c r="E708" s="138">
        <v>11.88</v>
      </c>
      <c r="F708" s="339"/>
      <c r="G708" s="340"/>
    </row>
    <row r="709" spans="1:7" ht="12.75">
      <c r="A709" s="134"/>
      <c r="B709" s="137"/>
      <c r="C709" s="540" t="s">
        <v>1257</v>
      </c>
      <c r="D709" s="541"/>
      <c r="E709" s="138">
        <v>8.1</v>
      </c>
      <c r="F709" s="139"/>
      <c r="G709" s="140"/>
    </row>
    <row r="710" spans="1:7" ht="12.75">
      <c r="A710" s="128">
        <v>90</v>
      </c>
      <c r="B710" s="129" t="s">
        <v>500</v>
      </c>
      <c r="C710" s="130" t="s">
        <v>501</v>
      </c>
      <c r="D710" s="131" t="s">
        <v>2440</v>
      </c>
      <c r="E710" s="132">
        <f>E711+E712</f>
        <v>276</v>
      </c>
      <c r="F710" s="132">
        <v>0</v>
      </c>
      <c r="G710" s="133">
        <f>E710*F710</f>
        <v>0</v>
      </c>
    </row>
    <row r="711" spans="1:7" ht="12.75">
      <c r="A711" s="134"/>
      <c r="B711" s="137"/>
      <c r="C711" s="540" t="s">
        <v>502</v>
      </c>
      <c r="D711" s="541"/>
      <c r="E711" s="138">
        <v>136</v>
      </c>
      <c r="F711" s="139"/>
      <c r="G711" s="140"/>
    </row>
    <row r="712" spans="1:7" ht="12.75">
      <c r="A712" s="134"/>
      <c r="B712" s="137"/>
      <c r="C712" s="540" t="s">
        <v>2063</v>
      </c>
      <c r="D712" s="541"/>
      <c r="E712" s="138">
        <v>140</v>
      </c>
      <c r="F712" s="139"/>
      <c r="G712" s="140"/>
    </row>
    <row r="713" spans="1:7" ht="12.75">
      <c r="A713" s="128">
        <v>91</v>
      </c>
      <c r="B713" s="129" t="s">
        <v>503</v>
      </c>
      <c r="C713" s="130" t="s">
        <v>504</v>
      </c>
      <c r="D713" s="131" t="s">
        <v>2440</v>
      </c>
      <c r="E713" s="132">
        <f>E714+E715+E717+E718</f>
        <v>70</v>
      </c>
      <c r="F713" s="132">
        <v>0</v>
      </c>
      <c r="G713" s="133">
        <f>E713*F713</f>
        <v>0</v>
      </c>
    </row>
    <row r="714" spans="1:7" ht="12.75">
      <c r="A714" s="134"/>
      <c r="B714" s="137"/>
      <c r="C714" s="540" t="s">
        <v>505</v>
      </c>
      <c r="D714" s="541"/>
      <c r="E714" s="138">
        <v>32</v>
      </c>
      <c r="F714" s="139"/>
      <c r="G714" s="140"/>
    </row>
    <row r="715" spans="1:7" ht="12.75">
      <c r="A715" s="134"/>
      <c r="B715" s="137"/>
      <c r="C715" s="540" t="s">
        <v>506</v>
      </c>
      <c r="D715" s="541"/>
      <c r="E715" s="138">
        <v>36</v>
      </c>
      <c r="F715" s="139"/>
      <c r="G715" s="140"/>
    </row>
    <row r="716" spans="1:7" ht="12.75">
      <c r="A716" s="134"/>
      <c r="B716" s="137"/>
      <c r="C716" s="540" t="s">
        <v>507</v>
      </c>
      <c r="D716" s="541"/>
      <c r="E716" s="138">
        <v>0</v>
      </c>
      <c r="F716" s="139"/>
      <c r="G716" s="140"/>
    </row>
    <row r="717" spans="1:7" ht="12.75">
      <c r="A717" s="134"/>
      <c r="B717" s="137"/>
      <c r="C717" s="540" t="s">
        <v>508</v>
      </c>
      <c r="D717" s="541"/>
      <c r="E717" s="138">
        <v>1</v>
      </c>
      <c r="F717" s="139"/>
      <c r="G717" s="140"/>
    </row>
    <row r="718" spans="1:7" ht="12.75">
      <c r="A718" s="134"/>
      <c r="B718" s="137"/>
      <c r="C718" s="540" t="s">
        <v>509</v>
      </c>
      <c r="D718" s="541"/>
      <c r="E718" s="138">
        <v>1</v>
      </c>
      <c r="F718" s="139"/>
      <c r="G718" s="140"/>
    </row>
    <row r="719" spans="1:7" ht="12.75">
      <c r="A719" s="128">
        <v>92</v>
      </c>
      <c r="B719" s="129" t="s">
        <v>510</v>
      </c>
      <c r="C719" s="130" t="s">
        <v>511</v>
      </c>
      <c r="D719" s="131" t="s">
        <v>111</v>
      </c>
      <c r="E719" s="132">
        <f>E720+E721</f>
        <v>165.6972</v>
      </c>
      <c r="F719" s="132">
        <v>0</v>
      </c>
      <c r="G719" s="133">
        <f>E719*F719</f>
        <v>0</v>
      </c>
    </row>
    <row r="720" spans="1:7" ht="12.75">
      <c r="A720" s="134"/>
      <c r="B720" s="137"/>
      <c r="C720" s="540" t="s">
        <v>512</v>
      </c>
      <c r="D720" s="541"/>
      <c r="E720" s="138">
        <v>82.3072</v>
      </c>
      <c r="F720" s="139"/>
      <c r="G720" s="140"/>
    </row>
    <row r="721" spans="1:7" ht="12.75">
      <c r="A721" s="134"/>
      <c r="B721" s="137"/>
      <c r="C721" s="540" t="s">
        <v>2064</v>
      </c>
      <c r="D721" s="541"/>
      <c r="E721" s="138">
        <v>83.39</v>
      </c>
      <c r="F721" s="139"/>
      <c r="G721" s="140"/>
    </row>
    <row r="722" spans="1:7" ht="12.75">
      <c r="A722" s="128">
        <v>93</v>
      </c>
      <c r="B722" s="129" t="s">
        <v>513</v>
      </c>
      <c r="C722" s="130" t="s">
        <v>514</v>
      </c>
      <c r="D722" s="131" t="s">
        <v>111</v>
      </c>
      <c r="E722" s="132">
        <f>SUM(E723:E728)</f>
        <v>99.3</v>
      </c>
      <c r="F722" s="132">
        <v>0</v>
      </c>
      <c r="G722" s="133">
        <f>E722*F722</f>
        <v>0</v>
      </c>
    </row>
    <row r="723" spans="1:7" ht="12.75">
      <c r="A723" s="134"/>
      <c r="B723" s="137"/>
      <c r="C723" s="540" t="s">
        <v>2065</v>
      </c>
      <c r="D723" s="541"/>
      <c r="E723" s="138">
        <v>5.4</v>
      </c>
      <c r="F723" s="139"/>
      <c r="G723" s="140"/>
    </row>
    <row r="724" spans="1:7" ht="12.75">
      <c r="A724" s="134"/>
      <c r="B724" s="137"/>
      <c r="C724" s="540" t="s">
        <v>2066</v>
      </c>
      <c r="D724" s="541"/>
      <c r="E724" s="138">
        <v>32</v>
      </c>
      <c r="F724" s="139"/>
      <c r="G724" s="140"/>
    </row>
    <row r="725" spans="1:7" ht="12.75">
      <c r="A725" s="134"/>
      <c r="B725" s="137"/>
      <c r="C725" s="540" t="s">
        <v>2067</v>
      </c>
      <c r="D725" s="541"/>
      <c r="E725" s="138">
        <v>10.2</v>
      </c>
      <c r="F725" s="139"/>
      <c r="G725" s="140"/>
    </row>
    <row r="726" spans="1:7" ht="12.75">
      <c r="A726" s="134"/>
      <c r="B726" s="137"/>
      <c r="C726" s="540" t="s">
        <v>2068</v>
      </c>
      <c r="D726" s="541"/>
      <c r="E726" s="138">
        <v>4.1</v>
      </c>
      <c r="F726" s="139"/>
      <c r="G726" s="140"/>
    </row>
    <row r="727" spans="1:7" ht="12.75">
      <c r="A727" s="134"/>
      <c r="B727" s="137"/>
      <c r="C727" s="540" t="s">
        <v>1258</v>
      </c>
      <c r="D727" s="541"/>
      <c r="E727" s="138">
        <v>41.6</v>
      </c>
      <c r="F727" s="139"/>
      <c r="G727" s="140"/>
    </row>
    <row r="728" spans="1:7" ht="12.75">
      <c r="A728" s="134"/>
      <c r="B728" s="137"/>
      <c r="C728" s="540" t="s">
        <v>515</v>
      </c>
      <c r="D728" s="541"/>
      <c r="E728" s="138">
        <v>6</v>
      </c>
      <c r="F728" s="139"/>
      <c r="G728" s="140"/>
    </row>
    <row r="729" spans="1:7" ht="12.75">
      <c r="A729" s="128">
        <v>94</v>
      </c>
      <c r="B729" s="129" t="s">
        <v>516</v>
      </c>
      <c r="C729" s="130" t="s">
        <v>517</v>
      </c>
      <c r="D729" s="131" t="s">
        <v>111</v>
      </c>
      <c r="E729" s="132">
        <f>E730+E731+E732</f>
        <v>7.66</v>
      </c>
      <c r="F729" s="132">
        <v>0</v>
      </c>
      <c r="G729" s="133">
        <f>E729*F729</f>
        <v>0</v>
      </c>
    </row>
    <row r="730" spans="1:7" ht="12.75">
      <c r="A730" s="134"/>
      <c r="B730" s="137"/>
      <c r="C730" s="540" t="s">
        <v>518</v>
      </c>
      <c r="D730" s="541"/>
      <c r="E730" s="138">
        <v>2.9</v>
      </c>
      <c r="F730" s="139"/>
      <c r="G730" s="140"/>
    </row>
    <row r="731" spans="1:7" ht="12.75">
      <c r="A731" s="134"/>
      <c r="B731" s="137"/>
      <c r="C731" s="540" t="s">
        <v>2069</v>
      </c>
      <c r="D731" s="541"/>
      <c r="E731" s="138">
        <v>2.34</v>
      </c>
      <c r="F731" s="139"/>
      <c r="G731" s="140"/>
    </row>
    <row r="732" spans="1:7" ht="12.75">
      <c r="A732" s="134"/>
      <c r="B732" s="137"/>
      <c r="C732" s="540" t="s">
        <v>2070</v>
      </c>
      <c r="D732" s="541"/>
      <c r="E732" s="138">
        <v>2.42</v>
      </c>
      <c r="F732" s="139"/>
      <c r="G732" s="140"/>
    </row>
    <row r="733" spans="1:7" ht="12.75">
      <c r="A733" s="128">
        <v>95</v>
      </c>
      <c r="B733" s="129" t="s">
        <v>1544</v>
      </c>
      <c r="C733" s="130" t="s">
        <v>1545</v>
      </c>
      <c r="D733" s="131" t="s">
        <v>111</v>
      </c>
      <c r="E733" s="132">
        <v>20.53</v>
      </c>
      <c r="F733" s="132"/>
      <c r="G733" s="133">
        <f>E733*F733</f>
        <v>0</v>
      </c>
    </row>
    <row r="734" spans="1:7" ht="12.75">
      <c r="A734" s="134"/>
      <c r="B734" s="137"/>
      <c r="C734" s="332" t="s">
        <v>534</v>
      </c>
      <c r="D734" s="343"/>
      <c r="E734" s="344"/>
      <c r="F734" s="345"/>
      <c r="G734" s="140"/>
    </row>
    <row r="735" spans="1:7" ht="22.5">
      <c r="A735" s="128">
        <v>96</v>
      </c>
      <c r="B735" s="346" t="s">
        <v>1145</v>
      </c>
      <c r="C735" s="130" t="s">
        <v>1546</v>
      </c>
      <c r="D735" s="131" t="s">
        <v>2371</v>
      </c>
      <c r="E735" s="132">
        <v>1</v>
      </c>
      <c r="F735" s="132"/>
      <c r="G735" s="133">
        <f>E735*F735</f>
        <v>0</v>
      </c>
    </row>
    <row r="736" spans="1:7" ht="12.75">
      <c r="A736" s="128">
        <v>97</v>
      </c>
      <c r="B736" s="346" t="s">
        <v>1547</v>
      </c>
      <c r="C736" s="130" t="s">
        <v>1548</v>
      </c>
      <c r="D736" s="131" t="s">
        <v>111</v>
      </c>
      <c r="E736" s="132">
        <f>SUM(E737:E752)</f>
        <v>330.45</v>
      </c>
      <c r="F736" s="132"/>
      <c r="G736" s="133">
        <f>E736*F736</f>
        <v>0</v>
      </c>
    </row>
    <row r="737" spans="1:7" ht="12.75">
      <c r="A737" s="337"/>
      <c r="B737" s="347"/>
      <c r="C737" s="540" t="s">
        <v>1549</v>
      </c>
      <c r="D737" s="541"/>
      <c r="E737" s="138">
        <v>17.6</v>
      </c>
      <c r="F737" s="348"/>
      <c r="G737" s="340"/>
    </row>
    <row r="738" spans="1:7" ht="12.75">
      <c r="A738" s="134"/>
      <c r="B738" s="137"/>
      <c r="C738" s="540" t="s">
        <v>1550</v>
      </c>
      <c r="D738" s="541"/>
      <c r="E738" s="138">
        <v>13.34</v>
      </c>
      <c r="F738" s="345"/>
      <c r="G738" s="140"/>
    </row>
    <row r="739" spans="1:7" ht="12.75">
      <c r="A739" s="134"/>
      <c r="B739" s="137"/>
      <c r="C739" s="540" t="s">
        <v>1551</v>
      </c>
      <c r="D739" s="541"/>
      <c r="E739" s="138">
        <v>40.58</v>
      </c>
      <c r="F739" s="345"/>
      <c r="G739" s="140"/>
    </row>
    <row r="740" spans="1:7" ht="12.75">
      <c r="A740" s="134"/>
      <c r="B740" s="137"/>
      <c r="C740" s="540" t="s">
        <v>1552</v>
      </c>
      <c r="D740" s="541"/>
      <c r="E740" s="138">
        <v>11.03</v>
      </c>
      <c r="F740" s="345"/>
      <c r="G740" s="140"/>
    </row>
    <row r="741" spans="1:7" ht="12.75">
      <c r="A741" s="134"/>
      <c r="B741" s="137"/>
      <c r="C741" s="540" t="s">
        <v>1553</v>
      </c>
      <c r="D741" s="541"/>
      <c r="E741" s="138">
        <v>33.76</v>
      </c>
      <c r="F741" s="345"/>
      <c r="G741" s="140"/>
    </row>
    <row r="742" spans="1:7" ht="12.75">
      <c r="A742" s="134"/>
      <c r="B742" s="137"/>
      <c r="C742" s="540" t="s">
        <v>1554</v>
      </c>
      <c r="D742" s="541"/>
      <c r="E742" s="138">
        <v>20.83</v>
      </c>
      <c r="F742" s="345"/>
      <c r="G742" s="140"/>
    </row>
    <row r="743" spans="1:7" ht="12.75">
      <c r="A743" s="134"/>
      <c r="B743" s="137"/>
      <c r="C743" s="540" t="s">
        <v>1555</v>
      </c>
      <c r="D743" s="541"/>
      <c r="E743" s="138">
        <v>7.76</v>
      </c>
      <c r="F743" s="345"/>
      <c r="G743" s="140"/>
    </row>
    <row r="744" spans="1:7" ht="12.75">
      <c r="A744" s="134"/>
      <c r="B744" s="137"/>
      <c r="C744" s="540" t="s">
        <v>1556</v>
      </c>
      <c r="D744" s="541"/>
      <c r="E744" s="138">
        <v>20.32</v>
      </c>
      <c r="F744" s="345"/>
      <c r="G744" s="140"/>
    </row>
    <row r="745" spans="1:7" ht="12.75">
      <c r="A745" s="134"/>
      <c r="B745" s="137"/>
      <c r="C745" s="540" t="s">
        <v>1557</v>
      </c>
      <c r="D745" s="541"/>
      <c r="E745" s="138">
        <v>14.98</v>
      </c>
      <c r="F745" s="345"/>
      <c r="G745" s="140"/>
    </row>
    <row r="746" spans="1:7" ht="12.75">
      <c r="A746" s="134"/>
      <c r="B746" s="137"/>
      <c r="C746" s="540" t="s">
        <v>1558</v>
      </c>
      <c r="D746" s="541"/>
      <c r="E746" s="138">
        <v>20.91</v>
      </c>
      <c r="F746" s="345"/>
      <c r="G746" s="140"/>
    </row>
    <row r="747" spans="1:7" ht="12.75">
      <c r="A747" s="134"/>
      <c r="B747" s="137"/>
      <c r="C747" s="540" t="s">
        <v>1559</v>
      </c>
      <c r="D747" s="541"/>
      <c r="E747" s="138">
        <v>23</v>
      </c>
      <c r="F747" s="345"/>
      <c r="G747" s="140"/>
    </row>
    <row r="748" spans="1:7" ht="12.75">
      <c r="A748" s="134"/>
      <c r="B748" s="137"/>
      <c r="C748" s="540" t="s">
        <v>1157</v>
      </c>
      <c r="D748" s="541"/>
      <c r="E748" s="138">
        <v>15.86</v>
      </c>
      <c r="F748" s="345"/>
      <c r="G748" s="140"/>
    </row>
    <row r="749" spans="1:7" ht="12.75">
      <c r="A749" s="134"/>
      <c r="B749" s="137"/>
      <c r="C749" s="540" t="s">
        <v>1158</v>
      </c>
      <c r="D749" s="541"/>
      <c r="E749" s="138">
        <v>17.39</v>
      </c>
      <c r="F749" s="345"/>
      <c r="G749" s="140"/>
    </row>
    <row r="750" spans="1:7" ht="12.75">
      <c r="A750" s="134"/>
      <c r="B750" s="137"/>
      <c r="C750" s="540" t="s">
        <v>1159</v>
      </c>
      <c r="D750" s="541"/>
      <c r="E750" s="138">
        <v>25.35</v>
      </c>
      <c r="F750" s="345"/>
      <c r="G750" s="140"/>
    </row>
    <row r="751" spans="1:7" ht="12.75">
      <c r="A751" s="134"/>
      <c r="B751" s="137"/>
      <c r="C751" s="540" t="s">
        <v>1160</v>
      </c>
      <c r="D751" s="541"/>
      <c r="E751" s="138">
        <v>23.82</v>
      </c>
      <c r="F751" s="345"/>
      <c r="G751" s="140"/>
    </row>
    <row r="752" spans="1:7" ht="12.75">
      <c r="A752" s="134"/>
      <c r="B752" s="137"/>
      <c r="C752" s="540" t="s">
        <v>1161</v>
      </c>
      <c r="D752" s="541"/>
      <c r="E752" s="138">
        <v>23.92</v>
      </c>
      <c r="F752" s="345"/>
      <c r="G752" s="140"/>
    </row>
    <row r="753" spans="1:7" ht="12.75">
      <c r="A753" s="128">
        <v>98</v>
      </c>
      <c r="B753" s="346" t="s">
        <v>1162</v>
      </c>
      <c r="C753" s="130" t="s">
        <v>1163</v>
      </c>
      <c r="D753" s="131" t="s">
        <v>158</v>
      </c>
      <c r="E753" s="132">
        <f>SUM(E754:E757)</f>
        <v>943.8200000000002</v>
      </c>
      <c r="F753" s="132"/>
      <c r="G753" s="133">
        <f>E753*F753</f>
        <v>0</v>
      </c>
    </row>
    <row r="754" spans="1:7" ht="12.75">
      <c r="A754" s="134"/>
      <c r="B754" s="137"/>
      <c r="C754" s="540" t="s">
        <v>1164</v>
      </c>
      <c r="D754" s="541" t="s">
        <v>1164</v>
      </c>
      <c r="E754" s="138">
        <v>12.7</v>
      </c>
      <c r="F754" s="345"/>
      <c r="G754" s="140"/>
    </row>
    <row r="755" spans="1:7" ht="12.75">
      <c r="A755" s="134"/>
      <c r="B755" s="137"/>
      <c r="C755" s="540" t="s">
        <v>1165</v>
      </c>
      <c r="D755" s="541" t="s">
        <v>1165</v>
      </c>
      <c r="E755" s="138">
        <v>9.1</v>
      </c>
      <c r="F755" s="345"/>
      <c r="G755" s="140"/>
    </row>
    <row r="756" spans="1:7" ht="12.75">
      <c r="A756" s="134"/>
      <c r="B756" s="137"/>
      <c r="C756" s="540" t="s">
        <v>1166</v>
      </c>
      <c r="D756" s="541" t="s">
        <v>1166</v>
      </c>
      <c r="E756" s="138">
        <v>19.76</v>
      </c>
      <c r="F756" s="345"/>
      <c r="G756" s="140"/>
    </row>
    <row r="757" spans="1:7" ht="22.5">
      <c r="A757" s="128">
        <v>99</v>
      </c>
      <c r="B757" s="346" t="s">
        <v>1167</v>
      </c>
      <c r="C757" s="130" t="s">
        <v>1168</v>
      </c>
      <c r="D757" s="131" t="s">
        <v>111</v>
      </c>
      <c r="E757" s="132">
        <f>SUM(E758:E808)</f>
        <v>902.2600000000001</v>
      </c>
      <c r="F757" s="132"/>
      <c r="G757" s="133">
        <f>E757*F757</f>
        <v>0</v>
      </c>
    </row>
    <row r="758" spans="1:7" ht="12.75">
      <c r="A758" s="134"/>
      <c r="B758" s="137"/>
      <c r="C758" s="540" t="s">
        <v>1169</v>
      </c>
      <c r="D758" s="541"/>
      <c r="E758" s="138">
        <v>7.42</v>
      </c>
      <c r="F758" s="345"/>
      <c r="G758" s="140"/>
    </row>
    <row r="759" spans="1:7" ht="12.75">
      <c r="A759" s="134"/>
      <c r="B759" s="137"/>
      <c r="C759" s="540" t="s">
        <v>1170</v>
      </c>
      <c r="D759" s="541"/>
      <c r="E759" s="138">
        <v>47.29</v>
      </c>
      <c r="F759" s="345"/>
      <c r="G759" s="140"/>
    </row>
    <row r="760" spans="1:7" ht="12.75">
      <c r="A760" s="134"/>
      <c r="B760" s="137"/>
      <c r="C760" s="540" t="s">
        <v>1171</v>
      </c>
      <c r="D760" s="541"/>
      <c r="E760" s="138">
        <v>18.55</v>
      </c>
      <c r="F760" s="345"/>
      <c r="G760" s="140"/>
    </row>
    <row r="761" spans="1:7" ht="12.75">
      <c r="A761" s="134"/>
      <c r="B761" s="137"/>
      <c r="C761" s="540" t="s">
        <v>1172</v>
      </c>
      <c r="D761" s="541"/>
      <c r="E761" s="138">
        <v>2.36</v>
      </c>
      <c r="F761" s="345"/>
      <c r="G761" s="140"/>
    </row>
    <row r="762" spans="1:7" ht="12.75">
      <c r="A762" s="134"/>
      <c r="B762" s="137"/>
      <c r="C762" s="540" t="s">
        <v>1549</v>
      </c>
      <c r="D762" s="541"/>
      <c r="E762" s="138">
        <v>17.6</v>
      </c>
      <c r="F762" s="345"/>
      <c r="G762" s="140"/>
    </row>
    <row r="763" spans="1:7" ht="12.75">
      <c r="A763" s="134"/>
      <c r="B763" s="137"/>
      <c r="C763" s="540" t="s">
        <v>1550</v>
      </c>
      <c r="D763" s="541"/>
      <c r="E763" s="138">
        <v>13.34</v>
      </c>
      <c r="F763" s="345"/>
      <c r="G763" s="140"/>
    </row>
    <row r="764" spans="1:7" ht="12.75">
      <c r="A764" s="134"/>
      <c r="B764" s="137"/>
      <c r="C764" s="540" t="s">
        <v>1551</v>
      </c>
      <c r="D764" s="541"/>
      <c r="E764" s="138">
        <v>40.58</v>
      </c>
      <c r="F764" s="345"/>
      <c r="G764" s="140"/>
    </row>
    <row r="765" spans="1:7" ht="12.75">
      <c r="A765" s="134"/>
      <c r="B765" s="137"/>
      <c r="C765" s="540" t="s">
        <v>1552</v>
      </c>
      <c r="D765" s="541"/>
      <c r="E765" s="138">
        <v>11.03</v>
      </c>
      <c r="F765" s="345"/>
      <c r="G765" s="140"/>
    </row>
    <row r="766" spans="1:7" ht="12.75">
      <c r="A766" s="134"/>
      <c r="B766" s="137"/>
      <c r="C766" s="540" t="s">
        <v>1173</v>
      </c>
      <c r="D766" s="541"/>
      <c r="E766" s="138">
        <v>12.52</v>
      </c>
      <c r="F766" s="345"/>
      <c r="G766" s="140"/>
    </row>
    <row r="767" spans="1:7" ht="12.75">
      <c r="A767" s="134"/>
      <c r="B767" s="137"/>
      <c r="C767" s="540" t="s">
        <v>1174</v>
      </c>
      <c r="D767" s="541"/>
      <c r="E767" s="138">
        <v>5.52</v>
      </c>
      <c r="F767" s="345"/>
      <c r="G767" s="140"/>
    </row>
    <row r="768" spans="1:7" ht="12.75">
      <c r="A768" s="134"/>
      <c r="B768" s="137"/>
      <c r="C768" s="540" t="s">
        <v>1175</v>
      </c>
      <c r="D768" s="541"/>
      <c r="E768" s="138">
        <v>10.33</v>
      </c>
      <c r="F768" s="345"/>
      <c r="G768" s="140"/>
    </row>
    <row r="769" spans="1:7" ht="12.75">
      <c r="A769" s="134"/>
      <c r="B769" s="137"/>
      <c r="C769" s="540" t="s">
        <v>1176</v>
      </c>
      <c r="D769" s="541"/>
      <c r="E769" s="138">
        <v>9.07</v>
      </c>
      <c r="F769" s="345"/>
      <c r="G769" s="140"/>
    </row>
    <row r="770" spans="1:7" ht="12.75">
      <c r="A770" s="134"/>
      <c r="B770" s="137"/>
      <c r="C770" s="540" t="s">
        <v>1177</v>
      </c>
      <c r="D770" s="541"/>
      <c r="E770" s="138">
        <v>3.4</v>
      </c>
      <c r="F770" s="345"/>
      <c r="G770" s="140"/>
    </row>
    <row r="771" spans="1:7" ht="12.75">
      <c r="A771" s="134"/>
      <c r="B771" s="137"/>
      <c r="C771" s="540" t="s">
        <v>1554</v>
      </c>
      <c r="D771" s="541"/>
      <c r="E771" s="138">
        <v>20.83</v>
      </c>
      <c r="F771" s="345"/>
      <c r="G771" s="140"/>
    </row>
    <row r="772" spans="1:7" ht="12.75">
      <c r="A772" s="134"/>
      <c r="B772" s="137"/>
      <c r="C772" s="540" t="s">
        <v>1555</v>
      </c>
      <c r="D772" s="541"/>
      <c r="E772" s="138">
        <v>7.76</v>
      </c>
      <c r="F772" s="345"/>
      <c r="G772" s="140"/>
    </row>
    <row r="773" spans="1:7" ht="12.75">
      <c r="A773" s="134"/>
      <c r="B773" s="137"/>
      <c r="C773" s="540" t="s">
        <v>1556</v>
      </c>
      <c r="D773" s="541"/>
      <c r="E773" s="138">
        <v>20.32</v>
      </c>
      <c r="F773" s="345"/>
      <c r="G773" s="140"/>
    </row>
    <row r="774" spans="1:7" ht="12.75">
      <c r="A774" s="134"/>
      <c r="B774" s="137"/>
      <c r="C774" s="540" t="s">
        <v>1557</v>
      </c>
      <c r="D774" s="541"/>
      <c r="E774" s="138">
        <v>14.98</v>
      </c>
      <c r="F774" s="345"/>
      <c r="G774" s="140"/>
    </row>
    <row r="775" spans="1:7" ht="12.75">
      <c r="A775" s="134"/>
      <c r="B775" s="137"/>
      <c r="C775" s="540" t="s">
        <v>1178</v>
      </c>
      <c r="D775" s="541"/>
      <c r="E775" s="138">
        <v>12.97</v>
      </c>
      <c r="F775" s="345"/>
      <c r="G775" s="140"/>
    </row>
    <row r="776" spans="1:7" ht="12.75">
      <c r="A776" s="134"/>
      <c r="B776" s="137"/>
      <c r="C776" s="540" t="s">
        <v>1179</v>
      </c>
      <c r="D776" s="541"/>
      <c r="E776" s="138">
        <v>1.27</v>
      </c>
      <c r="F776" s="345"/>
      <c r="G776" s="140"/>
    </row>
    <row r="777" spans="1:7" ht="12.75">
      <c r="A777" s="134"/>
      <c r="B777" s="137"/>
      <c r="C777" s="540" t="s">
        <v>1180</v>
      </c>
      <c r="D777" s="541"/>
      <c r="E777" s="138">
        <v>12.57</v>
      </c>
      <c r="F777" s="345"/>
      <c r="G777" s="140"/>
    </row>
    <row r="778" spans="1:7" ht="12.75">
      <c r="A778" s="134"/>
      <c r="B778" s="137"/>
      <c r="C778" s="540" t="s">
        <v>1558</v>
      </c>
      <c r="D778" s="541"/>
      <c r="E778" s="138">
        <v>20.91</v>
      </c>
      <c r="F778" s="345"/>
      <c r="G778" s="140"/>
    </row>
    <row r="779" spans="1:7" ht="12.75">
      <c r="A779" s="134"/>
      <c r="B779" s="137"/>
      <c r="C779" s="540" t="s">
        <v>1559</v>
      </c>
      <c r="D779" s="541"/>
      <c r="E779" s="138">
        <v>23</v>
      </c>
      <c r="F779" s="345"/>
      <c r="G779" s="140"/>
    </row>
    <row r="780" spans="1:7" ht="12.75">
      <c r="A780" s="134"/>
      <c r="B780" s="137"/>
      <c r="C780" s="540" t="s">
        <v>1157</v>
      </c>
      <c r="D780" s="541"/>
      <c r="E780" s="138">
        <v>15.86</v>
      </c>
      <c r="F780" s="345"/>
      <c r="G780" s="140"/>
    </row>
    <row r="781" spans="1:7" ht="12.75">
      <c r="A781" s="134"/>
      <c r="B781" s="137"/>
      <c r="C781" s="540" t="s">
        <v>1158</v>
      </c>
      <c r="D781" s="541"/>
      <c r="E781" s="138">
        <v>17.39</v>
      </c>
      <c r="F781" s="345"/>
      <c r="G781" s="140"/>
    </row>
    <row r="782" spans="1:7" ht="12.75">
      <c r="A782" s="134"/>
      <c r="B782" s="137"/>
      <c r="C782" s="540" t="s">
        <v>1159</v>
      </c>
      <c r="D782" s="541"/>
      <c r="E782" s="138">
        <v>25.35</v>
      </c>
      <c r="F782" s="345"/>
      <c r="G782" s="140"/>
    </row>
    <row r="783" spans="1:7" ht="12.75">
      <c r="A783" s="134"/>
      <c r="B783" s="137"/>
      <c r="C783" s="540" t="s">
        <v>1160</v>
      </c>
      <c r="D783" s="541"/>
      <c r="E783" s="138">
        <v>23.82</v>
      </c>
      <c r="F783" s="345"/>
      <c r="G783" s="140"/>
    </row>
    <row r="784" spans="1:7" ht="12.75">
      <c r="A784" s="134"/>
      <c r="B784" s="137"/>
      <c r="C784" s="540" t="s">
        <v>1161</v>
      </c>
      <c r="D784" s="541"/>
      <c r="E784" s="138">
        <v>23.92</v>
      </c>
      <c r="F784" s="345"/>
      <c r="G784" s="140"/>
    </row>
    <row r="785" spans="1:7" ht="12.75">
      <c r="A785" s="134"/>
      <c r="B785" s="137"/>
      <c r="C785" s="540" t="s">
        <v>1181</v>
      </c>
      <c r="D785" s="541"/>
      <c r="E785" s="138">
        <v>5.9</v>
      </c>
      <c r="F785" s="345"/>
      <c r="G785" s="140"/>
    </row>
    <row r="786" spans="1:7" ht="12.75">
      <c r="A786" s="134"/>
      <c r="B786" s="137"/>
      <c r="C786" s="540" t="s">
        <v>1182</v>
      </c>
      <c r="D786" s="541"/>
      <c r="E786" s="138">
        <v>61.81</v>
      </c>
      <c r="F786" s="345"/>
      <c r="G786" s="140"/>
    </row>
    <row r="787" spans="1:7" ht="12.75">
      <c r="A787" s="134"/>
      <c r="B787" s="137"/>
      <c r="C787" s="540" t="s">
        <v>1183</v>
      </c>
      <c r="D787" s="541"/>
      <c r="E787" s="138">
        <v>8.45</v>
      </c>
      <c r="F787" s="345"/>
      <c r="G787" s="140"/>
    </row>
    <row r="788" spans="1:7" ht="12.75">
      <c r="A788" s="134"/>
      <c r="B788" s="137"/>
      <c r="C788" s="540" t="s">
        <v>1184</v>
      </c>
      <c r="D788" s="541"/>
      <c r="E788" s="138">
        <v>12</v>
      </c>
      <c r="F788" s="345"/>
      <c r="G788" s="140"/>
    </row>
    <row r="789" spans="1:7" ht="12.75">
      <c r="A789" s="134"/>
      <c r="B789" s="137"/>
      <c r="C789" s="540" t="s">
        <v>1185</v>
      </c>
      <c r="D789" s="541"/>
      <c r="E789" s="138">
        <v>19.39</v>
      </c>
      <c r="F789" s="345"/>
      <c r="G789" s="140"/>
    </row>
    <row r="790" spans="1:7" ht="12.75">
      <c r="A790" s="134"/>
      <c r="B790" s="137"/>
      <c r="C790" s="540" t="s">
        <v>1186</v>
      </c>
      <c r="D790" s="541"/>
      <c r="E790" s="138">
        <v>14.01</v>
      </c>
      <c r="F790" s="345"/>
      <c r="G790" s="140"/>
    </row>
    <row r="791" spans="1:7" ht="12.75">
      <c r="A791" s="134"/>
      <c r="B791" s="137"/>
      <c r="C791" s="540" t="s">
        <v>1187</v>
      </c>
      <c r="D791" s="541"/>
      <c r="E791" s="138">
        <v>19.01</v>
      </c>
      <c r="F791" s="345"/>
      <c r="G791" s="140"/>
    </row>
    <row r="792" spans="1:7" ht="12.75">
      <c r="A792" s="134"/>
      <c r="B792" s="137"/>
      <c r="C792" s="540" t="s">
        <v>1188</v>
      </c>
      <c r="D792" s="541"/>
      <c r="E792" s="138">
        <v>11.62</v>
      </c>
      <c r="F792" s="345"/>
      <c r="G792" s="140"/>
    </row>
    <row r="793" spans="1:7" ht="12.75">
      <c r="A793" s="134"/>
      <c r="B793" s="137"/>
      <c r="C793" s="540" t="s">
        <v>1189</v>
      </c>
      <c r="D793" s="541"/>
      <c r="E793" s="138">
        <v>28.5</v>
      </c>
      <c r="F793" s="345"/>
      <c r="G793" s="140"/>
    </row>
    <row r="794" spans="1:7" ht="12.75">
      <c r="A794" s="134"/>
      <c r="B794" s="137"/>
      <c r="C794" s="540" t="s">
        <v>1190</v>
      </c>
      <c r="D794" s="541"/>
      <c r="E794" s="138">
        <v>4.2</v>
      </c>
      <c r="F794" s="345"/>
      <c r="G794" s="140"/>
    </row>
    <row r="795" spans="1:7" ht="12.75">
      <c r="A795" s="134"/>
      <c r="B795" s="137"/>
      <c r="C795" s="540" t="s">
        <v>1191</v>
      </c>
      <c r="D795" s="541"/>
      <c r="E795" s="138">
        <v>6.71</v>
      </c>
      <c r="F795" s="345"/>
      <c r="G795" s="140"/>
    </row>
    <row r="796" spans="1:7" ht="12.75">
      <c r="A796" s="134"/>
      <c r="B796" s="137"/>
      <c r="C796" s="540" t="s">
        <v>1192</v>
      </c>
      <c r="D796" s="541"/>
      <c r="E796" s="138">
        <v>18.06</v>
      </c>
      <c r="F796" s="345"/>
      <c r="G796" s="140"/>
    </row>
    <row r="797" spans="1:7" ht="12.75">
      <c r="A797" s="134"/>
      <c r="B797" s="137"/>
      <c r="C797" s="540" t="s">
        <v>1193</v>
      </c>
      <c r="D797" s="541"/>
      <c r="E797" s="138">
        <v>24.65</v>
      </c>
      <c r="F797" s="345"/>
      <c r="G797" s="140"/>
    </row>
    <row r="798" spans="1:7" ht="12.75">
      <c r="A798" s="134"/>
      <c r="B798" s="137"/>
      <c r="C798" s="540" t="s">
        <v>1194</v>
      </c>
      <c r="D798" s="541"/>
      <c r="E798" s="138">
        <v>15.12</v>
      </c>
      <c r="F798" s="345"/>
      <c r="G798" s="140"/>
    </row>
    <row r="799" spans="1:7" ht="12.75">
      <c r="A799" s="134"/>
      <c r="B799" s="137"/>
      <c r="C799" s="540" t="s">
        <v>1195</v>
      </c>
      <c r="D799" s="541"/>
      <c r="E799" s="138">
        <v>20.25</v>
      </c>
      <c r="F799" s="345"/>
      <c r="G799" s="140"/>
    </row>
    <row r="800" spans="1:7" ht="12.75">
      <c r="A800" s="134"/>
      <c r="B800" s="137"/>
      <c r="C800" s="540" t="s">
        <v>1196</v>
      </c>
      <c r="D800" s="541"/>
      <c r="E800" s="138">
        <v>15.2</v>
      </c>
      <c r="F800" s="345"/>
      <c r="G800" s="140"/>
    </row>
    <row r="801" spans="1:7" ht="12.75">
      <c r="A801" s="134"/>
      <c r="B801" s="137"/>
      <c r="C801" s="540" t="s">
        <v>1197</v>
      </c>
      <c r="D801" s="541"/>
      <c r="E801" s="138">
        <v>13.07</v>
      </c>
      <c r="F801" s="345"/>
      <c r="G801" s="140"/>
    </row>
    <row r="802" spans="1:7" ht="12.75">
      <c r="A802" s="134"/>
      <c r="B802" s="137"/>
      <c r="C802" s="540" t="s">
        <v>1198</v>
      </c>
      <c r="D802" s="541"/>
      <c r="E802" s="138">
        <v>13.39</v>
      </c>
      <c r="F802" s="345"/>
      <c r="G802" s="140"/>
    </row>
    <row r="803" spans="1:7" ht="12.75">
      <c r="A803" s="134"/>
      <c r="B803" s="137"/>
      <c r="C803" s="540" t="s">
        <v>1199</v>
      </c>
      <c r="D803" s="541"/>
      <c r="E803" s="138">
        <v>36.67</v>
      </c>
      <c r="F803" s="345"/>
      <c r="G803" s="140"/>
    </row>
    <row r="804" spans="1:7" ht="12.75">
      <c r="A804" s="134"/>
      <c r="B804" s="137"/>
      <c r="C804" s="540" t="s">
        <v>1200</v>
      </c>
      <c r="D804" s="541"/>
      <c r="E804" s="138">
        <v>15.98</v>
      </c>
      <c r="F804" s="345"/>
      <c r="G804" s="140"/>
    </row>
    <row r="805" spans="1:7" ht="12.75">
      <c r="A805" s="134"/>
      <c r="B805" s="137"/>
      <c r="C805" s="540" t="s">
        <v>1201</v>
      </c>
      <c r="D805" s="541"/>
      <c r="E805" s="138">
        <v>22.79</v>
      </c>
      <c r="F805" s="345"/>
      <c r="G805" s="140"/>
    </row>
    <row r="806" spans="1:7" ht="12.75">
      <c r="A806" s="134"/>
      <c r="B806" s="137"/>
      <c r="C806" s="540" t="s">
        <v>1202</v>
      </c>
      <c r="D806" s="541"/>
      <c r="E806" s="138">
        <v>23.9</v>
      </c>
      <c r="F806" s="345"/>
      <c r="G806" s="140"/>
    </row>
    <row r="807" spans="1:7" ht="12.75">
      <c r="A807" s="134"/>
      <c r="B807" s="137"/>
      <c r="C807" s="540" t="s">
        <v>1203</v>
      </c>
      <c r="D807" s="541"/>
      <c r="E807" s="138">
        <v>25.65</v>
      </c>
      <c r="F807" s="345"/>
      <c r="G807" s="140"/>
    </row>
    <row r="808" spans="1:7" ht="12.75">
      <c r="A808" s="134"/>
      <c r="B808" s="137"/>
      <c r="C808" s="540" t="s">
        <v>1204</v>
      </c>
      <c r="D808" s="541"/>
      <c r="E808" s="138">
        <v>25.97</v>
      </c>
      <c r="F808" s="345"/>
      <c r="G808" s="140"/>
    </row>
    <row r="809" spans="1:7" ht="12.75">
      <c r="A809" s="128">
        <v>100</v>
      </c>
      <c r="B809" s="129" t="s">
        <v>1263</v>
      </c>
      <c r="C809" s="130" t="s">
        <v>1259</v>
      </c>
      <c r="D809" s="131" t="s">
        <v>158</v>
      </c>
      <c r="E809" s="132">
        <f>E810+E811+E812</f>
        <v>55.2</v>
      </c>
      <c r="F809" s="132">
        <v>0</v>
      </c>
      <c r="G809" s="133">
        <f>E809*F809</f>
        <v>0</v>
      </c>
    </row>
    <row r="810" spans="1:7" ht="12.75">
      <c r="A810" s="134"/>
      <c r="B810" s="137"/>
      <c r="C810" s="540" t="s">
        <v>1260</v>
      </c>
      <c r="D810" s="541"/>
      <c r="E810" s="138">
        <v>3.2</v>
      </c>
      <c r="F810" s="345"/>
      <c r="G810" s="140"/>
    </row>
    <row r="811" spans="1:7" ht="12.75">
      <c r="A811" s="134"/>
      <c r="B811" s="137"/>
      <c r="C811" s="540" t="s">
        <v>1261</v>
      </c>
      <c r="D811" s="541"/>
      <c r="E811" s="138">
        <v>32.4</v>
      </c>
      <c r="F811" s="345"/>
      <c r="G811" s="140"/>
    </row>
    <row r="812" spans="1:7" ht="12.75">
      <c r="A812" s="134"/>
      <c r="B812" s="137"/>
      <c r="C812" s="540" t="s">
        <v>1262</v>
      </c>
      <c r="D812" s="541"/>
      <c r="E812" s="138">
        <v>19.6</v>
      </c>
      <c r="F812" s="345"/>
      <c r="G812" s="140"/>
    </row>
    <row r="813" spans="1:7" ht="12.75">
      <c r="A813" s="128">
        <v>101</v>
      </c>
      <c r="B813" s="129" t="s">
        <v>1264</v>
      </c>
      <c r="C813" s="130" t="s">
        <v>1265</v>
      </c>
      <c r="D813" s="131" t="s">
        <v>158</v>
      </c>
      <c r="E813" s="132">
        <f>SUM(E814:E817)</f>
        <v>121.15</v>
      </c>
      <c r="F813" s="132">
        <v>0</v>
      </c>
      <c r="G813" s="133">
        <f>E813*F813</f>
        <v>0</v>
      </c>
    </row>
    <row r="814" spans="1:7" ht="12.75">
      <c r="A814" s="134"/>
      <c r="B814" s="137"/>
      <c r="C814" s="540" t="s">
        <v>1266</v>
      </c>
      <c r="D814" s="541"/>
      <c r="E814" s="138">
        <v>29.25</v>
      </c>
      <c r="F814" s="345"/>
      <c r="G814" s="140"/>
    </row>
    <row r="815" spans="1:7" ht="12.75">
      <c r="A815" s="134"/>
      <c r="B815" s="137"/>
      <c r="C815" s="540" t="s">
        <v>1267</v>
      </c>
      <c r="D815" s="541"/>
      <c r="E815" s="138">
        <v>2</v>
      </c>
      <c r="F815" s="345"/>
      <c r="G815" s="140"/>
    </row>
    <row r="816" spans="1:7" ht="12.75">
      <c r="A816" s="134"/>
      <c r="B816" s="137"/>
      <c r="C816" s="540" t="s">
        <v>1268</v>
      </c>
      <c r="D816" s="541"/>
      <c r="E816" s="138">
        <v>53.9</v>
      </c>
      <c r="F816" s="345"/>
      <c r="G816" s="140"/>
    </row>
    <row r="817" spans="1:7" ht="12.75">
      <c r="A817" s="134"/>
      <c r="B817" s="137"/>
      <c r="C817" s="540" t="s">
        <v>1269</v>
      </c>
      <c r="D817" s="541"/>
      <c r="E817" s="138">
        <v>36</v>
      </c>
      <c r="F817" s="345"/>
      <c r="G817" s="140"/>
    </row>
    <row r="818" spans="1:7" ht="12.75">
      <c r="A818" s="128">
        <v>102</v>
      </c>
      <c r="B818" s="129" t="s">
        <v>1270</v>
      </c>
      <c r="C818" s="130" t="s">
        <v>1271</v>
      </c>
      <c r="D818" s="131" t="s">
        <v>158</v>
      </c>
      <c r="E818" s="132">
        <f>SUM(E819:E820)</f>
        <v>63.1</v>
      </c>
      <c r="F818" s="132">
        <v>0</v>
      </c>
      <c r="G818" s="133">
        <f>E818*F818</f>
        <v>0</v>
      </c>
    </row>
    <row r="819" spans="1:7" ht="12.75">
      <c r="A819" s="134"/>
      <c r="B819" s="137"/>
      <c r="C819" s="540" t="s">
        <v>1273</v>
      </c>
      <c r="D819" s="541"/>
      <c r="E819" s="138">
        <v>55.4</v>
      </c>
      <c r="F819" s="345"/>
      <c r="G819" s="140"/>
    </row>
    <row r="820" spans="1:7" ht="12.75">
      <c r="A820" s="134"/>
      <c r="B820" s="137"/>
      <c r="C820" s="540" t="s">
        <v>1272</v>
      </c>
      <c r="D820" s="541"/>
      <c r="E820" s="138">
        <v>7.7</v>
      </c>
      <c r="F820" s="345"/>
      <c r="G820" s="140"/>
    </row>
    <row r="821" spans="1:7" ht="12.75">
      <c r="A821" s="128">
        <v>103</v>
      </c>
      <c r="B821" s="129" t="s">
        <v>1274</v>
      </c>
      <c r="C821" s="130" t="s">
        <v>1275</v>
      </c>
      <c r="D821" s="131" t="s">
        <v>158</v>
      </c>
      <c r="E821" s="132">
        <f>E822*1</f>
        <v>3.85</v>
      </c>
      <c r="F821" s="132">
        <v>0</v>
      </c>
      <c r="G821" s="133">
        <f>E821*F821</f>
        <v>0</v>
      </c>
    </row>
    <row r="822" spans="1:7" ht="12.75">
      <c r="A822" s="134"/>
      <c r="B822" s="137"/>
      <c r="C822" s="540" t="s">
        <v>1276</v>
      </c>
      <c r="D822" s="541"/>
      <c r="E822" s="138">
        <v>3.85</v>
      </c>
      <c r="F822" s="345"/>
      <c r="G822" s="140"/>
    </row>
    <row r="823" spans="1:7" ht="12.75">
      <c r="A823" s="128">
        <v>104</v>
      </c>
      <c r="B823" s="129" t="s">
        <v>1277</v>
      </c>
      <c r="C823" s="130" t="s">
        <v>1278</v>
      </c>
      <c r="D823" s="131" t="s">
        <v>158</v>
      </c>
      <c r="E823" s="132">
        <f>E824*1</f>
        <v>5.2</v>
      </c>
      <c r="F823" s="132">
        <v>0</v>
      </c>
      <c r="G823" s="133">
        <f>E823*F823</f>
        <v>0</v>
      </c>
    </row>
    <row r="824" spans="1:7" ht="12.75">
      <c r="A824" s="134"/>
      <c r="B824" s="137"/>
      <c r="C824" s="540" t="s">
        <v>1279</v>
      </c>
      <c r="D824" s="541"/>
      <c r="E824" s="138">
        <v>5.2</v>
      </c>
      <c r="F824" s="345"/>
      <c r="G824" s="140"/>
    </row>
    <row r="825" spans="1:7" ht="12.75">
      <c r="A825" s="128">
        <v>105</v>
      </c>
      <c r="B825" s="129" t="s">
        <v>398</v>
      </c>
      <c r="C825" s="130" t="s">
        <v>397</v>
      </c>
      <c r="D825" s="131" t="s">
        <v>2440</v>
      </c>
      <c r="E825" s="132">
        <f>E826+E827</f>
        <v>4</v>
      </c>
      <c r="F825" s="132">
        <v>0</v>
      </c>
      <c r="G825" s="133">
        <f>E825*F825</f>
        <v>0</v>
      </c>
    </row>
    <row r="826" spans="1:7" ht="12.75">
      <c r="A826" s="337"/>
      <c r="B826" s="137"/>
      <c r="C826" s="540" t="s">
        <v>399</v>
      </c>
      <c r="D826" s="541"/>
      <c r="E826" s="138">
        <v>3</v>
      </c>
      <c r="F826" s="348"/>
      <c r="G826" s="340"/>
    </row>
    <row r="827" spans="1:7" ht="12.75">
      <c r="A827" s="134"/>
      <c r="B827" s="137"/>
      <c r="C827" s="540" t="s">
        <v>400</v>
      </c>
      <c r="D827" s="541"/>
      <c r="E827" s="138">
        <v>1</v>
      </c>
      <c r="F827" s="345"/>
      <c r="G827" s="140"/>
    </row>
    <row r="828" spans="1:7" ht="12.75">
      <c r="A828" s="128">
        <v>106</v>
      </c>
      <c r="B828" s="129" t="s">
        <v>1281</v>
      </c>
      <c r="C828" s="130" t="s">
        <v>1280</v>
      </c>
      <c r="D828" s="131" t="s">
        <v>111</v>
      </c>
      <c r="E828" s="132">
        <f>SUM(E829:E837)</f>
        <v>72.78000000000002</v>
      </c>
      <c r="F828" s="132">
        <v>0</v>
      </c>
      <c r="G828" s="133">
        <f>E828*F828</f>
        <v>0</v>
      </c>
    </row>
    <row r="829" spans="1:7" ht="12.75">
      <c r="A829" s="134"/>
      <c r="B829" s="137"/>
      <c r="C829" s="540" t="s">
        <v>1282</v>
      </c>
      <c r="D829" s="541"/>
      <c r="E829" s="138">
        <v>23.88</v>
      </c>
      <c r="F829" s="345"/>
      <c r="G829" s="140"/>
    </row>
    <row r="830" spans="1:7" ht="12.75">
      <c r="A830" s="134"/>
      <c r="B830" s="137"/>
      <c r="C830" s="540" t="s">
        <v>1283</v>
      </c>
      <c r="D830" s="541" t="s">
        <v>1283</v>
      </c>
      <c r="E830" s="138">
        <v>6.53</v>
      </c>
      <c r="F830" s="345"/>
      <c r="G830" s="140"/>
    </row>
    <row r="831" spans="1:7" ht="12.75">
      <c r="A831" s="134"/>
      <c r="B831" s="137"/>
      <c r="C831" s="540" t="s">
        <v>1284</v>
      </c>
      <c r="D831" s="541" t="s">
        <v>1284</v>
      </c>
      <c r="E831" s="138">
        <v>9.71</v>
      </c>
      <c r="F831" s="345"/>
      <c r="G831" s="140"/>
    </row>
    <row r="832" spans="1:7" ht="12.75">
      <c r="A832" s="134"/>
      <c r="B832" s="137"/>
      <c r="C832" s="540" t="s">
        <v>1285</v>
      </c>
      <c r="D832" s="541" t="s">
        <v>1285</v>
      </c>
      <c r="E832" s="138">
        <v>9.09</v>
      </c>
      <c r="F832" s="345"/>
      <c r="G832" s="140"/>
    </row>
    <row r="833" spans="1:7" ht="12.75">
      <c r="A833" s="134"/>
      <c r="B833" s="137"/>
      <c r="C833" s="540" t="s">
        <v>1286</v>
      </c>
      <c r="D833" s="541"/>
      <c r="E833" s="138">
        <v>1.78</v>
      </c>
      <c r="F833" s="345"/>
      <c r="G833" s="140"/>
    </row>
    <row r="834" spans="1:7" ht="12.75">
      <c r="A834" s="134"/>
      <c r="B834" s="137"/>
      <c r="C834" s="540" t="s">
        <v>1287</v>
      </c>
      <c r="D834" s="541" t="s">
        <v>1287</v>
      </c>
      <c r="E834" s="138">
        <v>6.45</v>
      </c>
      <c r="F834" s="345"/>
      <c r="G834" s="140"/>
    </row>
    <row r="835" spans="1:7" ht="12.75">
      <c r="A835" s="134"/>
      <c r="B835" s="137"/>
      <c r="C835" s="540" t="s">
        <v>1288</v>
      </c>
      <c r="D835" s="541" t="s">
        <v>1288</v>
      </c>
      <c r="E835" s="138">
        <v>9.67</v>
      </c>
      <c r="F835" s="345"/>
      <c r="G835" s="140"/>
    </row>
    <row r="836" spans="1:7" ht="12.75">
      <c r="A836" s="134"/>
      <c r="B836" s="137"/>
      <c r="C836" s="540" t="s">
        <v>1289</v>
      </c>
      <c r="D836" s="541" t="s">
        <v>1289</v>
      </c>
      <c r="E836" s="138">
        <v>4.17</v>
      </c>
      <c r="F836" s="345"/>
      <c r="G836" s="140"/>
    </row>
    <row r="837" spans="1:7" ht="12.75">
      <c r="A837" s="134"/>
      <c r="B837" s="137"/>
      <c r="C837" s="540" t="s">
        <v>1290</v>
      </c>
      <c r="D837" s="541" t="s">
        <v>1290</v>
      </c>
      <c r="E837" s="138">
        <v>1.5</v>
      </c>
      <c r="F837" s="345"/>
      <c r="G837" s="140"/>
    </row>
    <row r="838" spans="1:7" ht="12.75">
      <c r="A838" s="128">
        <v>107</v>
      </c>
      <c r="B838" s="129" t="s">
        <v>1291</v>
      </c>
      <c r="C838" s="130" t="s">
        <v>1292</v>
      </c>
      <c r="D838" s="131" t="s">
        <v>111</v>
      </c>
      <c r="E838" s="132">
        <f>E839+E848+E869</f>
        <v>485.12</v>
      </c>
      <c r="F838" s="132">
        <v>0</v>
      </c>
      <c r="G838" s="133">
        <f>E838*F838</f>
        <v>0</v>
      </c>
    </row>
    <row r="839" spans="1:7" ht="12.75">
      <c r="A839" s="134"/>
      <c r="B839" s="137"/>
      <c r="C839" s="540" t="s">
        <v>1301</v>
      </c>
      <c r="D839" s="541"/>
      <c r="E839" s="138">
        <f>SUM(E840:E847)</f>
        <v>177.95</v>
      </c>
      <c r="F839" s="345"/>
      <c r="G839" s="140"/>
    </row>
    <row r="840" spans="1:7" ht="12.75">
      <c r="A840" s="134"/>
      <c r="B840" s="137"/>
      <c r="C840" s="540" t="s">
        <v>1293</v>
      </c>
      <c r="D840" s="541"/>
      <c r="E840" s="138">
        <v>11.4</v>
      </c>
      <c r="F840" s="345"/>
      <c r="G840" s="140"/>
    </row>
    <row r="841" spans="1:7" ht="12.75">
      <c r="A841" s="134"/>
      <c r="B841" s="137"/>
      <c r="C841" s="540" t="s">
        <v>1294</v>
      </c>
      <c r="D841" s="541"/>
      <c r="E841" s="138">
        <v>12.71</v>
      </c>
      <c r="F841" s="345"/>
      <c r="G841" s="140"/>
    </row>
    <row r="842" spans="1:7" ht="12.75">
      <c r="A842" s="134"/>
      <c r="B842" s="137"/>
      <c r="C842" s="540" t="s">
        <v>1295</v>
      </c>
      <c r="D842" s="541"/>
      <c r="E842" s="138">
        <v>11.39</v>
      </c>
      <c r="F842" s="345"/>
      <c r="G842" s="140"/>
    </row>
    <row r="843" spans="1:7" ht="12.75">
      <c r="A843" s="134"/>
      <c r="B843" s="137"/>
      <c r="C843" s="540" t="s">
        <v>1296</v>
      </c>
      <c r="D843" s="541"/>
      <c r="E843" s="138">
        <v>91.07</v>
      </c>
      <c r="F843" s="345"/>
      <c r="G843" s="140"/>
    </row>
    <row r="844" spans="1:7" ht="12.75">
      <c r="A844" s="134"/>
      <c r="B844" s="137"/>
      <c r="C844" s="540" t="s">
        <v>1297</v>
      </c>
      <c r="D844" s="541"/>
      <c r="E844" s="138">
        <v>12.65</v>
      </c>
      <c r="F844" s="345"/>
      <c r="G844" s="140"/>
    </row>
    <row r="845" spans="1:7" ht="12.75">
      <c r="A845" s="134"/>
      <c r="B845" s="137"/>
      <c r="C845" s="540" t="s">
        <v>1298</v>
      </c>
      <c r="D845" s="541"/>
      <c r="E845" s="138">
        <v>13.47</v>
      </c>
      <c r="F845" s="345"/>
      <c r="G845" s="140"/>
    </row>
    <row r="846" spans="1:7" ht="12.75">
      <c r="A846" s="134"/>
      <c r="B846" s="137"/>
      <c r="C846" s="540" t="s">
        <v>1299</v>
      </c>
      <c r="D846" s="541"/>
      <c r="E846" s="138">
        <v>17.23</v>
      </c>
      <c r="F846" s="345"/>
      <c r="G846" s="140"/>
    </row>
    <row r="847" spans="1:7" ht="12.75">
      <c r="A847" s="134"/>
      <c r="B847" s="137"/>
      <c r="C847" s="540" t="s">
        <v>1300</v>
      </c>
      <c r="D847" s="541"/>
      <c r="E847" s="138">
        <v>8.03</v>
      </c>
      <c r="F847" s="345"/>
      <c r="G847" s="140"/>
    </row>
    <row r="848" spans="1:7" ht="12.75">
      <c r="A848" s="134"/>
      <c r="B848" s="137"/>
      <c r="C848" s="540" t="s">
        <v>1302</v>
      </c>
      <c r="D848" s="541"/>
      <c r="E848" s="138">
        <f>SUM(E849:E868)</f>
        <v>232.28000000000003</v>
      </c>
      <c r="F848" s="345"/>
      <c r="G848" s="140"/>
    </row>
    <row r="849" spans="1:7" ht="25.5" customHeight="1">
      <c r="A849" s="134"/>
      <c r="B849" s="137"/>
      <c r="C849" s="540" t="s">
        <v>1303</v>
      </c>
      <c r="D849" s="541"/>
      <c r="E849" s="138">
        <v>6.64</v>
      </c>
      <c r="F849" s="345"/>
      <c r="G849" s="140"/>
    </row>
    <row r="850" spans="1:7" ht="12.75">
      <c r="A850" s="134"/>
      <c r="B850" s="137"/>
      <c r="C850" s="540" t="s">
        <v>1304</v>
      </c>
      <c r="D850" s="541"/>
      <c r="E850" s="138">
        <v>2.66</v>
      </c>
      <c r="F850" s="345"/>
      <c r="G850" s="140"/>
    </row>
    <row r="851" spans="1:7" ht="12.75">
      <c r="A851" s="134"/>
      <c r="B851" s="137"/>
      <c r="C851" s="540" t="s">
        <v>1305</v>
      </c>
      <c r="D851" s="541"/>
      <c r="E851" s="138">
        <v>9.87</v>
      </c>
      <c r="F851" s="345"/>
      <c r="G851" s="140"/>
    </row>
    <row r="852" spans="1:7" ht="12.75">
      <c r="A852" s="134"/>
      <c r="B852" s="137"/>
      <c r="C852" s="540" t="s">
        <v>1306</v>
      </c>
      <c r="D852" s="541"/>
      <c r="E852" s="138">
        <v>18.96</v>
      </c>
      <c r="F852" s="345"/>
      <c r="G852" s="140"/>
    </row>
    <row r="853" spans="1:7" ht="24.75" customHeight="1">
      <c r="A853" s="134"/>
      <c r="B853" s="137"/>
      <c r="C853" s="540" t="s">
        <v>1307</v>
      </c>
      <c r="D853" s="541"/>
      <c r="E853" s="138">
        <v>34.89</v>
      </c>
      <c r="F853" s="345"/>
      <c r="G853" s="140"/>
    </row>
    <row r="854" spans="1:7" ht="12.75">
      <c r="A854" s="134"/>
      <c r="B854" s="137"/>
      <c r="C854" s="540" t="s">
        <v>1308</v>
      </c>
      <c r="D854" s="541"/>
      <c r="E854" s="138">
        <v>2.25</v>
      </c>
      <c r="F854" s="345"/>
      <c r="G854" s="140"/>
    </row>
    <row r="855" spans="1:7" ht="12.75">
      <c r="A855" s="134"/>
      <c r="B855" s="137"/>
      <c r="C855" s="540" t="s">
        <v>1309</v>
      </c>
      <c r="D855" s="541"/>
      <c r="E855" s="138">
        <v>9.19</v>
      </c>
      <c r="F855" s="345"/>
      <c r="G855" s="140"/>
    </row>
    <row r="856" spans="1:7" ht="12.75">
      <c r="A856" s="134"/>
      <c r="B856" s="137"/>
      <c r="C856" s="540" t="s">
        <v>1310</v>
      </c>
      <c r="D856" s="541"/>
      <c r="E856" s="138">
        <v>18.38</v>
      </c>
      <c r="F856" s="345"/>
      <c r="G856" s="140"/>
    </row>
    <row r="857" spans="1:7" ht="12.75">
      <c r="A857" s="134"/>
      <c r="B857" s="137"/>
      <c r="C857" s="540" t="s">
        <v>1311</v>
      </c>
      <c r="D857" s="541"/>
      <c r="E857" s="138">
        <v>13.14</v>
      </c>
      <c r="F857" s="345"/>
      <c r="G857" s="140"/>
    </row>
    <row r="858" spans="1:7" ht="12.75">
      <c r="A858" s="134"/>
      <c r="B858" s="137"/>
      <c r="C858" s="540" t="s">
        <v>1312</v>
      </c>
      <c r="D858" s="541"/>
      <c r="E858" s="138">
        <v>13.35</v>
      </c>
      <c r="F858" s="345"/>
      <c r="G858" s="140"/>
    </row>
    <row r="859" spans="1:7" ht="12.75">
      <c r="A859" s="134"/>
      <c r="B859" s="137"/>
      <c r="C859" s="540" t="s">
        <v>1313</v>
      </c>
      <c r="D859" s="541"/>
      <c r="E859" s="138">
        <v>19.81</v>
      </c>
      <c r="F859" s="345"/>
      <c r="G859" s="140"/>
    </row>
    <row r="860" spans="1:7" ht="12.75">
      <c r="A860" s="134"/>
      <c r="B860" s="137"/>
      <c r="C860" s="540" t="s">
        <v>1314</v>
      </c>
      <c r="D860" s="541"/>
      <c r="E860" s="138">
        <v>13.19</v>
      </c>
      <c r="F860" s="345"/>
      <c r="G860" s="140"/>
    </row>
    <row r="861" spans="1:7" ht="12.75">
      <c r="A861" s="134"/>
      <c r="B861" s="137"/>
      <c r="C861" s="540" t="s">
        <v>1315</v>
      </c>
      <c r="D861" s="541"/>
      <c r="E861" s="138">
        <v>8.03</v>
      </c>
      <c r="F861" s="345"/>
      <c r="G861" s="140"/>
    </row>
    <row r="862" spans="1:7" ht="12.75">
      <c r="A862" s="134"/>
      <c r="B862" s="137"/>
      <c r="C862" s="540" t="s">
        <v>1316</v>
      </c>
      <c r="D862" s="541"/>
      <c r="E862" s="138">
        <v>6.71</v>
      </c>
      <c r="F862" s="345"/>
      <c r="G862" s="140"/>
    </row>
    <row r="863" spans="1:7" ht="12.75">
      <c r="A863" s="134"/>
      <c r="B863" s="137"/>
      <c r="C863" s="540" t="s">
        <v>1317</v>
      </c>
      <c r="D863" s="541"/>
      <c r="E863" s="138">
        <v>4.35</v>
      </c>
      <c r="F863" s="345"/>
      <c r="G863" s="140"/>
    </row>
    <row r="864" spans="1:7" ht="12.75">
      <c r="A864" s="134"/>
      <c r="B864" s="137"/>
      <c r="C864" s="540" t="s">
        <v>1318</v>
      </c>
      <c r="D864" s="541"/>
      <c r="E864" s="138">
        <v>10.28</v>
      </c>
      <c r="F864" s="345"/>
      <c r="G864" s="140"/>
    </row>
    <row r="865" spans="1:7" ht="12.75">
      <c r="A865" s="134"/>
      <c r="B865" s="137"/>
      <c r="C865" s="540" t="s">
        <v>1319</v>
      </c>
      <c r="D865" s="541"/>
      <c r="E865" s="138">
        <v>11.33</v>
      </c>
      <c r="F865" s="345"/>
      <c r="G865" s="140"/>
    </row>
    <row r="866" spans="1:7" ht="12.75">
      <c r="A866" s="134"/>
      <c r="B866" s="137"/>
      <c r="C866" s="540" t="s">
        <v>1320</v>
      </c>
      <c r="D866" s="541"/>
      <c r="E866" s="138">
        <v>1.5</v>
      </c>
      <c r="F866" s="345"/>
      <c r="G866" s="140"/>
    </row>
    <row r="867" spans="1:7" ht="12.75">
      <c r="A867" s="134"/>
      <c r="B867" s="137"/>
      <c r="C867" s="540" t="s">
        <v>1321</v>
      </c>
      <c r="D867" s="541"/>
      <c r="E867" s="138">
        <v>5.94</v>
      </c>
      <c r="F867" s="345"/>
      <c r="G867" s="140"/>
    </row>
    <row r="868" spans="1:7" ht="12.75">
      <c r="A868" s="134"/>
      <c r="B868" s="137"/>
      <c r="C868" s="540" t="s">
        <v>1322</v>
      </c>
      <c r="D868" s="541"/>
      <c r="E868" s="138">
        <v>21.81</v>
      </c>
      <c r="F868" s="345"/>
      <c r="G868" s="140"/>
    </row>
    <row r="869" spans="1:7" ht="12.75">
      <c r="A869" s="134"/>
      <c r="B869" s="137"/>
      <c r="C869" s="540" t="s">
        <v>1323</v>
      </c>
      <c r="D869" s="541"/>
      <c r="E869" s="344">
        <f>SUM(E870:E874)</f>
        <v>74.89</v>
      </c>
      <c r="F869" s="345"/>
      <c r="G869" s="140"/>
    </row>
    <row r="870" spans="1:7" ht="12.75">
      <c r="A870" s="134"/>
      <c r="B870" s="137"/>
      <c r="C870" s="540" t="s">
        <v>1533</v>
      </c>
      <c r="D870" s="541"/>
      <c r="E870" s="138">
        <v>9.93</v>
      </c>
      <c r="F870" s="345"/>
      <c r="G870" s="140"/>
    </row>
    <row r="871" spans="1:7" ht="12.75">
      <c r="A871" s="134"/>
      <c r="B871" s="137"/>
      <c r="C871" s="540" t="s">
        <v>1534</v>
      </c>
      <c r="D871" s="541"/>
      <c r="E871" s="138">
        <v>2.98</v>
      </c>
      <c r="F871" s="345"/>
      <c r="G871" s="140"/>
    </row>
    <row r="872" spans="1:7" ht="12.75">
      <c r="A872" s="134"/>
      <c r="B872" s="137"/>
      <c r="C872" s="540" t="s">
        <v>1535</v>
      </c>
      <c r="D872" s="541"/>
      <c r="E872" s="138">
        <v>14.2</v>
      </c>
      <c r="F872" s="345"/>
      <c r="G872" s="140"/>
    </row>
    <row r="873" spans="1:7" ht="12.75">
      <c r="A873" s="134"/>
      <c r="B873" s="137"/>
      <c r="C873" s="540" t="s">
        <v>1536</v>
      </c>
      <c r="D873" s="541"/>
      <c r="E873" s="138">
        <v>7.68</v>
      </c>
      <c r="F873" s="345"/>
      <c r="G873" s="140"/>
    </row>
    <row r="874" spans="1:7" ht="12.75">
      <c r="A874" s="134"/>
      <c r="B874" s="137"/>
      <c r="C874" s="540" t="s">
        <v>1538</v>
      </c>
      <c r="D874" s="541"/>
      <c r="E874" s="138">
        <v>40.1</v>
      </c>
      <c r="F874" s="345"/>
      <c r="G874" s="140"/>
    </row>
    <row r="875" spans="1:7" ht="12.75">
      <c r="A875" s="128">
        <v>108</v>
      </c>
      <c r="B875" s="129" t="s">
        <v>409</v>
      </c>
      <c r="C875" s="130" t="s">
        <v>405</v>
      </c>
      <c r="D875" s="131" t="s">
        <v>111</v>
      </c>
      <c r="E875" s="132">
        <f>E876+E877+E878</f>
        <v>2484.4</v>
      </c>
      <c r="F875" s="132">
        <v>0</v>
      </c>
      <c r="G875" s="133">
        <f>E875*F875</f>
        <v>0</v>
      </c>
    </row>
    <row r="876" spans="1:7" ht="12.75">
      <c r="A876" s="134"/>
      <c r="B876" s="137"/>
      <c r="C876" s="540" t="s">
        <v>2108</v>
      </c>
      <c r="D876" s="541"/>
      <c r="E876" s="344">
        <v>3042.3</v>
      </c>
      <c r="F876" s="345"/>
      <c r="G876" s="140"/>
    </row>
    <row r="877" spans="1:7" ht="12.75">
      <c r="A877" s="134"/>
      <c r="B877" s="137"/>
      <c r="C877" s="540" t="s">
        <v>406</v>
      </c>
      <c r="D877" s="541"/>
      <c r="E877" s="344">
        <v>-485.12</v>
      </c>
      <c r="F877" s="345"/>
      <c r="G877" s="140"/>
    </row>
    <row r="878" spans="1:7" ht="12.75">
      <c r="A878" s="134"/>
      <c r="B878" s="137"/>
      <c r="C878" s="540" t="s">
        <v>407</v>
      </c>
      <c r="D878" s="541"/>
      <c r="E878" s="344">
        <v>-72.78</v>
      </c>
      <c r="F878" s="345"/>
      <c r="G878" s="140"/>
    </row>
    <row r="879" spans="1:7" ht="12.75">
      <c r="A879" s="128">
        <v>109</v>
      </c>
      <c r="B879" s="129" t="s">
        <v>410</v>
      </c>
      <c r="C879" s="130" t="s">
        <v>408</v>
      </c>
      <c r="D879" s="131" t="s">
        <v>111</v>
      </c>
      <c r="E879" s="132">
        <f>E880*1</f>
        <v>946.56</v>
      </c>
      <c r="F879" s="132">
        <v>0</v>
      </c>
      <c r="G879" s="133">
        <f>E879*F879</f>
        <v>0</v>
      </c>
    </row>
    <row r="880" spans="1:7" ht="12.75">
      <c r="A880" s="134"/>
      <c r="B880" s="137"/>
      <c r="C880" s="540" t="s">
        <v>411</v>
      </c>
      <c r="D880" s="541"/>
      <c r="E880" s="138">
        <v>946.56</v>
      </c>
      <c r="F880" s="345"/>
      <c r="G880" s="140"/>
    </row>
    <row r="881" spans="1:7" ht="12.75">
      <c r="A881" s="141"/>
      <c r="B881" s="142" t="s">
        <v>76</v>
      </c>
      <c r="C881" s="143" t="str">
        <f>CONCATENATE(B562," ",C562)</f>
        <v>96 Bourání konstrukcí</v>
      </c>
      <c r="D881" s="144"/>
      <c r="E881" s="145"/>
      <c r="F881" s="146"/>
      <c r="G881" s="147">
        <f>SUM(G562:G880)</f>
        <v>0</v>
      </c>
    </row>
    <row r="882" spans="1:8" ht="12.75">
      <c r="A882" s="120" t="s">
        <v>72</v>
      </c>
      <c r="B882" s="121" t="s">
        <v>519</v>
      </c>
      <c r="C882" s="122" t="s">
        <v>520</v>
      </c>
      <c r="D882" s="123"/>
      <c r="E882" s="124"/>
      <c r="F882" s="124"/>
      <c r="G882" s="125"/>
      <c r="H882" s="126"/>
    </row>
    <row r="883" spans="1:7" ht="12.75">
      <c r="A883" s="128">
        <v>110</v>
      </c>
      <c r="B883" s="129" t="s">
        <v>521</v>
      </c>
      <c r="C883" s="130" t="s">
        <v>522</v>
      </c>
      <c r="D883" s="131" t="s">
        <v>106</v>
      </c>
      <c r="E883" s="132">
        <v>359.1</v>
      </c>
      <c r="F883" s="132"/>
      <c r="G883" s="133">
        <f>E883*F883</f>
        <v>0</v>
      </c>
    </row>
    <row r="884" spans="1:7" ht="12.75">
      <c r="A884" s="141"/>
      <c r="B884" s="142" t="s">
        <v>76</v>
      </c>
      <c r="C884" s="143" t="str">
        <f>CONCATENATE(B882," ",C882)</f>
        <v>99 Staveništní přesun hmot</v>
      </c>
      <c r="D884" s="144"/>
      <c r="E884" s="145"/>
      <c r="F884" s="146"/>
      <c r="G884" s="147">
        <f>SUM(G882:G883)</f>
        <v>0</v>
      </c>
    </row>
    <row r="885" spans="1:8" ht="12.75">
      <c r="A885" s="120" t="s">
        <v>72</v>
      </c>
      <c r="B885" s="121" t="s">
        <v>523</v>
      </c>
      <c r="C885" s="122" t="s">
        <v>524</v>
      </c>
      <c r="D885" s="123"/>
      <c r="E885" s="124"/>
      <c r="F885" s="124"/>
      <c r="G885" s="125"/>
      <c r="H885" s="126"/>
    </row>
    <row r="886" spans="1:7" ht="22.5">
      <c r="A886" s="128">
        <v>111</v>
      </c>
      <c r="B886" s="129" t="s">
        <v>525</v>
      </c>
      <c r="C886" s="130" t="s">
        <v>526</v>
      </c>
      <c r="D886" s="131" t="s">
        <v>111</v>
      </c>
      <c r="E886" s="132">
        <f>SUM(E887:E915)</f>
        <v>173.73</v>
      </c>
      <c r="F886" s="132"/>
      <c r="G886" s="133">
        <f>E886*F886</f>
        <v>0</v>
      </c>
    </row>
    <row r="887" spans="1:7" ht="12.75">
      <c r="A887" s="134"/>
      <c r="B887" s="137"/>
      <c r="C887" s="540" t="s">
        <v>2071</v>
      </c>
      <c r="D887" s="541"/>
      <c r="E887" s="138">
        <v>17.4</v>
      </c>
      <c r="F887" s="139"/>
      <c r="G887" s="140"/>
    </row>
    <row r="888" spans="1:7" ht="12.75">
      <c r="A888" s="134"/>
      <c r="B888" s="137"/>
      <c r="C888" s="540" t="s">
        <v>527</v>
      </c>
      <c r="D888" s="541"/>
      <c r="E888" s="138">
        <v>15.23</v>
      </c>
      <c r="F888" s="139"/>
      <c r="G888" s="140"/>
    </row>
    <row r="889" spans="1:7" ht="12.75">
      <c r="A889" s="134"/>
      <c r="B889" s="137"/>
      <c r="C889" s="540" t="s">
        <v>262</v>
      </c>
      <c r="D889" s="541"/>
      <c r="E889" s="138">
        <v>2.21</v>
      </c>
      <c r="F889" s="139"/>
      <c r="G889" s="140"/>
    </row>
    <row r="890" spans="1:7" ht="12.75">
      <c r="A890" s="134"/>
      <c r="B890" s="137"/>
      <c r="C890" s="540" t="s">
        <v>2072</v>
      </c>
      <c r="D890" s="541"/>
      <c r="E890" s="138">
        <v>0.72</v>
      </c>
      <c r="F890" s="139"/>
      <c r="G890" s="140"/>
    </row>
    <row r="891" spans="1:7" ht="12.75">
      <c r="A891" s="134"/>
      <c r="B891" s="137"/>
      <c r="C891" s="540" t="s">
        <v>528</v>
      </c>
      <c r="D891" s="541"/>
      <c r="E891" s="138">
        <v>1.86</v>
      </c>
      <c r="F891" s="139"/>
      <c r="G891" s="140"/>
    </row>
    <row r="892" spans="1:7" ht="12.75">
      <c r="A892" s="134"/>
      <c r="B892" s="137"/>
      <c r="C892" s="540" t="s">
        <v>2073</v>
      </c>
      <c r="D892" s="541"/>
      <c r="E892" s="138">
        <v>0.92</v>
      </c>
      <c r="F892" s="139"/>
      <c r="G892" s="140"/>
    </row>
    <row r="893" spans="1:7" ht="12.75">
      <c r="A893" s="134"/>
      <c r="B893" s="137"/>
      <c r="C893" s="540" t="s">
        <v>529</v>
      </c>
      <c r="D893" s="541"/>
      <c r="E893" s="138">
        <v>3.63</v>
      </c>
      <c r="F893" s="139"/>
      <c r="G893" s="140"/>
    </row>
    <row r="894" spans="1:7" ht="12.75">
      <c r="A894" s="134"/>
      <c r="B894" s="137"/>
      <c r="C894" s="540" t="s">
        <v>2074</v>
      </c>
      <c r="D894" s="541"/>
      <c r="E894" s="138">
        <v>0.92</v>
      </c>
      <c r="F894" s="139"/>
      <c r="G894" s="140"/>
    </row>
    <row r="895" spans="1:7" ht="12.75">
      <c r="A895" s="134"/>
      <c r="B895" s="137"/>
      <c r="C895" s="540" t="s">
        <v>530</v>
      </c>
      <c r="D895" s="541"/>
      <c r="E895" s="138">
        <v>2.62</v>
      </c>
      <c r="F895" s="139"/>
      <c r="G895" s="140"/>
    </row>
    <row r="896" spans="1:7" ht="25.5" customHeight="1">
      <c r="A896" s="134"/>
      <c r="B896" s="137"/>
      <c r="C896" s="540" t="s">
        <v>2075</v>
      </c>
      <c r="D896" s="541"/>
      <c r="E896" s="138">
        <v>2.56</v>
      </c>
      <c r="F896" s="139"/>
      <c r="G896" s="140"/>
    </row>
    <row r="897" spans="1:7" ht="12.75">
      <c r="A897" s="134"/>
      <c r="B897" s="137"/>
      <c r="C897" s="540" t="s">
        <v>531</v>
      </c>
      <c r="D897" s="541"/>
      <c r="E897" s="138">
        <v>10.64</v>
      </c>
      <c r="F897" s="139"/>
      <c r="G897" s="140"/>
    </row>
    <row r="898" spans="1:7" ht="12.75">
      <c r="A898" s="134"/>
      <c r="B898" s="137"/>
      <c r="C898" s="540" t="s">
        <v>2076</v>
      </c>
      <c r="D898" s="541"/>
      <c r="E898" s="138">
        <v>2.36</v>
      </c>
      <c r="F898" s="139"/>
      <c r="G898" s="140"/>
    </row>
    <row r="899" spans="1:7" ht="12.75">
      <c r="A899" s="134"/>
      <c r="B899" s="137"/>
      <c r="C899" s="540" t="s">
        <v>532</v>
      </c>
      <c r="D899" s="541"/>
      <c r="E899" s="138">
        <v>9.85</v>
      </c>
      <c r="F899" s="139"/>
      <c r="G899" s="140"/>
    </row>
    <row r="900" spans="1:7" ht="12.75">
      <c r="A900" s="134"/>
      <c r="B900" s="137"/>
      <c r="C900" s="540" t="s">
        <v>2077</v>
      </c>
      <c r="D900" s="541"/>
      <c r="E900" s="138">
        <v>2.21</v>
      </c>
      <c r="F900" s="139"/>
      <c r="G900" s="140"/>
    </row>
    <row r="901" spans="1:7" ht="12.75">
      <c r="A901" s="134"/>
      <c r="B901" s="137"/>
      <c r="C901" s="540" t="s">
        <v>533</v>
      </c>
      <c r="D901" s="541"/>
      <c r="E901" s="138">
        <v>11.62</v>
      </c>
      <c r="F901" s="139"/>
      <c r="G901" s="140"/>
    </row>
    <row r="902" spans="1:7" ht="10.5" customHeight="1">
      <c r="A902" s="134"/>
      <c r="B902" s="137"/>
      <c r="C902" s="540" t="s">
        <v>2078</v>
      </c>
      <c r="D902" s="541"/>
      <c r="E902" s="138">
        <v>11.6</v>
      </c>
      <c r="F902" s="139"/>
      <c r="G902" s="140"/>
    </row>
    <row r="903" spans="1:7" ht="12.75">
      <c r="A903" s="134"/>
      <c r="B903" s="137"/>
      <c r="C903" s="540" t="s">
        <v>559</v>
      </c>
      <c r="D903" s="541"/>
      <c r="E903" s="138">
        <v>12.26</v>
      </c>
      <c r="F903" s="139"/>
      <c r="G903" s="140"/>
    </row>
    <row r="904" spans="1:7" ht="12.75">
      <c r="A904" s="134"/>
      <c r="B904" s="137"/>
      <c r="C904" s="540" t="s">
        <v>263</v>
      </c>
      <c r="D904" s="541"/>
      <c r="E904" s="138">
        <v>1.98</v>
      </c>
      <c r="F904" s="139"/>
      <c r="G904" s="140"/>
    </row>
    <row r="905" spans="1:7" ht="12.75">
      <c r="A905" s="134"/>
      <c r="B905" s="137"/>
      <c r="C905" s="540" t="s">
        <v>2079</v>
      </c>
      <c r="D905" s="541"/>
      <c r="E905" s="138">
        <v>0.92</v>
      </c>
      <c r="F905" s="139"/>
      <c r="G905" s="140"/>
    </row>
    <row r="906" spans="1:7" ht="12.75">
      <c r="A906" s="134"/>
      <c r="B906" s="137"/>
      <c r="C906" s="540" t="s">
        <v>560</v>
      </c>
      <c r="D906" s="541"/>
      <c r="E906" s="138">
        <v>3.37</v>
      </c>
      <c r="F906" s="139"/>
      <c r="G906" s="140"/>
    </row>
    <row r="907" spans="1:7" ht="25.5" customHeight="1">
      <c r="A907" s="134"/>
      <c r="B907" s="137"/>
      <c r="C907" s="540" t="s">
        <v>2080</v>
      </c>
      <c r="D907" s="541"/>
      <c r="E907" s="138">
        <v>3.09</v>
      </c>
      <c r="F907" s="139"/>
      <c r="G907" s="140"/>
    </row>
    <row r="908" spans="1:7" ht="12.75">
      <c r="A908" s="134"/>
      <c r="B908" s="137"/>
      <c r="C908" s="540" t="s">
        <v>561</v>
      </c>
      <c r="D908" s="541"/>
      <c r="E908" s="138">
        <v>11.26</v>
      </c>
      <c r="F908" s="139"/>
      <c r="G908" s="140"/>
    </row>
    <row r="909" spans="1:7" ht="26.25" customHeight="1">
      <c r="A909" s="134"/>
      <c r="B909" s="137"/>
      <c r="C909" s="540" t="s">
        <v>2081</v>
      </c>
      <c r="D909" s="541"/>
      <c r="E909" s="138">
        <v>3.09</v>
      </c>
      <c r="F909" s="139"/>
      <c r="G909" s="140"/>
    </row>
    <row r="910" spans="1:7" ht="12.75">
      <c r="A910" s="134"/>
      <c r="B910" s="137"/>
      <c r="C910" s="540" t="s">
        <v>561</v>
      </c>
      <c r="D910" s="541"/>
      <c r="E910" s="138">
        <v>11.26</v>
      </c>
      <c r="F910" s="139"/>
      <c r="G910" s="140"/>
    </row>
    <row r="911" spans="1:7" ht="12.75">
      <c r="A911" s="134"/>
      <c r="B911" s="137"/>
      <c r="C911" s="540" t="s">
        <v>2082</v>
      </c>
      <c r="D911" s="541"/>
      <c r="E911" s="138">
        <v>1.04</v>
      </c>
      <c r="F911" s="139"/>
      <c r="G911" s="140"/>
    </row>
    <row r="912" spans="1:7" ht="12.75">
      <c r="A912" s="134"/>
      <c r="B912" s="137"/>
      <c r="C912" s="540" t="s">
        <v>562</v>
      </c>
      <c r="D912" s="541"/>
      <c r="E912" s="138">
        <v>3.38</v>
      </c>
      <c r="F912" s="139"/>
      <c r="G912" s="140"/>
    </row>
    <row r="913" spans="1:7" ht="15.75" customHeight="1">
      <c r="A913" s="134"/>
      <c r="B913" s="137"/>
      <c r="C913" s="540" t="s">
        <v>2083</v>
      </c>
      <c r="D913" s="541"/>
      <c r="E913" s="138">
        <v>11.6</v>
      </c>
      <c r="F913" s="139"/>
      <c r="G913" s="140"/>
    </row>
    <row r="914" spans="1:7" ht="12.75">
      <c r="A914" s="134"/>
      <c r="B914" s="137"/>
      <c r="C914" s="540" t="s">
        <v>563</v>
      </c>
      <c r="D914" s="541"/>
      <c r="E914" s="138">
        <v>12.1</v>
      </c>
      <c r="F914" s="139"/>
      <c r="G914" s="140"/>
    </row>
    <row r="915" spans="1:7" ht="12.75">
      <c r="A915" s="134"/>
      <c r="B915" s="137"/>
      <c r="C915" s="540" t="s">
        <v>264</v>
      </c>
      <c r="D915" s="541"/>
      <c r="E915" s="138">
        <v>2.03</v>
      </c>
      <c r="F915" s="139"/>
      <c r="G915" s="140"/>
    </row>
    <row r="916" spans="1:7" ht="12.75">
      <c r="A916" s="128">
        <v>112</v>
      </c>
      <c r="B916" s="129" t="s">
        <v>564</v>
      </c>
      <c r="C916" s="130" t="s">
        <v>565</v>
      </c>
      <c r="D916" s="131" t="s">
        <v>158</v>
      </c>
      <c r="E916" s="132">
        <f>SUM(E917:E929)</f>
        <v>206.37999999999994</v>
      </c>
      <c r="F916" s="132">
        <v>0</v>
      </c>
      <c r="G916" s="133">
        <f>E916*F916</f>
        <v>0</v>
      </c>
    </row>
    <row r="917" spans="1:7" ht="12.75">
      <c r="A917" s="134"/>
      <c r="B917" s="137"/>
      <c r="C917" s="540" t="s">
        <v>566</v>
      </c>
      <c r="D917" s="541"/>
      <c r="E917" s="138">
        <v>27.96</v>
      </c>
      <c r="F917" s="139"/>
      <c r="G917" s="140"/>
    </row>
    <row r="918" spans="1:7" ht="12.75">
      <c r="A918" s="134"/>
      <c r="B918" s="137"/>
      <c r="C918" s="540" t="s">
        <v>2407</v>
      </c>
      <c r="D918" s="541"/>
      <c r="E918" s="138">
        <v>5.48</v>
      </c>
      <c r="F918" s="139"/>
      <c r="G918" s="140"/>
    </row>
    <row r="919" spans="1:7" ht="12.75">
      <c r="A919" s="134"/>
      <c r="B919" s="137"/>
      <c r="C919" s="540" t="s">
        <v>2408</v>
      </c>
      <c r="D919" s="541"/>
      <c r="E919" s="138">
        <v>7.64</v>
      </c>
      <c r="F919" s="139"/>
      <c r="G919" s="140"/>
    </row>
    <row r="920" spans="1:7" ht="12.75">
      <c r="A920" s="134"/>
      <c r="B920" s="137"/>
      <c r="C920" s="540" t="s">
        <v>567</v>
      </c>
      <c r="D920" s="541"/>
      <c r="E920" s="138">
        <v>6.86</v>
      </c>
      <c r="F920" s="139"/>
      <c r="G920" s="140"/>
    </row>
    <row r="921" spans="1:7" ht="12.75">
      <c r="A921" s="134"/>
      <c r="B921" s="137"/>
      <c r="C921" s="540" t="s">
        <v>568</v>
      </c>
      <c r="D921" s="541"/>
      <c r="E921" s="138">
        <v>25.36</v>
      </c>
      <c r="F921" s="139"/>
      <c r="G921" s="140"/>
    </row>
    <row r="922" spans="1:7" ht="12.75">
      <c r="A922" s="134"/>
      <c r="B922" s="137"/>
      <c r="C922" s="540" t="s">
        <v>2409</v>
      </c>
      <c r="D922" s="541"/>
      <c r="E922" s="138">
        <v>14.1</v>
      </c>
      <c r="F922" s="139"/>
      <c r="G922" s="140"/>
    </row>
    <row r="923" spans="1:7" ht="12.75">
      <c r="A923" s="134"/>
      <c r="B923" s="137"/>
      <c r="C923" s="540" t="s">
        <v>2422</v>
      </c>
      <c r="D923" s="541"/>
      <c r="E923" s="138">
        <v>15.16</v>
      </c>
      <c r="F923" s="139"/>
      <c r="G923" s="140"/>
    </row>
    <row r="924" spans="1:7" ht="12.75">
      <c r="A924" s="134"/>
      <c r="B924" s="137"/>
      <c r="C924" s="540" t="s">
        <v>569</v>
      </c>
      <c r="D924" s="541"/>
      <c r="E924" s="138">
        <v>22.52</v>
      </c>
      <c r="F924" s="139"/>
      <c r="G924" s="140"/>
    </row>
    <row r="925" spans="1:7" ht="12.75">
      <c r="A925" s="134"/>
      <c r="B925" s="137"/>
      <c r="C925" s="540" t="s">
        <v>2423</v>
      </c>
      <c r="D925" s="541"/>
      <c r="E925" s="138">
        <v>8.1</v>
      </c>
      <c r="F925" s="139"/>
      <c r="G925" s="140"/>
    </row>
    <row r="926" spans="1:7" ht="12.75">
      <c r="A926" s="134"/>
      <c r="B926" s="137"/>
      <c r="C926" s="540" t="s">
        <v>570</v>
      </c>
      <c r="D926" s="541"/>
      <c r="E926" s="138">
        <v>22.45</v>
      </c>
      <c r="F926" s="139"/>
      <c r="G926" s="140"/>
    </row>
    <row r="927" spans="1:7" ht="12.75">
      <c r="A927" s="134"/>
      <c r="B927" s="137"/>
      <c r="C927" s="540" t="s">
        <v>571</v>
      </c>
      <c r="D927" s="541"/>
      <c r="E927" s="138">
        <v>22.45</v>
      </c>
      <c r="F927" s="139"/>
      <c r="G927" s="140"/>
    </row>
    <row r="928" spans="1:7" ht="12.75">
      <c r="A928" s="134"/>
      <c r="B928" s="137"/>
      <c r="C928" s="540" t="s">
        <v>2424</v>
      </c>
      <c r="D928" s="541"/>
      <c r="E928" s="138">
        <v>8.1</v>
      </c>
      <c r="F928" s="139"/>
      <c r="G928" s="140"/>
    </row>
    <row r="929" spans="1:7" ht="12.75">
      <c r="A929" s="134"/>
      <c r="B929" s="137"/>
      <c r="C929" s="540" t="s">
        <v>572</v>
      </c>
      <c r="D929" s="541"/>
      <c r="E929" s="138">
        <v>20.2</v>
      </c>
      <c r="F929" s="139"/>
      <c r="G929" s="140"/>
    </row>
    <row r="930" spans="1:7" ht="22.5">
      <c r="A930" s="128">
        <v>113</v>
      </c>
      <c r="B930" s="129" t="s">
        <v>268</v>
      </c>
      <c r="C930" s="130" t="s">
        <v>265</v>
      </c>
      <c r="D930" s="131" t="s">
        <v>111</v>
      </c>
      <c r="E930" s="132">
        <f>E931*1</f>
        <v>492.95</v>
      </c>
      <c r="F930" s="132">
        <v>0</v>
      </c>
      <c r="G930" s="133">
        <f>E930*F930</f>
        <v>0</v>
      </c>
    </row>
    <row r="931" spans="1:7" ht="12.75">
      <c r="A931" s="134"/>
      <c r="B931" s="137"/>
      <c r="C931" s="540" t="s">
        <v>266</v>
      </c>
      <c r="D931" s="541"/>
      <c r="E931" s="138">
        <v>492.95</v>
      </c>
      <c r="F931" s="139"/>
      <c r="G931" s="140"/>
    </row>
    <row r="932" spans="1:7" ht="12.75">
      <c r="A932" s="128">
        <v>114</v>
      </c>
      <c r="B932" s="129" t="s">
        <v>269</v>
      </c>
      <c r="C932" s="130" t="s">
        <v>267</v>
      </c>
      <c r="D932" s="131" t="s">
        <v>111</v>
      </c>
      <c r="E932" s="132">
        <f>E933*1</f>
        <v>492.95</v>
      </c>
      <c r="F932" s="132">
        <v>0</v>
      </c>
      <c r="G932" s="133">
        <f>E932*F932</f>
        <v>0</v>
      </c>
    </row>
    <row r="933" spans="1:7" ht="12.75">
      <c r="A933" s="134"/>
      <c r="B933" s="137"/>
      <c r="C933" s="540" t="s">
        <v>266</v>
      </c>
      <c r="D933" s="541"/>
      <c r="E933" s="138">
        <v>492.95</v>
      </c>
      <c r="F933" s="139"/>
      <c r="G933" s="140"/>
    </row>
    <row r="934" spans="1:7" ht="12.75">
      <c r="A934" s="128">
        <v>115</v>
      </c>
      <c r="B934" s="129" t="s">
        <v>573</v>
      </c>
      <c r="C934" s="130" t="s">
        <v>574</v>
      </c>
      <c r="D934" s="131" t="s">
        <v>61</v>
      </c>
      <c r="E934" s="132">
        <f>SUM(G885:G933)</f>
        <v>0</v>
      </c>
      <c r="F934" s="132">
        <v>0</v>
      </c>
      <c r="G934" s="133">
        <f>E934*F934</f>
        <v>0</v>
      </c>
    </row>
    <row r="935" spans="1:7" ht="12.75">
      <c r="A935" s="141"/>
      <c r="B935" s="142" t="s">
        <v>76</v>
      </c>
      <c r="C935" s="143" t="str">
        <f>CONCATENATE(B885," ",C885)</f>
        <v>711 Izolace proti vodě</v>
      </c>
      <c r="D935" s="144"/>
      <c r="E935" s="145"/>
      <c r="F935" s="146"/>
      <c r="G935" s="147">
        <f>SUM(G885:G934)</f>
        <v>0</v>
      </c>
    </row>
    <row r="936" spans="1:8" ht="12.75">
      <c r="A936" s="120" t="s">
        <v>72</v>
      </c>
      <c r="B936" s="121" t="s">
        <v>575</v>
      </c>
      <c r="C936" s="122" t="s">
        <v>576</v>
      </c>
      <c r="D936" s="123"/>
      <c r="E936" s="124"/>
      <c r="F936" s="124"/>
      <c r="G936" s="125"/>
      <c r="H936" s="126"/>
    </row>
    <row r="937" spans="1:7" ht="12.75">
      <c r="A937" s="128">
        <v>116</v>
      </c>
      <c r="B937" s="129" t="s">
        <v>577</v>
      </c>
      <c r="C937" s="130" t="s">
        <v>578</v>
      </c>
      <c r="D937" s="131" t="s">
        <v>2371</v>
      </c>
      <c r="E937" s="132">
        <v>1</v>
      </c>
      <c r="F937" s="132">
        <f>ZTI!J16</f>
        <v>0</v>
      </c>
      <c r="G937" s="133">
        <f>E937*F937</f>
        <v>0</v>
      </c>
    </row>
    <row r="938" spans="1:7" ht="12.75">
      <c r="A938" s="141"/>
      <c r="B938" s="142" t="s">
        <v>76</v>
      </c>
      <c r="C938" s="143" t="str">
        <f>CONCATENATE(B936," ",C936)</f>
        <v>721  Zdravotechnika</v>
      </c>
      <c r="D938" s="144"/>
      <c r="E938" s="145"/>
      <c r="F938" s="146"/>
      <c r="G938" s="147">
        <f>SUM(G936:G937)</f>
        <v>0</v>
      </c>
    </row>
    <row r="939" spans="1:8" ht="12.75">
      <c r="A939" s="120" t="s">
        <v>72</v>
      </c>
      <c r="B939" s="121" t="s">
        <v>579</v>
      </c>
      <c r="C939" s="122" t="s">
        <v>580</v>
      </c>
      <c r="D939" s="123"/>
      <c r="E939" s="124"/>
      <c r="F939" s="124"/>
      <c r="G939" s="125"/>
      <c r="H939" s="126"/>
    </row>
    <row r="940" spans="1:7" ht="12.75">
      <c r="A940" s="128">
        <v>117</v>
      </c>
      <c r="B940" s="129" t="s">
        <v>581</v>
      </c>
      <c r="C940" s="130" t="s">
        <v>582</v>
      </c>
      <c r="D940" s="131" t="s">
        <v>2371</v>
      </c>
      <c r="E940" s="132">
        <v>1</v>
      </c>
      <c r="F940" s="132">
        <f>ÚT!F64</f>
        <v>0</v>
      </c>
      <c r="G940" s="133">
        <f>E940*F940</f>
        <v>0</v>
      </c>
    </row>
    <row r="941" spans="1:7" ht="12.75">
      <c r="A941" s="141"/>
      <c r="B941" s="142" t="s">
        <v>76</v>
      </c>
      <c r="C941" s="143" t="str">
        <f>CONCATENATE(B939," ",C939)</f>
        <v>730 Ústřední vytápění</v>
      </c>
      <c r="D941" s="144"/>
      <c r="E941" s="145"/>
      <c r="F941" s="146"/>
      <c r="G941" s="147">
        <f>SUM(G939:G940)</f>
        <v>0</v>
      </c>
    </row>
    <row r="942" spans="1:8" ht="12.75">
      <c r="A942" s="120" t="s">
        <v>72</v>
      </c>
      <c r="B942" s="121" t="s">
        <v>584</v>
      </c>
      <c r="C942" s="122" t="s">
        <v>585</v>
      </c>
      <c r="D942" s="123"/>
      <c r="E942" s="124"/>
      <c r="F942" s="124"/>
      <c r="G942" s="125"/>
      <c r="H942" s="126"/>
    </row>
    <row r="943" spans="1:7" ht="12.75">
      <c r="A943" s="128">
        <v>118</v>
      </c>
      <c r="B943" s="129" t="s">
        <v>586</v>
      </c>
      <c r="C943" s="130" t="s">
        <v>535</v>
      </c>
      <c r="D943" s="131" t="s">
        <v>111</v>
      </c>
      <c r="E943" s="132">
        <f>E944+E945</f>
        <v>17.64</v>
      </c>
      <c r="F943" s="132"/>
      <c r="G943" s="133">
        <f>E943*F943</f>
        <v>0</v>
      </c>
    </row>
    <row r="944" spans="1:7" ht="12.75">
      <c r="A944" s="134"/>
      <c r="B944" s="137"/>
      <c r="C944" s="540" t="s">
        <v>536</v>
      </c>
      <c r="D944" s="541"/>
      <c r="E944" s="138">
        <v>9</v>
      </c>
      <c r="F944" s="139"/>
      <c r="G944" s="140"/>
    </row>
    <row r="945" spans="1:7" ht="12.75">
      <c r="A945" s="134"/>
      <c r="B945" s="137"/>
      <c r="C945" s="540" t="s">
        <v>537</v>
      </c>
      <c r="D945" s="541"/>
      <c r="E945" s="138">
        <v>8.64</v>
      </c>
      <c r="F945" s="139"/>
      <c r="G945" s="140"/>
    </row>
    <row r="946" spans="1:7" ht="12.75">
      <c r="A946" s="128">
        <v>119</v>
      </c>
      <c r="B946" s="129" t="s">
        <v>538</v>
      </c>
      <c r="C946" s="130" t="s">
        <v>539</v>
      </c>
      <c r="D946" s="131" t="s">
        <v>111</v>
      </c>
      <c r="E946" s="132">
        <f>E947+E948</f>
        <v>4.46</v>
      </c>
      <c r="F946" s="132">
        <v>0</v>
      </c>
      <c r="G946" s="133">
        <f>E946*F946</f>
        <v>0</v>
      </c>
    </row>
    <row r="947" spans="1:7" ht="12.75">
      <c r="A947" s="134"/>
      <c r="B947" s="137"/>
      <c r="C947" s="540" t="s">
        <v>540</v>
      </c>
      <c r="D947" s="541"/>
      <c r="E947" s="334">
        <v>2.03</v>
      </c>
      <c r="F947" s="139"/>
      <c r="G947" s="140"/>
    </row>
    <row r="948" spans="1:7" ht="12.75">
      <c r="A948" s="128">
        <v>120</v>
      </c>
      <c r="B948" s="129" t="s">
        <v>587</v>
      </c>
      <c r="C948" s="130" t="s">
        <v>588</v>
      </c>
      <c r="D948" s="131" t="s">
        <v>106</v>
      </c>
      <c r="E948" s="132">
        <v>2.43</v>
      </c>
      <c r="F948" s="132">
        <v>0</v>
      </c>
      <c r="G948" s="133">
        <f>E948*F948</f>
        <v>0</v>
      </c>
    </row>
    <row r="949" spans="1:7" ht="12.75">
      <c r="A949" s="141"/>
      <c r="B949" s="142" t="s">
        <v>76</v>
      </c>
      <c r="C949" s="143" t="str">
        <f>CONCATENATE(B942," ",C942)</f>
        <v>761 Konstrukce sklobetonové</v>
      </c>
      <c r="D949" s="144"/>
      <c r="E949" s="145"/>
      <c r="F949" s="146"/>
      <c r="G949" s="147">
        <f>SUM(G942:G948)</f>
        <v>0</v>
      </c>
    </row>
    <row r="950" spans="1:8" ht="12.75">
      <c r="A950" s="120" t="s">
        <v>72</v>
      </c>
      <c r="B950" s="121" t="s">
        <v>591</v>
      </c>
      <c r="C950" s="122" t="s">
        <v>592</v>
      </c>
      <c r="D950" s="123"/>
      <c r="E950" s="124"/>
      <c r="F950" s="124"/>
      <c r="G950" s="125"/>
      <c r="H950" s="126"/>
    </row>
    <row r="951" spans="1:7" ht="12.75">
      <c r="A951" s="128">
        <v>121</v>
      </c>
      <c r="B951" s="129" t="s">
        <v>593</v>
      </c>
      <c r="C951" s="130" t="s">
        <v>594</v>
      </c>
      <c r="D951" s="131" t="s">
        <v>158</v>
      </c>
      <c r="E951" s="132">
        <v>5.6</v>
      </c>
      <c r="F951" s="132"/>
      <c r="G951" s="133">
        <f>E951*F951</f>
        <v>0</v>
      </c>
    </row>
    <row r="952" spans="1:7" ht="12.75">
      <c r="A952" s="134"/>
      <c r="B952" s="137"/>
      <c r="C952" s="540" t="s">
        <v>595</v>
      </c>
      <c r="D952" s="541"/>
      <c r="E952" s="138">
        <v>5.6</v>
      </c>
      <c r="F952" s="139"/>
      <c r="G952" s="140"/>
    </row>
    <row r="953" spans="1:7" ht="12.75">
      <c r="A953" s="128">
        <v>122</v>
      </c>
      <c r="B953" s="129" t="s">
        <v>596</v>
      </c>
      <c r="C953" s="130" t="s">
        <v>597</v>
      </c>
      <c r="D953" s="131" t="s">
        <v>2440</v>
      </c>
      <c r="E953" s="132">
        <v>2</v>
      </c>
      <c r="F953" s="132">
        <v>0</v>
      </c>
      <c r="G953" s="133">
        <f>E953*F953</f>
        <v>0</v>
      </c>
    </row>
    <row r="954" spans="1:7" ht="12.75">
      <c r="A954" s="128">
        <v>123</v>
      </c>
      <c r="B954" s="129" t="s">
        <v>598</v>
      </c>
      <c r="C954" s="130" t="s">
        <v>599</v>
      </c>
      <c r="D954" s="131" t="s">
        <v>2440</v>
      </c>
      <c r="E954" s="132">
        <v>62</v>
      </c>
      <c r="F954" s="132">
        <v>0</v>
      </c>
      <c r="G954" s="133">
        <f>E954*F954</f>
        <v>0</v>
      </c>
    </row>
    <row r="955" spans="1:7" ht="12.75">
      <c r="A955" s="134"/>
      <c r="B955" s="137"/>
      <c r="C955" s="540" t="s">
        <v>2084</v>
      </c>
      <c r="D955" s="541"/>
      <c r="E955" s="138">
        <v>31</v>
      </c>
      <c r="F955" s="139"/>
      <c r="G955" s="140"/>
    </row>
    <row r="956" spans="1:7" ht="12.75">
      <c r="A956" s="134"/>
      <c r="B956" s="137"/>
      <c r="C956" s="540" t="s">
        <v>600</v>
      </c>
      <c r="D956" s="541"/>
      <c r="E956" s="138">
        <v>30</v>
      </c>
      <c r="F956" s="139"/>
      <c r="G956" s="140"/>
    </row>
    <row r="957" spans="1:7" ht="12.75">
      <c r="A957" s="134"/>
      <c r="B957" s="137"/>
      <c r="C957" s="540" t="s">
        <v>73</v>
      </c>
      <c r="D957" s="541"/>
      <c r="E957" s="138">
        <v>1</v>
      </c>
      <c r="F957" s="139"/>
      <c r="G957" s="140"/>
    </row>
    <row r="958" spans="1:7" ht="12.75">
      <c r="A958" s="128">
        <v>124</v>
      </c>
      <c r="B958" s="129" t="s">
        <v>601</v>
      </c>
      <c r="C958" s="130" t="s">
        <v>602</v>
      </c>
      <c r="D958" s="131" t="s">
        <v>2440</v>
      </c>
      <c r="E958" s="132">
        <v>62</v>
      </c>
      <c r="F958" s="132">
        <v>0</v>
      </c>
      <c r="G958" s="133">
        <f>E958*F958</f>
        <v>0</v>
      </c>
    </row>
    <row r="959" spans="1:7" ht="12.75">
      <c r="A959" s="128">
        <v>125</v>
      </c>
      <c r="B959" s="129" t="s">
        <v>603</v>
      </c>
      <c r="C959" s="130" t="s">
        <v>604</v>
      </c>
      <c r="D959" s="131" t="s">
        <v>2440</v>
      </c>
      <c r="E959" s="132">
        <v>2</v>
      </c>
      <c r="F959" s="132">
        <v>0</v>
      </c>
      <c r="G959" s="133">
        <f>E959*F959</f>
        <v>0</v>
      </c>
    </row>
    <row r="960" spans="1:7" ht="12.75">
      <c r="A960" s="128">
        <v>126</v>
      </c>
      <c r="B960" s="129" t="s">
        <v>605</v>
      </c>
      <c r="C960" s="130" t="s">
        <v>606</v>
      </c>
      <c r="D960" s="131" t="s">
        <v>2440</v>
      </c>
      <c r="E960" s="132">
        <v>17</v>
      </c>
      <c r="F960" s="132">
        <v>0</v>
      </c>
      <c r="G960" s="133">
        <f>E960*F960</f>
        <v>0</v>
      </c>
    </row>
    <row r="961" spans="1:7" ht="12.75">
      <c r="A961" s="134"/>
      <c r="B961" s="137"/>
      <c r="C961" s="540" t="s">
        <v>317</v>
      </c>
      <c r="D961" s="541"/>
      <c r="E961" s="138">
        <v>15</v>
      </c>
      <c r="F961" s="139"/>
      <c r="G961" s="140"/>
    </row>
    <row r="962" spans="1:7" ht="12.75">
      <c r="A962" s="134"/>
      <c r="B962" s="137"/>
      <c r="C962" s="540" t="s">
        <v>607</v>
      </c>
      <c r="D962" s="541"/>
      <c r="E962" s="138">
        <v>2</v>
      </c>
      <c r="F962" s="139"/>
      <c r="G962" s="140"/>
    </row>
    <row r="963" spans="1:7" ht="12.75">
      <c r="A963" s="128">
        <v>127</v>
      </c>
      <c r="B963" s="129" t="s">
        <v>608</v>
      </c>
      <c r="C963" s="130" t="s">
        <v>609</v>
      </c>
      <c r="D963" s="131" t="s">
        <v>2440</v>
      </c>
      <c r="E963" s="132">
        <v>5</v>
      </c>
      <c r="F963" s="132">
        <v>0</v>
      </c>
      <c r="G963" s="133">
        <f>E963*F963</f>
        <v>0</v>
      </c>
    </row>
    <row r="964" spans="1:7" ht="12.75">
      <c r="A964" s="134"/>
      <c r="B964" s="137"/>
      <c r="C964" s="540" t="s">
        <v>610</v>
      </c>
      <c r="D964" s="541"/>
      <c r="E964" s="138">
        <v>5</v>
      </c>
      <c r="F964" s="139"/>
      <c r="G964" s="140"/>
    </row>
    <row r="965" spans="1:7" ht="22.5">
      <c r="A965" s="128">
        <v>128</v>
      </c>
      <c r="B965" s="129" t="s">
        <v>318</v>
      </c>
      <c r="C965" s="130" t="s">
        <v>425</v>
      </c>
      <c r="D965" s="131" t="s">
        <v>2440</v>
      </c>
      <c r="E965" s="132">
        <v>1</v>
      </c>
      <c r="F965" s="132">
        <v>0</v>
      </c>
      <c r="G965" s="133">
        <f>E965*F965</f>
        <v>0</v>
      </c>
    </row>
    <row r="966" spans="1:7" ht="12.75">
      <c r="A966" s="134"/>
      <c r="B966" s="137"/>
      <c r="C966" s="540" t="s">
        <v>319</v>
      </c>
      <c r="D966" s="541"/>
      <c r="E966" s="138">
        <v>1</v>
      </c>
      <c r="F966" s="139"/>
      <c r="G966" s="140"/>
    </row>
    <row r="967" spans="1:7" ht="12.75">
      <c r="A967" s="128">
        <v>129</v>
      </c>
      <c r="B967" s="129" t="s">
        <v>611</v>
      </c>
      <c r="C967" s="130" t="s">
        <v>427</v>
      </c>
      <c r="D967" s="131" t="s">
        <v>2440</v>
      </c>
      <c r="E967" s="132">
        <v>23</v>
      </c>
      <c r="F967" s="132">
        <v>0</v>
      </c>
      <c r="G967" s="133">
        <f>E967*F967</f>
        <v>0</v>
      </c>
    </row>
    <row r="968" spans="1:7" ht="12.75">
      <c r="A968" s="134"/>
      <c r="B968" s="137"/>
      <c r="C968" s="540" t="s">
        <v>1568</v>
      </c>
      <c r="D968" s="541"/>
      <c r="E968" s="138">
        <v>23</v>
      </c>
      <c r="F968" s="139"/>
      <c r="G968" s="140"/>
    </row>
    <row r="969" spans="1:7" ht="22.5">
      <c r="A969" s="128">
        <v>130</v>
      </c>
      <c r="B969" s="346" t="s">
        <v>2085</v>
      </c>
      <c r="C969" s="130" t="s">
        <v>428</v>
      </c>
      <c r="D969" s="131" t="s">
        <v>2440</v>
      </c>
      <c r="E969" s="132">
        <v>13</v>
      </c>
      <c r="F969" s="132">
        <v>0</v>
      </c>
      <c r="G969" s="133">
        <f>E969*F969</f>
        <v>0</v>
      </c>
    </row>
    <row r="970" spans="1:7" ht="12.75">
      <c r="A970" s="128">
        <v>131</v>
      </c>
      <c r="B970" s="129" t="s">
        <v>612</v>
      </c>
      <c r="C970" s="130" t="s">
        <v>426</v>
      </c>
      <c r="D970" s="131" t="s">
        <v>2440</v>
      </c>
      <c r="E970" s="132">
        <v>3</v>
      </c>
      <c r="F970" s="132">
        <v>0</v>
      </c>
      <c r="G970" s="133">
        <f>E970*F970</f>
        <v>0</v>
      </c>
    </row>
    <row r="971" spans="1:7" ht="12.75">
      <c r="A971" s="134"/>
      <c r="B971" s="137"/>
      <c r="C971" s="540" t="s">
        <v>613</v>
      </c>
      <c r="D971" s="541"/>
      <c r="E971" s="138">
        <v>1</v>
      </c>
      <c r="F971" s="139"/>
      <c r="G971" s="140"/>
    </row>
    <row r="972" spans="1:7" ht="12.75">
      <c r="A972" s="134"/>
      <c r="B972" s="137"/>
      <c r="C972" s="540" t="s">
        <v>614</v>
      </c>
      <c r="D972" s="541"/>
      <c r="E972" s="138">
        <v>2</v>
      </c>
      <c r="F972" s="139"/>
      <c r="G972" s="140"/>
    </row>
    <row r="973" spans="1:7" ht="12.75">
      <c r="A973" s="128">
        <v>132</v>
      </c>
      <c r="B973" s="129" t="s">
        <v>2086</v>
      </c>
      <c r="C973" s="130" t="s">
        <v>270</v>
      </c>
      <c r="D973" s="131" t="s">
        <v>2440</v>
      </c>
      <c r="E973" s="132">
        <v>2</v>
      </c>
      <c r="F973" s="132">
        <v>0</v>
      </c>
      <c r="G973" s="133">
        <f>E973*F973</f>
        <v>0</v>
      </c>
    </row>
    <row r="974" spans="1:7" ht="12.75">
      <c r="A974" s="128">
        <v>133</v>
      </c>
      <c r="B974" s="129" t="s">
        <v>615</v>
      </c>
      <c r="C974" s="130" t="s">
        <v>616</v>
      </c>
      <c r="D974" s="131" t="s">
        <v>61</v>
      </c>
      <c r="E974" s="132">
        <f>SUM(G952:G973)</f>
        <v>0</v>
      </c>
      <c r="F974" s="132">
        <v>0</v>
      </c>
      <c r="G974" s="133">
        <f>E974*F974</f>
        <v>0</v>
      </c>
    </row>
    <row r="975" spans="1:7" ht="12.75">
      <c r="A975" s="141"/>
      <c r="B975" s="142" t="s">
        <v>76</v>
      </c>
      <c r="C975" s="143" t="str">
        <f>CONCATENATE(B950," ",C950)</f>
        <v>766 Konstrukce truhlářské</v>
      </c>
      <c r="D975" s="144"/>
      <c r="E975" s="145"/>
      <c r="F975" s="146"/>
      <c r="G975" s="147">
        <f>SUM(G950:G974)</f>
        <v>0</v>
      </c>
    </row>
    <row r="976" spans="1:8" ht="12.75">
      <c r="A976" s="120" t="s">
        <v>72</v>
      </c>
      <c r="B976" s="121" t="s">
        <v>617</v>
      </c>
      <c r="C976" s="122" t="s">
        <v>618</v>
      </c>
      <c r="D976" s="123"/>
      <c r="E976" s="124"/>
      <c r="F976" s="124"/>
      <c r="G976" s="125"/>
      <c r="H976" s="126"/>
    </row>
    <row r="977" spans="1:7" ht="12.75">
      <c r="A977" s="128">
        <v>134</v>
      </c>
      <c r="B977" s="129" t="s">
        <v>619</v>
      </c>
      <c r="C977" s="130" t="s">
        <v>620</v>
      </c>
      <c r="D977" s="131" t="s">
        <v>111</v>
      </c>
      <c r="E977" s="132">
        <v>10</v>
      </c>
      <c r="F977" s="132"/>
      <c r="G977" s="133">
        <f>E977*F977</f>
        <v>0</v>
      </c>
    </row>
    <row r="978" spans="1:7" ht="12.75">
      <c r="A978" s="134"/>
      <c r="B978" s="137"/>
      <c r="C978" s="540" t="s">
        <v>621</v>
      </c>
      <c r="D978" s="541"/>
      <c r="E978" s="138">
        <v>10</v>
      </c>
      <c r="F978" s="139"/>
      <c r="G978" s="140"/>
    </row>
    <row r="979" spans="1:7" ht="12.75">
      <c r="A979" s="128">
        <v>135</v>
      </c>
      <c r="B979" s="129" t="s">
        <v>622</v>
      </c>
      <c r="C979" s="130" t="s">
        <v>541</v>
      </c>
      <c r="D979" s="131" t="s">
        <v>2371</v>
      </c>
      <c r="E979" s="132">
        <v>1</v>
      </c>
      <c r="F979" s="132">
        <v>0</v>
      </c>
      <c r="G979" s="133">
        <f>E979*F979</f>
        <v>0</v>
      </c>
    </row>
    <row r="980" spans="1:7" ht="12.75">
      <c r="A980" s="134"/>
      <c r="B980" s="137"/>
      <c r="C980" s="540" t="s">
        <v>542</v>
      </c>
      <c r="D980" s="541"/>
      <c r="E980" s="138">
        <v>1</v>
      </c>
      <c r="F980" s="139"/>
      <c r="G980" s="140"/>
    </row>
    <row r="981" spans="1:7" ht="12.75">
      <c r="A981" s="128">
        <v>136</v>
      </c>
      <c r="B981" s="129" t="s">
        <v>623</v>
      </c>
      <c r="C981" s="130" t="s">
        <v>624</v>
      </c>
      <c r="D981" s="131" t="s">
        <v>158</v>
      </c>
      <c r="E981" s="132">
        <v>9</v>
      </c>
      <c r="F981" s="132">
        <v>0</v>
      </c>
      <c r="G981" s="133">
        <f>E981*F981</f>
        <v>0</v>
      </c>
    </row>
    <row r="982" spans="1:7" ht="12.75">
      <c r="A982" s="134"/>
      <c r="B982" s="137"/>
      <c r="C982" s="540" t="s">
        <v>625</v>
      </c>
      <c r="D982" s="541"/>
      <c r="E982" s="138">
        <v>9</v>
      </c>
      <c r="F982" s="139"/>
      <c r="G982" s="140"/>
    </row>
    <row r="983" spans="1:7" ht="12.75">
      <c r="A983" s="128">
        <v>137</v>
      </c>
      <c r="B983" s="129" t="s">
        <v>626</v>
      </c>
      <c r="C983" s="130" t="s">
        <v>627</v>
      </c>
      <c r="D983" s="131" t="s">
        <v>2440</v>
      </c>
      <c r="E983" s="132">
        <v>3</v>
      </c>
      <c r="F983" s="132">
        <v>0</v>
      </c>
      <c r="G983" s="133">
        <f>E983*F983</f>
        <v>0</v>
      </c>
    </row>
    <row r="984" spans="1:7" ht="12.75">
      <c r="A984" s="134"/>
      <c r="B984" s="137"/>
      <c r="C984" s="540" t="s">
        <v>543</v>
      </c>
      <c r="D984" s="541"/>
      <c r="E984" s="138">
        <v>2</v>
      </c>
      <c r="F984" s="139"/>
      <c r="G984" s="140"/>
    </row>
    <row r="985" spans="1:7" ht="12.75">
      <c r="A985" s="134"/>
      <c r="B985" s="137"/>
      <c r="C985" s="540" t="s">
        <v>628</v>
      </c>
      <c r="D985" s="541"/>
      <c r="E985" s="138">
        <v>1</v>
      </c>
      <c r="F985" s="139"/>
      <c r="G985" s="140"/>
    </row>
    <row r="986" spans="1:7" ht="12.75">
      <c r="A986" s="128">
        <v>138</v>
      </c>
      <c r="B986" s="129" t="s">
        <v>629</v>
      </c>
      <c r="C986" s="130" t="s">
        <v>544</v>
      </c>
      <c r="D986" s="131" t="s">
        <v>2440</v>
      </c>
      <c r="E986" s="132">
        <v>2</v>
      </c>
      <c r="F986" s="132">
        <v>0</v>
      </c>
      <c r="G986" s="133">
        <f>E986*F986</f>
        <v>0</v>
      </c>
    </row>
    <row r="987" spans="1:7" ht="12.75">
      <c r="A987" s="134"/>
      <c r="B987" s="137"/>
      <c r="C987" s="540" t="s">
        <v>630</v>
      </c>
      <c r="D987" s="541"/>
      <c r="E987" s="138">
        <v>2</v>
      </c>
      <c r="F987" s="139"/>
      <c r="G987" s="140"/>
    </row>
    <row r="988" spans="1:7" ht="12.75">
      <c r="A988" s="128">
        <v>139</v>
      </c>
      <c r="B988" s="129" t="s">
        <v>631</v>
      </c>
      <c r="C988" s="130" t="s">
        <v>632</v>
      </c>
      <c r="D988" s="131" t="s">
        <v>111</v>
      </c>
      <c r="E988" s="132">
        <v>4.0128</v>
      </c>
      <c r="F988" s="132">
        <v>0</v>
      </c>
      <c r="G988" s="133">
        <f>E988*F988</f>
        <v>0</v>
      </c>
    </row>
    <row r="989" spans="1:7" ht="12.75">
      <c r="A989" s="134"/>
      <c r="B989" s="137"/>
      <c r="C989" s="540" t="s">
        <v>633</v>
      </c>
      <c r="D989" s="541"/>
      <c r="E989" s="138">
        <v>4.0128</v>
      </c>
      <c r="F989" s="139"/>
      <c r="G989" s="140"/>
    </row>
    <row r="990" spans="1:7" ht="12.75">
      <c r="A990" s="128">
        <v>140</v>
      </c>
      <c r="B990" s="129" t="s">
        <v>634</v>
      </c>
      <c r="C990" s="130" t="s">
        <v>635</v>
      </c>
      <c r="D990" s="131" t="s">
        <v>111</v>
      </c>
      <c r="E990" s="132">
        <f>E991*1</f>
        <v>148.0248</v>
      </c>
      <c r="F990" s="132">
        <v>0</v>
      </c>
      <c r="G990" s="133">
        <f>E990*F990</f>
        <v>0</v>
      </c>
    </row>
    <row r="991" spans="1:7" ht="12.75">
      <c r="A991" s="134"/>
      <c r="B991" s="137"/>
      <c r="C991" s="540" t="s">
        <v>2087</v>
      </c>
      <c r="D991" s="541"/>
      <c r="E991" s="138">
        <f>(1.32*1.78)*63</f>
        <v>148.0248</v>
      </c>
      <c r="F991" s="139"/>
      <c r="G991" s="140"/>
    </row>
    <row r="992" spans="1:7" ht="12.75">
      <c r="A992" s="128">
        <v>141</v>
      </c>
      <c r="B992" s="129" t="s">
        <v>636</v>
      </c>
      <c r="C992" s="130" t="s">
        <v>1018</v>
      </c>
      <c r="D992" s="131" t="s">
        <v>111</v>
      </c>
      <c r="E992" s="132">
        <v>18.5775</v>
      </c>
      <c r="F992" s="132">
        <v>0</v>
      </c>
      <c r="G992" s="133">
        <f>E992*F992</f>
        <v>0</v>
      </c>
    </row>
    <row r="993" spans="1:7" ht="12.75">
      <c r="A993" s="134"/>
      <c r="B993" s="137"/>
      <c r="C993" s="540" t="s">
        <v>1019</v>
      </c>
      <c r="D993" s="541"/>
      <c r="E993" s="138">
        <v>4.715</v>
      </c>
      <c r="F993" s="139"/>
      <c r="G993" s="140"/>
    </row>
    <row r="994" spans="1:7" ht="12.75">
      <c r="A994" s="134"/>
      <c r="B994" s="137"/>
      <c r="C994" s="540" t="s">
        <v>549</v>
      </c>
      <c r="D994" s="541"/>
      <c r="E994" s="138">
        <v>12.25</v>
      </c>
      <c r="F994" s="139"/>
      <c r="G994" s="140"/>
    </row>
    <row r="995" spans="1:7" ht="12.75">
      <c r="A995" s="134"/>
      <c r="B995" s="137"/>
      <c r="C995" s="540" t="s">
        <v>1020</v>
      </c>
      <c r="D995" s="541"/>
      <c r="E995" s="138">
        <v>4.1</v>
      </c>
      <c r="F995" s="139"/>
      <c r="G995" s="140"/>
    </row>
    <row r="996" spans="1:7" ht="12.75">
      <c r="A996" s="134"/>
      <c r="B996" s="137"/>
      <c r="C996" s="540" t="s">
        <v>1021</v>
      </c>
      <c r="D996" s="541"/>
      <c r="E996" s="138">
        <v>2.5875</v>
      </c>
      <c r="F996" s="139"/>
      <c r="G996" s="140"/>
    </row>
    <row r="997" spans="1:7" ht="12.75">
      <c r="A997" s="128">
        <v>142</v>
      </c>
      <c r="B997" s="129" t="s">
        <v>1022</v>
      </c>
      <c r="C997" s="130" t="s">
        <v>1023</v>
      </c>
      <c r="D997" s="131" t="s">
        <v>111</v>
      </c>
      <c r="E997" s="132">
        <v>161.9328</v>
      </c>
      <c r="F997" s="132">
        <v>0</v>
      </c>
      <c r="G997" s="133">
        <f>E997*F997</f>
        <v>0</v>
      </c>
    </row>
    <row r="998" spans="1:7" ht="12.75">
      <c r="A998" s="134"/>
      <c r="B998" s="137"/>
      <c r="C998" s="540" t="s">
        <v>1024</v>
      </c>
      <c r="D998" s="541"/>
      <c r="E998" s="138">
        <v>2.16</v>
      </c>
      <c r="F998" s="139"/>
      <c r="G998" s="140"/>
    </row>
    <row r="999" spans="1:7" ht="12.75">
      <c r="A999" s="134"/>
      <c r="B999" s="137"/>
      <c r="C999" s="540" t="s">
        <v>1025</v>
      </c>
      <c r="D999" s="541"/>
      <c r="E999" s="138">
        <v>159.7728</v>
      </c>
      <c r="F999" s="139"/>
      <c r="G999" s="140"/>
    </row>
    <row r="1000" spans="1:7" ht="12.75">
      <c r="A1000" s="128">
        <v>143</v>
      </c>
      <c r="B1000" s="129" t="s">
        <v>1035</v>
      </c>
      <c r="C1000" s="130" t="s">
        <v>1036</v>
      </c>
      <c r="D1000" s="131" t="s">
        <v>2440</v>
      </c>
      <c r="E1000" s="132">
        <v>2</v>
      </c>
      <c r="F1000" s="132">
        <v>0</v>
      </c>
      <c r="G1000" s="133">
        <f>E1000*F1000</f>
        <v>0</v>
      </c>
    </row>
    <row r="1001" spans="1:7" ht="12.75">
      <c r="A1001" s="134"/>
      <c r="B1001" s="137"/>
      <c r="C1001" s="540" t="s">
        <v>1037</v>
      </c>
      <c r="D1001" s="541"/>
      <c r="E1001" s="138">
        <v>2</v>
      </c>
      <c r="F1001" s="139"/>
      <c r="G1001" s="140"/>
    </row>
    <row r="1002" spans="1:7" ht="12.75">
      <c r="A1002" s="128">
        <v>144</v>
      </c>
      <c r="B1002" s="129" t="s">
        <v>1038</v>
      </c>
      <c r="C1002" s="130" t="s">
        <v>1039</v>
      </c>
      <c r="D1002" s="131" t="s">
        <v>2440</v>
      </c>
      <c r="E1002" s="132">
        <v>2</v>
      </c>
      <c r="F1002" s="132">
        <v>0</v>
      </c>
      <c r="G1002" s="133">
        <f>E1002*F1002</f>
        <v>0</v>
      </c>
    </row>
    <row r="1003" spans="1:7" ht="12.75">
      <c r="A1003" s="134"/>
      <c r="B1003" s="137"/>
      <c r="C1003" s="540" t="s">
        <v>1040</v>
      </c>
      <c r="D1003" s="541"/>
      <c r="E1003" s="138">
        <v>2</v>
      </c>
      <c r="F1003" s="139"/>
      <c r="G1003" s="140"/>
    </row>
    <row r="1004" spans="1:7" ht="12.75">
      <c r="A1004" s="128">
        <v>145</v>
      </c>
      <c r="B1004" s="129" t="s">
        <v>1038</v>
      </c>
      <c r="C1004" s="130" t="s">
        <v>548</v>
      </c>
      <c r="D1004" s="131" t="s">
        <v>2440</v>
      </c>
      <c r="E1004" s="132">
        <v>1</v>
      </c>
      <c r="F1004" s="132">
        <v>0</v>
      </c>
      <c r="G1004" s="133">
        <f>E1004*F1004</f>
        <v>0</v>
      </c>
    </row>
    <row r="1005" spans="1:7" ht="12.75">
      <c r="A1005" s="134"/>
      <c r="B1005" s="137"/>
      <c r="C1005" s="540" t="s">
        <v>1041</v>
      </c>
      <c r="D1005" s="541"/>
      <c r="E1005" s="138">
        <v>1</v>
      </c>
      <c r="F1005" s="139"/>
      <c r="G1005" s="140"/>
    </row>
    <row r="1006" spans="1:7" ht="22.5">
      <c r="A1006" s="128">
        <v>146</v>
      </c>
      <c r="B1006" s="129" t="s">
        <v>1042</v>
      </c>
      <c r="C1006" s="130" t="s">
        <v>1043</v>
      </c>
      <c r="D1006" s="131" t="s">
        <v>2440</v>
      </c>
      <c r="E1006" s="132">
        <v>2</v>
      </c>
      <c r="F1006" s="132">
        <v>0</v>
      </c>
      <c r="G1006" s="133">
        <f>E1006*F1006</f>
        <v>0</v>
      </c>
    </row>
    <row r="1007" spans="1:7" ht="12.75">
      <c r="A1007" s="134"/>
      <c r="B1007" s="137"/>
      <c r="C1007" s="540" t="s">
        <v>1044</v>
      </c>
      <c r="D1007" s="541"/>
      <c r="E1007" s="138">
        <v>2</v>
      </c>
      <c r="F1007" s="139"/>
      <c r="G1007" s="140"/>
    </row>
    <row r="1008" spans="1:7" ht="12.75">
      <c r="A1008" s="128">
        <v>147</v>
      </c>
      <c r="B1008" s="129" t="s">
        <v>1045</v>
      </c>
      <c r="C1008" s="130" t="s">
        <v>1046</v>
      </c>
      <c r="D1008" s="131" t="s">
        <v>2440</v>
      </c>
      <c r="E1008" s="132">
        <v>2</v>
      </c>
      <c r="F1008" s="132">
        <v>0</v>
      </c>
      <c r="G1008" s="133">
        <f>E1008*F1008</f>
        <v>0</v>
      </c>
    </row>
    <row r="1009" spans="1:7" ht="12.75">
      <c r="A1009" s="134"/>
      <c r="B1009" s="137"/>
      <c r="C1009" s="540" t="s">
        <v>1047</v>
      </c>
      <c r="D1009" s="541"/>
      <c r="E1009" s="138">
        <v>2</v>
      </c>
      <c r="F1009" s="139"/>
      <c r="G1009" s="140"/>
    </row>
    <row r="1010" spans="1:7" ht="12.75">
      <c r="A1010" s="128">
        <v>148</v>
      </c>
      <c r="B1010" s="129" t="s">
        <v>1048</v>
      </c>
      <c r="C1010" s="130" t="s">
        <v>545</v>
      </c>
      <c r="D1010" s="131" t="s">
        <v>158</v>
      </c>
      <c r="E1010" s="132">
        <v>9</v>
      </c>
      <c r="F1010" s="132">
        <v>0</v>
      </c>
      <c r="G1010" s="133">
        <f>E1010*F1010</f>
        <v>0</v>
      </c>
    </row>
    <row r="1011" spans="1:7" ht="12.75">
      <c r="A1011" s="134"/>
      <c r="B1011" s="137"/>
      <c r="C1011" s="540" t="s">
        <v>625</v>
      </c>
      <c r="D1011" s="541"/>
      <c r="E1011" s="138">
        <v>9</v>
      </c>
      <c r="F1011" s="139"/>
      <c r="G1011" s="140"/>
    </row>
    <row r="1012" spans="1:7" ht="22.5">
      <c r="A1012" s="128">
        <v>149</v>
      </c>
      <c r="B1012" s="129" t="s">
        <v>1049</v>
      </c>
      <c r="C1012" s="130" t="s">
        <v>546</v>
      </c>
      <c r="D1012" s="131" t="s">
        <v>2440</v>
      </c>
      <c r="E1012" s="132">
        <v>2</v>
      </c>
      <c r="F1012" s="132">
        <v>0</v>
      </c>
      <c r="G1012" s="133">
        <f>E1012*F1012</f>
        <v>0</v>
      </c>
    </row>
    <row r="1013" spans="1:7" ht="12.75">
      <c r="A1013" s="134"/>
      <c r="B1013" s="137"/>
      <c r="C1013" s="540" t="s">
        <v>1050</v>
      </c>
      <c r="D1013" s="541"/>
      <c r="E1013" s="138">
        <v>2</v>
      </c>
      <c r="F1013" s="139"/>
      <c r="G1013" s="140"/>
    </row>
    <row r="1014" spans="1:7" ht="22.5">
      <c r="A1014" s="128">
        <v>150</v>
      </c>
      <c r="B1014" s="129" t="s">
        <v>1051</v>
      </c>
      <c r="C1014" s="130" t="s">
        <v>547</v>
      </c>
      <c r="D1014" s="131" t="s">
        <v>2440</v>
      </c>
      <c r="E1014" s="132">
        <v>1</v>
      </c>
      <c r="F1014" s="132">
        <v>0</v>
      </c>
      <c r="G1014" s="133">
        <f>E1014*F1014</f>
        <v>0</v>
      </c>
    </row>
    <row r="1015" spans="1:7" ht="12.75">
      <c r="A1015" s="134"/>
      <c r="B1015" s="137"/>
      <c r="C1015" s="540" t="s">
        <v>628</v>
      </c>
      <c r="D1015" s="541"/>
      <c r="E1015" s="138">
        <v>1</v>
      </c>
      <c r="F1015" s="139"/>
      <c r="G1015" s="140"/>
    </row>
    <row r="1016" spans="1:7" ht="22.5">
      <c r="A1016" s="128">
        <v>151</v>
      </c>
      <c r="B1016" s="129" t="s">
        <v>272</v>
      </c>
      <c r="C1016" s="130" t="s">
        <v>271</v>
      </c>
      <c r="D1016" s="131" t="s">
        <v>2440</v>
      </c>
      <c r="E1016" s="132">
        <v>1</v>
      </c>
      <c r="F1016" s="132">
        <v>0</v>
      </c>
      <c r="G1016" s="133">
        <f>E1016*F1016</f>
        <v>0</v>
      </c>
    </row>
    <row r="1017" spans="1:7" ht="12.75">
      <c r="A1017" s="134"/>
      <c r="B1017" s="137"/>
      <c r="C1017" s="332"/>
      <c r="D1017" s="333"/>
      <c r="E1017" s="334"/>
      <c r="F1017" s="139"/>
      <c r="G1017" s="140"/>
    </row>
    <row r="1018" spans="1:7" ht="12.75">
      <c r="A1018" s="128">
        <v>152</v>
      </c>
      <c r="B1018" s="129" t="s">
        <v>273</v>
      </c>
      <c r="C1018" s="130" t="s">
        <v>274</v>
      </c>
      <c r="D1018" s="131" t="s">
        <v>2440</v>
      </c>
      <c r="E1018" s="132">
        <v>1</v>
      </c>
      <c r="F1018" s="132">
        <v>0</v>
      </c>
      <c r="G1018" s="133">
        <f>E1018*F1018</f>
        <v>0</v>
      </c>
    </row>
    <row r="1019" spans="1:7" ht="12.75">
      <c r="A1019" s="134"/>
      <c r="B1019" s="137"/>
      <c r="C1019" s="540" t="s">
        <v>275</v>
      </c>
      <c r="D1019" s="541"/>
      <c r="E1019" s="138">
        <v>1</v>
      </c>
      <c r="F1019" s="139"/>
      <c r="G1019" s="140"/>
    </row>
    <row r="1020" spans="1:7" ht="12.75">
      <c r="A1020" s="128">
        <v>153</v>
      </c>
      <c r="B1020" s="129" t="s">
        <v>1052</v>
      </c>
      <c r="C1020" s="130" t="s">
        <v>1053</v>
      </c>
      <c r="D1020" s="131" t="s">
        <v>61</v>
      </c>
      <c r="E1020" s="132">
        <f>SUM(G977:G1019)</f>
        <v>0</v>
      </c>
      <c r="F1020" s="132">
        <v>0</v>
      </c>
      <c r="G1020" s="133">
        <f>E1020*F1020</f>
        <v>0</v>
      </c>
    </row>
    <row r="1021" spans="1:7" ht="22.5">
      <c r="A1021" s="128">
        <v>154</v>
      </c>
      <c r="B1021" s="346" t="s">
        <v>1146</v>
      </c>
      <c r="C1021" s="130" t="s">
        <v>2105</v>
      </c>
      <c r="D1021" s="131" t="s">
        <v>61</v>
      </c>
      <c r="E1021" s="132"/>
      <c r="F1021" s="132">
        <v>0</v>
      </c>
      <c r="G1021" s="133">
        <f>E1021*F1021</f>
        <v>0</v>
      </c>
    </row>
    <row r="1022" spans="1:7" ht="12.75">
      <c r="A1022" s="141"/>
      <c r="B1022" s="142" t="s">
        <v>76</v>
      </c>
      <c r="C1022" s="143" t="str">
        <f>CONCATENATE(B976," ",C976)</f>
        <v>767 Konstrukce zámečnické</v>
      </c>
      <c r="D1022" s="144"/>
      <c r="E1022" s="145"/>
      <c r="F1022" s="146"/>
      <c r="G1022" s="147">
        <f>SUM(G976:G1021)</f>
        <v>0</v>
      </c>
    </row>
    <row r="1023" spans="1:8" ht="12.75">
      <c r="A1023" s="120" t="s">
        <v>72</v>
      </c>
      <c r="B1023" s="121" t="s">
        <v>1054</v>
      </c>
      <c r="C1023" s="122" t="s">
        <v>1453</v>
      </c>
      <c r="D1023" s="123"/>
      <c r="E1023" s="124"/>
      <c r="F1023" s="124"/>
      <c r="G1023" s="125"/>
      <c r="H1023" s="126"/>
    </row>
    <row r="1024" spans="1:7" ht="12.75">
      <c r="A1024" s="128">
        <v>155</v>
      </c>
      <c r="B1024" s="129" t="s">
        <v>1055</v>
      </c>
      <c r="C1024" s="130" t="s">
        <v>1056</v>
      </c>
      <c r="D1024" s="131" t="s">
        <v>158</v>
      </c>
      <c r="E1024" s="132">
        <v>435.36</v>
      </c>
      <c r="F1024" s="132"/>
      <c r="G1024" s="133">
        <f>E1024*F1024</f>
        <v>0</v>
      </c>
    </row>
    <row r="1025" spans="1:7" ht="12.75">
      <c r="A1025" s="134"/>
      <c r="B1025" s="137"/>
      <c r="C1025" s="540" t="s">
        <v>1057</v>
      </c>
      <c r="D1025" s="541"/>
      <c r="E1025" s="138">
        <v>421.6</v>
      </c>
      <c r="F1025" s="139"/>
      <c r="G1025" s="140"/>
    </row>
    <row r="1026" spans="1:7" ht="12.75">
      <c r="A1026" s="134"/>
      <c r="B1026" s="137"/>
      <c r="C1026" s="540" t="s">
        <v>1058</v>
      </c>
      <c r="D1026" s="541"/>
      <c r="E1026" s="138">
        <v>2.4</v>
      </c>
      <c r="F1026" s="139"/>
      <c r="G1026" s="140"/>
    </row>
    <row r="1027" spans="1:7" ht="12.75">
      <c r="A1027" s="134"/>
      <c r="B1027" s="137"/>
      <c r="C1027" s="540" t="s">
        <v>1059</v>
      </c>
      <c r="D1027" s="541"/>
      <c r="E1027" s="138">
        <v>11.36</v>
      </c>
      <c r="F1027" s="139"/>
      <c r="G1027" s="140"/>
    </row>
    <row r="1028" spans="1:7" ht="22.5">
      <c r="A1028" s="128">
        <v>156</v>
      </c>
      <c r="B1028" s="129" t="s">
        <v>550</v>
      </c>
      <c r="C1028" s="130" t="s">
        <v>551</v>
      </c>
      <c r="D1028" s="131" t="s">
        <v>2440</v>
      </c>
      <c r="E1028" s="132">
        <v>1</v>
      </c>
      <c r="F1028" s="132">
        <v>0</v>
      </c>
      <c r="G1028" s="133">
        <f>E1028*F1028</f>
        <v>0</v>
      </c>
    </row>
    <row r="1029" spans="1:7" ht="12.75">
      <c r="A1029" s="134"/>
      <c r="B1029" s="137"/>
      <c r="C1029" s="540" t="s">
        <v>1060</v>
      </c>
      <c r="D1029" s="541"/>
      <c r="E1029" s="138">
        <v>1</v>
      </c>
      <c r="F1029" s="139"/>
      <c r="G1029" s="140"/>
    </row>
    <row r="1030" spans="1:7" ht="33.75">
      <c r="A1030" s="128">
        <v>157</v>
      </c>
      <c r="B1030" s="129" t="s">
        <v>552</v>
      </c>
      <c r="C1030" s="130" t="s">
        <v>553</v>
      </c>
      <c r="D1030" s="131" t="s">
        <v>2440</v>
      </c>
      <c r="E1030" s="132">
        <v>2</v>
      </c>
      <c r="F1030" s="132">
        <v>0</v>
      </c>
      <c r="G1030" s="133">
        <f>E1030*F1030</f>
        <v>0</v>
      </c>
    </row>
    <row r="1031" spans="1:7" ht="12.75">
      <c r="A1031" s="134"/>
      <c r="B1031" s="137"/>
      <c r="C1031" s="540" t="s">
        <v>1061</v>
      </c>
      <c r="D1031" s="541"/>
      <c r="E1031" s="138">
        <v>2</v>
      </c>
      <c r="F1031" s="139"/>
      <c r="G1031" s="140"/>
    </row>
    <row r="1032" spans="1:7" ht="22.5">
      <c r="A1032" s="128">
        <v>158</v>
      </c>
      <c r="B1032" s="129" t="s">
        <v>555</v>
      </c>
      <c r="C1032" s="130" t="s">
        <v>554</v>
      </c>
      <c r="D1032" s="131" t="s">
        <v>75</v>
      </c>
      <c r="E1032" s="132">
        <v>68</v>
      </c>
      <c r="F1032" s="132">
        <v>0</v>
      </c>
      <c r="G1032" s="133">
        <f>E1032*F1032</f>
        <v>0</v>
      </c>
    </row>
    <row r="1033" spans="1:7" ht="12.75">
      <c r="A1033" s="134"/>
      <c r="B1033" s="137"/>
      <c r="C1033" s="540" t="s">
        <v>1062</v>
      </c>
      <c r="D1033" s="541"/>
      <c r="E1033" s="138">
        <v>68</v>
      </c>
      <c r="F1033" s="139"/>
      <c r="G1033" s="140"/>
    </row>
    <row r="1034" spans="1:7" ht="22.5">
      <c r="A1034" s="128">
        <v>159</v>
      </c>
      <c r="B1034" s="129" t="s">
        <v>556</v>
      </c>
      <c r="C1034" s="130" t="s">
        <v>557</v>
      </c>
      <c r="D1034" s="131" t="s">
        <v>2440</v>
      </c>
      <c r="E1034" s="132">
        <v>1</v>
      </c>
      <c r="F1034" s="132">
        <v>0</v>
      </c>
      <c r="G1034" s="133">
        <f>E1034*F1034</f>
        <v>0</v>
      </c>
    </row>
    <row r="1035" spans="1:7" ht="12.75">
      <c r="A1035" s="134"/>
      <c r="B1035" s="137"/>
      <c r="C1035" s="540" t="s">
        <v>1063</v>
      </c>
      <c r="D1035" s="541"/>
      <c r="E1035" s="138">
        <v>1</v>
      </c>
      <c r="F1035" s="139"/>
      <c r="G1035" s="140"/>
    </row>
    <row r="1036" spans="1:7" ht="12.75">
      <c r="A1036" s="128">
        <v>160</v>
      </c>
      <c r="B1036" s="129" t="s">
        <v>1064</v>
      </c>
      <c r="C1036" s="130" t="s">
        <v>558</v>
      </c>
      <c r="D1036" s="131" t="s">
        <v>61</v>
      </c>
      <c r="E1036" s="132">
        <f>SUM(G1024:G1035)</f>
        <v>0</v>
      </c>
      <c r="F1036" s="132">
        <v>0</v>
      </c>
      <c r="G1036" s="133">
        <f>E1036*F1036</f>
        <v>0</v>
      </c>
    </row>
    <row r="1037" spans="1:7" ht="12.75">
      <c r="A1037" s="141"/>
      <c r="B1037" s="142" t="s">
        <v>76</v>
      </c>
      <c r="C1037" s="143" t="str">
        <f>CONCATENATE(B1023," ",C1023)</f>
        <v>769 Otvorové prvky </v>
      </c>
      <c r="D1037" s="144"/>
      <c r="E1037" s="145"/>
      <c r="F1037" s="146"/>
      <c r="G1037" s="147">
        <f>SUM(G1023:G1036)</f>
        <v>0</v>
      </c>
    </row>
    <row r="1038" spans="1:8" ht="12.75">
      <c r="A1038" s="120" t="s">
        <v>72</v>
      </c>
      <c r="B1038" s="121" t="s">
        <v>1065</v>
      </c>
      <c r="C1038" s="122" t="s">
        <v>1066</v>
      </c>
      <c r="D1038" s="123"/>
      <c r="E1038" s="124"/>
      <c r="F1038" s="124"/>
      <c r="G1038" s="125"/>
      <c r="H1038" s="126"/>
    </row>
    <row r="1039" spans="1:7" ht="12.75">
      <c r="A1039" s="128">
        <v>161</v>
      </c>
      <c r="B1039" s="129" t="s">
        <v>1067</v>
      </c>
      <c r="C1039" s="130" t="s">
        <v>1068</v>
      </c>
      <c r="D1039" s="131" t="s">
        <v>158</v>
      </c>
      <c r="E1039" s="132">
        <f>SUM(E1040:E1045)</f>
        <v>49.620000000000005</v>
      </c>
      <c r="F1039" s="132"/>
      <c r="G1039" s="133">
        <f>E1039*F1039</f>
        <v>0</v>
      </c>
    </row>
    <row r="1040" spans="1:7" ht="12.75">
      <c r="A1040" s="134"/>
      <c r="B1040" s="137"/>
      <c r="C1040" s="540" t="s">
        <v>276</v>
      </c>
      <c r="D1040" s="541" t="s">
        <v>276</v>
      </c>
      <c r="E1040" s="138">
        <v>16.28</v>
      </c>
      <c r="F1040" s="139"/>
      <c r="G1040" s="140"/>
    </row>
    <row r="1041" spans="1:7" ht="12.75">
      <c r="A1041" s="134"/>
      <c r="B1041" s="137"/>
      <c r="C1041" s="540" t="s">
        <v>277</v>
      </c>
      <c r="D1041" s="541" t="s">
        <v>277</v>
      </c>
      <c r="E1041" s="138">
        <v>9.24</v>
      </c>
      <c r="F1041" s="139"/>
      <c r="G1041" s="140"/>
    </row>
    <row r="1042" spans="1:7" ht="12.75">
      <c r="A1042" s="134"/>
      <c r="B1042" s="137"/>
      <c r="C1042" s="540" t="s">
        <v>278</v>
      </c>
      <c r="D1042" s="541" t="s">
        <v>278</v>
      </c>
      <c r="E1042" s="138">
        <v>3.3</v>
      </c>
      <c r="F1042" s="139"/>
      <c r="G1042" s="140"/>
    </row>
    <row r="1043" spans="1:7" ht="12.75">
      <c r="A1043" s="134"/>
      <c r="B1043" s="137"/>
      <c r="C1043" s="540" t="s">
        <v>279</v>
      </c>
      <c r="D1043" s="541" t="s">
        <v>279</v>
      </c>
      <c r="E1043" s="138">
        <v>19.28</v>
      </c>
      <c r="F1043" s="139"/>
      <c r="G1043" s="140"/>
    </row>
    <row r="1044" spans="1:7" ht="12.75">
      <c r="A1044" s="134"/>
      <c r="B1044" s="137"/>
      <c r="C1044" s="540" t="s">
        <v>2088</v>
      </c>
      <c r="D1044" s="541"/>
      <c r="E1044" s="138">
        <v>0.76</v>
      </c>
      <c r="F1044" s="139"/>
      <c r="G1044" s="140"/>
    </row>
    <row r="1045" spans="1:7" ht="12.75">
      <c r="A1045" s="134"/>
      <c r="B1045" s="137"/>
      <c r="C1045" s="540" t="s">
        <v>2089</v>
      </c>
      <c r="D1045" s="541"/>
      <c r="E1045" s="138">
        <v>0.76</v>
      </c>
      <c r="F1045" s="139"/>
      <c r="G1045" s="140"/>
    </row>
    <row r="1046" spans="1:7" ht="22.5">
      <c r="A1046" s="128">
        <v>162</v>
      </c>
      <c r="B1046" s="129" t="s">
        <v>1069</v>
      </c>
      <c r="C1046" s="130" t="s">
        <v>1070</v>
      </c>
      <c r="D1046" s="131" t="s">
        <v>111</v>
      </c>
      <c r="E1046" s="132">
        <v>277.83</v>
      </c>
      <c r="F1046" s="132">
        <v>0</v>
      </c>
      <c r="G1046" s="133">
        <f>E1046*F1046</f>
        <v>0</v>
      </c>
    </row>
    <row r="1047" spans="1:7" ht="12.75">
      <c r="A1047" s="134"/>
      <c r="B1047" s="137"/>
      <c r="C1047" s="540" t="s">
        <v>216</v>
      </c>
      <c r="D1047" s="541"/>
      <c r="E1047" s="138">
        <v>17.6</v>
      </c>
      <c r="F1047" s="139"/>
      <c r="G1047" s="140"/>
    </row>
    <row r="1048" spans="1:7" ht="12.75">
      <c r="A1048" s="134"/>
      <c r="B1048" s="137"/>
      <c r="C1048" s="540" t="s">
        <v>217</v>
      </c>
      <c r="D1048" s="541"/>
      <c r="E1048" s="138">
        <v>2.6</v>
      </c>
      <c r="F1048" s="139"/>
      <c r="G1048" s="140"/>
    </row>
    <row r="1049" spans="1:7" ht="12.75">
      <c r="A1049" s="134"/>
      <c r="B1049" s="137"/>
      <c r="C1049" s="540" t="s">
        <v>218</v>
      </c>
      <c r="D1049" s="541"/>
      <c r="E1049" s="138">
        <v>6.34</v>
      </c>
      <c r="F1049" s="139"/>
      <c r="G1049" s="140"/>
    </row>
    <row r="1050" spans="1:7" ht="12.75">
      <c r="A1050" s="134"/>
      <c r="B1050" s="137"/>
      <c r="C1050" s="540" t="s">
        <v>219</v>
      </c>
      <c r="D1050" s="541"/>
      <c r="E1050" s="138">
        <v>3.9</v>
      </c>
      <c r="F1050" s="139"/>
      <c r="G1050" s="140"/>
    </row>
    <row r="1051" spans="1:7" ht="12.75">
      <c r="A1051" s="134"/>
      <c r="B1051" s="137"/>
      <c r="C1051" s="540" t="s">
        <v>220</v>
      </c>
      <c r="D1051" s="541"/>
      <c r="E1051" s="138">
        <v>40.58</v>
      </c>
      <c r="F1051" s="139"/>
      <c r="G1051" s="140"/>
    </row>
    <row r="1052" spans="1:7" ht="12.75">
      <c r="A1052" s="134"/>
      <c r="B1052" s="137"/>
      <c r="C1052" s="540" t="s">
        <v>221</v>
      </c>
      <c r="D1052" s="541"/>
      <c r="E1052" s="138">
        <v>11.03</v>
      </c>
      <c r="F1052" s="139"/>
      <c r="G1052" s="140"/>
    </row>
    <row r="1053" spans="1:7" ht="12.75">
      <c r="A1053" s="134"/>
      <c r="B1053" s="137"/>
      <c r="C1053" s="540" t="s">
        <v>222</v>
      </c>
      <c r="D1053" s="541"/>
      <c r="E1053" s="138">
        <v>15.23</v>
      </c>
      <c r="F1053" s="139"/>
      <c r="G1053" s="140"/>
    </row>
    <row r="1054" spans="1:7" ht="12.75">
      <c r="A1054" s="134"/>
      <c r="B1054" s="137"/>
      <c r="C1054" s="540" t="s">
        <v>1071</v>
      </c>
      <c r="D1054" s="541"/>
      <c r="E1054" s="138">
        <v>1.86</v>
      </c>
      <c r="F1054" s="139"/>
      <c r="G1054" s="140"/>
    </row>
    <row r="1055" spans="1:7" ht="12.75">
      <c r="A1055" s="134"/>
      <c r="B1055" s="137"/>
      <c r="C1055" s="540" t="s">
        <v>225</v>
      </c>
      <c r="D1055" s="541"/>
      <c r="E1055" s="138">
        <v>3.63</v>
      </c>
      <c r="F1055" s="139"/>
      <c r="G1055" s="140"/>
    </row>
    <row r="1056" spans="1:7" ht="12.75">
      <c r="A1056" s="134"/>
      <c r="B1056" s="137"/>
      <c r="C1056" s="540" t="s">
        <v>226</v>
      </c>
      <c r="D1056" s="541"/>
      <c r="E1056" s="138">
        <v>2.62</v>
      </c>
      <c r="F1056" s="139"/>
      <c r="G1056" s="140"/>
    </row>
    <row r="1057" spans="1:7" ht="12.75">
      <c r="A1057" s="134"/>
      <c r="B1057" s="137"/>
      <c r="C1057" s="540" t="s">
        <v>227</v>
      </c>
      <c r="D1057" s="541"/>
      <c r="E1057" s="138">
        <v>10.64</v>
      </c>
      <c r="F1057" s="139"/>
      <c r="G1057" s="140"/>
    </row>
    <row r="1058" spans="1:7" ht="12.75">
      <c r="A1058" s="134"/>
      <c r="B1058" s="137"/>
      <c r="C1058" s="540" t="s">
        <v>228</v>
      </c>
      <c r="D1058" s="541"/>
      <c r="E1058" s="138">
        <v>9.85</v>
      </c>
      <c r="F1058" s="139"/>
      <c r="G1058" s="140"/>
    </row>
    <row r="1059" spans="1:7" ht="12.75">
      <c r="A1059" s="134"/>
      <c r="B1059" s="137"/>
      <c r="C1059" s="540" t="s">
        <v>2298</v>
      </c>
      <c r="D1059" s="541"/>
      <c r="E1059" s="138">
        <v>10.46</v>
      </c>
      <c r="F1059" s="139"/>
      <c r="G1059" s="140"/>
    </row>
    <row r="1060" spans="1:7" ht="12.75">
      <c r="A1060" s="134"/>
      <c r="B1060" s="137"/>
      <c r="C1060" s="540" t="s">
        <v>2306</v>
      </c>
      <c r="D1060" s="541"/>
      <c r="E1060" s="138">
        <v>21.8</v>
      </c>
      <c r="F1060" s="139"/>
      <c r="G1060" s="140"/>
    </row>
    <row r="1061" spans="1:7" ht="12.75">
      <c r="A1061" s="134"/>
      <c r="B1061" s="137"/>
      <c r="C1061" s="540" t="s">
        <v>2307</v>
      </c>
      <c r="D1061" s="541"/>
      <c r="E1061" s="138">
        <v>11.29</v>
      </c>
      <c r="F1061" s="139"/>
      <c r="G1061" s="140"/>
    </row>
    <row r="1062" spans="1:7" ht="12.75">
      <c r="A1062" s="134"/>
      <c r="B1062" s="137"/>
      <c r="C1062" s="540" t="s">
        <v>2308</v>
      </c>
      <c r="D1062" s="541"/>
      <c r="E1062" s="138">
        <v>11.62</v>
      </c>
      <c r="F1062" s="139"/>
      <c r="G1062" s="140"/>
    </row>
    <row r="1063" spans="1:7" ht="12.75">
      <c r="A1063" s="134"/>
      <c r="B1063" s="137"/>
      <c r="C1063" s="540" t="s">
        <v>2309</v>
      </c>
      <c r="D1063" s="541"/>
      <c r="E1063" s="138">
        <v>12.26</v>
      </c>
      <c r="F1063" s="139"/>
      <c r="G1063" s="140"/>
    </row>
    <row r="1064" spans="1:7" ht="12.75">
      <c r="A1064" s="134"/>
      <c r="B1064" s="137"/>
      <c r="C1064" s="540" t="s">
        <v>2310</v>
      </c>
      <c r="D1064" s="541"/>
      <c r="E1064" s="138">
        <v>3.37</v>
      </c>
      <c r="F1064" s="139"/>
      <c r="G1064" s="140"/>
    </row>
    <row r="1065" spans="1:7" ht="12.75">
      <c r="A1065" s="134"/>
      <c r="B1065" s="137"/>
      <c r="C1065" s="540" t="s">
        <v>2311</v>
      </c>
      <c r="D1065" s="541"/>
      <c r="E1065" s="138">
        <v>11.26</v>
      </c>
      <c r="F1065" s="139"/>
      <c r="G1065" s="140"/>
    </row>
    <row r="1066" spans="1:7" ht="12.75">
      <c r="A1066" s="134"/>
      <c r="B1066" s="137"/>
      <c r="C1066" s="540" t="s">
        <v>2312</v>
      </c>
      <c r="D1066" s="541"/>
      <c r="E1066" s="138">
        <v>11.26</v>
      </c>
      <c r="F1066" s="139"/>
      <c r="G1066" s="140"/>
    </row>
    <row r="1067" spans="1:7" ht="12.75">
      <c r="A1067" s="134"/>
      <c r="B1067" s="137"/>
      <c r="C1067" s="540" t="s">
        <v>2313</v>
      </c>
      <c r="D1067" s="541"/>
      <c r="E1067" s="138">
        <v>3.38</v>
      </c>
      <c r="F1067" s="139"/>
      <c r="G1067" s="140"/>
    </row>
    <row r="1068" spans="1:7" ht="12.75">
      <c r="A1068" s="134"/>
      <c r="B1068" s="137"/>
      <c r="C1068" s="540" t="s">
        <v>2314</v>
      </c>
      <c r="D1068" s="541"/>
      <c r="E1068" s="138">
        <v>12.1</v>
      </c>
      <c r="F1068" s="139"/>
      <c r="G1068" s="140"/>
    </row>
    <row r="1069" spans="1:7" ht="12.75">
      <c r="A1069" s="134"/>
      <c r="B1069" s="137"/>
      <c r="C1069" s="540" t="s">
        <v>2318</v>
      </c>
      <c r="D1069" s="541"/>
      <c r="E1069" s="138">
        <v>8.45</v>
      </c>
      <c r="F1069" s="139"/>
      <c r="G1069" s="140"/>
    </row>
    <row r="1070" spans="1:7" ht="12.75">
      <c r="A1070" s="134"/>
      <c r="B1070" s="137"/>
      <c r="C1070" s="540" t="s">
        <v>2322</v>
      </c>
      <c r="D1070" s="541"/>
      <c r="E1070" s="138">
        <v>9.29</v>
      </c>
      <c r="F1070" s="139"/>
      <c r="G1070" s="140"/>
    </row>
    <row r="1071" spans="1:7" ht="12.75">
      <c r="A1071" s="134"/>
      <c r="B1071" s="137"/>
      <c r="C1071" s="540" t="s">
        <v>2328</v>
      </c>
      <c r="D1071" s="541"/>
      <c r="E1071" s="138">
        <v>22.01</v>
      </c>
      <c r="F1071" s="139"/>
      <c r="G1071" s="140"/>
    </row>
    <row r="1072" spans="1:7" ht="12.75">
      <c r="A1072" s="134"/>
      <c r="B1072" s="137"/>
      <c r="C1072" s="540" t="s">
        <v>2329</v>
      </c>
      <c r="D1072" s="541"/>
      <c r="E1072" s="138">
        <v>1.7</v>
      </c>
      <c r="F1072" s="139"/>
      <c r="G1072" s="140"/>
    </row>
    <row r="1073" spans="1:7" ht="12.75">
      <c r="A1073" s="134"/>
      <c r="B1073" s="137"/>
      <c r="C1073" s="540" t="s">
        <v>2330</v>
      </c>
      <c r="D1073" s="541"/>
      <c r="E1073" s="138">
        <v>1.7</v>
      </c>
      <c r="F1073" s="139"/>
      <c r="G1073" s="140"/>
    </row>
    <row r="1074" spans="1:7" ht="12.75">
      <c r="A1074" s="128">
        <v>163</v>
      </c>
      <c r="B1074" s="129" t="s">
        <v>1072</v>
      </c>
      <c r="C1074" s="130" t="s">
        <v>1073</v>
      </c>
      <c r="D1074" s="131" t="s">
        <v>111</v>
      </c>
      <c r="E1074" s="132">
        <f>E1075+E1076+E1077</f>
        <v>332.546</v>
      </c>
      <c r="F1074" s="132">
        <v>0</v>
      </c>
      <c r="G1074" s="133">
        <f>E1074*F1074</f>
        <v>0</v>
      </c>
    </row>
    <row r="1075" spans="1:7" ht="12.75">
      <c r="A1075" s="134"/>
      <c r="B1075" s="137"/>
      <c r="C1075" s="540" t="s">
        <v>280</v>
      </c>
      <c r="D1075" s="541"/>
      <c r="E1075" s="138">
        <v>5.95</v>
      </c>
      <c r="F1075" s="139"/>
      <c r="G1075" s="140"/>
    </row>
    <row r="1076" spans="1:7" ht="12.75">
      <c r="A1076" s="134"/>
      <c r="B1076" s="137"/>
      <c r="C1076" s="540" t="s">
        <v>1074</v>
      </c>
      <c r="D1076" s="541"/>
      <c r="E1076" s="138">
        <v>333.396</v>
      </c>
      <c r="F1076" s="139"/>
      <c r="G1076" s="140"/>
    </row>
    <row r="1077" spans="1:7" ht="12.75">
      <c r="A1077" s="134"/>
      <c r="B1077" s="137"/>
      <c r="C1077" s="540" t="s">
        <v>281</v>
      </c>
      <c r="D1077" s="541"/>
      <c r="E1077" s="334">
        <v>-6.8</v>
      </c>
      <c r="F1077" s="139"/>
      <c r="G1077" s="140"/>
    </row>
    <row r="1078" spans="1:7" ht="12.75">
      <c r="A1078" s="128">
        <v>164</v>
      </c>
      <c r="B1078" s="129" t="s">
        <v>282</v>
      </c>
      <c r="C1078" s="130" t="s">
        <v>283</v>
      </c>
      <c r="D1078" s="131" t="s">
        <v>111</v>
      </c>
      <c r="E1078" s="132">
        <f>E1079+E1080+E1081</f>
        <v>6.799999999999999</v>
      </c>
      <c r="F1078" s="132">
        <v>0</v>
      </c>
      <c r="G1078" s="133">
        <f>E1078*F1078</f>
        <v>0</v>
      </c>
    </row>
    <row r="1079" spans="1:7" ht="12.75">
      <c r="A1079" s="337"/>
      <c r="B1079" s="338"/>
      <c r="C1079" s="540" t="s">
        <v>284</v>
      </c>
      <c r="D1079" s="541"/>
      <c r="E1079" s="138">
        <v>2.92</v>
      </c>
      <c r="F1079" s="339"/>
      <c r="G1079" s="340"/>
    </row>
    <row r="1080" spans="1:7" ht="12.75">
      <c r="A1080" s="337"/>
      <c r="B1080" s="338"/>
      <c r="C1080" s="540" t="s">
        <v>285</v>
      </c>
      <c r="D1080" s="541"/>
      <c r="E1080" s="138">
        <v>1.94</v>
      </c>
      <c r="F1080" s="339"/>
      <c r="G1080" s="340"/>
    </row>
    <row r="1081" spans="1:7" ht="12.75">
      <c r="A1081" s="134"/>
      <c r="B1081" s="137"/>
      <c r="C1081" s="540" t="s">
        <v>286</v>
      </c>
      <c r="D1081" s="541"/>
      <c r="E1081" s="138">
        <v>1.94</v>
      </c>
      <c r="F1081" s="139"/>
      <c r="G1081" s="140"/>
    </row>
    <row r="1082" spans="1:7" ht="12.75">
      <c r="A1082" s="128">
        <v>165</v>
      </c>
      <c r="B1082" s="129" t="s">
        <v>320</v>
      </c>
      <c r="C1082" s="130" t="s">
        <v>321</v>
      </c>
      <c r="D1082" s="131" t="s">
        <v>158</v>
      </c>
      <c r="E1082" s="132">
        <v>3.1</v>
      </c>
      <c r="F1082" s="132">
        <v>0</v>
      </c>
      <c r="G1082" s="133">
        <f>E1082*F1082</f>
        <v>0</v>
      </c>
    </row>
    <row r="1083" spans="1:7" ht="12.75">
      <c r="A1083" s="134"/>
      <c r="B1083" s="137"/>
      <c r="C1083" s="540" t="s">
        <v>322</v>
      </c>
      <c r="D1083" s="541"/>
      <c r="E1083" s="138">
        <v>0.7</v>
      </c>
      <c r="F1083" s="139"/>
      <c r="G1083" s="140"/>
    </row>
    <row r="1084" spans="1:7" ht="12.75">
      <c r="A1084" s="134"/>
      <c r="B1084" s="137"/>
      <c r="C1084" s="540" t="s">
        <v>323</v>
      </c>
      <c r="D1084" s="541"/>
      <c r="E1084" s="138">
        <v>2.4</v>
      </c>
      <c r="F1084" s="139"/>
      <c r="G1084" s="140"/>
    </row>
    <row r="1085" spans="1:7" ht="12.75">
      <c r="A1085" s="128">
        <v>166</v>
      </c>
      <c r="B1085" s="129" t="s">
        <v>1075</v>
      </c>
      <c r="C1085" s="130" t="s">
        <v>708</v>
      </c>
      <c r="D1085" s="131" t="s">
        <v>61</v>
      </c>
      <c r="E1085" s="132">
        <f>SUM(G1039:G1084)</f>
        <v>0</v>
      </c>
      <c r="F1085" s="132">
        <v>0</v>
      </c>
      <c r="G1085" s="133">
        <f>E1085*F1085</f>
        <v>0</v>
      </c>
    </row>
    <row r="1086" spans="1:7" ht="12.75">
      <c r="A1086" s="141"/>
      <c r="B1086" s="142" t="s">
        <v>76</v>
      </c>
      <c r="C1086" s="143" t="str">
        <f>CONCATENATE(B1038," ",C1038)</f>
        <v>771 Podlahy z dlaždic a obklady</v>
      </c>
      <c r="D1086" s="144"/>
      <c r="E1086" s="145"/>
      <c r="F1086" s="146"/>
      <c r="G1086" s="147">
        <f>SUM(G1038:G1085)</f>
        <v>0</v>
      </c>
    </row>
    <row r="1087" spans="1:8" ht="12.75">
      <c r="A1087" s="120" t="s">
        <v>72</v>
      </c>
      <c r="B1087" s="121" t="s">
        <v>709</v>
      </c>
      <c r="C1087" s="122" t="s">
        <v>710</v>
      </c>
      <c r="D1087" s="123"/>
      <c r="E1087" s="124"/>
      <c r="F1087" s="124"/>
      <c r="G1087" s="125"/>
      <c r="H1087" s="126"/>
    </row>
    <row r="1088" spans="1:7" ht="12.75">
      <c r="A1088" s="128">
        <v>167</v>
      </c>
      <c r="B1088" s="129" t="s">
        <v>711</v>
      </c>
      <c r="C1088" s="130" t="s">
        <v>712</v>
      </c>
      <c r="D1088" s="131" t="s">
        <v>111</v>
      </c>
      <c r="E1088" s="132">
        <f>SUM(E1089:E1118)</f>
        <v>597.6300000000001</v>
      </c>
      <c r="F1088" s="132"/>
      <c r="G1088" s="133">
        <f>E1088*F1088</f>
        <v>0</v>
      </c>
    </row>
    <row r="1089" spans="1:7" ht="24.75" customHeight="1">
      <c r="A1089" s="134"/>
      <c r="B1089" s="137"/>
      <c r="C1089" s="540" t="s">
        <v>287</v>
      </c>
      <c r="D1089" s="541"/>
      <c r="E1089" s="138">
        <v>13.22</v>
      </c>
      <c r="F1089" s="139"/>
      <c r="G1089" s="140"/>
    </row>
    <row r="1090" spans="1:7" ht="12.75">
      <c r="A1090" s="134"/>
      <c r="B1090" s="137"/>
      <c r="C1090" s="540" t="s">
        <v>288</v>
      </c>
      <c r="D1090" s="541"/>
      <c r="E1090" s="138">
        <v>4.2</v>
      </c>
      <c r="F1090" s="139"/>
      <c r="G1090" s="140"/>
    </row>
    <row r="1091" spans="1:7" ht="12.75">
      <c r="A1091" s="134"/>
      <c r="B1091" s="137"/>
      <c r="C1091" s="540" t="s">
        <v>289</v>
      </c>
      <c r="D1091" s="541"/>
      <c r="E1091" s="138">
        <v>34.89</v>
      </c>
      <c r="F1091" s="139"/>
      <c r="G1091" s="140"/>
    </row>
    <row r="1092" spans="1:7" ht="12.75">
      <c r="A1092" s="134"/>
      <c r="B1092" s="137"/>
      <c r="C1092" s="540" t="s">
        <v>290</v>
      </c>
      <c r="D1092" s="541"/>
      <c r="E1092" s="138">
        <v>18.96</v>
      </c>
      <c r="F1092" s="139"/>
      <c r="G1092" s="140"/>
    </row>
    <row r="1093" spans="1:7" ht="27" customHeight="1">
      <c r="A1093" s="134"/>
      <c r="B1093" s="137"/>
      <c r="C1093" s="540" t="s">
        <v>291</v>
      </c>
      <c r="D1093" s="541"/>
      <c r="E1093" s="138">
        <v>51.5</v>
      </c>
      <c r="F1093" s="139"/>
      <c r="G1093" s="140"/>
    </row>
    <row r="1094" spans="1:7" ht="17.25" customHeight="1">
      <c r="A1094" s="134"/>
      <c r="B1094" s="137"/>
      <c r="C1094" s="540" t="s">
        <v>292</v>
      </c>
      <c r="D1094" s="541"/>
      <c r="E1094" s="138">
        <v>-1.31</v>
      </c>
      <c r="F1094" s="139"/>
      <c r="G1094" s="140"/>
    </row>
    <row r="1095" spans="1:7" ht="12.75">
      <c r="A1095" s="134"/>
      <c r="B1095" s="137"/>
      <c r="C1095" s="540" t="s">
        <v>293</v>
      </c>
      <c r="D1095" s="541"/>
      <c r="E1095" s="138">
        <v>10.66</v>
      </c>
      <c r="F1095" s="139"/>
      <c r="G1095" s="140"/>
    </row>
    <row r="1096" spans="1:7" ht="12.75">
      <c r="A1096" s="134"/>
      <c r="B1096" s="137"/>
      <c r="C1096" s="540" t="s">
        <v>294</v>
      </c>
      <c r="D1096" s="541"/>
      <c r="E1096" s="138">
        <v>18.99</v>
      </c>
      <c r="F1096" s="139"/>
      <c r="G1096" s="140"/>
    </row>
    <row r="1097" spans="1:7" ht="12.75">
      <c r="A1097" s="134"/>
      <c r="B1097" s="137"/>
      <c r="C1097" s="540" t="s">
        <v>295</v>
      </c>
      <c r="D1097" s="541"/>
      <c r="E1097" s="138">
        <v>13.84</v>
      </c>
      <c r="F1097" s="139"/>
      <c r="G1097" s="140"/>
    </row>
    <row r="1098" spans="1:7" ht="24" customHeight="1">
      <c r="A1098" s="134"/>
      <c r="B1098" s="137"/>
      <c r="C1098" s="540" t="s">
        <v>296</v>
      </c>
      <c r="D1098" s="541"/>
      <c r="E1098" s="138">
        <v>43.7</v>
      </c>
      <c r="F1098" s="139"/>
      <c r="G1098" s="140"/>
    </row>
    <row r="1099" spans="1:7" ht="12" customHeight="1">
      <c r="A1099" s="134"/>
      <c r="B1099" s="137"/>
      <c r="C1099" s="540" t="s">
        <v>297</v>
      </c>
      <c r="D1099" s="541"/>
      <c r="E1099" s="138">
        <v>0.45</v>
      </c>
      <c r="F1099" s="139"/>
      <c r="G1099" s="140"/>
    </row>
    <row r="1100" spans="1:7" ht="12.75">
      <c r="A1100" s="134"/>
      <c r="B1100" s="137"/>
      <c r="C1100" s="540" t="s">
        <v>298</v>
      </c>
      <c r="D1100" s="541"/>
      <c r="E1100" s="138">
        <v>20.45</v>
      </c>
      <c r="F1100" s="139"/>
      <c r="G1100" s="140"/>
    </row>
    <row r="1101" spans="1:7" ht="12.75">
      <c r="A1101" s="134"/>
      <c r="B1101" s="137"/>
      <c r="C1101" s="540" t="s">
        <v>299</v>
      </c>
      <c r="D1101" s="541"/>
      <c r="E1101" s="138">
        <v>20.79</v>
      </c>
      <c r="F1101" s="139"/>
      <c r="G1101" s="140"/>
    </row>
    <row r="1102" spans="1:7" ht="12.75">
      <c r="A1102" s="134"/>
      <c r="B1102" s="137"/>
      <c r="C1102" s="540" t="s">
        <v>300</v>
      </c>
      <c r="D1102" s="541"/>
      <c r="E1102" s="138">
        <v>26.53</v>
      </c>
      <c r="F1102" s="139"/>
      <c r="G1102" s="140"/>
    </row>
    <row r="1103" spans="1:7" ht="12.75">
      <c r="A1103" s="134"/>
      <c r="B1103" s="137"/>
      <c r="C1103" s="540" t="s">
        <v>301</v>
      </c>
      <c r="D1103" s="541" t="s">
        <v>301</v>
      </c>
      <c r="E1103" s="138">
        <v>21.29</v>
      </c>
      <c r="F1103" s="139"/>
      <c r="G1103" s="140"/>
    </row>
    <row r="1104" spans="1:7" ht="12.75" customHeight="1">
      <c r="A1104" s="134"/>
      <c r="B1104" s="137"/>
      <c r="C1104" s="540" t="s">
        <v>302</v>
      </c>
      <c r="D1104" s="541" t="s">
        <v>302</v>
      </c>
      <c r="E1104" s="138">
        <v>21.5</v>
      </c>
      <c r="F1104" s="139"/>
      <c r="G1104" s="140"/>
    </row>
    <row r="1105" spans="1:7" ht="24" customHeight="1">
      <c r="A1105" s="134"/>
      <c r="B1105" s="137"/>
      <c r="C1105" s="540" t="s">
        <v>303</v>
      </c>
      <c r="D1105" s="541"/>
      <c r="E1105" s="138">
        <v>48.88</v>
      </c>
      <c r="F1105" s="139"/>
      <c r="G1105" s="140"/>
    </row>
    <row r="1106" spans="1:7" ht="12.75" customHeight="1">
      <c r="A1106" s="134"/>
      <c r="B1106" s="137"/>
      <c r="C1106" s="540" t="s">
        <v>304</v>
      </c>
      <c r="D1106" s="541"/>
      <c r="E1106" s="138">
        <v>-0.1</v>
      </c>
      <c r="F1106" s="139"/>
      <c r="G1106" s="140"/>
    </row>
    <row r="1107" spans="1:7" ht="25.5" customHeight="1">
      <c r="A1107" s="134"/>
      <c r="B1107" s="137"/>
      <c r="C1107" s="540" t="s">
        <v>305</v>
      </c>
      <c r="D1107" s="541"/>
      <c r="E1107" s="138">
        <v>14.3</v>
      </c>
      <c r="F1107" s="139"/>
      <c r="G1107" s="140"/>
    </row>
    <row r="1108" spans="1:7" ht="12.75">
      <c r="A1108" s="134"/>
      <c r="B1108" s="137"/>
      <c r="C1108" s="540" t="s">
        <v>306</v>
      </c>
      <c r="D1108" s="541"/>
      <c r="E1108" s="138">
        <v>44.03</v>
      </c>
      <c r="F1108" s="139"/>
      <c r="G1108" s="140"/>
    </row>
    <row r="1109" spans="1:7" ht="12.75">
      <c r="A1109" s="134"/>
      <c r="B1109" s="137"/>
      <c r="C1109" s="540" t="s">
        <v>307</v>
      </c>
      <c r="D1109" s="541"/>
      <c r="E1109" s="138">
        <v>0.59</v>
      </c>
      <c r="F1109" s="139"/>
      <c r="G1109" s="140"/>
    </row>
    <row r="1110" spans="1:7" ht="12.75">
      <c r="A1110" s="134"/>
      <c r="B1110" s="137"/>
      <c r="C1110" s="540" t="s">
        <v>308</v>
      </c>
      <c r="D1110" s="541"/>
      <c r="E1110" s="138">
        <v>44.03</v>
      </c>
      <c r="F1110" s="139"/>
      <c r="G1110" s="140"/>
    </row>
    <row r="1111" spans="1:7" ht="12.75">
      <c r="A1111" s="134"/>
      <c r="B1111" s="137"/>
      <c r="C1111" s="540" t="s">
        <v>309</v>
      </c>
      <c r="D1111" s="541"/>
      <c r="E1111" s="138">
        <v>0.3</v>
      </c>
      <c r="F1111" s="139"/>
      <c r="G1111" s="140"/>
    </row>
    <row r="1112" spans="1:7" ht="12.75">
      <c r="A1112" s="134"/>
      <c r="B1112" s="137"/>
      <c r="C1112" s="540" t="s">
        <v>310</v>
      </c>
      <c r="D1112" s="541"/>
      <c r="E1112" s="138">
        <v>15.75</v>
      </c>
      <c r="F1112" s="139"/>
      <c r="G1112" s="140"/>
    </row>
    <row r="1113" spans="1:7" ht="12.75">
      <c r="A1113" s="134"/>
      <c r="B1113" s="137"/>
      <c r="C1113" s="540" t="s">
        <v>311</v>
      </c>
      <c r="D1113" s="541"/>
      <c r="E1113" s="138">
        <v>48.71</v>
      </c>
      <c r="F1113" s="139"/>
      <c r="G1113" s="140"/>
    </row>
    <row r="1114" spans="1:7" ht="12.75">
      <c r="A1114" s="134"/>
      <c r="B1114" s="137"/>
      <c r="C1114" s="540" t="s">
        <v>312</v>
      </c>
      <c r="D1114" s="541"/>
      <c r="E1114" s="138">
        <v>0.83</v>
      </c>
      <c r="F1114" s="139"/>
      <c r="G1114" s="140"/>
    </row>
    <row r="1115" spans="1:7" ht="12.75">
      <c r="A1115" s="134"/>
      <c r="B1115" s="137"/>
      <c r="C1115" s="540" t="s">
        <v>313</v>
      </c>
      <c r="D1115" s="541"/>
      <c r="E1115" s="138">
        <v>29.84</v>
      </c>
      <c r="F1115" s="139"/>
      <c r="G1115" s="140"/>
    </row>
    <row r="1116" spans="1:7" ht="12.75">
      <c r="A1116" s="134"/>
      <c r="B1116" s="137"/>
      <c r="C1116" s="540" t="s">
        <v>314</v>
      </c>
      <c r="D1116" s="541"/>
      <c r="E1116" s="138">
        <v>20.12</v>
      </c>
      <c r="F1116" s="139"/>
      <c r="G1116" s="140"/>
    </row>
    <row r="1117" spans="1:7" ht="12.75">
      <c r="A1117" s="134"/>
      <c r="B1117" s="137"/>
      <c r="C1117" s="540" t="s">
        <v>315</v>
      </c>
      <c r="D1117" s="541"/>
      <c r="E1117" s="138">
        <v>6</v>
      </c>
      <c r="F1117" s="139"/>
      <c r="G1117" s="140"/>
    </row>
    <row r="1118" spans="1:7" ht="12.75">
      <c r="A1118" s="134"/>
      <c r="B1118" s="137"/>
      <c r="C1118" s="540" t="s">
        <v>316</v>
      </c>
      <c r="D1118" s="541"/>
      <c r="E1118" s="138">
        <v>4.69</v>
      </c>
      <c r="F1118" s="139"/>
      <c r="G1118" s="140"/>
    </row>
    <row r="1119" spans="1:7" ht="12.75">
      <c r="A1119" s="128">
        <v>168</v>
      </c>
      <c r="B1119" s="129" t="s">
        <v>713</v>
      </c>
      <c r="C1119" s="130" t="s">
        <v>714</v>
      </c>
      <c r="D1119" s="131" t="s">
        <v>111</v>
      </c>
      <c r="E1119" s="132">
        <f>E1120*1</f>
        <v>717.16</v>
      </c>
      <c r="F1119" s="132">
        <v>0</v>
      </c>
      <c r="G1119" s="133">
        <f>E1119*F1119</f>
        <v>0</v>
      </c>
    </row>
    <row r="1120" spans="1:7" ht="12.75">
      <c r="A1120" s="134"/>
      <c r="B1120" s="137"/>
      <c r="C1120" s="540" t="s">
        <v>324</v>
      </c>
      <c r="D1120" s="541"/>
      <c r="E1120" s="138">
        <v>717.16</v>
      </c>
      <c r="F1120" s="139"/>
      <c r="G1120" s="140"/>
    </row>
    <row r="1121" spans="1:7" ht="12.75">
      <c r="A1121" s="128">
        <v>169</v>
      </c>
      <c r="B1121" s="129" t="s">
        <v>325</v>
      </c>
      <c r="C1121" s="130" t="s">
        <v>326</v>
      </c>
      <c r="D1121" s="131" t="s">
        <v>158</v>
      </c>
      <c r="E1121" s="132">
        <f>SUM(E1122:E1160)</f>
        <v>328.3300000000001</v>
      </c>
      <c r="F1121" s="132">
        <v>0</v>
      </c>
      <c r="G1121" s="133">
        <f>E1121*F1121</f>
        <v>0</v>
      </c>
    </row>
    <row r="1122" spans="1:7" ht="12.75">
      <c r="A1122" s="134"/>
      <c r="B1122" s="137"/>
      <c r="C1122" s="540" t="s">
        <v>327</v>
      </c>
      <c r="D1122" s="541"/>
      <c r="E1122" s="138"/>
      <c r="F1122" s="139"/>
      <c r="G1122" s="140"/>
    </row>
    <row r="1123" spans="1:7" ht="12.75">
      <c r="A1123" s="134"/>
      <c r="B1123" s="137"/>
      <c r="C1123" s="540" t="s">
        <v>328</v>
      </c>
      <c r="D1123" s="541"/>
      <c r="E1123" s="138">
        <v>3.4</v>
      </c>
      <c r="F1123" s="139"/>
      <c r="G1123" s="140"/>
    </row>
    <row r="1124" spans="1:7" ht="12.75">
      <c r="A1124" s="134"/>
      <c r="B1124" s="137"/>
      <c r="C1124" s="540" t="s">
        <v>329</v>
      </c>
      <c r="D1124" s="541"/>
      <c r="E1124" s="138">
        <v>5.8</v>
      </c>
      <c r="F1124" s="139"/>
      <c r="G1124" s="140"/>
    </row>
    <row r="1125" spans="1:7" ht="12.75">
      <c r="A1125" s="134"/>
      <c r="B1125" s="137"/>
      <c r="C1125" s="540" t="s">
        <v>330</v>
      </c>
      <c r="D1125" s="541"/>
      <c r="E1125" s="138">
        <v>29.1</v>
      </c>
      <c r="F1125" s="139"/>
      <c r="G1125" s="140"/>
    </row>
    <row r="1126" spans="1:7" ht="12.75">
      <c r="A1126" s="134"/>
      <c r="B1126" s="137"/>
      <c r="C1126" s="540" t="s">
        <v>331</v>
      </c>
      <c r="D1126" s="541"/>
      <c r="E1126" s="138">
        <v>15.54</v>
      </c>
      <c r="F1126" s="139"/>
      <c r="G1126" s="140"/>
    </row>
    <row r="1127" spans="1:7" ht="12.75">
      <c r="A1127" s="134"/>
      <c r="B1127" s="137"/>
      <c r="C1127" s="540" t="s">
        <v>332</v>
      </c>
      <c r="D1127" s="541"/>
      <c r="E1127" s="138">
        <v>3.4</v>
      </c>
      <c r="F1127" s="139"/>
      <c r="G1127" s="140"/>
    </row>
    <row r="1128" spans="1:7" ht="12.75">
      <c r="A1128" s="134"/>
      <c r="B1128" s="137"/>
      <c r="C1128" s="540" t="s">
        <v>333</v>
      </c>
      <c r="D1128" s="541"/>
      <c r="E1128" s="138">
        <v>3.46</v>
      </c>
      <c r="F1128" s="139"/>
      <c r="G1128" s="140"/>
    </row>
    <row r="1129" spans="1:7" ht="12.75">
      <c r="A1129" s="134"/>
      <c r="B1129" s="137"/>
      <c r="C1129" s="540" t="s">
        <v>334</v>
      </c>
      <c r="D1129" s="541"/>
      <c r="E1129" s="138">
        <v>13.94</v>
      </c>
      <c r="F1129" s="139"/>
      <c r="G1129" s="140"/>
    </row>
    <row r="1130" spans="1:7" ht="12.75">
      <c r="A1130" s="134"/>
      <c r="B1130" s="137"/>
      <c r="C1130" s="540" t="s">
        <v>335</v>
      </c>
      <c r="D1130" s="541"/>
      <c r="E1130" s="138">
        <v>14.08</v>
      </c>
      <c r="F1130" s="139"/>
      <c r="G1130" s="140"/>
    </row>
    <row r="1131" spans="1:7" ht="12.75">
      <c r="A1131" s="134"/>
      <c r="B1131" s="137"/>
      <c r="C1131" s="540" t="s">
        <v>336</v>
      </c>
      <c r="D1131" s="541"/>
      <c r="E1131" s="138">
        <v>19.76</v>
      </c>
      <c r="F1131" s="139"/>
      <c r="G1131" s="140"/>
    </row>
    <row r="1132" spans="1:7" ht="12.75">
      <c r="A1132" s="134"/>
      <c r="B1132" s="137"/>
      <c r="C1132" s="540" t="s">
        <v>337</v>
      </c>
      <c r="D1132" s="541"/>
      <c r="E1132" s="138">
        <v>15</v>
      </c>
      <c r="F1132" s="139"/>
      <c r="G1132" s="140"/>
    </row>
    <row r="1133" spans="1:7" ht="12.75">
      <c r="A1133" s="134"/>
      <c r="B1133" s="137"/>
      <c r="C1133" s="540" t="s">
        <v>338</v>
      </c>
      <c r="D1133" s="541"/>
      <c r="E1133" s="138">
        <v>15.14</v>
      </c>
      <c r="F1133" s="139"/>
      <c r="G1133" s="140"/>
    </row>
    <row r="1134" spans="1:7" ht="12.75">
      <c r="A1134" s="134"/>
      <c r="B1134" s="137"/>
      <c r="C1134" s="540" t="s">
        <v>339</v>
      </c>
      <c r="D1134" s="541"/>
      <c r="E1134" s="138">
        <v>2.28</v>
      </c>
      <c r="F1134" s="139"/>
      <c r="G1134" s="140"/>
    </row>
    <row r="1135" spans="1:7" ht="12.75">
      <c r="A1135" s="134"/>
      <c r="B1135" s="137"/>
      <c r="C1135" s="540" t="s">
        <v>340</v>
      </c>
      <c r="D1135" s="541"/>
      <c r="E1135" s="138">
        <v>2.28</v>
      </c>
      <c r="F1135" s="139"/>
      <c r="G1135" s="140"/>
    </row>
    <row r="1136" spans="1:7" ht="12.75">
      <c r="A1136" s="134"/>
      <c r="B1136" s="137"/>
      <c r="C1136" s="540" t="s">
        <v>341</v>
      </c>
      <c r="D1136" s="541"/>
      <c r="E1136" s="138">
        <v>2.28</v>
      </c>
      <c r="F1136" s="139"/>
      <c r="G1136" s="140"/>
    </row>
    <row r="1137" spans="1:7" ht="12.75">
      <c r="A1137" s="134"/>
      <c r="B1137" s="137"/>
      <c r="C1137" s="540" t="s">
        <v>342</v>
      </c>
      <c r="D1137" s="541"/>
      <c r="E1137" s="138">
        <v>2.28</v>
      </c>
      <c r="F1137" s="139"/>
      <c r="G1137" s="140"/>
    </row>
    <row r="1138" spans="1:7" ht="12.75">
      <c r="A1138" s="134"/>
      <c r="B1138" s="137"/>
      <c r="C1138" s="540" t="s">
        <v>343</v>
      </c>
      <c r="D1138" s="541"/>
      <c r="E1138" s="138">
        <v>14.22</v>
      </c>
      <c r="F1138" s="139"/>
      <c r="G1138" s="140"/>
    </row>
    <row r="1139" spans="1:7" ht="12.75">
      <c r="A1139" s="134"/>
      <c r="B1139" s="137"/>
      <c r="C1139" s="540" t="s">
        <v>344</v>
      </c>
      <c r="D1139" s="541"/>
      <c r="E1139" s="138">
        <v>4</v>
      </c>
      <c r="F1139" s="139"/>
      <c r="G1139" s="140"/>
    </row>
    <row r="1140" spans="1:7" ht="12.75">
      <c r="A1140" s="134"/>
      <c r="B1140" s="137"/>
      <c r="C1140" s="540" t="s">
        <v>353</v>
      </c>
      <c r="D1140" s="541"/>
      <c r="E1140" s="138"/>
      <c r="F1140" s="139"/>
      <c r="G1140" s="140"/>
    </row>
    <row r="1141" spans="1:7" ht="12.75">
      <c r="A1141" s="134"/>
      <c r="B1141" s="137"/>
      <c r="C1141" s="540" t="s">
        <v>345</v>
      </c>
      <c r="D1141" s="541"/>
      <c r="E1141" s="138">
        <v>1</v>
      </c>
      <c r="F1141" s="139"/>
      <c r="G1141" s="140"/>
    </row>
    <row r="1142" spans="1:7" ht="12.75">
      <c r="A1142" s="134"/>
      <c r="B1142" s="137"/>
      <c r="C1142" s="540" t="s">
        <v>346</v>
      </c>
      <c r="D1142" s="541"/>
      <c r="E1142" s="138">
        <v>1.5</v>
      </c>
      <c r="F1142" s="139"/>
      <c r="G1142" s="140"/>
    </row>
    <row r="1143" spans="1:7" ht="12.75">
      <c r="A1143" s="134"/>
      <c r="B1143" s="137"/>
      <c r="C1143" s="540" t="s">
        <v>347</v>
      </c>
      <c r="D1143" s="541"/>
      <c r="E1143" s="138">
        <v>33.5</v>
      </c>
      <c r="F1143" s="139"/>
      <c r="G1143" s="140"/>
    </row>
    <row r="1144" spans="1:7" ht="12.75">
      <c r="A1144" s="134"/>
      <c r="B1144" s="137"/>
      <c r="C1144" s="540" t="s">
        <v>348</v>
      </c>
      <c r="D1144" s="541"/>
      <c r="E1144" s="138">
        <v>7.4</v>
      </c>
      <c r="F1144" s="139"/>
      <c r="G1144" s="140"/>
    </row>
    <row r="1145" spans="1:7" ht="12.75">
      <c r="A1145" s="134"/>
      <c r="B1145" s="137"/>
      <c r="C1145" s="540" t="s">
        <v>349</v>
      </c>
      <c r="D1145" s="541"/>
      <c r="E1145" s="138">
        <v>4.9</v>
      </c>
      <c r="F1145" s="139"/>
      <c r="G1145" s="140"/>
    </row>
    <row r="1146" spans="1:7" ht="12.75">
      <c r="A1146" s="134"/>
      <c r="B1146" s="137"/>
      <c r="C1146" s="540" t="s">
        <v>350</v>
      </c>
      <c r="D1146" s="541"/>
      <c r="E1146" s="138">
        <v>4.4</v>
      </c>
      <c r="F1146" s="139"/>
      <c r="G1146" s="140"/>
    </row>
    <row r="1147" spans="1:7" ht="12.75">
      <c r="A1147" s="134"/>
      <c r="B1147" s="137"/>
      <c r="C1147" s="540" t="s">
        <v>351</v>
      </c>
      <c r="D1147" s="541"/>
      <c r="E1147" s="138">
        <v>3</v>
      </c>
      <c r="F1147" s="139"/>
      <c r="G1147" s="140"/>
    </row>
    <row r="1148" spans="1:7" ht="12.75">
      <c r="A1148" s="134"/>
      <c r="B1148" s="137"/>
      <c r="C1148" s="540" t="s">
        <v>352</v>
      </c>
      <c r="D1148" s="541"/>
      <c r="E1148" s="138">
        <v>3</v>
      </c>
      <c r="F1148" s="139"/>
      <c r="G1148" s="140"/>
    </row>
    <row r="1149" spans="1:7" ht="12.75">
      <c r="A1149" s="134"/>
      <c r="B1149" s="137"/>
      <c r="C1149" s="540" t="s">
        <v>354</v>
      </c>
      <c r="D1149" s="541"/>
      <c r="E1149" s="138">
        <v>3</v>
      </c>
      <c r="F1149" s="139"/>
      <c r="G1149" s="140"/>
    </row>
    <row r="1150" spans="1:7" ht="12.75">
      <c r="A1150" s="134"/>
      <c r="B1150" s="137"/>
      <c r="C1150" s="540" t="s">
        <v>355</v>
      </c>
      <c r="D1150" s="541"/>
      <c r="E1150" s="138">
        <v>4.5</v>
      </c>
      <c r="F1150" s="139"/>
      <c r="G1150" s="140"/>
    </row>
    <row r="1151" spans="1:7" ht="12.75">
      <c r="A1151" s="134"/>
      <c r="B1151" s="137"/>
      <c r="C1151" s="540" t="s">
        <v>356</v>
      </c>
      <c r="D1151" s="541"/>
      <c r="E1151" s="138">
        <v>4.5</v>
      </c>
      <c r="F1151" s="139"/>
      <c r="G1151" s="140"/>
    </row>
    <row r="1152" spans="1:7" ht="12.75">
      <c r="A1152" s="134"/>
      <c r="B1152" s="137"/>
      <c r="C1152" s="540" t="s">
        <v>357</v>
      </c>
      <c r="D1152" s="541"/>
      <c r="E1152" s="138">
        <v>24.2</v>
      </c>
      <c r="F1152" s="139"/>
      <c r="G1152" s="140"/>
    </row>
    <row r="1153" spans="1:7" ht="12.75">
      <c r="A1153" s="134"/>
      <c r="B1153" s="137"/>
      <c r="C1153" s="540" t="s">
        <v>358</v>
      </c>
      <c r="D1153" s="541"/>
      <c r="E1153" s="138">
        <v>6.13</v>
      </c>
      <c r="F1153" s="139"/>
      <c r="G1153" s="140"/>
    </row>
    <row r="1154" spans="1:7" ht="12.75">
      <c r="A1154" s="134"/>
      <c r="B1154" s="137"/>
      <c r="C1154" s="540" t="s">
        <v>359</v>
      </c>
      <c r="D1154" s="541"/>
      <c r="E1154" s="138">
        <v>8.1</v>
      </c>
      <c r="F1154" s="139"/>
      <c r="G1154" s="140"/>
    </row>
    <row r="1155" spans="1:7" ht="12.75">
      <c r="A1155" s="134"/>
      <c r="B1155" s="137"/>
      <c r="C1155" s="540" t="s">
        <v>360</v>
      </c>
      <c r="D1155" s="541"/>
      <c r="E1155" s="138">
        <v>5.6</v>
      </c>
      <c r="F1155" s="139"/>
      <c r="G1155" s="140"/>
    </row>
    <row r="1156" spans="1:7" ht="12.75">
      <c r="A1156" s="134"/>
      <c r="B1156" s="137"/>
      <c r="C1156" s="540" t="s">
        <v>361</v>
      </c>
      <c r="D1156" s="541"/>
      <c r="E1156" s="138">
        <v>7.1</v>
      </c>
      <c r="F1156" s="139"/>
      <c r="G1156" s="140"/>
    </row>
    <row r="1157" spans="1:7" ht="12.75">
      <c r="A1157" s="134"/>
      <c r="B1157" s="137"/>
      <c r="C1157" s="540" t="s">
        <v>362</v>
      </c>
      <c r="D1157" s="541"/>
      <c r="E1157" s="138">
        <v>29.1</v>
      </c>
      <c r="F1157" s="139"/>
      <c r="G1157" s="140"/>
    </row>
    <row r="1158" spans="1:7" ht="12.75">
      <c r="A1158" s="134"/>
      <c r="B1158" s="137"/>
      <c r="C1158" s="540" t="s">
        <v>363</v>
      </c>
      <c r="D1158" s="541"/>
      <c r="E1158" s="138">
        <v>5.24</v>
      </c>
      <c r="F1158" s="139"/>
      <c r="G1158" s="140"/>
    </row>
    <row r="1159" spans="1:7" ht="12.75">
      <c r="A1159" s="134"/>
      <c r="B1159" s="137"/>
      <c r="C1159" s="540" t="s">
        <v>364</v>
      </c>
      <c r="D1159" s="541"/>
      <c r="E1159" s="138">
        <v>3</v>
      </c>
      <c r="F1159" s="139"/>
      <c r="G1159" s="140"/>
    </row>
    <row r="1160" spans="1:7" ht="12.75">
      <c r="A1160" s="134"/>
      <c r="B1160" s="137"/>
      <c r="C1160" s="540" t="s">
        <v>365</v>
      </c>
      <c r="D1160" s="541"/>
      <c r="E1160" s="138">
        <v>3.2</v>
      </c>
      <c r="F1160" s="139"/>
      <c r="G1160" s="140"/>
    </row>
    <row r="1161" spans="1:7" ht="12.75">
      <c r="A1161" s="128">
        <v>170</v>
      </c>
      <c r="B1161" s="129" t="s">
        <v>367</v>
      </c>
      <c r="C1161" s="130" t="s">
        <v>366</v>
      </c>
      <c r="D1161" s="131" t="s">
        <v>158</v>
      </c>
      <c r="E1161" s="132">
        <f>E1162*1</f>
        <v>182.6</v>
      </c>
      <c r="F1161" s="132">
        <v>0</v>
      </c>
      <c r="G1161" s="133">
        <f>E1161*F1161</f>
        <v>0</v>
      </c>
    </row>
    <row r="1162" spans="1:7" ht="12.75">
      <c r="A1162" s="134"/>
      <c r="B1162" s="137"/>
      <c r="C1162" s="540" t="s">
        <v>368</v>
      </c>
      <c r="D1162" s="541"/>
      <c r="E1162" s="334">
        <v>182.6</v>
      </c>
      <c r="F1162" s="139"/>
      <c r="G1162" s="140"/>
    </row>
    <row r="1163" spans="1:7" ht="12.75">
      <c r="A1163" s="128">
        <v>171</v>
      </c>
      <c r="B1163" s="129" t="s">
        <v>369</v>
      </c>
      <c r="C1163" s="130" t="s">
        <v>370</v>
      </c>
      <c r="D1163" s="131" t="s">
        <v>158</v>
      </c>
      <c r="E1163" s="132">
        <f>E1164*1</f>
        <v>178.56</v>
      </c>
      <c r="F1163" s="132">
        <v>0</v>
      </c>
      <c r="G1163" s="133">
        <f>E1163*F1163</f>
        <v>0</v>
      </c>
    </row>
    <row r="1164" spans="1:7" ht="12.75">
      <c r="A1164" s="134"/>
      <c r="B1164" s="137"/>
      <c r="C1164" s="540" t="s">
        <v>371</v>
      </c>
      <c r="D1164" s="541"/>
      <c r="E1164" s="334">
        <v>178.56</v>
      </c>
      <c r="F1164" s="139"/>
      <c r="G1164" s="140"/>
    </row>
    <row r="1165" spans="1:7" ht="12.75">
      <c r="A1165" s="128">
        <v>172</v>
      </c>
      <c r="B1165" s="129" t="s">
        <v>715</v>
      </c>
      <c r="C1165" s="130" t="s">
        <v>716</v>
      </c>
      <c r="D1165" s="131" t="s">
        <v>61</v>
      </c>
      <c r="E1165" s="132">
        <f>SUM(G1088:G1164)</f>
        <v>0</v>
      </c>
      <c r="F1165" s="132">
        <v>0</v>
      </c>
      <c r="G1165" s="133">
        <f>E1165*F1165</f>
        <v>0</v>
      </c>
    </row>
    <row r="1166" spans="1:7" ht="12.75">
      <c r="A1166" s="141"/>
      <c r="B1166" s="142" t="s">
        <v>76</v>
      </c>
      <c r="C1166" s="143" t="str">
        <f>CONCATENATE(B1087," ",C1087)</f>
        <v>781 Obklady keramické</v>
      </c>
      <c r="D1166" s="144"/>
      <c r="E1166" s="145"/>
      <c r="F1166" s="146"/>
      <c r="G1166" s="147">
        <f>SUM(G1087:G1165)</f>
        <v>0</v>
      </c>
    </row>
    <row r="1167" spans="1:8" ht="12.75">
      <c r="A1167" s="120" t="s">
        <v>72</v>
      </c>
      <c r="B1167" s="121" t="s">
        <v>717</v>
      </c>
      <c r="C1167" s="122" t="s">
        <v>718</v>
      </c>
      <c r="D1167" s="123"/>
      <c r="E1167" s="124"/>
      <c r="F1167" s="124"/>
      <c r="G1167" s="125"/>
      <c r="H1167" s="126"/>
    </row>
    <row r="1168" spans="1:7" ht="12.75">
      <c r="A1168" s="128">
        <v>173</v>
      </c>
      <c r="B1168" s="129" t="s">
        <v>719</v>
      </c>
      <c r="C1168" s="130" t="s">
        <v>720</v>
      </c>
      <c r="D1168" s="131" t="s">
        <v>158</v>
      </c>
      <c r="E1168" s="132">
        <v>8.7</v>
      </c>
      <c r="F1168" s="132"/>
      <c r="G1168" s="133">
        <f>E1168*F1168</f>
        <v>0</v>
      </c>
    </row>
    <row r="1169" spans="1:7" ht="12.75">
      <c r="A1169" s="134"/>
      <c r="B1169" s="137"/>
      <c r="C1169" s="540" t="s">
        <v>721</v>
      </c>
      <c r="D1169" s="541"/>
      <c r="E1169" s="138">
        <v>8.7</v>
      </c>
      <c r="F1169" s="139"/>
      <c r="G1169" s="140"/>
    </row>
    <row r="1170" spans="1:7" ht="22.5">
      <c r="A1170" s="128">
        <v>174</v>
      </c>
      <c r="B1170" s="129" t="s">
        <v>377</v>
      </c>
      <c r="C1170" s="130" t="s">
        <v>372</v>
      </c>
      <c r="D1170" s="131" t="s">
        <v>111</v>
      </c>
      <c r="E1170" s="132">
        <f>SUM(E1171:E1174)</f>
        <v>25.2</v>
      </c>
      <c r="F1170" s="132">
        <v>0</v>
      </c>
      <c r="G1170" s="133">
        <f>E1170*F1170</f>
        <v>0</v>
      </c>
    </row>
    <row r="1171" spans="1:7" ht="12.75">
      <c r="A1171" s="134"/>
      <c r="B1171" s="137"/>
      <c r="C1171" s="540" t="s">
        <v>373</v>
      </c>
      <c r="D1171" s="541"/>
      <c r="E1171" s="138">
        <v>22.2</v>
      </c>
      <c r="F1171" s="139"/>
      <c r="G1171" s="140"/>
    </row>
    <row r="1172" spans="1:7" ht="12.75">
      <c r="A1172" s="134"/>
      <c r="B1172" s="137"/>
      <c r="C1172" s="540" t="s">
        <v>374</v>
      </c>
      <c r="D1172" s="541"/>
      <c r="E1172" s="138">
        <v>1.23</v>
      </c>
      <c r="F1172" s="139"/>
      <c r="G1172" s="140"/>
    </row>
    <row r="1173" spans="1:7" ht="12.75">
      <c r="A1173" s="134"/>
      <c r="B1173" s="137"/>
      <c r="C1173" s="540" t="s">
        <v>375</v>
      </c>
      <c r="D1173" s="541"/>
      <c r="E1173" s="138">
        <v>0.43</v>
      </c>
      <c r="F1173" s="139"/>
      <c r="G1173" s="140"/>
    </row>
    <row r="1174" spans="1:7" ht="12.75">
      <c r="A1174" s="134"/>
      <c r="B1174" s="137"/>
      <c r="C1174" s="540" t="s">
        <v>376</v>
      </c>
      <c r="D1174" s="541"/>
      <c r="E1174" s="138">
        <v>1.34</v>
      </c>
      <c r="F1174" s="139"/>
      <c r="G1174" s="140"/>
    </row>
    <row r="1175" spans="1:7" ht="12.75">
      <c r="A1175" s="128">
        <v>175</v>
      </c>
      <c r="B1175" s="129" t="s">
        <v>390</v>
      </c>
      <c r="C1175" s="130" t="s">
        <v>378</v>
      </c>
      <c r="D1175" s="131" t="s">
        <v>111</v>
      </c>
      <c r="E1175" s="132">
        <f>SUM(E1176:E1186)</f>
        <v>60.83999999999999</v>
      </c>
      <c r="F1175" s="132">
        <v>0</v>
      </c>
      <c r="G1175" s="133">
        <f>E1175*F1175</f>
        <v>0</v>
      </c>
    </row>
    <row r="1176" spans="1:7" ht="12.75">
      <c r="A1176" s="134"/>
      <c r="B1176" s="137"/>
      <c r="C1176" s="540" t="s">
        <v>379</v>
      </c>
      <c r="D1176" s="541"/>
      <c r="E1176" s="138">
        <v>1.17</v>
      </c>
      <c r="F1176" s="139"/>
      <c r="G1176" s="140"/>
    </row>
    <row r="1177" spans="1:7" ht="12.75">
      <c r="A1177" s="134"/>
      <c r="B1177" s="137"/>
      <c r="C1177" s="540" t="s">
        <v>380</v>
      </c>
      <c r="D1177" s="541"/>
      <c r="E1177" s="138">
        <v>33.18</v>
      </c>
      <c r="F1177" s="139"/>
      <c r="G1177" s="140"/>
    </row>
    <row r="1178" spans="1:7" ht="12.75">
      <c r="A1178" s="134"/>
      <c r="B1178" s="137"/>
      <c r="C1178" s="540" t="s">
        <v>381</v>
      </c>
      <c r="D1178" s="541"/>
      <c r="E1178" s="138">
        <v>1.19</v>
      </c>
      <c r="F1178" s="139"/>
      <c r="G1178" s="140"/>
    </row>
    <row r="1179" spans="1:7" ht="12.75">
      <c r="A1179" s="134"/>
      <c r="B1179" s="137"/>
      <c r="C1179" s="540" t="s">
        <v>382</v>
      </c>
      <c r="D1179" s="541"/>
      <c r="E1179" s="138">
        <v>3.79</v>
      </c>
      <c r="F1179" s="139"/>
      <c r="G1179" s="140"/>
    </row>
    <row r="1180" spans="1:7" ht="12.75">
      <c r="A1180" s="134"/>
      <c r="B1180" s="137"/>
      <c r="C1180" s="540" t="s">
        <v>383</v>
      </c>
      <c r="D1180" s="541"/>
      <c r="E1180" s="138">
        <v>1.19</v>
      </c>
      <c r="F1180" s="139"/>
      <c r="G1180" s="140"/>
    </row>
    <row r="1181" spans="1:7" ht="12.75">
      <c r="A1181" s="134"/>
      <c r="B1181" s="137"/>
      <c r="C1181" s="540" t="s">
        <v>384</v>
      </c>
      <c r="D1181" s="541"/>
      <c r="E1181" s="138">
        <v>1.21</v>
      </c>
      <c r="F1181" s="139"/>
      <c r="G1181" s="140"/>
    </row>
    <row r="1182" spans="1:7" ht="12.75">
      <c r="A1182" s="134"/>
      <c r="B1182" s="137"/>
      <c r="C1182" s="540" t="s">
        <v>385</v>
      </c>
      <c r="D1182" s="541"/>
      <c r="E1182" s="138">
        <v>1.94</v>
      </c>
      <c r="F1182" s="139"/>
      <c r="G1182" s="140"/>
    </row>
    <row r="1183" spans="1:7" ht="12.75">
      <c r="A1183" s="134"/>
      <c r="B1183" s="137"/>
      <c r="C1183" s="540" t="s">
        <v>386</v>
      </c>
      <c r="D1183" s="541"/>
      <c r="E1183" s="138">
        <v>13.92</v>
      </c>
      <c r="F1183" s="139"/>
      <c r="G1183" s="140"/>
    </row>
    <row r="1184" spans="1:7" ht="12.75">
      <c r="A1184" s="134"/>
      <c r="B1184" s="137"/>
      <c r="C1184" s="540" t="s">
        <v>387</v>
      </c>
      <c r="D1184" s="541"/>
      <c r="E1184" s="138">
        <v>1.16</v>
      </c>
      <c r="F1184" s="139"/>
      <c r="G1184" s="140"/>
    </row>
    <row r="1185" spans="1:7" ht="12.75">
      <c r="A1185" s="134"/>
      <c r="B1185" s="137"/>
      <c r="C1185" s="540" t="s">
        <v>388</v>
      </c>
      <c r="D1185" s="541"/>
      <c r="E1185" s="138">
        <v>0.93</v>
      </c>
      <c r="F1185" s="139"/>
      <c r="G1185" s="140"/>
    </row>
    <row r="1186" spans="1:7" ht="12.75">
      <c r="A1186" s="134"/>
      <c r="B1186" s="137"/>
      <c r="C1186" s="540" t="s">
        <v>389</v>
      </c>
      <c r="D1186" s="541"/>
      <c r="E1186" s="138">
        <v>1.16</v>
      </c>
      <c r="F1186" s="139"/>
      <c r="G1186" s="140"/>
    </row>
    <row r="1187" spans="1:7" ht="12.75">
      <c r="A1187" s="128">
        <v>176</v>
      </c>
      <c r="B1187" s="129" t="s">
        <v>391</v>
      </c>
      <c r="C1187" s="130" t="s">
        <v>392</v>
      </c>
      <c r="D1187" s="131" t="s">
        <v>111</v>
      </c>
      <c r="E1187" s="132">
        <f>SUM(E1188:E1191)</f>
        <v>25.29</v>
      </c>
      <c r="F1187" s="132">
        <v>0</v>
      </c>
      <c r="G1187" s="133">
        <f>E1187*F1187</f>
        <v>0</v>
      </c>
    </row>
    <row r="1188" spans="1:7" ht="12.75">
      <c r="A1188" s="337"/>
      <c r="B1188" s="137"/>
      <c r="C1188" s="540" t="s">
        <v>393</v>
      </c>
      <c r="D1188" s="541"/>
      <c r="E1188" s="349">
        <v>10.56</v>
      </c>
      <c r="F1188" s="339"/>
      <c r="G1188" s="340"/>
    </row>
    <row r="1189" spans="1:7" ht="12.75">
      <c r="A1189" s="337"/>
      <c r="B1189" s="338"/>
      <c r="C1189" s="540" t="s">
        <v>394</v>
      </c>
      <c r="D1189" s="541"/>
      <c r="E1189" s="349">
        <v>3.93</v>
      </c>
      <c r="F1189" s="339"/>
      <c r="G1189" s="340"/>
    </row>
    <row r="1190" spans="1:7" ht="12.75">
      <c r="A1190" s="134"/>
      <c r="B1190" s="137"/>
      <c r="C1190" s="540" t="s">
        <v>395</v>
      </c>
      <c r="D1190" s="541"/>
      <c r="E1190" s="349">
        <v>7.3</v>
      </c>
      <c r="F1190" s="139"/>
      <c r="G1190" s="140"/>
    </row>
    <row r="1191" spans="1:7" ht="12.75">
      <c r="A1191" s="134"/>
      <c r="B1191" s="137"/>
      <c r="C1191" s="540" t="s">
        <v>396</v>
      </c>
      <c r="D1191" s="541"/>
      <c r="E1191" s="349">
        <v>3.5</v>
      </c>
      <c r="F1191" s="139"/>
      <c r="G1191" s="140"/>
    </row>
    <row r="1192" spans="1:7" ht="12.75">
      <c r="A1192" s="128">
        <v>177</v>
      </c>
      <c r="B1192" s="129" t="s">
        <v>722</v>
      </c>
      <c r="C1192" s="130" t="s">
        <v>723</v>
      </c>
      <c r="D1192" s="131" t="s">
        <v>111</v>
      </c>
      <c r="E1192" s="132">
        <f>SUM(E1193:E1197)</f>
        <v>283.74</v>
      </c>
      <c r="F1192" s="132">
        <v>0</v>
      </c>
      <c r="G1192" s="133">
        <f>E1192*F1192</f>
        <v>0</v>
      </c>
    </row>
    <row r="1193" spans="1:7" ht="12.75">
      <c r="A1193" s="134"/>
      <c r="B1193" s="137"/>
      <c r="C1193" s="540" t="s">
        <v>2090</v>
      </c>
      <c r="D1193" s="541"/>
      <c r="E1193" s="138">
        <v>20.61</v>
      </c>
      <c r="F1193" s="139"/>
      <c r="G1193" s="140"/>
    </row>
    <row r="1194" spans="1:7" ht="12.75">
      <c r="A1194" s="134"/>
      <c r="B1194" s="137"/>
      <c r="C1194" s="540" t="s">
        <v>2091</v>
      </c>
      <c r="D1194" s="541"/>
      <c r="E1194" s="138">
        <v>108.18</v>
      </c>
      <c r="F1194" s="139"/>
      <c r="G1194" s="140"/>
    </row>
    <row r="1195" spans="1:7" ht="12.75">
      <c r="A1195" s="134"/>
      <c r="B1195" s="137"/>
      <c r="C1195" s="540" t="s">
        <v>724</v>
      </c>
      <c r="D1195" s="541"/>
      <c r="E1195" s="138">
        <v>15.87</v>
      </c>
      <c r="F1195" s="139"/>
      <c r="G1195" s="140"/>
    </row>
    <row r="1196" spans="1:7" ht="12.75">
      <c r="A1196" s="134"/>
      <c r="B1196" s="137"/>
      <c r="C1196" s="540" t="s">
        <v>725</v>
      </c>
      <c r="D1196" s="541"/>
      <c r="E1196" s="138">
        <v>21.78</v>
      </c>
      <c r="F1196" s="139"/>
      <c r="G1196" s="140"/>
    </row>
    <row r="1197" spans="1:7" ht="12.75">
      <c r="A1197" s="134"/>
      <c r="B1197" s="137"/>
      <c r="C1197" s="540" t="s">
        <v>2092</v>
      </c>
      <c r="D1197" s="541"/>
      <c r="E1197" s="138">
        <v>117.3</v>
      </c>
      <c r="F1197" s="139"/>
      <c r="G1197" s="140"/>
    </row>
    <row r="1198" spans="1:7" ht="22.5">
      <c r="A1198" s="128">
        <v>178</v>
      </c>
      <c r="B1198" s="129" t="s">
        <v>726</v>
      </c>
      <c r="C1198" s="130" t="s">
        <v>727</v>
      </c>
      <c r="D1198" s="131" t="s">
        <v>111</v>
      </c>
      <c r="E1198" s="132">
        <f>SUM(E1199:E1229)</f>
        <v>745.6599999999999</v>
      </c>
      <c r="F1198" s="132">
        <v>0</v>
      </c>
      <c r="G1198" s="133">
        <f>E1198*F1198</f>
        <v>0</v>
      </c>
    </row>
    <row r="1199" spans="1:7" ht="12.75">
      <c r="A1199" s="134"/>
      <c r="B1199" s="137"/>
      <c r="C1199" s="540" t="s">
        <v>728</v>
      </c>
      <c r="D1199" s="541"/>
      <c r="E1199" s="138">
        <v>9.41</v>
      </c>
      <c r="F1199" s="139"/>
      <c r="G1199" s="140"/>
    </row>
    <row r="1200" spans="1:7" ht="12.75">
      <c r="A1200" s="134"/>
      <c r="B1200" s="137"/>
      <c r="C1200" s="540" t="s">
        <v>729</v>
      </c>
      <c r="D1200" s="541"/>
      <c r="E1200" s="138">
        <v>20.83</v>
      </c>
      <c r="F1200" s="139"/>
      <c r="G1200" s="140"/>
    </row>
    <row r="1201" spans="1:7" ht="12.75">
      <c r="A1201" s="134"/>
      <c r="B1201" s="137"/>
      <c r="C1201" s="540" t="s">
        <v>730</v>
      </c>
      <c r="D1201" s="541"/>
      <c r="E1201" s="138">
        <v>20.88</v>
      </c>
      <c r="F1201" s="139"/>
      <c r="G1201" s="140"/>
    </row>
    <row r="1202" spans="1:7" ht="12.75">
      <c r="A1202" s="134"/>
      <c r="B1202" s="137"/>
      <c r="C1202" s="540" t="s">
        <v>731</v>
      </c>
      <c r="D1202" s="541"/>
      <c r="E1202" s="138">
        <v>22.78</v>
      </c>
      <c r="F1202" s="139"/>
      <c r="G1202" s="140"/>
    </row>
    <row r="1203" spans="1:7" ht="12.75">
      <c r="A1203" s="134"/>
      <c r="B1203" s="137"/>
      <c r="C1203" s="540" t="s">
        <v>732</v>
      </c>
      <c r="D1203" s="541"/>
      <c r="E1203" s="138">
        <v>11.66</v>
      </c>
      <c r="F1203" s="139"/>
      <c r="G1203" s="140"/>
    </row>
    <row r="1204" spans="1:7" ht="12.75">
      <c r="A1204" s="134"/>
      <c r="B1204" s="137"/>
      <c r="C1204" s="540" t="s">
        <v>733</v>
      </c>
      <c r="D1204" s="541"/>
      <c r="E1204" s="138">
        <v>33.76</v>
      </c>
      <c r="F1204" s="139"/>
      <c r="G1204" s="140"/>
    </row>
    <row r="1205" spans="1:7" ht="12.75">
      <c r="A1205" s="134"/>
      <c r="B1205" s="137"/>
      <c r="C1205" s="540" t="s">
        <v>734</v>
      </c>
      <c r="D1205" s="541"/>
      <c r="E1205" s="138">
        <v>18.26</v>
      </c>
      <c r="F1205" s="139"/>
      <c r="G1205" s="140"/>
    </row>
    <row r="1206" spans="1:7" ht="12.75">
      <c r="A1206" s="134"/>
      <c r="B1206" s="137"/>
      <c r="C1206" s="540" t="s">
        <v>735</v>
      </c>
      <c r="D1206" s="541"/>
      <c r="E1206" s="138">
        <v>20.91</v>
      </c>
      <c r="F1206" s="139"/>
      <c r="G1206" s="140"/>
    </row>
    <row r="1207" spans="1:7" ht="12.75">
      <c r="A1207" s="134"/>
      <c r="B1207" s="137"/>
      <c r="C1207" s="540" t="s">
        <v>736</v>
      </c>
      <c r="D1207" s="541"/>
      <c r="E1207" s="138">
        <v>21.52</v>
      </c>
      <c r="F1207" s="139"/>
      <c r="G1207" s="140"/>
    </row>
    <row r="1208" spans="1:7" ht="12.75">
      <c r="A1208" s="134"/>
      <c r="B1208" s="137"/>
      <c r="C1208" s="540" t="s">
        <v>737</v>
      </c>
      <c r="D1208" s="541"/>
      <c r="E1208" s="138">
        <v>17.39</v>
      </c>
      <c r="F1208" s="139"/>
      <c r="G1208" s="140"/>
    </row>
    <row r="1209" spans="1:7" ht="12.75">
      <c r="A1209" s="134"/>
      <c r="B1209" s="137"/>
      <c r="C1209" s="540" t="s">
        <v>738</v>
      </c>
      <c r="D1209" s="541"/>
      <c r="E1209" s="138">
        <v>17.39</v>
      </c>
      <c r="F1209" s="139"/>
      <c r="G1209" s="140"/>
    </row>
    <row r="1210" spans="1:7" ht="12.75">
      <c r="A1210" s="134"/>
      <c r="B1210" s="137"/>
      <c r="C1210" s="540" t="s">
        <v>739</v>
      </c>
      <c r="D1210" s="541"/>
      <c r="E1210" s="138">
        <v>24.58</v>
      </c>
      <c r="F1210" s="139"/>
      <c r="G1210" s="140"/>
    </row>
    <row r="1211" spans="1:7" ht="12.75">
      <c r="A1211" s="134"/>
      <c r="B1211" s="137"/>
      <c r="C1211" s="540" t="s">
        <v>740</v>
      </c>
      <c r="D1211" s="541"/>
      <c r="E1211" s="138">
        <v>24.58</v>
      </c>
      <c r="F1211" s="139"/>
      <c r="G1211" s="140"/>
    </row>
    <row r="1212" spans="1:7" ht="12.75">
      <c r="A1212" s="134"/>
      <c r="B1212" s="137"/>
      <c r="C1212" s="540" t="s">
        <v>741</v>
      </c>
      <c r="D1212" s="541"/>
      <c r="E1212" s="138">
        <v>23.92</v>
      </c>
      <c r="F1212" s="139"/>
      <c r="G1212" s="140"/>
    </row>
    <row r="1213" spans="1:7" ht="12.75">
      <c r="A1213" s="134"/>
      <c r="B1213" s="137"/>
      <c r="C1213" s="540" t="s">
        <v>742</v>
      </c>
      <c r="D1213" s="541"/>
      <c r="E1213" s="138">
        <v>62.56</v>
      </c>
      <c r="F1213" s="139"/>
      <c r="G1213" s="140"/>
    </row>
    <row r="1214" spans="1:7" ht="12.75">
      <c r="A1214" s="134"/>
      <c r="B1214" s="137"/>
      <c r="C1214" s="540" t="s">
        <v>743</v>
      </c>
      <c r="D1214" s="541"/>
      <c r="E1214" s="138">
        <v>6.18</v>
      </c>
      <c r="F1214" s="139"/>
      <c r="G1214" s="140"/>
    </row>
    <row r="1215" spans="1:7" ht="12.75">
      <c r="A1215" s="134"/>
      <c r="B1215" s="137"/>
      <c r="C1215" s="540" t="s">
        <v>2305</v>
      </c>
      <c r="D1215" s="541"/>
      <c r="E1215" s="138">
        <v>31.71</v>
      </c>
      <c r="F1215" s="139"/>
      <c r="G1215" s="140"/>
    </row>
    <row r="1216" spans="1:7" ht="12.75">
      <c r="A1216" s="134"/>
      <c r="B1216" s="137"/>
      <c r="C1216" s="540" t="s">
        <v>2315</v>
      </c>
      <c r="D1216" s="541"/>
      <c r="E1216" s="138">
        <v>20.53</v>
      </c>
      <c r="F1216" s="139"/>
      <c r="G1216" s="140"/>
    </row>
    <row r="1217" spans="1:7" ht="12.75">
      <c r="A1217" s="134"/>
      <c r="B1217" s="137"/>
      <c r="C1217" s="540" t="s">
        <v>2316</v>
      </c>
      <c r="D1217" s="541"/>
      <c r="E1217" s="138">
        <v>21.94</v>
      </c>
      <c r="F1217" s="139"/>
      <c r="G1217" s="140"/>
    </row>
    <row r="1218" spans="1:7" ht="12.75">
      <c r="A1218" s="134"/>
      <c r="B1218" s="137"/>
      <c r="C1218" s="540" t="s">
        <v>2317</v>
      </c>
      <c r="D1218" s="541"/>
      <c r="E1218" s="138">
        <v>28.18</v>
      </c>
      <c r="F1218" s="139"/>
      <c r="G1218" s="140"/>
    </row>
    <row r="1219" spans="1:7" ht="12.75">
      <c r="A1219" s="134"/>
      <c r="B1219" s="137"/>
      <c r="C1219" s="540" t="s">
        <v>2319</v>
      </c>
      <c r="D1219" s="541"/>
      <c r="E1219" s="138">
        <v>35.91</v>
      </c>
      <c r="F1219" s="139"/>
      <c r="G1219" s="140"/>
    </row>
    <row r="1220" spans="1:7" ht="12.75">
      <c r="A1220" s="134"/>
      <c r="B1220" s="137"/>
      <c r="C1220" s="540" t="s">
        <v>2320</v>
      </c>
      <c r="D1220" s="541"/>
      <c r="E1220" s="138">
        <v>28.79</v>
      </c>
      <c r="F1220" s="139"/>
      <c r="G1220" s="140"/>
    </row>
    <row r="1221" spans="1:7" ht="12.75">
      <c r="A1221" s="134"/>
      <c r="B1221" s="137"/>
      <c r="C1221" s="540" t="s">
        <v>2321</v>
      </c>
      <c r="D1221" s="541"/>
      <c r="E1221" s="138">
        <v>13.39</v>
      </c>
      <c r="F1221" s="139"/>
      <c r="G1221" s="140"/>
    </row>
    <row r="1222" spans="1:7" ht="12.75">
      <c r="A1222" s="134"/>
      <c r="B1222" s="137"/>
      <c r="C1222" s="540" t="s">
        <v>2323</v>
      </c>
      <c r="D1222" s="541"/>
      <c r="E1222" s="138">
        <v>12.96</v>
      </c>
      <c r="F1222" s="139"/>
      <c r="G1222" s="140"/>
    </row>
    <row r="1223" spans="1:7" ht="12.75">
      <c r="A1223" s="134"/>
      <c r="B1223" s="137"/>
      <c r="C1223" s="540" t="s">
        <v>2324</v>
      </c>
      <c r="D1223" s="541"/>
      <c r="E1223" s="138">
        <v>28.24</v>
      </c>
      <c r="F1223" s="139"/>
      <c r="G1223" s="140"/>
    </row>
    <row r="1224" spans="1:7" ht="12.75">
      <c r="A1224" s="134"/>
      <c r="B1224" s="137"/>
      <c r="C1224" s="540" t="s">
        <v>2325</v>
      </c>
      <c r="D1224" s="541"/>
      <c r="E1224" s="138">
        <v>24.41</v>
      </c>
      <c r="F1224" s="139"/>
      <c r="G1224" s="140"/>
    </row>
    <row r="1225" spans="1:7" ht="12.75">
      <c r="A1225" s="134"/>
      <c r="B1225" s="137"/>
      <c r="C1225" s="540" t="s">
        <v>2326</v>
      </c>
      <c r="D1225" s="541"/>
      <c r="E1225" s="138">
        <v>24.74</v>
      </c>
      <c r="F1225" s="139"/>
      <c r="G1225" s="140"/>
    </row>
    <row r="1226" spans="1:7" ht="12.75">
      <c r="A1226" s="134"/>
      <c r="B1226" s="137"/>
      <c r="C1226" s="540" t="s">
        <v>2327</v>
      </c>
      <c r="D1226" s="541"/>
      <c r="E1226" s="138">
        <v>24.81</v>
      </c>
      <c r="F1226" s="139"/>
      <c r="G1226" s="140"/>
    </row>
    <row r="1227" spans="1:7" ht="12.75">
      <c r="A1227" s="134"/>
      <c r="B1227" s="137"/>
      <c r="C1227" s="540" t="s">
        <v>2331</v>
      </c>
      <c r="D1227" s="541"/>
      <c r="E1227" s="138">
        <v>67.97</v>
      </c>
      <c r="F1227" s="139"/>
      <c r="G1227" s="140"/>
    </row>
    <row r="1228" spans="1:7" ht="12.75">
      <c r="A1228" s="134"/>
      <c r="B1228" s="137"/>
      <c r="C1228" s="540" t="s">
        <v>2332</v>
      </c>
      <c r="D1228" s="541"/>
      <c r="E1228" s="138">
        <v>17.28</v>
      </c>
      <c r="F1228" s="139"/>
      <c r="G1228" s="140"/>
    </row>
    <row r="1229" spans="1:7" ht="12.75">
      <c r="A1229" s="134"/>
      <c r="B1229" s="137"/>
      <c r="C1229" s="540" t="s">
        <v>2093</v>
      </c>
      <c r="D1229" s="541"/>
      <c r="E1229" s="138">
        <v>8.19</v>
      </c>
      <c r="F1229" s="139"/>
      <c r="G1229" s="140"/>
    </row>
    <row r="1230" spans="1:7" ht="12.75">
      <c r="A1230" s="128">
        <v>179</v>
      </c>
      <c r="B1230" s="129" t="s">
        <v>744</v>
      </c>
      <c r="C1230" s="130" t="s">
        <v>745</v>
      </c>
      <c r="D1230" s="131" t="s">
        <v>158</v>
      </c>
      <c r="E1230" s="132">
        <v>488.59</v>
      </c>
      <c r="F1230" s="132">
        <v>0</v>
      </c>
      <c r="G1230" s="133">
        <f>E1230*F1230</f>
        <v>0</v>
      </c>
    </row>
    <row r="1231" spans="1:7" ht="12.75">
      <c r="A1231" s="134"/>
      <c r="B1231" s="137"/>
      <c r="C1231" s="540" t="s">
        <v>2410</v>
      </c>
      <c r="D1231" s="541"/>
      <c r="E1231" s="138">
        <v>18.38</v>
      </c>
      <c r="F1231" s="139"/>
      <c r="G1231" s="140"/>
    </row>
    <row r="1232" spans="1:7" ht="12.75">
      <c r="A1232" s="134"/>
      <c r="B1232" s="137"/>
      <c r="C1232" s="540" t="s">
        <v>2411</v>
      </c>
      <c r="D1232" s="541"/>
      <c r="E1232" s="138">
        <v>18.4</v>
      </c>
      <c r="F1232" s="139"/>
      <c r="G1232" s="140"/>
    </row>
    <row r="1233" spans="1:7" ht="12.75">
      <c r="A1233" s="134"/>
      <c r="B1233" s="137"/>
      <c r="C1233" s="540" t="s">
        <v>746</v>
      </c>
      <c r="D1233" s="541"/>
      <c r="E1233" s="138">
        <v>19.14</v>
      </c>
      <c r="F1233" s="139"/>
      <c r="G1233" s="140"/>
    </row>
    <row r="1234" spans="1:7" ht="12.75">
      <c r="A1234" s="134"/>
      <c r="B1234" s="137"/>
      <c r="C1234" s="540" t="s">
        <v>747</v>
      </c>
      <c r="D1234" s="541"/>
      <c r="E1234" s="138">
        <v>22.31</v>
      </c>
      <c r="F1234" s="139"/>
      <c r="G1234" s="140"/>
    </row>
    <row r="1235" spans="1:7" ht="12.75">
      <c r="A1235" s="134"/>
      <c r="B1235" s="137"/>
      <c r="C1235" s="540" t="s">
        <v>2412</v>
      </c>
      <c r="D1235" s="541"/>
      <c r="E1235" s="138">
        <v>23.44</v>
      </c>
      <c r="F1235" s="139"/>
      <c r="G1235" s="140"/>
    </row>
    <row r="1236" spans="1:7" ht="12.75">
      <c r="A1236" s="134"/>
      <c r="B1236" s="137"/>
      <c r="C1236" s="540" t="s">
        <v>2413</v>
      </c>
      <c r="D1236" s="541"/>
      <c r="E1236" s="138">
        <v>17.36</v>
      </c>
      <c r="F1236" s="139"/>
      <c r="G1236" s="140"/>
    </row>
    <row r="1237" spans="1:7" ht="12.75">
      <c r="A1237" s="134"/>
      <c r="B1237" s="137"/>
      <c r="C1237" s="540" t="s">
        <v>2414</v>
      </c>
      <c r="D1237" s="541"/>
      <c r="E1237" s="138">
        <v>18.4</v>
      </c>
      <c r="F1237" s="139"/>
      <c r="G1237" s="140"/>
    </row>
    <row r="1238" spans="1:7" ht="12.75">
      <c r="A1238" s="134"/>
      <c r="B1238" s="137"/>
      <c r="C1238" s="540" t="s">
        <v>2415</v>
      </c>
      <c r="D1238" s="541"/>
      <c r="E1238" s="138">
        <v>18.64</v>
      </c>
      <c r="F1238" s="139"/>
      <c r="G1238" s="140"/>
    </row>
    <row r="1239" spans="1:7" ht="12.75">
      <c r="A1239" s="134"/>
      <c r="B1239" s="137"/>
      <c r="C1239" s="540" t="s">
        <v>2416</v>
      </c>
      <c r="D1239" s="541"/>
      <c r="E1239" s="138">
        <v>17.02</v>
      </c>
      <c r="F1239" s="139"/>
      <c r="G1239" s="140"/>
    </row>
    <row r="1240" spans="1:7" ht="12.75">
      <c r="A1240" s="134"/>
      <c r="B1240" s="137"/>
      <c r="C1240" s="540" t="s">
        <v>2417</v>
      </c>
      <c r="D1240" s="541"/>
      <c r="E1240" s="138">
        <v>17.02</v>
      </c>
      <c r="F1240" s="139"/>
      <c r="G1240" s="140"/>
    </row>
    <row r="1241" spans="1:7" ht="12.75">
      <c r="A1241" s="134"/>
      <c r="B1241" s="137"/>
      <c r="C1241" s="540" t="s">
        <v>2418</v>
      </c>
      <c r="D1241" s="541"/>
      <c r="E1241" s="138">
        <v>19.84</v>
      </c>
      <c r="F1241" s="139"/>
      <c r="G1241" s="140"/>
    </row>
    <row r="1242" spans="1:7" ht="12.75">
      <c r="A1242" s="134"/>
      <c r="B1242" s="137"/>
      <c r="C1242" s="540" t="s">
        <v>2419</v>
      </c>
      <c r="D1242" s="541"/>
      <c r="E1242" s="138">
        <v>19.84</v>
      </c>
      <c r="F1242" s="139"/>
      <c r="G1242" s="140"/>
    </row>
    <row r="1243" spans="1:7" ht="12.75">
      <c r="A1243" s="134"/>
      <c r="B1243" s="137"/>
      <c r="C1243" s="540" t="s">
        <v>2420</v>
      </c>
      <c r="D1243" s="541"/>
      <c r="E1243" s="138">
        <v>19.58</v>
      </c>
      <c r="F1243" s="139"/>
      <c r="G1243" s="140"/>
    </row>
    <row r="1244" spans="1:7" ht="12.75">
      <c r="A1244" s="134"/>
      <c r="B1244" s="137"/>
      <c r="C1244" s="540" t="s">
        <v>2421</v>
      </c>
      <c r="D1244" s="541"/>
      <c r="E1244" s="138">
        <v>22.54</v>
      </c>
      <c r="F1244" s="139"/>
      <c r="G1244" s="140"/>
    </row>
    <row r="1245" spans="1:7" ht="12.75">
      <c r="A1245" s="134"/>
      <c r="B1245" s="137"/>
      <c r="C1245" s="540" t="s">
        <v>2425</v>
      </c>
      <c r="D1245" s="541"/>
      <c r="E1245" s="138">
        <v>18.42</v>
      </c>
      <c r="F1245" s="139"/>
      <c r="G1245" s="140"/>
    </row>
    <row r="1246" spans="1:7" ht="12.75">
      <c r="A1246" s="134"/>
      <c r="B1246" s="137"/>
      <c r="C1246" s="540" t="s">
        <v>2426</v>
      </c>
      <c r="D1246" s="541"/>
      <c r="E1246" s="138">
        <v>18.94</v>
      </c>
      <c r="F1246" s="139"/>
      <c r="G1246" s="140"/>
    </row>
    <row r="1247" spans="1:7" ht="12.75">
      <c r="A1247" s="134"/>
      <c r="B1247" s="137"/>
      <c r="C1247" s="540" t="s">
        <v>2427</v>
      </c>
      <c r="D1247" s="541"/>
      <c r="E1247" s="138">
        <v>21.24</v>
      </c>
      <c r="F1247" s="139"/>
      <c r="G1247" s="140"/>
    </row>
    <row r="1248" spans="1:7" ht="12.75">
      <c r="A1248" s="134"/>
      <c r="B1248" s="137"/>
      <c r="C1248" s="540" t="s">
        <v>2428</v>
      </c>
      <c r="D1248" s="541"/>
      <c r="E1248" s="138">
        <v>24.1</v>
      </c>
      <c r="F1248" s="139"/>
      <c r="G1248" s="140"/>
    </row>
    <row r="1249" spans="1:7" ht="12.75">
      <c r="A1249" s="134"/>
      <c r="B1249" s="137"/>
      <c r="C1249" s="540" t="s">
        <v>2429</v>
      </c>
      <c r="D1249" s="541"/>
      <c r="E1249" s="138">
        <v>21.52</v>
      </c>
      <c r="F1249" s="139"/>
      <c r="G1249" s="140"/>
    </row>
    <row r="1250" spans="1:7" ht="12.75">
      <c r="A1250" s="134"/>
      <c r="B1250" s="137"/>
      <c r="C1250" s="540" t="s">
        <v>2430</v>
      </c>
      <c r="D1250" s="541"/>
      <c r="E1250" s="138">
        <v>15.76</v>
      </c>
      <c r="F1250" s="139"/>
      <c r="G1250" s="140"/>
    </row>
    <row r="1251" spans="1:7" ht="12.75">
      <c r="A1251" s="134"/>
      <c r="B1251" s="137"/>
      <c r="C1251" s="540" t="s">
        <v>2431</v>
      </c>
      <c r="D1251" s="541"/>
      <c r="E1251" s="138">
        <v>15.6</v>
      </c>
      <c r="F1251" s="139"/>
      <c r="G1251" s="140"/>
    </row>
    <row r="1252" spans="1:7" ht="12.75">
      <c r="A1252" s="134"/>
      <c r="B1252" s="137"/>
      <c r="C1252" s="540" t="s">
        <v>2432</v>
      </c>
      <c r="D1252" s="541"/>
      <c r="E1252" s="138">
        <v>21.26</v>
      </c>
      <c r="F1252" s="139"/>
      <c r="G1252" s="140"/>
    </row>
    <row r="1253" spans="1:7" ht="12.75">
      <c r="A1253" s="134"/>
      <c r="B1253" s="137"/>
      <c r="C1253" s="540" t="s">
        <v>2433</v>
      </c>
      <c r="D1253" s="541"/>
      <c r="E1253" s="138">
        <v>19.84</v>
      </c>
      <c r="F1253" s="139"/>
      <c r="G1253" s="140"/>
    </row>
    <row r="1254" spans="1:7" ht="12.75">
      <c r="A1254" s="134"/>
      <c r="B1254" s="137"/>
      <c r="C1254" s="540" t="s">
        <v>2434</v>
      </c>
      <c r="D1254" s="541"/>
      <c r="E1254" s="138">
        <v>20</v>
      </c>
      <c r="F1254" s="139"/>
      <c r="G1254" s="140"/>
    </row>
    <row r="1255" spans="1:7" ht="12.75">
      <c r="A1255" s="134"/>
      <c r="B1255" s="137"/>
      <c r="C1255" s="540" t="s">
        <v>2435</v>
      </c>
      <c r="D1255" s="541"/>
      <c r="E1255" s="138">
        <v>20</v>
      </c>
      <c r="F1255" s="139"/>
      <c r="G1255" s="140"/>
    </row>
    <row r="1256" spans="1:7" ht="12.75">
      <c r="A1256" s="141"/>
      <c r="B1256" s="142" t="s">
        <v>76</v>
      </c>
      <c r="C1256" s="143" t="str">
        <f>CONCATENATE(B1167," ",C1167)</f>
        <v>783 Nátěry</v>
      </c>
      <c r="D1256" s="144"/>
      <c r="E1256" s="145"/>
      <c r="F1256" s="146"/>
      <c r="G1256" s="147">
        <f>SUM(G1167:G1255)</f>
        <v>0</v>
      </c>
    </row>
    <row r="1257" spans="1:8" ht="12.75">
      <c r="A1257" s="120" t="s">
        <v>72</v>
      </c>
      <c r="B1257" s="121" t="s">
        <v>748</v>
      </c>
      <c r="C1257" s="122" t="s">
        <v>749</v>
      </c>
      <c r="D1257" s="123"/>
      <c r="E1257" s="124"/>
      <c r="F1257" s="124"/>
      <c r="G1257" s="125"/>
      <c r="H1257" s="126"/>
    </row>
    <row r="1258" spans="1:7" ht="12.75">
      <c r="A1258" s="128">
        <v>180</v>
      </c>
      <c r="B1258" s="129" t="s">
        <v>2109</v>
      </c>
      <c r="C1258" s="130" t="s">
        <v>2110</v>
      </c>
      <c r="D1258" s="131" t="s">
        <v>111</v>
      </c>
      <c r="E1258" s="132">
        <f>SUM(E1259:E1320)</f>
        <v>3680.456000000001</v>
      </c>
      <c r="F1258" s="132"/>
      <c r="G1258" s="133">
        <f>E1258*F1258</f>
        <v>0</v>
      </c>
    </row>
    <row r="1259" spans="1:7" ht="12.75">
      <c r="A1259" s="134"/>
      <c r="B1259" s="137"/>
      <c r="C1259" s="540" t="s">
        <v>2111</v>
      </c>
      <c r="D1259" s="541"/>
      <c r="E1259" s="138">
        <v>65.056</v>
      </c>
      <c r="F1259" s="139"/>
      <c r="G1259" s="140"/>
    </row>
    <row r="1260" spans="1:7" ht="12.75">
      <c r="A1260" s="134"/>
      <c r="B1260" s="137"/>
      <c r="C1260" s="540" t="s">
        <v>2112</v>
      </c>
      <c r="D1260" s="541" t="s">
        <v>2112</v>
      </c>
      <c r="E1260" s="138">
        <v>17.48</v>
      </c>
      <c r="F1260" s="139"/>
      <c r="G1260" s="140"/>
    </row>
    <row r="1261" spans="1:7" ht="12.75">
      <c r="A1261" s="134"/>
      <c r="B1261" s="137"/>
      <c r="C1261" s="540" t="s">
        <v>2113</v>
      </c>
      <c r="D1261" s="541" t="s">
        <v>2113</v>
      </c>
      <c r="E1261" s="138">
        <v>11.4</v>
      </c>
      <c r="F1261" s="139"/>
      <c r="G1261" s="140"/>
    </row>
    <row r="1262" spans="1:7" ht="12.75">
      <c r="A1262" s="134"/>
      <c r="B1262" s="137"/>
      <c r="C1262" s="540" t="s">
        <v>2114</v>
      </c>
      <c r="D1262" s="541" t="s">
        <v>2114</v>
      </c>
      <c r="E1262" s="138">
        <v>28.42</v>
      </c>
      <c r="F1262" s="139"/>
      <c r="G1262" s="140"/>
    </row>
    <row r="1263" spans="1:7" ht="12.75">
      <c r="A1263" s="134"/>
      <c r="B1263" s="137"/>
      <c r="C1263" s="540" t="s">
        <v>2115</v>
      </c>
      <c r="D1263" s="541" t="s">
        <v>2115</v>
      </c>
      <c r="E1263" s="138">
        <v>99.1</v>
      </c>
      <c r="F1263" s="139"/>
      <c r="G1263" s="140"/>
    </row>
    <row r="1264" spans="1:7" ht="12.75">
      <c r="A1264" s="134"/>
      <c r="B1264" s="137"/>
      <c r="C1264" s="540" t="s">
        <v>2116</v>
      </c>
      <c r="D1264" s="541" t="s">
        <v>2116</v>
      </c>
      <c r="E1264" s="138">
        <v>55.33</v>
      </c>
      <c r="F1264" s="139"/>
      <c r="G1264" s="140"/>
    </row>
    <row r="1265" spans="1:7" ht="12.75">
      <c r="A1265" s="134"/>
      <c r="B1265" s="137"/>
      <c r="C1265" s="540" t="s">
        <v>2117</v>
      </c>
      <c r="D1265" s="541" t="s">
        <v>2117</v>
      </c>
      <c r="E1265" s="138">
        <v>61.79</v>
      </c>
      <c r="F1265" s="139"/>
      <c r="G1265" s="140"/>
    </row>
    <row r="1266" spans="1:7" ht="12.75">
      <c r="A1266" s="134"/>
      <c r="B1266" s="137"/>
      <c r="C1266" s="540" t="s">
        <v>2118</v>
      </c>
      <c r="D1266" s="541" t="s">
        <v>2118</v>
      </c>
      <c r="E1266" s="138">
        <v>17.26</v>
      </c>
      <c r="F1266" s="139"/>
      <c r="G1266" s="140"/>
    </row>
    <row r="1267" spans="1:7" ht="12.75">
      <c r="A1267" s="134"/>
      <c r="B1267" s="137"/>
      <c r="C1267" s="540" t="s">
        <v>2119</v>
      </c>
      <c r="D1267" s="541" t="s">
        <v>2119</v>
      </c>
      <c r="E1267" s="138">
        <v>32.76</v>
      </c>
      <c r="F1267" s="139"/>
      <c r="G1267" s="140"/>
    </row>
    <row r="1268" spans="1:7" ht="12.75">
      <c r="A1268" s="134"/>
      <c r="B1268" s="137"/>
      <c r="C1268" s="540" t="s">
        <v>2120</v>
      </c>
      <c r="D1268" s="541" t="s">
        <v>2120</v>
      </c>
      <c r="E1268" s="138">
        <v>7.56</v>
      </c>
      <c r="F1268" s="139"/>
      <c r="G1268" s="140"/>
    </row>
    <row r="1269" spans="1:7" ht="12.75">
      <c r="A1269" s="134"/>
      <c r="B1269" s="137"/>
      <c r="C1269" s="540" t="s">
        <v>2121</v>
      </c>
      <c r="D1269" s="541" t="s">
        <v>2121</v>
      </c>
      <c r="E1269" s="138">
        <v>13.03</v>
      </c>
      <c r="F1269" s="139"/>
      <c r="G1269" s="140"/>
    </row>
    <row r="1270" spans="1:7" ht="12.75">
      <c r="A1270" s="134"/>
      <c r="B1270" s="137"/>
      <c r="C1270" s="540" t="s">
        <v>2122</v>
      </c>
      <c r="D1270" s="541" t="s">
        <v>2122</v>
      </c>
      <c r="E1270" s="138">
        <v>25.54</v>
      </c>
      <c r="F1270" s="139"/>
      <c r="G1270" s="140"/>
    </row>
    <row r="1271" spans="1:7" ht="12.75">
      <c r="A1271" s="134"/>
      <c r="B1271" s="137"/>
      <c r="C1271" s="540" t="s">
        <v>2123</v>
      </c>
      <c r="D1271" s="541" t="s">
        <v>2123</v>
      </c>
      <c r="E1271" s="138">
        <v>34.09</v>
      </c>
      <c r="F1271" s="139"/>
      <c r="G1271" s="140"/>
    </row>
    <row r="1272" spans="1:7" ht="12.75">
      <c r="A1272" s="134"/>
      <c r="B1272" s="137"/>
      <c r="C1272" s="540" t="s">
        <v>2124</v>
      </c>
      <c r="D1272" s="541" t="s">
        <v>2124</v>
      </c>
      <c r="E1272" s="138">
        <v>69.84</v>
      </c>
      <c r="F1272" s="139"/>
      <c r="G1272" s="140"/>
    </row>
    <row r="1273" spans="1:7" ht="12.75">
      <c r="A1273" s="134"/>
      <c r="B1273" s="137"/>
      <c r="C1273" s="540" t="s">
        <v>2125</v>
      </c>
      <c r="D1273" s="541" t="s">
        <v>2125</v>
      </c>
      <c r="E1273" s="138">
        <v>50.43</v>
      </c>
      <c r="F1273" s="139"/>
      <c r="G1273" s="140"/>
    </row>
    <row r="1274" spans="1:7" ht="12.75">
      <c r="A1274" s="134"/>
      <c r="B1274" s="137"/>
      <c r="C1274" s="540" t="s">
        <v>2126</v>
      </c>
      <c r="D1274" s="541" t="s">
        <v>2126</v>
      </c>
      <c r="E1274" s="138">
        <v>53.24</v>
      </c>
      <c r="F1274" s="139"/>
      <c r="G1274" s="140"/>
    </row>
    <row r="1275" spans="1:7" ht="12.75">
      <c r="A1275" s="134"/>
      <c r="B1275" s="137"/>
      <c r="C1275" s="540" t="s">
        <v>2127</v>
      </c>
      <c r="D1275" s="541" t="s">
        <v>2127</v>
      </c>
      <c r="E1275" s="138">
        <v>88.84</v>
      </c>
      <c r="F1275" s="139"/>
      <c r="G1275" s="140"/>
    </row>
    <row r="1276" spans="1:7" ht="12.75">
      <c r="A1276" s="134"/>
      <c r="B1276" s="137"/>
      <c r="C1276" s="540" t="s">
        <v>2128</v>
      </c>
      <c r="D1276" s="541" t="s">
        <v>2128</v>
      </c>
      <c r="E1276" s="138">
        <v>49.41</v>
      </c>
      <c r="F1276" s="139"/>
      <c r="G1276" s="140"/>
    </row>
    <row r="1277" spans="1:7" ht="12.75">
      <c r="A1277" s="134"/>
      <c r="B1277" s="137"/>
      <c r="C1277" s="540" t="s">
        <v>2129</v>
      </c>
      <c r="D1277" s="541" t="s">
        <v>2129</v>
      </c>
      <c r="E1277" s="138">
        <v>89.07</v>
      </c>
      <c r="F1277" s="139"/>
      <c r="G1277" s="140"/>
    </row>
    <row r="1278" spans="1:7" ht="12.75">
      <c r="A1278" s="134"/>
      <c r="B1278" s="137"/>
      <c r="C1278" s="540" t="s">
        <v>2130</v>
      </c>
      <c r="D1278" s="541" t="s">
        <v>2130</v>
      </c>
      <c r="E1278" s="138">
        <v>46.59</v>
      </c>
      <c r="F1278" s="139"/>
      <c r="G1278" s="140"/>
    </row>
    <row r="1279" spans="1:7" ht="12.75">
      <c r="A1279" s="134"/>
      <c r="B1279" s="137"/>
      <c r="C1279" s="540" t="s">
        <v>2131</v>
      </c>
      <c r="D1279" s="541" t="s">
        <v>2131</v>
      </c>
      <c r="E1279" s="138">
        <v>34.96</v>
      </c>
      <c r="F1279" s="139"/>
      <c r="G1279" s="140"/>
    </row>
    <row r="1280" spans="1:7" ht="12.75">
      <c r="A1280" s="134"/>
      <c r="B1280" s="137"/>
      <c r="C1280" s="540" t="s">
        <v>2132</v>
      </c>
      <c r="D1280" s="541" t="s">
        <v>2132</v>
      </c>
      <c r="E1280" s="138">
        <v>69.92</v>
      </c>
      <c r="F1280" s="139"/>
      <c r="G1280" s="140"/>
    </row>
    <row r="1281" spans="1:7" ht="12.75">
      <c r="A1281" s="134"/>
      <c r="B1281" s="137"/>
      <c r="C1281" s="540" t="s">
        <v>2133</v>
      </c>
      <c r="D1281" s="541" t="s">
        <v>2133</v>
      </c>
      <c r="E1281" s="138">
        <v>51.45</v>
      </c>
      <c r="F1281" s="139"/>
      <c r="G1281" s="140"/>
    </row>
    <row r="1282" spans="1:7" ht="12.75">
      <c r="A1282" s="134"/>
      <c r="B1282" s="137"/>
      <c r="C1282" s="540" t="s">
        <v>2134</v>
      </c>
      <c r="D1282" s="541" t="s">
        <v>2134</v>
      </c>
      <c r="E1282" s="138">
        <v>45.3</v>
      </c>
      <c r="F1282" s="139"/>
      <c r="G1282" s="140"/>
    </row>
    <row r="1283" spans="1:7" ht="12.75">
      <c r="A1283" s="134"/>
      <c r="B1283" s="137"/>
      <c r="C1283" s="540" t="s">
        <v>2135</v>
      </c>
      <c r="D1283" s="541" t="s">
        <v>2135</v>
      </c>
      <c r="E1283" s="138">
        <v>64.68</v>
      </c>
      <c r="F1283" s="139"/>
      <c r="G1283" s="140"/>
    </row>
    <row r="1284" spans="1:7" ht="12.75">
      <c r="A1284" s="134"/>
      <c r="B1284" s="137"/>
      <c r="C1284" s="540" t="s">
        <v>2136</v>
      </c>
      <c r="D1284" s="541" t="s">
        <v>2136</v>
      </c>
      <c r="E1284" s="138">
        <v>56.01</v>
      </c>
      <c r="F1284" s="139"/>
      <c r="G1284" s="140"/>
    </row>
    <row r="1285" spans="1:7" ht="12.75">
      <c r="A1285" s="134"/>
      <c r="B1285" s="137"/>
      <c r="C1285" s="540" t="s">
        <v>2137</v>
      </c>
      <c r="D1285" s="541" t="s">
        <v>2137</v>
      </c>
      <c r="E1285" s="138">
        <v>56.01</v>
      </c>
      <c r="F1285" s="139"/>
      <c r="G1285" s="140"/>
    </row>
    <row r="1286" spans="1:7" ht="12.75">
      <c r="A1286" s="134"/>
      <c r="B1286" s="137"/>
      <c r="C1286" s="540" t="s">
        <v>2138</v>
      </c>
      <c r="D1286" s="541" t="s">
        <v>2138</v>
      </c>
      <c r="E1286" s="138">
        <v>74.4</v>
      </c>
      <c r="F1286" s="139"/>
      <c r="G1286" s="140"/>
    </row>
    <row r="1287" spans="1:7" ht="12.75">
      <c r="A1287" s="134"/>
      <c r="B1287" s="137"/>
      <c r="C1287" s="540" t="s">
        <v>2139</v>
      </c>
      <c r="D1287" s="541" t="s">
        <v>2139</v>
      </c>
      <c r="E1287" s="138">
        <v>248.61</v>
      </c>
      <c r="F1287" s="139"/>
      <c r="G1287" s="140"/>
    </row>
    <row r="1288" spans="1:7" ht="12.75">
      <c r="A1288" s="134"/>
      <c r="B1288" s="137"/>
      <c r="C1288" s="540" t="s">
        <v>2140</v>
      </c>
      <c r="D1288" s="541" t="s">
        <v>2140</v>
      </c>
      <c r="E1288" s="138">
        <v>24.71</v>
      </c>
      <c r="F1288" s="139"/>
      <c r="G1288" s="140"/>
    </row>
    <row r="1289" spans="1:7" ht="12.75">
      <c r="A1289" s="134"/>
      <c r="B1289" s="137"/>
      <c r="C1289" s="540" t="s">
        <v>15</v>
      </c>
      <c r="D1289" s="541" t="s">
        <v>15</v>
      </c>
      <c r="E1289" s="138">
        <v>69.42</v>
      </c>
      <c r="F1289" s="139"/>
      <c r="G1289" s="140"/>
    </row>
    <row r="1290" spans="1:7" ht="12.75">
      <c r="A1290" s="134"/>
      <c r="B1290" s="137"/>
      <c r="C1290" s="540" t="s">
        <v>2141</v>
      </c>
      <c r="D1290" s="541" t="s">
        <v>2141</v>
      </c>
      <c r="E1290" s="138">
        <v>35.99</v>
      </c>
      <c r="F1290" s="139"/>
      <c r="G1290" s="140"/>
    </row>
    <row r="1291" spans="1:7" ht="12.75">
      <c r="A1291" s="134"/>
      <c r="B1291" s="137"/>
      <c r="C1291" s="540" t="s">
        <v>2142</v>
      </c>
      <c r="D1291" s="541" t="s">
        <v>2142</v>
      </c>
      <c r="E1291" s="138">
        <v>85.65</v>
      </c>
      <c r="F1291" s="139"/>
      <c r="G1291" s="140"/>
    </row>
    <row r="1292" spans="1:7" ht="12.75">
      <c r="A1292" s="134"/>
      <c r="B1292" s="137"/>
      <c r="C1292" s="540" t="s">
        <v>2143</v>
      </c>
      <c r="D1292" s="541" t="s">
        <v>2143</v>
      </c>
      <c r="E1292" s="138">
        <v>51.19</v>
      </c>
      <c r="F1292" s="139"/>
      <c r="G1292" s="140"/>
    </row>
    <row r="1293" spans="1:7" ht="12.75">
      <c r="A1293" s="134"/>
      <c r="B1293" s="137"/>
      <c r="C1293" s="540" t="s">
        <v>2144</v>
      </c>
      <c r="D1293" s="541" t="s">
        <v>2144</v>
      </c>
      <c r="E1293" s="138">
        <v>36.44</v>
      </c>
      <c r="F1293" s="139"/>
      <c r="G1293" s="140"/>
    </row>
    <row r="1294" spans="1:7" ht="12.75">
      <c r="A1294" s="134"/>
      <c r="B1294" s="137"/>
      <c r="C1294" s="540" t="s">
        <v>2145</v>
      </c>
      <c r="D1294" s="541" t="s">
        <v>2145</v>
      </c>
      <c r="E1294" s="138">
        <v>36.97</v>
      </c>
      <c r="F1294" s="139"/>
      <c r="G1294" s="140"/>
    </row>
    <row r="1295" spans="1:7" ht="12.75">
      <c r="A1295" s="134"/>
      <c r="B1295" s="137"/>
      <c r="C1295" s="540" t="s">
        <v>2146</v>
      </c>
      <c r="D1295" s="541" t="s">
        <v>2146</v>
      </c>
      <c r="E1295" s="138">
        <v>37.96</v>
      </c>
      <c r="F1295" s="139"/>
      <c r="G1295" s="140"/>
    </row>
    <row r="1296" spans="1:7" ht="12.75">
      <c r="A1296" s="134"/>
      <c r="B1296" s="137"/>
      <c r="C1296" s="540" t="s">
        <v>2147</v>
      </c>
      <c r="D1296" s="541" t="s">
        <v>2147</v>
      </c>
      <c r="E1296" s="138">
        <v>15.39</v>
      </c>
      <c r="F1296" s="139"/>
      <c r="G1296" s="140"/>
    </row>
    <row r="1297" spans="1:7" ht="12.75">
      <c r="A1297" s="134"/>
      <c r="B1297" s="137"/>
      <c r="C1297" s="540" t="s">
        <v>2148</v>
      </c>
      <c r="D1297" s="541" t="s">
        <v>2148</v>
      </c>
      <c r="E1297" s="138">
        <v>26.52</v>
      </c>
      <c r="F1297" s="139"/>
      <c r="G1297" s="140"/>
    </row>
    <row r="1298" spans="1:7" ht="12.75">
      <c r="A1298" s="134"/>
      <c r="B1298" s="137"/>
      <c r="C1298" s="540" t="s">
        <v>2149</v>
      </c>
      <c r="D1298" s="541" t="s">
        <v>2149</v>
      </c>
      <c r="E1298" s="138">
        <v>42.22</v>
      </c>
      <c r="F1298" s="139"/>
      <c r="G1298" s="140"/>
    </row>
    <row r="1299" spans="1:7" ht="12.75">
      <c r="A1299" s="134"/>
      <c r="B1299" s="137"/>
      <c r="C1299" s="540" t="s">
        <v>2150</v>
      </c>
      <c r="D1299" s="541" t="s">
        <v>2150</v>
      </c>
      <c r="E1299" s="138">
        <v>19.95</v>
      </c>
      <c r="F1299" s="139"/>
      <c r="G1299" s="140"/>
    </row>
    <row r="1300" spans="1:7" ht="12.75">
      <c r="A1300" s="134"/>
      <c r="B1300" s="137"/>
      <c r="C1300" s="540" t="s">
        <v>2151</v>
      </c>
      <c r="D1300" s="541" t="s">
        <v>2151</v>
      </c>
      <c r="E1300" s="138">
        <v>37.66</v>
      </c>
      <c r="F1300" s="139"/>
      <c r="G1300" s="140"/>
    </row>
    <row r="1301" spans="1:7" ht="12.75">
      <c r="A1301" s="134"/>
      <c r="B1301" s="137"/>
      <c r="C1301" s="540" t="s">
        <v>2152</v>
      </c>
      <c r="D1301" s="541" t="s">
        <v>2152</v>
      </c>
      <c r="E1301" s="138">
        <v>70</v>
      </c>
      <c r="F1301" s="139"/>
      <c r="G1301" s="140"/>
    </row>
    <row r="1302" spans="1:7" ht="12.75">
      <c r="A1302" s="134"/>
      <c r="B1302" s="137"/>
      <c r="C1302" s="540" t="s">
        <v>2153</v>
      </c>
      <c r="D1302" s="541" t="s">
        <v>2153</v>
      </c>
      <c r="E1302" s="138">
        <v>51.34</v>
      </c>
      <c r="F1302" s="139"/>
      <c r="G1302" s="140"/>
    </row>
    <row r="1303" spans="1:7" ht="12.75">
      <c r="A1303" s="134"/>
      <c r="B1303" s="137"/>
      <c r="C1303" s="540" t="s">
        <v>2154</v>
      </c>
      <c r="D1303" s="541" t="s">
        <v>2154</v>
      </c>
      <c r="E1303" s="138">
        <v>60.08</v>
      </c>
      <c r="F1303" s="139"/>
      <c r="G1303" s="140"/>
    </row>
    <row r="1304" spans="1:7" ht="12.75">
      <c r="A1304" s="134"/>
      <c r="B1304" s="137"/>
      <c r="C1304" s="540" t="s">
        <v>2155</v>
      </c>
      <c r="D1304" s="541" t="s">
        <v>2155</v>
      </c>
      <c r="E1304" s="138">
        <v>57.51</v>
      </c>
      <c r="F1304" s="139"/>
      <c r="G1304" s="140"/>
    </row>
    <row r="1305" spans="1:7" ht="12.75">
      <c r="A1305" s="134"/>
      <c r="B1305" s="137"/>
      <c r="C1305" s="540" t="s">
        <v>2156</v>
      </c>
      <c r="D1305" s="541" t="s">
        <v>2156</v>
      </c>
      <c r="E1305" s="138">
        <v>91.58</v>
      </c>
      <c r="F1305" s="139"/>
      <c r="G1305" s="140"/>
    </row>
    <row r="1306" spans="1:7" ht="12.75">
      <c r="A1306" s="134"/>
      <c r="B1306" s="137"/>
      <c r="C1306" s="540" t="s">
        <v>2157</v>
      </c>
      <c r="D1306" s="541" t="s">
        <v>2157</v>
      </c>
      <c r="E1306" s="138">
        <v>81.78</v>
      </c>
      <c r="F1306" s="139"/>
      <c r="G1306" s="140"/>
    </row>
    <row r="1307" spans="1:7" ht="12.75">
      <c r="A1307" s="134"/>
      <c r="B1307" s="137"/>
      <c r="C1307" s="540" t="s">
        <v>2158</v>
      </c>
      <c r="D1307" s="541" t="s">
        <v>2158</v>
      </c>
      <c r="E1307" s="138">
        <v>59.89</v>
      </c>
      <c r="F1307" s="139"/>
      <c r="G1307" s="140"/>
    </row>
    <row r="1308" spans="1:7" ht="12.75">
      <c r="A1308" s="134"/>
      <c r="B1308" s="137"/>
      <c r="C1308" s="540" t="s">
        <v>2159</v>
      </c>
      <c r="D1308" s="541" t="s">
        <v>2159</v>
      </c>
      <c r="E1308" s="138">
        <v>33.59</v>
      </c>
      <c r="F1308" s="139"/>
      <c r="G1308" s="140"/>
    </row>
    <row r="1309" spans="1:7" ht="12.75">
      <c r="A1309" s="134"/>
      <c r="B1309" s="137"/>
      <c r="C1309" s="540" t="s">
        <v>2160</v>
      </c>
      <c r="D1309" s="541" t="s">
        <v>2160</v>
      </c>
      <c r="E1309" s="138">
        <v>38.76</v>
      </c>
      <c r="F1309" s="139"/>
      <c r="G1309" s="140"/>
    </row>
    <row r="1310" spans="1:7" ht="12.75">
      <c r="A1310" s="134"/>
      <c r="B1310" s="137"/>
      <c r="C1310" s="540" t="s">
        <v>2161</v>
      </c>
      <c r="D1310" s="541" t="s">
        <v>2161</v>
      </c>
      <c r="E1310" s="138">
        <v>39.75</v>
      </c>
      <c r="F1310" s="139"/>
      <c r="G1310" s="140"/>
    </row>
    <row r="1311" spans="1:7" ht="12.75">
      <c r="A1311" s="134"/>
      <c r="B1311" s="137"/>
      <c r="C1311" s="540" t="s">
        <v>2162</v>
      </c>
      <c r="D1311" s="541" t="s">
        <v>2162</v>
      </c>
      <c r="E1311" s="138">
        <v>54.87</v>
      </c>
      <c r="F1311" s="139"/>
      <c r="G1311" s="140"/>
    </row>
    <row r="1312" spans="1:7" ht="12.75">
      <c r="A1312" s="134"/>
      <c r="B1312" s="137"/>
      <c r="C1312" s="540" t="s">
        <v>2163</v>
      </c>
      <c r="D1312" s="541" t="s">
        <v>2163</v>
      </c>
      <c r="E1312" s="138">
        <v>55.48</v>
      </c>
      <c r="F1312" s="139"/>
      <c r="G1312" s="140"/>
    </row>
    <row r="1313" spans="1:7" ht="12.75">
      <c r="A1313" s="134"/>
      <c r="B1313" s="137"/>
      <c r="C1313" s="540" t="s">
        <v>2164</v>
      </c>
      <c r="D1313" s="541" t="s">
        <v>2164</v>
      </c>
      <c r="E1313" s="138">
        <v>55.48</v>
      </c>
      <c r="F1313" s="139"/>
      <c r="G1313" s="140"/>
    </row>
    <row r="1314" spans="1:7" ht="12.75">
      <c r="A1314" s="134"/>
      <c r="B1314" s="137"/>
      <c r="C1314" s="540" t="s">
        <v>2165</v>
      </c>
      <c r="D1314" s="541" t="s">
        <v>2165</v>
      </c>
      <c r="E1314" s="138">
        <v>62.4</v>
      </c>
      <c r="F1314" s="139"/>
      <c r="G1314" s="140"/>
    </row>
    <row r="1315" spans="1:7" ht="12.75">
      <c r="A1315" s="134"/>
      <c r="B1315" s="137"/>
      <c r="C1315" s="540" t="s">
        <v>241</v>
      </c>
      <c r="D1315" s="541" t="s">
        <v>241</v>
      </c>
      <c r="E1315" s="138">
        <v>3.8</v>
      </c>
      <c r="F1315" s="139"/>
      <c r="G1315" s="140"/>
    </row>
    <row r="1316" spans="1:7" ht="12.75">
      <c r="A1316" s="134"/>
      <c r="B1316" s="137"/>
      <c r="C1316" s="540" t="s">
        <v>242</v>
      </c>
      <c r="D1316" s="541" t="s">
        <v>242</v>
      </c>
      <c r="E1316" s="138">
        <v>9.06</v>
      </c>
      <c r="F1316" s="139"/>
      <c r="G1316" s="140"/>
    </row>
    <row r="1317" spans="1:7" ht="12.75">
      <c r="A1317" s="134"/>
      <c r="B1317" s="137"/>
      <c r="C1317" s="540" t="s">
        <v>2166</v>
      </c>
      <c r="D1317" s="541" t="s">
        <v>2166</v>
      </c>
      <c r="E1317" s="138">
        <v>328.78</v>
      </c>
      <c r="F1317" s="139"/>
      <c r="G1317" s="140"/>
    </row>
    <row r="1318" spans="1:7" ht="12.75">
      <c r="A1318" s="134"/>
      <c r="B1318" s="137"/>
      <c r="C1318" s="540" t="s">
        <v>406</v>
      </c>
      <c r="D1318" s="541" t="s">
        <v>406</v>
      </c>
      <c r="E1318" s="138">
        <v>-485.12</v>
      </c>
      <c r="F1318" s="139"/>
      <c r="G1318" s="140"/>
    </row>
    <row r="1319" spans="1:7" ht="12.75">
      <c r="A1319" s="134"/>
      <c r="B1319" s="137"/>
      <c r="C1319" s="540" t="s">
        <v>407</v>
      </c>
      <c r="D1319" s="541" t="s">
        <v>407</v>
      </c>
      <c r="E1319" s="138">
        <v>-72.78</v>
      </c>
      <c r="F1319" s="139"/>
      <c r="G1319" s="140"/>
    </row>
    <row r="1320" spans="1:7" ht="12.75">
      <c r="A1320" s="134"/>
      <c r="B1320" s="137"/>
      <c r="C1320" s="540" t="s">
        <v>2167</v>
      </c>
      <c r="D1320" s="541" t="s">
        <v>411</v>
      </c>
      <c r="E1320" s="138">
        <v>946.56</v>
      </c>
      <c r="F1320" s="139"/>
      <c r="G1320" s="140"/>
    </row>
    <row r="1321" spans="1:7" ht="12.75">
      <c r="A1321" s="128">
        <v>181</v>
      </c>
      <c r="B1321" s="129" t="s">
        <v>750</v>
      </c>
      <c r="C1321" s="130" t="s">
        <v>1561</v>
      </c>
      <c r="D1321" s="131" t="s">
        <v>111</v>
      </c>
      <c r="E1321" s="132">
        <f>SUM(E1322:E1384)</f>
        <v>4161.06</v>
      </c>
      <c r="F1321" s="132"/>
      <c r="G1321" s="133">
        <f>E1321*F1321</f>
        <v>0</v>
      </c>
    </row>
    <row r="1322" spans="1:7" ht="12.75">
      <c r="A1322" s="134"/>
      <c r="B1322" s="137"/>
      <c r="C1322" s="540" t="s">
        <v>2111</v>
      </c>
      <c r="D1322" s="541" t="s">
        <v>2111</v>
      </c>
      <c r="E1322" s="138">
        <v>65.06</v>
      </c>
      <c r="F1322" s="139"/>
      <c r="G1322" s="140"/>
    </row>
    <row r="1323" spans="1:7" ht="12.75">
      <c r="A1323" s="134"/>
      <c r="B1323" s="137"/>
      <c r="C1323" s="540" t="s">
        <v>2168</v>
      </c>
      <c r="D1323" s="541" t="s">
        <v>2168</v>
      </c>
      <c r="E1323" s="138">
        <v>23.2</v>
      </c>
      <c r="F1323" s="139"/>
      <c r="G1323" s="140"/>
    </row>
    <row r="1324" spans="1:7" ht="12.75">
      <c r="A1324" s="134"/>
      <c r="B1324" s="137"/>
      <c r="C1324" s="540" t="s">
        <v>2169</v>
      </c>
      <c r="D1324" s="541" t="s">
        <v>2169</v>
      </c>
      <c r="E1324" s="138">
        <v>22.84</v>
      </c>
      <c r="F1324" s="139"/>
      <c r="G1324" s="140"/>
    </row>
    <row r="1325" spans="1:7" ht="12.75">
      <c r="A1325" s="134"/>
      <c r="B1325" s="137"/>
      <c r="C1325" s="540" t="s">
        <v>2170</v>
      </c>
      <c r="D1325" s="541" t="s">
        <v>2170</v>
      </c>
      <c r="E1325" s="138">
        <v>34.14</v>
      </c>
      <c r="F1325" s="139"/>
      <c r="G1325" s="140"/>
    </row>
    <row r="1326" spans="1:7" ht="12.75">
      <c r="A1326" s="134"/>
      <c r="B1326" s="137"/>
      <c r="C1326" s="540" t="s">
        <v>2115</v>
      </c>
      <c r="D1326" s="541" t="s">
        <v>2115</v>
      </c>
      <c r="E1326" s="138">
        <v>99.1</v>
      </c>
      <c r="F1326" s="139"/>
      <c r="G1326" s="140"/>
    </row>
    <row r="1327" spans="1:7" ht="12.75">
      <c r="A1327" s="134"/>
      <c r="B1327" s="137"/>
      <c r="C1327" s="540" t="s">
        <v>2116</v>
      </c>
      <c r="D1327" s="541" t="s">
        <v>2116</v>
      </c>
      <c r="E1327" s="138">
        <v>55.33</v>
      </c>
      <c r="F1327" s="139"/>
      <c r="G1327" s="140"/>
    </row>
    <row r="1328" spans="1:7" ht="12.75">
      <c r="A1328" s="134"/>
      <c r="B1328" s="137"/>
      <c r="C1328" s="540" t="s">
        <v>2171</v>
      </c>
      <c r="D1328" s="541" t="s">
        <v>2171</v>
      </c>
      <c r="E1328" s="138">
        <v>80.82</v>
      </c>
      <c r="F1328" s="139"/>
      <c r="G1328" s="140"/>
    </row>
    <row r="1329" spans="1:7" ht="12.75">
      <c r="A1329" s="134"/>
      <c r="B1329" s="137"/>
      <c r="C1329" s="540" t="s">
        <v>2118</v>
      </c>
      <c r="D1329" s="541" t="s">
        <v>2118</v>
      </c>
      <c r="E1329" s="138">
        <v>17.26</v>
      </c>
      <c r="F1329" s="139"/>
      <c r="G1329" s="140"/>
    </row>
    <row r="1330" spans="1:7" ht="12.75">
      <c r="A1330" s="134"/>
      <c r="B1330" s="137"/>
      <c r="C1330" s="540" t="s">
        <v>2119</v>
      </c>
      <c r="D1330" s="541" t="s">
        <v>2119</v>
      </c>
      <c r="E1330" s="138">
        <v>32.76</v>
      </c>
      <c r="F1330" s="139"/>
      <c r="G1330" s="140"/>
    </row>
    <row r="1331" spans="1:7" ht="12.75">
      <c r="A1331" s="134"/>
      <c r="B1331" s="137"/>
      <c r="C1331" s="540" t="s">
        <v>2172</v>
      </c>
      <c r="D1331" s="541" t="s">
        <v>2172</v>
      </c>
      <c r="E1331" s="138">
        <v>22.92</v>
      </c>
      <c r="F1331" s="139"/>
      <c r="G1331" s="140"/>
    </row>
    <row r="1332" spans="1:7" ht="12.75">
      <c r="A1332" s="134"/>
      <c r="B1332" s="137"/>
      <c r="C1332" s="540" t="s">
        <v>2173</v>
      </c>
      <c r="D1332" s="541" t="s">
        <v>2173</v>
      </c>
      <c r="E1332" s="138">
        <v>20.58</v>
      </c>
      <c r="F1332" s="139"/>
      <c r="G1332" s="140"/>
    </row>
    <row r="1333" spans="1:7" ht="12.75">
      <c r="A1333" s="134"/>
      <c r="B1333" s="137"/>
      <c r="C1333" s="540" t="s">
        <v>2174</v>
      </c>
      <c r="D1333" s="541" t="s">
        <v>2174</v>
      </c>
      <c r="E1333" s="138">
        <v>72.1</v>
      </c>
      <c r="F1333" s="139"/>
      <c r="G1333" s="140"/>
    </row>
    <row r="1334" spans="1:7" ht="12.75">
      <c r="A1334" s="134"/>
      <c r="B1334" s="137"/>
      <c r="C1334" s="540" t="s">
        <v>2175</v>
      </c>
      <c r="D1334" s="541" t="s">
        <v>2175</v>
      </c>
      <c r="E1334" s="138">
        <v>53.58</v>
      </c>
      <c r="F1334" s="139"/>
      <c r="G1334" s="140"/>
    </row>
    <row r="1335" spans="1:7" ht="12.75">
      <c r="A1335" s="134"/>
      <c r="B1335" s="137"/>
      <c r="C1335" s="540" t="s">
        <v>2124</v>
      </c>
      <c r="D1335" s="541" t="s">
        <v>2124</v>
      </c>
      <c r="E1335" s="138">
        <v>69.84</v>
      </c>
      <c r="F1335" s="139"/>
      <c r="G1335" s="140"/>
    </row>
    <row r="1336" spans="1:7" ht="12.75">
      <c r="A1336" s="134"/>
      <c r="B1336" s="137"/>
      <c r="C1336" s="540" t="s">
        <v>2176</v>
      </c>
      <c r="D1336" s="541" t="s">
        <v>2176</v>
      </c>
      <c r="E1336" s="138">
        <v>69.92</v>
      </c>
      <c r="F1336" s="139"/>
      <c r="G1336" s="140"/>
    </row>
    <row r="1337" spans="1:7" ht="12.75">
      <c r="A1337" s="134"/>
      <c r="B1337" s="137"/>
      <c r="C1337" s="540" t="s">
        <v>2177</v>
      </c>
      <c r="D1337" s="541" t="s">
        <v>2177</v>
      </c>
      <c r="E1337" s="138">
        <v>72.73</v>
      </c>
      <c r="F1337" s="139"/>
      <c r="G1337" s="140"/>
    </row>
    <row r="1338" spans="1:7" ht="12.75">
      <c r="A1338" s="134"/>
      <c r="B1338" s="137"/>
      <c r="C1338" s="540" t="s">
        <v>2127</v>
      </c>
      <c r="D1338" s="541" t="s">
        <v>2127</v>
      </c>
      <c r="E1338" s="138">
        <v>88.84</v>
      </c>
      <c r="F1338" s="139"/>
      <c r="G1338" s="140"/>
    </row>
    <row r="1339" spans="1:7" ht="12.75">
      <c r="A1339" s="134"/>
      <c r="B1339" s="137"/>
      <c r="C1339" s="540" t="s">
        <v>2128</v>
      </c>
      <c r="D1339" s="541" t="s">
        <v>2128</v>
      </c>
      <c r="E1339" s="138">
        <v>49.41</v>
      </c>
      <c r="F1339" s="139"/>
      <c r="G1339" s="140"/>
    </row>
    <row r="1340" spans="1:7" ht="12.75">
      <c r="A1340" s="134"/>
      <c r="B1340" s="137"/>
      <c r="C1340" s="540" t="s">
        <v>2129</v>
      </c>
      <c r="D1340" s="541" t="s">
        <v>2129</v>
      </c>
      <c r="E1340" s="138">
        <v>89.07</v>
      </c>
      <c r="F1340" s="139"/>
      <c r="G1340" s="140"/>
    </row>
    <row r="1341" spans="1:7" ht="12.75">
      <c r="A1341" s="134"/>
      <c r="B1341" s="137"/>
      <c r="C1341" s="540" t="s">
        <v>2178</v>
      </c>
      <c r="D1341" s="541" t="s">
        <v>2178</v>
      </c>
      <c r="E1341" s="138">
        <v>65.97</v>
      </c>
      <c r="F1341" s="139"/>
      <c r="G1341" s="140"/>
    </row>
    <row r="1342" spans="1:7" ht="12.75">
      <c r="A1342" s="134"/>
      <c r="B1342" s="137"/>
      <c r="C1342" s="540" t="s">
        <v>2179</v>
      </c>
      <c r="D1342" s="541" t="s">
        <v>2179</v>
      </c>
      <c r="E1342" s="138">
        <v>54.34</v>
      </c>
      <c r="F1342" s="139"/>
      <c r="G1342" s="140"/>
    </row>
    <row r="1343" spans="1:7" ht="12.75">
      <c r="A1343" s="134"/>
      <c r="B1343" s="137"/>
      <c r="C1343" s="540" t="s">
        <v>2132</v>
      </c>
      <c r="D1343" s="541" t="s">
        <v>2132</v>
      </c>
      <c r="E1343" s="138">
        <v>69.92</v>
      </c>
      <c r="F1343" s="139"/>
      <c r="G1343" s="140"/>
    </row>
    <row r="1344" spans="1:7" ht="12.75">
      <c r="A1344" s="134"/>
      <c r="B1344" s="137"/>
      <c r="C1344" s="540" t="s">
        <v>2180</v>
      </c>
      <c r="D1344" s="541" t="s">
        <v>2180</v>
      </c>
      <c r="E1344" s="138">
        <v>70.83</v>
      </c>
      <c r="F1344" s="139"/>
      <c r="G1344" s="140"/>
    </row>
    <row r="1345" spans="1:7" ht="12.75">
      <c r="A1345" s="134"/>
      <c r="B1345" s="137"/>
      <c r="C1345" s="540" t="s">
        <v>2181</v>
      </c>
      <c r="D1345" s="541" t="s">
        <v>2181</v>
      </c>
      <c r="E1345" s="138">
        <v>64.68</v>
      </c>
      <c r="F1345" s="139"/>
      <c r="G1345" s="140"/>
    </row>
    <row r="1346" spans="1:7" ht="12.75">
      <c r="A1346" s="134"/>
      <c r="B1346" s="137"/>
      <c r="C1346" s="540" t="s">
        <v>2135</v>
      </c>
      <c r="D1346" s="541" t="s">
        <v>2135</v>
      </c>
      <c r="E1346" s="138">
        <v>64.68</v>
      </c>
      <c r="F1346" s="139"/>
      <c r="G1346" s="140"/>
    </row>
    <row r="1347" spans="1:7" ht="12.75">
      <c r="A1347" s="134"/>
      <c r="B1347" s="137"/>
      <c r="C1347" s="540" t="s">
        <v>2182</v>
      </c>
      <c r="D1347" s="541" t="s">
        <v>2182</v>
      </c>
      <c r="E1347" s="138">
        <v>75.39</v>
      </c>
      <c r="F1347" s="139"/>
      <c r="G1347" s="140"/>
    </row>
    <row r="1348" spans="1:7" ht="12.75">
      <c r="A1348" s="134"/>
      <c r="B1348" s="137"/>
      <c r="C1348" s="540" t="s">
        <v>2183</v>
      </c>
      <c r="D1348" s="541" t="s">
        <v>2183</v>
      </c>
      <c r="E1348" s="138">
        <v>75.39</v>
      </c>
      <c r="F1348" s="139"/>
      <c r="G1348" s="140"/>
    </row>
    <row r="1349" spans="1:7" ht="12.75">
      <c r="A1349" s="134"/>
      <c r="B1349" s="137"/>
      <c r="C1349" s="540" t="s">
        <v>2138</v>
      </c>
      <c r="D1349" s="541" t="s">
        <v>2138</v>
      </c>
      <c r="E1349" s="138">
        <v>74.4</v>
      </c>
      <c r="F1349" s="139"/>
      <c r="G1349" s="140"/>
    </row>
    <row r="1350" spans="1:7" ht="12.75">
      <c r="A1350" s="134"/>
      <c r="B1350" s="137"/>
      <c r="C1350" s="540" t="s">
        <v>2184</v>
      </c>
      <c r="D1350" s="541" t="s">
        <v>2184</v>
      </c>
      <c r="E1350" s="138">
        <v>254.73</v>
      </c>
      <c r="F1350" s="139"/>
      <c r="G1350" s="140"/>
    </row>
    <row r="1351" spans="1:7" ht="12.75">
      <c r="A1351" s="134"/>
      <c r="B1351" s="137"/>
      <c r="C1351" s="540" t="s">
        <v>2185</v>
      </c>
      <c r="D1351" s="541" t="s">
        <v>2185</v>
      </c>
      <c r="E1351" s="138">
        <v>36.96</v>
      </c>
      <c r="F1351" s="139"/>
      <c r="G1351" s="140"/>
    </row>
    <row r="1352" spans="1:7" ht="12.75">
      <c r="A1352" s="134"/>
      <c r="B1352" s="137"/>
      <c r="C1352" s="540" t="s">
        <v>15</v>
      </c>
      <c r="D1352" s="541" t="s">
        <v>15</v>
      </c>
      <c r="E1352" s="138">
        <v>69.42</v>
      </c>
      <c r="F1352" s="139"/>
      <c r="G1352" s="140"/>
    </row>
    <row r="1353" spans="1:7" ht="12.75">
      <c r="A1353" s="134"/>
      <c r="B1353" s="137"/>
      <c r="C1353" s="540" t="s">
        <v>2141</v>
      </c>
      <c r="D1353" s="541" t="s">
        <v>2141</v>
      </c>
      <c r="E1353" s="138">
        <v>35.99</v>
      </c>
      <c r="F1353" s="139"/>
      <c r="G1353" s="140"/>
    </row>
    <row r="1354" spans="1:7" ht="12.75">
      <c r="A1354" s="134"/>
      <c r="B1354" s="137"/>
      <c r="C1354" s="540" t="s">
        <v>2142</v>
      </c>
      <c r="D1354" s="541" t="s">
        <v>2142</v>
      </c>
      <c r="E1354" s="138">
        <v>85.65</v>
      </c>
      <c r="F1354" s="139"/>
      <c r="G1354" s="140"/>
    </row>
    <row r="1355" spans="1:8" ht="12.75">
      <c r="A1355" s="134"/>
      <c r="B1355" s="137"/>
      <c r="C1355" s="540" t="s">
        <v>2186</v>
      </c>
      <c r="D1355" s="541" t="s">
        <v>2186</v>
      </c>
      <c r="E1355" s="138">
        <v>71.82</v>
      </c>
      <c r="F1355" s="139"/>
      <c r="G1355" s="140"/>
      <c r="H1355" s="126"/>
    </row>
    <row r="1356" spans="1:8" ht="12.75">
      <c r="A1356" s="134"/>
      <c r="B1356" s="137"/>
      <c r="C1356" s="540" t="s">
        <v>2187</v>
      </c>
      <c r="D1356" s="541" t="s">
        <v>2187</v>
      </c>
      <c r="E1356" s="138">
        <v>57.08</v>
      </c>
      <c r="F1356" s="139"/>
      <c r="G1356" s="140"/>
      <c r="H1356" s="126"/>
    </row>
    <row r="1357" spans="1:7" ht="12.75">
      <c r="A1357" s="134"/>
      <c r="B1357" s="137"/>
      <c r="C1357" s="540" t="s">
        <v>2188</v>
      </c>
      <c r="D1357" s="541" t="s">
        <v>2188</v>
      </c>
      <c r="E1357" s="138">
        <v>57.61</v>
      </c>
      <c r="F1357" s="139"/>
      <c r="G1357" s="140"/>
    </row>
    <row r="1358" spans="1:7" ht="12.75">
      <c r="A1358" s="134"/>
      <c r="B1358" s="137"/>
      <c r="C1358" s="540" t="s">
        <v>2189</v>
      </c>
      <c r="D1358" s="541" t="s">
        <v>2189</v>
      </c>
      <c r="E1358" s="138">
        <v>75.54</v>
      </c>
      <c r="F1358" s="139"/>
      <c r="G1358" s="140"/>
    </row>
    <row r="1359" spans="1:7" ht="12.75">
      <c r="A1359" s="134"/>
      <c r="B1359" s="137"/>
      <c r="C1359" s="540" t="s">
        <v>2190</v>
      </c>
      <c r="D1359" s="541" t="s">
        <v>2190</v>
      </c>
      <c r="E1359" s="138">
        <v>26.22</v>
      </c>
      <c r="F1359" s="139"/>
      <c r="G1359" s="140"/>
    </row>
    <row r="1360" spans="1:7" ht="12.75">
      <c r="A1360" s="134"/>
      <c r="B1360" s="137"/>
      <c r="C1360" s="540" t="s">
        <v>2191</v>
      </c>
      <c r="D1360" s="541" t="s">
        <v>2191</v>
      </c>
      <c r="E1360" s="138">
        <v>65.91</v>
      </c>
      <c r="F1360" s="139"/>
      <c r="G1360" s="140"/>
    </row>
    <row r="1361" spans="1:7" ht="12.75">
      <c r="A1361" s="134"/>
      <c r="B1361" s="137"/>
      <c r="C1361" s="540" t="s">
        <v>2192</v>
      </c>
      <c r="D1361" s="541" t="s">
        <v>2192</v>
      </c>
      <c r="E1361" s="138">
        <v>65.91</v>
      </c>
      <c r="F1361" s="139"/>
      <c r="G1361" s="140"/>
    </row>
    <row r="1362" spans="1:7" ht="12.75">
      <c r="A1362" s="134"/>
      <c r="B1362" s="137"/>
      <c r="C1362" s="540" t="s">
        <v>2193</v>
      </c>
      <c r="D1362" s="541" t="s">
        <v>2193</v>
      </c>
      <c r="E1362" s="138">
        <v>26.22</v>
      </c>
      <c r="F1362" s="139"/>
      <c r="G1362" s="140"/>
    </row>
    <row r="1363" spans="1:7" ht="12.75">
      <c r="A1363" s="134"/>
      <c r="B1363" s="137"/>
      <c r="C1363" s="540" t="s">
        <v>2194</v>
      </c>
      <c r="D1363" s="541" t="s">
        <v>2194</v>
      </c>
      <c r="E1363" s="138">
        <v>75.23</v>
      </c>
      <c r="F1363" s="139"/>
      <c r="G1363" s="140"/>
    </row>
    <row r="1364" spans="1:7" ht="12.75">
      <c r="A1364" s="134"/>
      <c r="B1364" s="137"/>
      <c r="C1364" s="540" t="s">
        <v>2152</v>
      </c>
      <c r="D1364" s="541" t="s">
        <v>2152</v>
      </c>
      <c r="E1364" s="138">
        <v>70</v>
      </c>
      <c r="F1364" s="139"/>
      <c r="G1364" s="140"/>
    </row>
    <row r="1365" spans="1:7" ht="12.75">
      <c r="A1365" s="134"/>
      <c r="B1365" s="137"/>
      <c r="C1365" s="540" t="s">
        <v>2195</v>
      </c>
      <c r="D1365" s="541" t="s">
        <v>2195</v>
      </c>
      <c r="E1365" s="138">
        <v>71.97</v>
      </c>
      <c r="F1365" s="139"/>
      <c r="G1365" s="140"/>
    </row>
    <row r="1366" spans="1:7" ht="12.75">
      <c r="A1366" s="134"/>
      <c r="B1366" s="137"/>
      <c r="C1366" s="540" t="s">
        <v>2196</v>
      </c>
      <c r="D1366" s="541" t="s">
        <v>2196</v>
      </c>
      <c r="E1366" s="138">
        <v>80.71</v>
      </c>
      <c r="F1366" s="139"/>
      <c r="G1366" s="140"/>
    </row>
    <row r="1367" spans="1:7" ht="12.75">
      <c r="A1367" s="134"/>
      <c r="B1367" s="137"/>
      <c r="C1367" s="540" t="s">
        <v>2155</v>
      </c>
      <c r="D1367" s="541" t="s">
        <v>2155</v>
      </c>
      <c r="E1367" s="138">
        <v>57.51</v>
      </c>
      <c r="F1367" s="139"/>
      <c r="G1367" s="140"/>
    </row>
    <row r="1368" spans="1:7" ht="12.75">
      <c r="A1368" s="134"/>
      <c r="B1368" s="137"/>
      <c r="C1368" s="540" t="s">
        <v>2156</v>
      </c>
      <c r="D1368" s="541" t="s">
        <v>2156</v>
      </c>
      <c r="E1368" s="138">
        <v>91.58</v>
      </c>
      <c r="F1368" s="139"/>
      <c r="G1368" s="140"/>
    </row>
    <row r="1369" spans="1:7" ht="12.75">
      <c r="A1369" s="134"/>
      <c r="B1369" s="137"/>
      <c r="C1369" s="540" t="s">
        <v>2157</v>
      </c>
      <c r="D1369" s="541" t="s">
        <v>2157</v>
      </c>
      <c r="E1369" s="138">
        <v>81.78</v>
      </c>
      <c r="F1369" s="139"/>
      <c r="G1369" s="140"/>
    </row>
    <row r="1370" spans="1:7" ht="12.75">
      <c r="A1370" s="134"/>
      <c r="B1370" s="137"/>
      <c r="C1370" s="540" t="s">
        <v>2158</v>
      </c>
      <c r="D1370" s="541" t="s">
        <v>2158</v>
      </c>
      <c r="E1370" s="138">
        <v>59.89</v>
      </c>
      <c r="F1370" s="139"/>
      <c r="G1370" s="140"/>
    </row>
    <row r="1371" spans="1:7" ht="12.75">
      <c r="A1371" s="134"/>
      <c r="B1371" s="137"/>
      <c r="C1371" s="540" t="s">
        <v>2197</v>
      </c>
      <c r="D1371" s="541" t="s">
        <v>2197</v>
      </c>
      <c r="E1371" s="138">
        <v>54.11</v>
      </c>
      <c r="F1371" s="139"/>
      <c r="G1371" s="140"/>
    </row>
    <row r="1372" spans="1:7" ht="12.75">
      <c r="A1372" s="134"/>
      <c r="B1372" s="137"/>
      <c r="C1372" s="540" t="s">
        <v>2198</v>
      </c>
      <c r="D1372" s="541" t="s">
        <v>2198</v>
      </c>
      <c r="E1372" s="138">
        <v>59.28</v>
      </c>
      <c r="F1372" s="139"/>
      <c r="G1372" s="140"/>
    </row>
    <row r="1373" spans="1:7" ht="12.75">
      <c r="A1373" s="134"/>
      <c r="B1373" s="137"/>
      <c r="C1373" s="540" t="s">
        <v>2199</v>
      </c>
      <c r="D1373" s="541" t="s">
        <v>2199</v>
      </c>
      <c r="E1373" s="138">
        <v>70.91</v>
      </c>
      <c r="F1373" s="139"/>
      <c r="G1373" s="140"/>
    </row>
    <row r="1374" spans="1:7" ht="12.75">
      <c r="A1374" s="134"/>
      <c r="B1374" s="137"/>
      <c r="C1374" s="540" t="s">
        <v>2200</v>
      </c>
      <c r="D1374" s="541" t="s">
        <v>2200</v>
      </c>
      <c r="E1374" s="138">
        <v>75.39</v>
      </c>
      <c r="F1374" s="139"/>
      <c r="G1374" s="140"/>
    </row>
    <row r="1375" spans="1:7" ht="12.75">
      <c r="A1375" s="134"/>
      <c r="B1375" s="137"/>
      <c r="C1375" s="540" t="s">
        <v>2201</v>
      </c>
      <c r="D1375" s="541" t="s">
        <v>2201</v>
      </c>
      <c r="E1375" s="138">
        <v>76</v>
      </c>
      <c r="F1375" s="139"/>
      <c r="G1375" s="140"/>
    </row>
    <row r="1376" spans="1:7" ht="12.75">
      <c r="A1376" s="134"/>
      <c r="B1376" s="137"/>
      <c r="C1376" s="540" t="s">
        <v>2202</v>
      </c>
      <c r="D1376" s="541" t="s">
        <v>2202</v>
      </c>
      <c r="E1376" s="138">
        <v>76</v>
      </c>
      <c r="F1376" s="139"/>
      <c r="G1376" s="140"/>
    </row>
    <row r="1377" spans="1:7" ht="12.75">
      <c r="A1377" s="134"/>
      <c r="B1377" s="137"/>
      <c r="C1377" s="540" t="s">
        <v>2203</v>
      </c>
      <c r="D1377" s="541" t="s">
        <v>2203</v>
      </c>
      <c r="E1377" s="138">
        <v>77.6</v>
      </c>
      <c r="F1377" s="139"/>
      <c r="G1377" s="140"/>
    </row>
    <row r="1378" spans="1:7" ht="12.75">
      <c r="A1378" s="134"/>
      <c r="B1378" s="137"/>
      <c r="C1378" s="540" t="s">
        <v>2204</v>
      </c>
      <c r="D1378" s="541" t="s">
        <v>2204</v>
      </c>
      <c r="E1378" s="138">
        <v>17.8</v>
      </c>
      <c r="F1378" s="139"/>
      <c r="G1378" s="140"/>
    </row>
    <row r="1379" spans="1:7" ht="12.75">
      <c r="A1379" s="134"/>
      <c r="B1379" s="137"/>
      <c r="C1379" s="540" t="s">
        <v>2205</v>
      </c>
      <c r="D1379" s="541" t="s">
        <v>2205</v>
      </c>
      <c r="E1379" s="138">
        <v>17.8</v>
      </c>
      <c r="F1379" s="139"/>
      <c r="G1379" s="140"/>
    </row>
    <row r="1380" spans="1:7" ht="12.75">
      <c r="A1380" s="134"/>
      <c r="B1380" s="137"/>
      <c r="C1380" s="540" t="s">
        <v>2166</v>
      </c>
      <c r="D1380" s="541" t="s">
        <v>2166</v>
      </c>
      <c r="E1380" s="138">
        <v>328.78</v>
      </c>
      <c r="F1380" s="139"/>
      <c r="G1380" s="140"/>
    </row>
    <row r="1381" spans="1:7" ht="12.75">
      <c r="A1381" s="134"/>
      <c r="B1381" s="137"/>
      <c r="C1381" s="540" t="s">
        <v>2206</v>
      </c>
      <c r="D1381" s="541" t="s">
        <v>2206</v>
      </c>
      <c r="E1381" s="138">
        <v>-283.74</v>
      </c>
      <c r="F1381" s="139"/>
      <c r="G1381" s="140"/>
    </row>
    <row r="1382" spans="1:7" ht="12.75">
      <c r="A1382" s="134"/>
      <c r="B1382" s="137"/>
      <c r="C1382" s="540" t="s">
        <v>2210</v>
      </c>
      <c r="D1382" s="541" t="s">
        <v>2207</v>
      </c>
      <c r="E1382" s="138">
        <v>-597</v>
      </c>
      <c r="F1382" s="139"/>
      <c r="G1382" s="140"/>
    </row>
    <row r="1383" spans="1:7" ht="12.75">
      <c r="A1383" s="134"/>
      <c r="B1383" s="137"/>
      <c r="C1383" s="540" t="s">
        <v>2208</v>
      </c>
      <c r="D1383" s="541" t="s">
        <v>2208</v>
      </c>
      <c r="E1383" s="138">
        <v>946.56</v>
      </c>
      <c r="F1383" s="139"/>
      <c r="G1383" s="140"/>
    </row>
    <row r="1384" spans="1:7" ht="12.75">
      <c r="A1384" s="134"/>
      <c r="B1384" s="137"/>
      <c r="C1384" s="540" t="s">
        <v>2209</v>
      </c>
      <c r="D1384" s="541" t="s">
        <v>2209</v>
      </c>
      <c r="E1384" s="138">
        <v>68.74</v>
      </c>
      <c r="F1384" s="139"/>
      <c r="G1384" s="140"/>
    </row>
    <row r="1385" spans="1:7" ht="12.75">
      <c r="A1385" s="128">
        <v>182</v>
      </c>
      <c r="B1385" s="129" t="s">
        <v>751</v>
      </c>
      <c r="C1385" s="130" t="s">
        <v>1562</v>
      </c>
      <c r="D1385" s="131" t="s">
        <v>111</v>
      </c>
      <c r="E1385" s="132">
        <f>E1386*1</f>
        <v>4161.06</v>
      </c>
      <c r="F1385" s="132"/>
      <c r="G1385" s="133">
        <f>E1385*F1385</f>
        <v>0</v>
      </c>
    </row>
    <row r="1386" spans="1:7" ht="12.75">
      <c r="A1386" s="134"/>
      <c r="B1386" s="137"/>
      <c r="C1386" s="540" t="s">
        <v>2211</v>
      </c>
      <c r="D1386" s="541"/>
      <c r="E1386" s="138">
        <f>E1321</f>
        <v>4161.06</v>
      </c>
      <c r="F1386" s="139"/>
      <c r="G1386" s="140"/>
    </row>
    <row r="1387" spans="1:7" ht="12.75">
      <c r="A1387" s="141"/>
      <c r="B1387" s="142" t="s">
        <v>76</v>
      </c>
      <c r="C1387" s="143" t="str">
        <f>CONCATENATE(B1257," ",C1257)</f>
        <v>784 Malby</v>
      </c>
      <c r="D1387" s="144"/>
      <c r="E1387" s="145"/>
      <c r="F1387" s="146"/>
      <c r="G1387" s="147">
        <f>SUM(G1257:G1386)</f>
        <v>0</v>
      </c>
    </row>
    <row r="1388" spans="1:8" ht="12.75">
      <c r="A1388" s="120" t="s">
        <v>72</v>
      </c>
      <c r="B1388" s="121" t="s">
        <v>752</v>
      </c>
      <c r="C1388" s="122" t="s">
        <v>753</v>
      </c>
      <c r="D1388" s="123"/>
      <c r="E1388" s="124"/>
      <c r="F1388" s="124"/>
      <c r="G1388" s="125"/>
      <c r="H1388" s="126"/>
    </row>
    <row r="1389" spans="1:7" ht="22.5">
      <c r="A1389" s="128">
        <v>183</v>
      </c>
      <c r="B1389" s="129" t="s">
        <v>2212</v>
      </c>
      <c r="C1389" s="130" t="s">
        <v>2213</v>
      </c>
      <c r="D1389" s="131" t="s">
        <v>111</v>
      </c>
      <c r="E1389" s="132">
        <v>8.61</v>
      </c>
      <c r="F1389" s="132"/>
      <c r="G1389" s="133">
        <f>E1389*F1389</f>
        <v>0</v>
      </c>
    </row>
    <row r="1390" spans="1:7" ht="12.75">
      <c r="A1390" s="134"/>
      <c r="B1390" s="137"/>
      <c r="C1390" s="540" t="s">
        <v>2214</v>
      </c>
      <c r="D1390" s="541"/>
      <c r="E1390" s="138">
        <v>8.61</v>
      </c>
      <c r="F1390" s="139"/>
      <c r="G1390" s="140"/>
    </row>
    <row r="1391" spans="1:7" ht="22.5">
      <c r="A1391" s="128">
        <v>184</v>
      </c>
      <c r="B1391" s="129" t="s">
        <v>2215</v>
      </c>
      <c r="C1391" s="130" t="s">
        <v>2216</v>
      </c>
      <c r="D1391" s="131" t="s">
        <v>111</v>
      </c>
      <c r="E1391" s="132">
        <v>8.61</v>
      </c>
      <c r="F1391" s="132"/>
      <c r="G1391" s="133">
        <f>E1391*F1391</f>
        <v>0</v>
      </c>
    </row>
    <row r="1392" spans="1:7" ht="12.75">
      <c r="A1392" s="134"/>
      <c r="B1392" s="137"/>
      <c r="C1392" s="540" t="s">
        <v>2214</v>
      </c>
      <c r="D1392" s="541"/>
      <c r="E1392" s="138">
        <v>8.61</v>
      </c>
      <c r="F1392" s="139"/>
      <c r="G1392" s="140"/>
    </row>
    <row r="1393" spans="1:7" ht="12.75">
      <c r="A1393" s="128">
        <v>185</v>
      </c>
      <c r="B1393" s="129" t="s">
        <v>754</v>
      </c>
      <c r="C1393" s="130" t="s">
        <v>755</v>
      </c>
      <c r="D1393" s="131" t="s">
        <v>111</v>
      </c>
      <c r="E1393" s="132">
        <v>7.0488</v>
      </c>
      <c r="F1393" s="132"/>
      <c r="G1393" s="133">
        <f>E1393*F1393</f>
        <v>0</v>
      </c>
    </row>
    <row r="1394" spans="1:7" ht="12.75">
      <c r="A1394" s="134"/>
      <c r="B1394" s="137"/>
      <c r="C1394" s="540" t="s">
        <v>756</v>
      </c>
      <c r="D1394" s="541"/>
      <c r="E1394" s="138">
        <v>0</v>
      </c>
      <c r="F1394" s="139"/>
      <c r="G1394" s="140"/>
    </row>
    <row r="1395" spans="1:7" ht="12.75">
      <c r="A1395" s="134"/>
      <c r="B1395" s="137"/>
      <c r="C1395" s="540" t="s">
        <v>757</v>
      </c>
      <c r="D1395" s="541"/>
      <c r="E1395" s="138">
        <v>2.3496</v>
      </c>
      <c r="F1395" s="139"/>
      <c r="G1395" s="140"/>
    </row>
    <row r="1396" spans="1:7" ht="12.75">
      <c r="A1396" s="134"/>
      <c r="B1396" s="137"/>
      <c r="C1396" s="540" t="s">
        <v>758</v>
      </c>
      <c r="D1396" s="541"/>
      <c r="E1396" s="138">
        <v>2.3496</v>
      </c>
      <c r="F1396" s="139"/>
      <c r="G1396" s="140"/>
    </row>
    <row r="1397" spans="1:7" ht="12.75">
      <c r="A1397" s="134"/>
      <c r="B1397" s="137"/>
      <c r="C1397" s="540" t="s">
        <v>759</v>
      </c>
      <c r="D1397" s="541"/>
      <c r="E1397" s="138">
        <v>2.3496</v>
      </c>
      <c r="F1397" s="139"/>
      <c r="G1397" s="140"/>
    </row>
    <row r="1398" spans="1:7" ht="12.75">
      <c r="A1398" s="128">
        <v>186</v>
      </c>
      <c r="B1398" s="129" t="s">
        <v>760</v>
      </c>
      <c r="C1398" s="130" t="s">
        <v>761</v>
      </c>
      <c r="D1398" s="131" t="s">
        <v>106</v>
      </c>
      <c r="E1398" s="132">
        <v>0.25</v>
      </c>
      <c r="F1398" s="132"/>
      <c r="G1398" s="133">
        <f>E1398*F1398</f>
        <v>0</v>
      </c>
    </row>
    <row r="1399" spans="1:7" ht="12.75">
      <c r="A1399" s="141"/>
      <c r="B1399" s="142" t="s">
        <v>76</v>
      </c>
      <c r="C1399" s="143" t="str">
        <f>CONCATENATE(B1388," ",C1388)</f>
        <v>787 Zasklívání</v>
      </c>
      <c r="D1399" s="144"/>
      <c r="E1399" s="145"/>
      <c r="F1399" s="146"/>
      <c r="G1399" s="147">
        <f>SUM(G1388:G1398)</f>
        <v>0</v>
      </c>
    </row>
    <row r="1400" spans="1:8" ht="12.75">
      <c r="A1400" s="120" t="s">
        <v>72</v>
      </c>
      <c r="B1400" s="121" t="s">
        <v>764</v>
      </c>
      <c r="C1400" s="122" t="s">
        <v>765</v>
      </c>
      <c r="D1400" s="123"/>
      <c r="E1400" s="124"/>
      <c r="F1400" s="124"/>
      <c r="G1400" s="125"/>
      <c r="H1400" s="126"/>
    </row>
    <row r="1401" spans="1:7" ht="12.75">
      <c r="A1401" s="128">
        <v>187</v>
      </c>
      <c r="B1401" s="129" t="s">
        <v>766</v>
      </c>
      <c r="C1401" s="130" t="s">
        <v>767</v>
      </c>
      <c r="D1401" s="131" t="s">
        <v>2371</v>
      </c>
      <c r="E1401" s="132">
        <v>1</v>
      </c>
      <c r="F1401" s="132"/>
      <c r="G1401" s="133">
        <f>E1401*F1401</f>
        <v>0</v>
      </c>
    </row>
    <row r="1402" spans="1:7" ht="60" customHeight="1">
      <c r="A1402" s="128"/>
      <c r="B1402" s="129"/>
      <c r="C1402" s="363" t="s">
        <v>1563</v>
      </c>
      <c r="D1402" s="364"/>
      <c r="E1402" s="365"/>
      <c r="F1402" s="366"/>
      <c r="G1402" s="133"/>
    </row>
    <row r="1403" spans="1:7" ht="12.75">
      <c r="A1403" s="141"/>
      <c r="B1403" s="142" t="s">
        <v>76</v>
      </c>
      <c r="C1403" s="143" t="str">
        <f>CONCATENATE(B1400," ",C1400)</f>
        <v>M24 Montáže vzduchotechnických zařízení</v>
      </c>
      <c r="D1403" s="144"/>
      <c r="E1403" s="145"/>
      <c r="F1403" s="146"/>
      <c r="G1403" s="147">
        <f>SUM(G1400:G1401)</f>
        <v>0</v>
      </c>
    </row>
    <row r="1404" spans="1:8" ht="12.75">
      <c r="A1404" s="120" t="s">
        <v>72</v>
      </c>
      <c r="B1404" s="121" t="s">
        <v>768</v>
      </c>
      <c r="C1404" s="122" t="s">
        <v>769</v>
      </c>
      <c r="D1404" s="123"/>
      <c r="E1404" s="124"/>
      <c r="F1404" s="124"/>
      <c r="G1404" s="125"/>
      <c r="H1404" s="126"/>
    </row>
    <row r="1405" spans="1:7" ht="12.75">
      <c r="A1405" s="128">
        <v>188</v>
      </c>
      <c r="B1405" s="129" t="s">
        <v>770</v>
      </c>
      <c r="C1405" s="130" t="s">
        <v>771</v>
      </c>
      <c r="D1405" s="131" t="s">
        <v>106</v>
      </c>
      <c r="E1405" s="132">
        <v>361.01</v>
      </c>
      <c r="F1405" s="132"/>
      <c r="G1405" s="133">
        <f aca="true" t="shared" si="0" ref="G1405:G1410">E1405*F1405</f>
        <v>0</v>
      </c>
    </row>
    <row r="1406" spans="1:7" ht="12.75">
      <c r="A1406" s="128">
        <v>189</v>
      </c>
      <c r="B1406" s="129" t="s">
        <v>772</v>
      </c>
      <c r="C1406" s="130" t="s">
        <v>773</v>
      </c>
      <c r="D1406" s="131" t="s">
        <v>106</v>
      </c>
      <c r="E1406" s="132">
        <v>361.01</v>
      </c>
      <c r="F1406" s="132"/>
      <c r="G1406" s="133">
        <f t="shared" si="0"/>
        <v>0</v>
      </c>
    </row>
    <row r="1407" spans="1:7" ht="12.75">
      <c r="A1407" s="128">
        <v>190</v>
      </c>
      <c r="B1407" s="129" t="s">
        <v>774</v>
      </c>
      <c r="C1407" s="130" t="s">
        <v>775</v>
      </c>
      <c r="D1407" s="131" t="s">
        <v>106</v>
      </c>
      <c r="E1407" s="132">
        <f>E1406*10</f>
        <v>3610.1</v>
      </c>
      <c r="F1407" s="132"/>
      <c r="G1407" s="133">
        <f t="shared" si="0"/>
        <v>0</v>
      </c>
    </row>
    <row r="1408" spans="1:7" ht="12.75">
      <c r="A1408" s="128">
        <v>191</v>
      </c>
      <c r="B1408" s="129" t="s">
        <v>776</v>
      </c>
      <c r="C1408" s="130" t="s">
        <v>777</v>
      </c>
      <c r="D1408" s="131" t="s">
        <v>106</v>
      </c>
      <c r="E1408" s="132">
        <v>361.01</v>
      </c>
      <c r="F1408" s="132"/>
      <c r="G1408" s="133">
        <f t="shared" si="0"/>
        <v>0</v>
      </c>
    </row>
    <row r="1409" spans="1:7" ht="12.75">
      <c r="A1409" s="128">
        <v>192</v>
      </c>
      <c r="B1409" s="129" t="s">
        <v>778</v>
      </c>
      <c r="C1409" s="130" t="s">
        <v>779</v>
      </c>
      <c r="D1409" s="131" t="s">
        <v>106</v>
      </c>
      <c r="E1409" s="132">
        <f>E1408*5</f>
        <v>1805.05</v>
      </c>
      <c r="F1409" s="132"/>
      <c r="G1409" s="133">
        <f t="shared" si="0"/>
        <v>0</v>
      </c>
    </row>
    <row r="1410" spans="1:7" ht="12.75">
      <c r="A1410" s="128">
        <v>193</v>
      </c>
      <c r="B1410" s="129" t="s">
        <v>780</v>
      </c>
      <c r="C1410" s="130" t="s">
        <v>781</v>
      </c>
      <c r="D1410" s="131" t="s">
        <v>106</v>
      </c>
      <c r="E1410" s="132">
        <v>351.66</v>
      </c>
      <c r="F1410" s="132"/>
      <c r="G1410" s="133">
        <f t="shared" si="0"/>
        <v>0</v>
      </c>
    </row>
    <row r="1411" spans="1:7" ht="12.75">
      <c r="A1411" s="128">
        <v>194</v>
      </c>
      <c r="B1411" s="129" t="s">
        <v>429</v>
      </c>
      <c r="C1411" s="130" t="s">
        <v>430</v>
      </c>
      <c r="D1411" s="131" t="s">
        <v>106</v>
      </c>
      <c r="E1411" s="132">
        <v>0.92</v>
      </c>
      <c r="F1411" s="132"/>
      <c r="G1411" s="133">
        <f>E1411*F1411</f>
        <v>0</v>
      </c>
    </row>
    <row r="1412" spans="1:9" ht="12.75">
      <c r="A1412" s="128">
        <v>195</v>
      </c>
      <c r="B1412" s="129" t="s">
        <v>431</v>
      </c>
      <c r="C1412" s="130" t="s">
        <v>2104</v>
      </c>
      <c r="D1412" s="131" t="s">
        <v>106</v>
      </c>
      <c r="E1412" s="132">
        <v>8.43</v>
      </c>
      <c r="F1412" s="132"/>
      <c r="G1412" s="133">
        <f>E1412*F1412</f>
        <v>0</v>
      </c>
      <c r="I1412" s="515"/>
    </row>
    <row r="1413" spans="1:7" ht="12.75">
      <c r="A1413" s="141"/>
      <c r="B1413" s="142" t="s">
        <v>76</v>
      </c>
      <c r="C1413" s="143" t="str">
        <f>CONCATENATE(B1404," ",C1404)</f>
        <v>D96 Přesuny suti a vybouraných hmot</v>
      </c>
      <c r="D1413" s="144"/>
      <c r="E1413" s="145"/>
      <c r="F1413" s="146"/>
      <c r="G1413" s="147">
        <f>SUM(G1404:G1412)</f>
        <v>0</v>
      </c>
    </row>
    <row r="1414" ht="12.75">
      <c r="E1414" s="103"/>
    </row>
    <row r="1415" ht="12.75">
      <c r="E1415" s="103"/>
    </row>
    <row r="1416" ht="12.75">
      <c r="E1416" s="103"/>
    </row>
    <row r="1417" ht="12.75">
      <c r="E1417" s="103"/>
    </row>
    <row r="1418" ht="12.75">
      <c r="E1418" s="103"/>
    </row>
    <row r="1419" ht="12.75">
      <c r="E1419" s="103"/>
    </row>
    <row r="1420" ht="12.75">
      <c r="E1420" s="103"/>
    </row>
    <row r="1421" ht="12.75">
      <c r="E1421" s="103"/>
    </row>
    <row r="1422" ht="12.75">
      <c r="E1422" s="103"/>
    </row>
    <row r="1423" ht="12.75">
      <c r="E1423" s="103"/>
    </row>
    <row r="1424" ht="12.75">
      <c r="E1424" s="103"/>
    </row>
    <row r="1425" ht="12.75">
      <c r="E1425" s="103"/>
    </row>
    <row r="1426" ht="12.75">
      <c r="E1426" s="103"/>
    </row>
    <row r="1427" ht="12.75">
      <c r="E1427" s="103"/>
    </row>
    <row r="1428" ht="12.75">
      <c r="E1428" s="103"/>
    </row>
    <row r="1429" ht="12.75">
      <c r="E1429" s="103"/>
    </row>
    <row r="1430" ht="12.75">
      <c r="E1430" s="103"/>
    </row>
    <row r="1431" ht="12.75">
      <c r="E1431" s="103"/>
    </row>
    <row r="1432" ht="12.75">
      <c r="E1432" s="103"/>
    </row>
    <row r="1433" ht="12.75">
      <c r="E1433" s="103"/>
    </row>
    <row r="1434" ht="12.75">
      <c r="E1434" s="103"/>
    </row>
    <row r="1435" ht="12.75">
      <c r="E1435" s="103"/>
    </row>
    <row r="1436" ht="12.75">
      <c r="E1436" s="103"/>
    </row>
    <row r="1437" spans="1:7" ht="12.75">
      <c r="A1437" s="149"/>
      <c r="B1437" s="149"/>
      <c r="C1437" s="149"/>
      <c r="D1437" s="149"/>
      <c r="E1437" s="149"/>
      <c r="F1437" s="149"/>
      <c r="G1437" s="149"/>
    </row>
    <row r="1438" spans="1:7" ht="12.75">
      <c r="A1438" s="149"/>
      <c r="B1438" s="149"/>
      <c r="C1438" s="149"/>
      <c r="D1438" s="149"/>
      <c r="E1438" s="149"/>
      <c r="F1438" s="149"/>
      <c r="G1438" s="149"/>
    </row>
    <row r="1439" spans="1:7" ht="12.75">
      <c r="A1439" s="149"/>
      <c r="B1439" s="149"/>
      <c r="C1439" s="149"/>
      <c r="D1439" s="149"/>
      <c r="E1439" s="149"/>
      <c r="F1439" s="149"/>
      <c r="G1439" s="149"/>
    </row>
    <row r="1440" spans="1:7" ht="12.75">
      <c r="A1440" s="149"/>
      <c r="B1440" s="149"/>
      <c r="C1440" s="149"/>
      <c r="D1440" s="149"/>
      <c r="E1440" s="149"/>
      <c r="F1440" s="149"/>
      <c r="G1440" s="149"/>
    </row>
    <row r="1441" ht="12.75">
      <c r="E1441" s="103"/>
    </row>
    <row r="1442" ht="12.75">
      <c r="E1442" s="103"/>
    </row>
    <row r="1443" ht="12.75">
      <c r="E1443" s="103"/>
    </row>
    <row r="1444" ht="12.75">
      <c r="E1444" s="103"/>
    </row>
    <row r="1445" ht="12.75">
      <c r="E1445" s="103"/>
    </row>
    <row r="1446" ht="12.75">
      <c r="E1446" s="103"/>
    </row>
    <row r="1447" ht="12.75">
      <c r="E1447" s="103"/>
    </row>
    <row r="1448" ht="12.75">
      <c r="E1448" s="103"/>
    </row>
    <row r="1449" ht="12.75">
      <c r="E1449" s="103"/>
    </row>
    <row r="1450" ht="12.75">
      <c r="E1450" s="103"/>
    </row>
    <row r="1451" ht="12.75">
      <c r="E1451" s="103"/>
    </row>
    <row r="1452" ht="12.75">
      <c r="E1452" s="103"/>
    </row>
    <row r="1453" ht="12.75">
      <c r="E1453" s="103"/>
    </row>
    <row r="1454" ht="12.75">
      <c r="E1454" s="103"/>
    </row>
    <row r="1455" ht="12.75">
      <c r="E1455" s="103"/>
    </row>
    <row r="1456" ht="12.75">
      <c r="E1456" s="103"/>
    </row>
    <row r="1457" ht="12.75">
      <c r="E1457" s="103"/>
    </row>
    <row r="1458" ht="12.75">
      <c r="E1458" s="103"/>
    </row>
    <row r="1459" ht="12.75">
      <c r="E1459" s="103"/>
    </row>
    <row r="1460" ht="12.75">
      <c r="E1460" s="103"/>
    </row>
    <row r="1461" ht="12.75">
      <c r="E1461" s="103"/>
    </row>
    <row r="1462" ht="12.75">
      <c r="E1462" s="103"/>
    </row>
    <row r="1463" ht="12.75">
      <c r="E1463" s="103"/>
    </row>
    <row r="1464" ht="12.75">
      <c r="E1464" s="103"/>
    </row>
    <row r="1465" ht="12.75">
      <c r="E1465" s="103"/>
    </row>
    <row r="1466" ht="12.75">
      <c r="E1466" s="103"/>
    </row>
    <row r="1467" ht="12.75">
      <c r="E1467" s="103"/>
    </row>
    <row r="1468" ht="12.75">
      <c r="E1468" s="103"/>
    </row>
    <row r="1469" ht="12.75">
      <c r="E1469" s="103"/>
    </row>
    <row r="1470" ht="12.75">
      <c r="E1470" s="103"/>
    </row>
    <row r="1471" ht="12.75">
      <c r="E1471" s="103"/>
    </row>
    <row r="1472" spans="1:2" ht="12.75">
      <c r="A1472" s="150"/>
      <c r="B1472" s="150"/>
    </row>
    <row r="1473" spans="1:7" ht="12.75">
      <c r="A1473" s="149"/>
      <c r="B1473" s="149"/>
      <c r="C1473" s="152"/>
      <c r="D1473" s="152"/>
      <c r="E1473" s="153"/>
      <c r="F1473" s="152"/>
      <c r="G1473" s="154"/>
    </row>
    <row r="1474" spans="1:7" ht="12.75">
      <c r="A1474" s="155"/>
      <c r="B1474" s="155"/>
      <c r="C1474" s="149"/>
      <c r="D1474" s="149"/>
      <c r="E1474" s="156"/>
      <c r="F1474" s="149"/>
      <c r="G1474" s="149"/>
    </row>
    <row r="1475" spans="1:7" ht="12.75">
      <c r="A1475" s="149"/>
      <c r="B1475" s="149"/>
      <c r="C1475" s="149"/>
      <c r="D1475" s="149"/>
      <c r="E1475" s="156"/>
      <c r="F1475" s="149"/>
      <c r="G1475" s="149"/>
    </row>
    <row r="1476" spans="1:7" ht="12.75">
      <c r="A1476" s="149"/>
      <c r="B1476" s="149"/>
      <c r="C1476" s="149"/>
      <c r="D1476" s="149"/>
      <c r="E1476" s="156"/>
      <c r="F1476" s="149"/>
      <c r="G1476" s="149"/>
    </row>
    <row r="1477" spans="1:7" ht="12.75">
      <c r="A1477" s="149"/>
      <c r="B1477" s="149"/>
      <c r="C1477" s="149"/>
      <c r="D1477" s="149"/>
      <c r="E1477" s="156"/>
      <c r="F1477" s="149"/>
      <c r="G1477" s="149"/>
    </row>
    <row r="1478" spans="1:7" ht="12.75">
      <c r="A1478" s="149"/>
      <c r="B1478" s="149"/>
      <c r="C1478" s="149"/>
      <c r="D1478" s="149"/>
      <c r="E1478" s="156"/>
      <c r="F1478" s="149"/>
      <c r="G1478" s="149"/>
    </row>
    <row r="1479" spans="1:7" ht="12.75">
      <c r="A1479" s="149"/>
      <c r="B1479" s="149"/>
      <c r="C1479" s="149"/>
      <c r="D1479" s="149"/>
      <c r="E1479" s="156"/>
      <c r="F1479" s="149"/>
      <c r="G1479" s="149"/>
    </row>
    <row r="1480" spans="1:7" ht="12.75">
      <c r="A1480" s="149"/>
      <c r="B1480" s="149"/>
      <c r="C1480" s="149"/>
      <c r="D1480" s="149"/>
      <c r="E1480" s="156"/>
      <c r="F1480" s="149"/>
      <c r="G1480" s="149"/>
    </row>
    <row r="1481" spans="1:7" ht="12.75">
      <c r="A1481" s="149"/>
      <c r="B1481" s="149"/>
      <c r="C1481" s="149"/>
      <c r="D1481" s="149"/>
      <c r="E1481" s="156"/>
      <c r="F1481" s="149"/>
      <c r="G1481" s="149"/>
    </row>
    <row r="1482" spans="1:7" ht="12.75">
      <c r="A1482" s="149"/>
      <c r="B1482" s="149"/>
      <c r="C1482" s="149"/>
      <c r="D1482" s="149"/>
      <c r="E1482" s="156"/>
      <c r="F1482" s="149"/>
      <c r="G1482" s="149"/>
    </row>
    <row r="1483" spans="1:7" ht="12.75">
      <c r="A1483" s="149"/>
      <c r="B1483" s="149"/>
      <c r="C1483" s="149"/>
      <c r="D1483" s="149"/>
      <c r="E1483" s="156"/>
      <c r="F1483" s="149"/>
      <c r="G1483" s="149"/>
    </row>
    <row r="1484" spans="1:7" ht="12.75">
      <c r="A1484" s="149"/>
      <c r="B1484" s="149"/>
      <c r="C1484" s="149"/>
      <c r="D1484" s="149"/>
      <c r="E1484" s="156"/>
      <c r="F1484" s="149"/>
      <c r="G1484" s="149"/>
    </row>
    <row r="1485" spans="1:7" ht="12.75">
      <c r="A1485" s="149"/>
      <c r="B1485" s="149"/>
      <c r="C1485" s="149"/>
      <c r="D1485" s="149"/>
      <c r="E1485" s="156"/>
      <c r="F1485" s="149"/>
      <c r="G1485" s="149"/>
    </row>
    <row r="1486" spans="1:7" ht="12.75">
      <c r="A1486" s="149"/>
      <c r="B1486" s="149"/>
      <c r="C1486" s="149"/>
      <c r="D1486" s="149"/>
      <c r="E1486" s="156"/>
      <c r="F1486" s="149"/>
      <c r="G1486" s="149"/>
    </row>
  </sheetData>
  <sheetProtection/>
  <mergeCells count="1138">
    <mergeCell ref="C1383:D1383"/>
    <mergeCell ref="C1384:D1384"/>
    <mergeCell ref="C1396:D1396"/>
    <mergeCell ref="C1397:D1397"/>
    <mergeCell ref="C1390:D1390"/>
    <mergeCell ref="C1392:D1392"/>
    <mergeCell ref="C1394:D1394"/>
    <mergeCell ref="C1395:D1395"/>
    <mergeCell ref="C1386:D1386"/>
    <mergeCell ref="C1373:D1373"/>
    <mergeCell ref="C1378:D1378"/>
    <mergeCell ref="C1379:D1379"/>
    <mergeCell ref="C1380:D1380"/>
    <mergeCell ref="C1381:D1381"/>
    <mergeCell ref="C1374:D1374"/>
    <mergeCell ref="C1375:D1375"/>
    <mergeCell ref="C1376:D1376"/>
    <mergeCell ref="C1377:D1377"/>
    <mergeCell ref="C1362:D1362"/>
    <mergeCell ref="C1363:D1363"/>
    <mergeCell ref="C1382:D1382"/>
    <mergeCell ref="C1366:D1366"/>
    <mergeCell ref="C1367:D1367"/>
    <mergeCell ref="C1368:D1368"/>
    <mergeCell ref="C1369:D1369"/>
    <mergeCell ref="C1370:D1370"/>
    <mergeCell ref="C1371:D1371"/>
    <mergeCell ref="C1372:D1372"/>
    <mergeCell ref="C1265:D1265"/>
    <mergeCell ref="C1266:D1266"/>
    <mergeCell ref="C1364:D1364"/>
    <mergeCell ref="C1365:D1365"/>
    <mergeCell ref="C1255:D1255"/>
    <mergeCell ref="C1357:D1357"/>
    <mergeCell ref="C1358:D1358"/>
    <mergeCell ref="C1359:D1359"/>
    <mergeCell ref="C1259:D1259"/>
    <mergeCell ref="C1260:D1260"/>
    <mergeCell ref="C1251:D1251"/>
    <mergeCell ref="C1252:D1252"/>
    <mergeCell ref="C1360:D1360"/>
    <mergeCell ref="C1361:D1361"/>
    <mergeCell ref="C1261:D1261"/>
    <mergeCell ref="C1262:D1262"/>
    <mergeCell ref="C1263:D1263"/>
    <mergeCell ref="C1264:D1264"/>
    <mergeCell ref="C1270:D1270"/>
    <mergeCell ref="C1283:D1283"/>
    <mergeCell ref="C1241:D1241"/>
    <mergeCell ref="C1242:D1242"/>
    <mergeCell ref="C1243:D1243"/>
    <mergeCell ref="C1244:D1244"/>
    <mergeCell ref="C1253:D1253"/>
    <mergeCell ref="C1254:D1254"/>
    <mergeCell ref="C1247:D1247"/>
    <mergeCell ref="C1248:D1248"/>
    <mergeCell ref="C1249:D1249"/>
    <mergeCell ref="C1250:D1250"/>
    <mergeCell ref="C1245:D1245"/>
    <mergeCell ref="C1246:D1246"/>
    <mergeCell ref="C1233:D1233"/>
    <mergeCell ref="C1234:D1234"/>
    <mergeCell ref="C1235:D1235"/>
    <mergeCell ref="C1236:D1236"/>
    <mergeCell ref="C1237:D1237"/>
    <mergeCell ref="C1238:D1238"/>
    <mergeCell ref="C1239:D1239"/>
    <mergeCell ref="C1240:D1240"/>
    <mergeCell ref="C1227:D1227"/>
    <mergeCell ref="C1228:D1228"/>
    <mergeCell ref="C1231:D1231"/>
    <mergeCell ref="C1232:D1232"/>
    <mergeCell ref="C1217:D1217"/>
    <mergeCell ref="C1218:D1218"/>
    <mergeCell ref="C1221:D1221"/>
    <mergeCell ref="C1222:D1222"/>
    <mergeCell ref="C1223:D1223"/>
    <mergeCell ref="C1224:D1224"/>
    <mergeCell ref="C1225:D1225"/>
    <mergeCell ref="C1226:D1226"/>
    <mergeCell ref="C1213:D1213"/>
    <mergeCell ref="C1214:D1214"/>
    <mergeCell ref="C1215:D1215"/>
    <mergeCell ref="C1216:D1216"/>
    <mergeCell ref="C1219:D1219"/>
    <mergeCell ref="C1220:D1220"/>
    <mergeCell ref="C1205:D1205"/>
    <mergeCell ref="C1206:D1206"/>
    <mergeCell ref="C1207:D1207"/>
    <mergeCell ref="C1208:D1208"/>
    <mergeCell ref="C1209:D1209"/>
    <mergeCell ref="C1210:D1210"/>
    <mergeCell ref="C1211:D1211"/>
    <mergeCell ref="C1212:D1212"/>
    <mergeCell ref="C1204:D1204"/>
    <mergeCell ref="C1110:D1110"/>
    <mergeCell ref="C1112:D1112"/>
    <mergeCell ref="C1127:D1127"/>
    <mergeCell ref="C1128:D1128"/>
    <mergeCell ref="C1120:D1120"/>
    <mergeCell ref="C1113:D1113"/>
    <mergeCell ref="C1138:D1138"/>
    <mergeCell ref="C1139:D1139"/>
    <mergeCell ref="C1140:D1140"/>
    <mergeCell ref="C1126:D1126"/>
    <mergeCell ref="C1201:D1201"/>
    <mergeCell ref="C1202:D1202"/>
    <mergeCell ref="C1203:D1203"/>
    <mergeCell ref="C1145:D1145"/>
    <mergeCell ref="C1134:D1134"/>
    <mergeCell ref="C1135:D1135"/>
    <mergeCell ref="C1136:D1136"/>
    <mergeCell ref="C1137:D1137"/>
    <mergeCell ref="C1133:D1133"/>
    <mergeCell ref="C1131:D1131"/>
    <mergeCell ref="C1132:D1132"/>
    <mergeCell ref="C1129:D1129"/>
    <mergeCell ref="C1130:D1130"/>
    <mergeCell ref="C1115:D1115"/>
    <mergeCell ref="C1116:D1116"/>
    <mergeCell ref="C1117:D1117"/>
    <mergeCell ref="C1118:D1118"/>
    <mergeCell ref="C1102:D1102"/>
    <mergeCell ref="C1103:D1103"/>
    <mergeCell ref="C1104:D1104"/>
    <mergeCell ref="C1105:D1105"/>
    <mergeCell ref="C1109:D1109"/>
    <mergeCell ref="C1092:D1092"/>
    <mergeCell ref="C1093:D1093"/>
    <mergeCell ref="C1097:D1097"/>
    <mergeCell ref="C1098:D1098"/>
    <mergeCell ref="C1095:D1095"/>
    <mergeCell ref="C1096:D1096"/>
    <mergeCell ref="C1094:D1094"/>
    <mergeCell ref="C1100:D1100"/>
    <mergeCell ref="C1101:D1101"/>
    <mergeCell ref="C1073:D1073"/>
    <mergeCell ref="C1075:D1075"/>
    <mergeCell ref="C1090:D1090"/>
    <mergeCell ref="C1091:D1091"/>
    <mergeCell ref="C1076:D1076"/>
    <mergeCell ref="C1089:D1089"/>
    <mergeCell ref="C1077:D1077"/>
    <mergeCell ref="C1079:D1079"/>
    <mergeCell ref="C1062:D1062"/>
    <mergeCell ref="C1065:D1065"/>
    <mergeCell ref="C1080:D1080"/>
    <mergeCell ref="C1081:D1081"/>
    <mergeCell ref="C1067:D1067"/>
    <mergeCell ref="C1068:D1068"/>
    <mergeCell ref="C1071:D1071"/>
    <mergeCell ref="C1072:D1072"/>
    <mergeCell ref="C1069:D1069"/>
    <mergeCell ref="C1070:D1070"/>
    <mergeCell ref="C1053:D1053"/>
    <mergeCell ref="C1054:D1054"/>
    <mergeCell ref="C1049:D1049"/>
    <mergeCell ref="C1050:D1050"/>
    <mergeCell ref="C1066:D1066"/>
    <mergeCell ref="C1063:D1063"/>
    <mergeCell ref="C1064:D1064"/>
    <mergeCell ref="C1059:D1059"/>
    <mergeCell ref="C1060:D1060"/>
    <mergeCell ref="C1061:D1061"/>
    <mergeCell ref="C1051:D1051"/>
    <mergeCell ref="C1052:D1052"/>
    <mergeCell ref="C1058:D1058"/>
    <mergeCell ref="C1026:D1026"/>
    <mergeCell ref="C1055:D1055"/>
    <mergeCell ref="C1056:D1056"/>
    <mergeCell ref="C1047:D1047"/>
    <mergeCell ref="C1048:D1048"/>
    <mergeCell ref="C1027:D1027"/>
    <mergeCell ref="C1057:D1057"/>
    <mergeCell ref="C1029:D1029"/>
    <mergeCell ref="C1031:D1031"/>
    <mergeCell ref="C1035:D1035"/>
    <mergeCell ref="C1044:D1044"/>
    <mergeCell ref="C1045:D1045"/>
    <mergeCell ref="C1040:D1040"/>
    <mergeCell ref="C1033:D1033"/>
    <mergeCell ref="C1041:D1041"/>
    <mergeCell ref="C1042:D1042"/>
    <mergeCell ref="C1043:D1043"/>
    <mergeCell ref="C1025:D1025"/>
    <mergeCell ref="C1005:D1005"/>
    <mergeCell ref="C1007:D1007"/>
    <mergeCell ref="C1009:D1009"/>
    <mergeCell ref="C1019:D1019"/>
    <mergeCell ref="C978:D978"/>
    <mergeCell ref="C1011:D1011"/>
    <mergeCell ref="C1013:D1013"/>
    <mergeCell ref="C1015:D1015"/>
    <mergeCell ref="C996:D996"/>
    <mergeCell ref="C998:D998"/>
    <mergeCell ref="C999:D999"/>
    <mergeCell ref="C1001:D1001"/>
    <mergeCell ref="C1003:D1003"/>
    <mergeCell ref="C991:D991"/>
    <mergeCell ref="C993:D993"/>
    <mergeCell ref="C994:D994"/>
    <mergeCell ref="C995:D995"/>
    <mergeCell ref="C921:D921"/>
    <mergeCell ref="C922:D922"/>
    <mergeCell ref="C931:D931"/>
    <mergeCell ref="C933:D933"/>
    <mergeCell ref="C923:D923"/>
    <mergeCell ref="C924:D924"/>
    <mergeCell ref="C956:D956"/>
    <mergeCell ref="C987:D987"/>
    <mergeCell ref="C989:D989"/>
    <mergeCell ref="C984:D984"/>
    <mergeCell ref="C985:D985"/>
    <mergeCell ref="C968:D968"/>
    <mergeCell ref="C971:D971"/>
    <mergeCell ref="C980:D980"/>
    <mergeCell ref="C982:D982"/>
    <mergeCell ref="C972:D972"/>
    <mergeCell ref="C962:D962"/>
    <mergeCell ref="C964:D964"/>
    <mergeCell ref="C961:D961"/>
    <mergeCell ref="C957:D957"/>
    <mergeCell ref="C905:D905"/>
    <mergeCell ref="C906:D906"/>
    <mergeCell ref="C907:D907"/>
    <mergeCell ref="C908:D908"/>
    <mergeCell ref="C925:D925"/>
    <mergeCell ref="C926:D926"/>
    <mergeCell ref="C955:D955"/>
    <mergeCell ref="C952:D952"/>
    <mergeCell ref="C944:D944"/>
    <mergeCell ref="C945:D945"/>
    <mergeCell ref="C947:D947"/>
    <mergeCell ref="C927:D927"/>
    <mergeCell ref="C928:D928"/>
    <mergeCell ref="C929:D929"/>
    <mergeCell ref="C1124:D1124"/>
    <mergeCell ref="C1125:D1125"/>
    <mergeCell ref="C1083:D1083"/>
    <mergeCell ref="C1084:D1084"/>
    <mergeCell ref="C1099:D1099"/>
    <mergeCell ref="C1106:D1106"/>
    <mergeCell ref="C1122:D1122"/>
    <mergeCell ref="C1123:D1123"/>
    <mergeCell ref="C1107:D1107"/>
    <mergeCell ref="C1108:D1108"/>
    <mergeCell ref="C909:D909"/>
    <mergeCell ref="C910:D910"/>
    <mergeCell ref="C919:D919"/>
    <mergeCell ref="C920:D920"/>
    <mergeCell ref="C917:D917"/>
    <mergeCell ref="C918:D918"/>
    <mergeCell ref="C912:D912"/>
    <mergeCell ref="C913:D913"/>
    <mergeCell ref="C914:D914"/>
    <mergeCell ref="C915:D915"/>
    <mergeCell ref="C761:D761"/>
    <mergeCell ref="C762:D762"/>
    <mergeCell ref="C911:D911"/>
    <mergeCell ref="C892:D892"/>
    <mergeCell ref="C896:D896"/>
    <mergeCell ref="C897:D897"/>
    <mergeCell ref="C898:D898"/>
    <mergeCell ref="C899:D899"/>
    <mergeCell ref="C904:D904"/>
    <mergeCell ref="C894:D894"/>
    <mergeCell ref="C731:D731"/>
    <mergeCell ref="C887:D887"/>
    <mergeCell ref="C888:D888"/>
    <mergeCell ref="C890:D890"/>
    <mergeCell ref="C758:D758"/>
    <mergeCell ref="C772:D772"/>
    <mergeCell ref="C773:D773"/>
    <mergeCell ref="C810:D810"/>
    <mergeCell ref="C759:D759"/>
    <mergeCell ref="C760:D760"/>
    <mergeCell ref="C740:D740"/>
    <mergeCell ref="C741:D741"/>
    <mergeCell ref="C723:D723"/>
    <mergeCell ref="C893:D893"/>
    <mergeCell ref="C767:D767"/>
    <mergeCell ref="C751:D751"/>
    <mergeCell ref="C752:D752"/>
    <mergeCell ref="C754:D754"/>
    <mergeCell ref="C755:D755"/>
    <mergeCell ref="C756:D756"/>
    <mergeCell ref="C726:D726"/>
    <mergeCell ref="C727:D727"/>
    <mergeCell ref="C728:D728"/>
    <mergeCell ref="C730:D730"/>
    <mergeCell ref="C732:D732"/>
    <mergeCell ref="C714:D714"/>
    <mergeCell ref="C715:D715"/>
    <mergeCell ref="C716:D716"/>
    <mergeCell ref="C717:D717"/>
    <mergeCell ref="C718:D718"/>
    <mergeCell ref="C720:D720"/>
    <mergeCell ref="C721:D721"/>
    <mergeCell ref="C724:D724"/>
    <mergeCell ref="C725:D725"/>
    <mergeCell ref="C711:D711"/>
    <mergeCell ref="C712:D712"/>
    <mergeCell ref="C697:D697"/>
    <mergeCell ref="C673:D673"/>
    <mergeCell ref="C674:D674"/>
    <mergeCell ref="C675:D675"/>
    <mergeCell ref="C682:D682"/>
    <mergeCell ref="C685:D685"/>
    <mergeCell ref="C686:D686"/>
    <mergeCell ref="C683:D683"/>
    <mergeCell ref="C684:D684"/>
    <mergeCell ref="C672:D672"/>
    <mergeCell ref="C678:D678"/>
    <mergeCell ref="C679:D679"/>
    <mergeCell ref="C681:D681"/>
    <mergeCell ref="C676:D676"/>
    <mergeCell ref="C677:D677"/>
    <mergeCell ref="C680:D680"/>
    <mergeCell ref="C655:D655"/>
    <mergeCell ref="C656:D656"/>
    <mergeCell ref="C657:D657"/>
    <mergeCell ref="C660:D660"/>
    <mergeCell ref="C663:D663"/>
    <mergeCell ref="C664:D664"/>
    <mergeCell ref="C661:D661"/>
    <mergeCell ref="C662:D662"/>
    <mergeCell ref="C669:D669"/>
    <mergeCell ref="C665:D665"/>
    <mergeCell ref="C666:D666"/>
    <mergeCell ref="C667:D667"/>
    <mergeCell ref="C670:D670"/>
    <mergeCell ref="C671:D671"/>
    <mergeCell ref="C739:D739"/>
    <mergeCell ref="C649:D649"/>
    <mergeCell ref="C650:D650"/>
    <mergeCell ref="C651:D651"/>
    <mergeCell ref="C652:D652"/>
    <mergeCell ref="C659:D659"/>
    <mergeCell ref="C654:D654"/>
    <mergeCell ref="C653:D653"/>
    <mergeCell ref="C658:D658"/>
    <mergeCell ref="C668:D668"/>
    <mergeCell ref="C630:D630"/>
    <mergeCell ref="C631:D631"/>
    <mergeCell ref="C632:D632"/>
    <mergeCell ref="C645:D645"/>
    <mergeCell ref="C646:D646"/>
    <mergeCell ref="C647:D647"/>
    <mergeCell ref="C592:D592"/>
    <mergeCell ref="C593:D593"/>
    <mergeCell ref="C615:D615"/>
    <mergeCell ref="C599:D599"/>
    <mergeCell ref="C600:D600"/>
    <mergeCell ref="C595:D595"/>
    <mergeCell ref="C596:D596"/>
    <mergeCell ref="C601:D601"/>
    <mergeCell ref="C613:D613"/>
    <mergeCell ref="C643:D643"/>
    <mergeCell ref="C644:D644"/>
    <mergeCell ref="C597:D597"/>
    <mergeCell ref="C598:D598"/>
    <mergeCell ref="C633:D633"/>
    <mergeCell ref="C634:D634"/>
    <mergeCell ref="C635:D635"/>
    <mergeCell ref="C636:D636"/>
    <mergeCell ref="C641:D641"/>
    <mergeCell ref="C642:D642"/>
    <mergeCell ref="C640:D640"/>
    <mergeCell ref="C568:D568"/>
    <mergeCell ref="C556:D556"/>
    <mergeCell ref="C589:D589"/>
    <mergeCell ref="C580:D580"/>
    <mergeCell ref="C581:D581"/>
    <mergeCell ref="C582:D582"/>
    <mergeCell ref="C583:D583"/>
    <mergeCell ref="C574:D574"/>
    <mergeCell ref="C590:D590"/>
    <mergeCell ref="C575:D575"/>
    <mergeCell ref="C567:D567"/>
    <mergeCell ref="C569:D569"/>
    <mergeCell ref="C572:D572"/>
    <mergeCell ref="C573:D573"/>
    <mergeCell ref="C570:D570"/>
    <mergeCell ref="C571:D571"/>
    <mergeCell ref="C536:D536"/>
    <mergeCell ref="C537:D537"/>
    <mergeCell ref="C534:D534"/>
    <mergeCell ref="C554:D554"/>
    <mergeCell ref="C551:D551"/>
    <mergeCell ref="C552:D552"/>
    <mergeCell ref="C539:D539"/>
    <mergeCell ref="C540:D540"/>
    <mergeCell ref="C542:D542"/>
    <mergeCell ref="C566:D566"/>
    <mergeCell ref="C564:D564"/>
    <mergeCell ref="C565:D565"/>
    <mergeCell ref="C546:D546"/>
    <mergeCell ref="C547:D547"/>
    <mergeCell ref="C511:D511"/>
    <mergeCell ref="C512:D512"/>
    <mergeCell ref="C513:D513"/>
    <mergeCell ref="C514:D514"/>
    <mergeCell ref="C532:D532"/>
    <mergeCell ref="C517:D517"/>
    <mergeCell ref="C529:D529"/>
    <mergeCell ref="C531:D531"/>
    <mergeCell ref="C519:D519"/>
    <mergeCell ref="C520:D520"/>
    <mergeCell ref="C521:D521"/>
    <mergeCell ref="C522:D522"/>
    <mergeCell ref="C518:D518"/>
    <mergeCell ref="C528:D528"/>
    <mergeCell ref="C503:D503"/>
    <mergeCell ref="C504:D504"/>
    <mergeCell ref="C505:D505"/>
    <mergeCell ref="C506:D506"/>
    <mergeCell ref="C509:D509"/>
    <mergeCell ref="C510:D510"/>
    <mergeCell ref="C515:D515"/>
    <mergeCell ref="C516:D516"/>
    <mergeCell ref="C497:D497"/>
    <mergeCell ref="C498:D498"/>
    <mergeCell ref="C499:D499"/>
    <mergeCell ref="C500:D500"/>
    <mergeCell ref="C507:D507"/>
    <mergeCell ref="C508:D508"/>
    <mergeCell ref="C501:D501"/>
    <mergeCell ref="C502:D502"/>
    <mergeCell ref="C489:D489"/>
    <mergeCell ref="C490:D490"/>
    <mergeCell ref="C491:D491"/>
    <mergeCell ref="C492:D492"/>
    <mergeCell ref="C493:D493"/>
    <mergeCell ref="C494:D494"/>
    <mergeCell ref="C495:D495"/>
    <mergeCell ref="C496:D496"/>
    <mergeCell ref="C485:D485"/>
    <mergeCell ref="C486:D486"/>
    <mergeCell ref="C487:D487"/>
    <mergeCell ref="C488:D488"/>
    <mergeCell ref="C475:D475"/>
    <mergeCell ref="C476:D476"/>
    <mergeCell ref="C479:D479"/>
    <mergeCell ref="C480:D480"/>
    <mergeCell ref="C481:D481"/>
    <mergeCell ref="C482:D482"/>
    <mergeCell ref="C483:D483"/>
    <mergeCell ref="C484:D484"/>
    <mergeCell ref="C471:D471"/>
    <mergeCell ref="C472:D472"/>
    <mergeCell ref="C473:D473"/>
    <mergeCell ref="C474:D474"/>
    <mergeCell ref="C477:D477"/>
    <mergeCell ref="C478:D478"/>
    <mergeCell ref="C470:D470"/>
    <mergeCell ref="C444:D444"/>
    <mergeCell ref="C445:D445"/>
    <mergeCell ref="C446:D446"/>
    <mergeCell ref="C447:D447"/>
    <mergeCell ref="C448:D448"/>
    <mergeCell ref="C449:D449"/>
    <mergeCell ref="C457:D457"/>
    <mergeCell ref="C469:D469"/>
    <mergeCell ref="C466:D466"/>
    <mergeCell ref="C467:D467"/>
    <mergeCell ref="C468:D468"/>
    <mergeCell ref="C460:G460"/>
    <mergeCell ref="C462:D462"/>
    <mergeCell ref="C442:D442"/>
    <mergeCell ref="C443:D443"/>
    <mergeCell ref="C450:D450"/>
    <mergeCell ref="C451:D451"/>
    <mergeCell ref="C452:D452"/>
    <mergeCell ref="C438:D438"/>
    <mergeCell ref="C439:D439"/>
    <mergeCell ref="C745:D745"/>
    <mergeCell ref="C701:D701"/>
    <mergeCell ref="C702:D702"/>
    <mergeCell ref="C705:D705"/>
    <mergeCell ref="C707:D707"/>
    <mergeCell ref="C708:D708"/>
    <mergeCell ref="C440:D440"/>
    <mergeCell ref="C441:D441"/>
    <mergeCell ref="C435:D435"/>
    <mergeCell ref="C436:D436"/>
    <mergeCell ref="C744:D744"/>
    <mergeCell ref="C626:D626"/>
    <mergeCell ref="C628:D628"/>
    <mergeCell ref="C699:D699"/>
    <mergeCell ref="C703:D703"/>
    <mergeCell ref="C709:D709"/>
    <mergeCell ref="C700:D700"/>
    <mergeCell ref="C437:D437"/>
    <mergeCell ref="C432:D432"/>
    <mergeCell ref="C433:D433"/>
    <mergeCell ref="C743:D743"/>
    <mergeCell ref="C617:D617"/>
    <mergeCell ref="C619:D619"/>
    <mergeCell ref="C621:D621"/>
    <mergeCell ref="C623:D623"/>
    <mergeCell ref="C624:D624"/>
    <mergeCell ref="C625:D625"/>
    <mergeCell ref="C737:D737"/>
    <mergeCell ref="C738:D738"/>
    <mergeCell ref="C607:D607"/>
    <mergeCell ref="C608:D608"/>
    <mergeCell ref="C609:D609"/>
    <mergeCell ref="C610:D610"/>
    <mergeCell ref="C611:D611"/>
    <mergeCell ref="C637:D637"/>
    <mergeCell ref="C638:D638"/>
    <mergeCell ref="C648:D648"/>
    <mergeCell ref="C639:D639"/>
    <mergeCell ref="C426:D426"/>
    <mergeCell ref="C427:D427"/>
    <mergeCell ref="C434:D434"/>
    <mergeCell ref="C429:D429"/>
    <mergeCell ref="C430:D430"/>
    <mergeCell ref="C400:D400"/>
    <mergeCell ref="C401:D401"/>
    <mergeCell ref="C431:D431"/>
    <mergeCell ref="C428:D428"/>
    <mergeCell ref="C419:D419"/>
    <mergeCell ref="C420:D420"/>
    <mergeCell ref="C423:D423"/>
    <mergeCell ref="C424:D424"/>
    <mergeCell ref="C421:D421"/>
    <mergeCell ref="C422:D422"/>
    <mergeCell ref="C403:D403"/>
    <mergeCell ref="C404:D404"/>
    <mergeCell ref="C405:D405"/>
    <mergeCell ref="C406:D406"/>
    <mergeCell ref="C412:D412"/>
    <mergeCell ref="C396:D396"/>
    <mergeCell ref="C397:D397"/>
    <mergeCell ref="C398:D398"/>
    <mergeCell ref="C392:D392"/>
    <mergeCell ref="C395:D395"/>
    <mergeCell ref="C394:D394"/>
    <mergeCell ref="C393:D393"/>
    <mergeCell ref="C386:D386"/>
    <mergeCell ref="C387:D387"/>
    <mergeCell ref="C390:D390"/>
    <mergeCell ref="C391:D391"/>
    <mergeCell ref="C388:D388"/>
    <mergeCell ref="C389:D389"/>
    <mergeCell ref="C382:D382"/>
    <mergeCell ref="C385:D385"/>
    <mergeCell ref="C383:D383"/>
    <mergeCell ref="C384:D384"/>
    <mergeCell ref="C372:D372"/>
    <mergeCell ref="C373:D373"/>
    <mergeCell ref="C331:D331"/>
    <mergeCell ref="C332:D332"/>
    <mergeCell ref="C333:D333"/>
    <mergeCell ref="C334:D334"/>
    <mergeCell ref="C379:D379"/>
    <mergeCell ref="C367:D367"/>
    <mergeCell ref="C368:D368"/>
    <mergeCell ref="C369:D369"/>
    <mergeCell ref="C337:D337"/>
    <mergeCell ref="C340:D340"/>
    <mergeCell ref="C327:D327"/>
    <mergeCell ref="C328:D328"/>
    <mergeCell ref="C370:D370"/>
    <mergeCell ref="C371:D371"/>
    <mergeCell ref="C342:D342"/>
    <mergeCell ref="C344:D344"/>
    <mergeCell ref="C345:D345"/>
    <mergeCell ref="C353:D353"/>
    <mergeCell ref="C335:D335"/>
    <mergeCell ref="C336:D336"/>
    <mergeCell ref="C321:D321"/>
    <mergeCell ref="C322:D322"/>
    <mergeCell ref="C323:D323"/>
    <mergeCell ref="C324:D324"/>
    <mergeCell ref="C325:D325"/>
    <mergeCell ref="C326:D326"/>
    <mergeCell ref="C329:D329"/>
    <mergeCell ref="C330:D330"/>
    <mergeCell ref="C313:D313"/>
    <mergeCell ref="C314:D314"/>
    <mergeCell ref="C315:D315"/>
    <mergeCell ref="C316:D316"/>
    <mergeCell ref="C319:D319"/>
    <mergeCell ref="C320:D320"/>
    <mergeCell ref="C317:D317"/>
    <mergeCell ref="C318:D318"/>
    <mergeCell ref="C304:D304"/>
    <mergeCell ref="C305:D305"/>
    <mergeCell ref="C306:D306"/>
    <mergeCell ref="C307:D307"/>
    <mergeCell ref="C308:D308"/>
    <mergeCell ref="C311:D311"/>
    <mergeCell ref="C312:D312"/>
    <mergeCell ref="C310:D310"/>
    <mergeCell ref="C303:D303"/>
    <mergeCell ref="C287:D287"/>
    <mergeCell ref="C288:D288"/>
    <mergeCell ref="C289:D289"/>
    <mergeCell ref="C290:D290"/>
    <mergeCell ref="C291:D291"/>
    <mergeCell ref="C292:D292"/>
    <mergeCell ref="C293:D293"/>
    <mergeCell ref="C279:D279"/>
    <mergeCell ref="C302:D302"/>
    <mergeCell ref="C297:D297"/>
    <mergeCell ref="C298:D298"/>
    <mergeCell ref="C299:D299"/>
    <mergeCell ref="C300:D300"/>
    <mergeCell ref="C285:D285"/>
    <mergeCell ref="C286:D286"/>
    <mergeCell ref="C294:D294"/>
    <mergeCell ref="C295:D295"/>
    <mergeCell ref="C283:D283"/>
    <mergeCell ref="C284:D284"/>
    <mergeCell ref="C270:D270"/>
    <mergeCell ref="C271:D271"/>
    <mergeCell ref="C273:D273"/>
    <mergeCell ref="C274:D274"/>
    <mergeCell ref="C301:D301"/>
    <mergeCell ref="C296:D296"/>
    <mergeCell ref="C278:D278"/>
    <mergeCell ref="C280:D280"/>
    <mergeCell ref="C281:D281"/>
    <mergeCell ref="C282:D282"/>
    <mergeCell ref="C275:D275"/>
    <mergeCell ref="C276:D276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58:D258"/>
    <mergeCell ref="C259:D259"/>
    <mergeCell ref="C260:D260"/>
    <mergeCell ref="C261:D261"/>
    <mergeCell ref="C248:D248"/>
    <mergeCell ref="C249:D249"/>
    <mergeCell ref="C252:D252"/>
    <mergeCell ref="C253:D253"/>
    <mergeCell ref="C254:D254"/>
    <mergeCell ref="C255:D255"/>
    <mergeCell ref="C256:D256"/>
    <mergeCell ref="C257:D257"/>
    <mergeCell ref="C244:D244"/>
    <mergeCell ref="C245:D245"/>
    <mergeCell ref="C246:D246"/>
    <mergeCell ref="C247:D247"/>
    <mergeCell ref="C243:D243"/>
    <mergeCell ref="C236:D236"/>
    <mergeCell ref="C237:D237"/>
    <mergeCell ref="C238:D238"/>
    <mergeCell ref="C239:D239"/>
    <mergeCell ref="C197:D197"/>
    <mergeCell ref="C198:D198"/>
    <mergeCell ref="C199:D199"/>
    <mergeCell ref="C200:D200"/>
    <mergeCell ref="C201:D201"/>
    <mergeCell ref="C193:D193"/>
    <mergeCell ref="C194:D194"/>
    <mergeCell ref="C195:D195"/>
    <mergeCell ref="C189:D189"/>
    <mergeCell ref="C190:D190"/>
    <mergeCell ref="C191:D191"/>
    <mergeCell ref="C192:D192"/>
    <mergeCell ref="C133:D133"/>
    <mergeCell ref="C135:D135"/>
    <mergeCell ref="C187:D187"/>
    <mergeCell ref="C188:D188"/>
    <mergeCell ref="C151:D151"/>
    <mergeCell ref="C152:D152"/>
    <mergeCell ref="C157:D157"/>
    <mergeCell ref="C162:D162"/>
    <mergeCell ref="C171:D171"/>
    <mergeCell ref="C175:D175"/>
    <mergeCell ref="C136:D136"/>
    <mergeCell ref="C131:D131"/>
    <mergeCell ref="C132:D132"/>
    <mergeCell ref="C124:D124"/>
    <mergeCell ref="C125:D125"/>
    <mergeCell ref="C126:D126"/>
    <mergeCell ref="C127:D127"/>
    <mergeCell ref="C128:D128"/>
    <mergeCell ref="C129:D129"/>
    <mergeCell ref="C130:D130"/>
    <mergeCell ref="C122:D122"/>
    <mergeCell ref="C119:D119"/>
    <mergeCell ref="C120:D120"/>
    <mergeCell ref="C118:D118"/>
    <mergeCell ref="C121:D121"/>
    <mergeCell ref="C114:D114"/>
    <mergeCell ref="C115:D115"/>
    <mergeCell ref="C116:D116"/>
    <mergeCell ref="C117:D117"/>
    <mergeCell ref="C111:D111"/>
    <mergeCell ref="C112:D112"/>
    <mergeCell ref="C113:D113"/>
    <mergeCell ref="C106:D106"/>
    <mergeCell ref="C107:D107"/>
    <mergeCell ref="C108:D108"/>
    <mergeCell ref="C109:D109"/>
    <mergeCell ref="C99:D99"/>
    <mergeCell ref="C101:D101"/>
    <mergeCell ref="C97:D97"/>
    <mergeCell ref="C110:D110"/>
    <mergeCell ref="C102:D102"/>
    <mergeCell ref="C103:D103"/>
    <mergeCell ref="C104:D104"/>
    <mergeCell ref="C105:D105"/>
    <mergeCell ref="C60:D60"/>
    <mergeCell ref="C61:D61"/>
    <mergeCell ref="C62:D62"/>
    <mergeCell ref="C71:D71"/>
    <mergeCell ref="C65:D65"/>
    <mergeCell ref="C69:D69"/>
    <mergeCell ref="C50:D50"/>
    <mergeCell ref="C51:D51"/>
    <mergeCell ref="C58:D58"/>
    <mergeCell ref="C59:D59"/>
    <mergeCell ref="C38:D38"/>
    <mergeCell ref="C40:D40"/>
    <mergeCell ref="C73:D73"/>
    <mergeCell ref="C74:D74"/>
    <mergeCell ref="C67:D67"/>
    <mergeCell ref="C63:D63"/>
    <mergeCell ref="C64:D64"/>
    <mergeCell ref="C49:D49"/>
    <mergeCell ref="C52:D52"/>
    <mergeCell ref="C53:D53"/>
    <mergeCell ref="C56:D56"/>
    <mergeCell ref="C57:D57"/>
    <mergeCell ref="C28:D28"/>
    <mergeCell ref="C29:D29"/>
    <mergeCell ref="C31:D31"/>
    <mergeCell ref="C32:D32"/>
    <mergeCell ref="C54:D54"/>
    <mergeCell ref="C55:D55"/>
    <mergeCell ref="C44:D44"/>
    <mergeCell ref="C45:D45"/>
    <mergeCell ref="C36:D36"/>
    <mergeCell ref="C37:D37"/>
    <mergeCell ref="A1:G1"/>
    <mergeCell ref="A3:B3"/>
    <mergeCell ref="A4:B4"/>
    <mergeCell ref="E4:G4"/>
    <mergeCell ref="C9:D9"/>
    <mergeCell ref="C10:D10"/>
    <mergeCell ref="C13:D13"/>
    <mergeCell ref="C14:D14"/>
    <mergeCell ref="C16:D16"/>
    <mergeCell ref="C18:D18"/>
    <mergeCell ref="C72:D72"/>
    <mergeCell ref="C78:D78"/>
    <mergeCell ref="C19:D19"/>
    <mergeCell ref="C23:D23"/>
    <mergeCell ref="C33:D33"/>
    <mergeCell ref="C34:D34"/>
    <mergeCell ref="C85:D85"/>
    <mergeCell ref="C75:D75"/>
    <mergeCell ref="C76:D76"/>
    <mergeCell ref="C80:D80"/>
    <mergeCell ref="C79:D79"/>
    <mergeCell ref="C81:D81"/>
    <mergeCell ref="C82:D82"/>
    <mergeCell ref="C138:D138"/>
    <mergeCell ref="C139:D139"/>
    <mergeCell ref="C140:D140"/>
    <mergeCell ref="C141:D141"/>
    <mergeCell ref="C142:D142"/>
    <mergeCell ref="C143:D143"/>
    <mergeCell ref="C144:D144"/>
    <mergeCell ref="C356:D356"/>
    <mergeCell ref="C357:D357"/>
    <mergeCell ref="C346:D346"/>
    <mergeCell ref="C347:D347"/>
    <mergeCell ref="C348:D348"/>
    <mergeCell ref="C349:D349"/>
    <mergeCell ref="C350:D350"/>
    <mergeCell ref="C351:D351"/>
    <mergeCell ref="C352:D352"/>
    <mergeCell ref="C354:D354"/>
    <mergeCell ref="C355:D355"/>
    <mergeCell ref="C410:D410"/>
    <mergeCell ref="C411:D411"/>
    <mergeCell ref="C407:D407"/>
    <mergeCell ref="C408:D408"/>
    <mergeCell ref="C375:D375"/>
    <mergeCell ref="C376:D376"/>
    <mergeCell ref="C377:D377"/>
    <mergeCell ref="C378:D378"/>
    <mergeCell ref="C358:D358"/>
    <mergeCell ref="C359:D359"/>
    <mergeCell ref="C360:D360"/>
    <mergeCell ref="C361:D361"/>
    <mergeCell ref="C362:D362"/>
    <mergeCell ref="C363:D363"/>
    <mergeCell ref="C374:D374"/>
    <mergeCell ref="C364:D364"/>
    <mergeCell ref="C365:D365"/>
    <mergeCell ref="C380:D380"/>
    <mergeCell ref="C381:D381"/>
    <mergeCell ref="C749:D749"/>
    <mergeCell ref="C413:D413"/>
    <mergeCell ref="C415:D415"/>
    <mergeCell ref="C464:D464"/>
    <mergeCell ref="C417:D417"/>
    <mergeCell ref="C577:D577"/>
    <mergeCell ref="C750:D750"/>
    <mergeCell ref="C603:D603"/>
    <mergeCell ref="C604:D604"/>
    <mergeCell ref="C696:D696"/>
    <mergeCell ref="C746:D746"/>
    <mergeCell ref="C605:D605"/>
    <mergeCell ref="C742:D742"/>
    <mergeCell ref="C747:D747"/>
    <mergeCell ref="C748:D748"/>
    <mergeCell ref="C770:D770"/>
    <mergeCell ref="C766:D766"/>
    <mergeCell ref="C418:D418"/>
    <mergeCell ref="C425:D425"/>
    <mergeCell ref="C594:D594"/>
    <mergeCell ref="C576:D576"/>
    <mergeCell ref="C764:D764"/>
    <mergeCell ref="C578:D578"/>
    <mergeCell ref="C586:D586"/>
    <mergeCell ref="C588:D588"/>
    <mergeCell ref="C801:D801"/>
    <mergeCell ref="C800:D800"/>
    <mergeCell ref="C786:D786"/>
    <mergeCell ref="C787:D787"/>
    <mergeCell ref="C788:D788"/>
    <mergeCell ref="C789:D789"/>
    <mergeCell ref="C790:D790"/>
    <mergeCell ref="C791:D791"/>
    <mergeCell ref="C802:D802"/>
    <mergeCell ref="C803:D803"/>
    <mergeCell ref="C792:D792"/>
    <mergeCell ref="C793:D793"/>
    <mergeCell ref="C794:D794"/>
    <mergeCell ref="C795:D795"/>
    <mergeCell ref="C796:D796"/>
    <mergeCell ref="C797:D797"/>
    <mergeCell ref="C798:D798"/>
    <mergeCell ref="C799:D799"/>
    <mergeCell ref="C781:D781"/>
    <mergeCell ref="C782:D782"/>
    <mergeCell ref="C783:D783"/>
    <mergeCell ref="C771:D771"/>
    <mergeCell ref="C784:D784"/>
    <mergeCell ref="C785:D785"/>
    <mergeCell ref="C777:D777"/>
    <mergeCell ref="C779:D779"/>
    <mergeCell ref="C780:D780"/>
    <mergeCell ref="C778:D778"/>
    <mergeCell ref="C584:D584"/>
    <mergeCell ref="C585:D585"/>
    <mergeCell ref="C587:D587"/>
    <mergeCell ref="C774:D774"/>
    <mergeCell ref="C775:D775"/>
    <mergeCell ref="C776:D776"/>
    <mergeCell ref="C763:D763"/>
    <mergeCell ref="C765:D765"/>
    <mergeCell ref="C768:D768"/>
    <mergeCell ref="C769:D769"/>
    <mergeCell ref="C811:D811"/>
    <mergeCell ref="C812:D812"/>
    <mergeCell ref="C815:D815"/>
    <mergeCell ref="C804:D804"/>
    <mergeCell ref="C805:D805"/>
    <mergeCell ref="C806:D806"/>
    <mergeCell ref="C807:D807"/>
    <mergeCell ref="C808:D808"/>
    <mergeCell ref="C814:D814"/>
    <mergeCell ref="C816:D816"/>
    <mergeCell ref="C817:D817"/>
    <mergeCell ref="C819:D819"/>
    <mergeCell ref="C832:D832"/>
    <mergeCell ref="C820:D820"/>
    <mergeCell ref="C822:D822"/>
    <mergeCell ref="C833:D833"/>
    <mergeCell ref="C826:D826"/>
    <mergeCell ref="C827:D827"/>
    <mergeCell ref="C824:D824"/>
    <mergeCell ref="C829:D829"/>
    <mergeCell ref="C830:D830"/>
    <mergeCell ref="C831:D831"/>
    <mergeCell ref="C839:D839"/>
    <mergeCell ref="C840:D840"/>
    <mergeCell ref="C841:D841"/>
    <mergeCell ref="C842:D842"/>
    <mergeCell ref="C834:D834"/>
    <mergeCell ref="C835:D835"/>
    <mergeCell ref="C836:D836"/>
    <mergeCell ref="C837:D837"/>
    <mergeCell ref="C867:D867"/>
    <mergeCell ref="C868:D868"/>
    <mergeCell ref="C851:D851"/>
    <mergeCell ref="C852:D852"/>
    <mergeCell ref="C845:D845"/>
    <mergeCell ref="C846:D846"/>
    <mergeCell ref="C847:D847"/>
    <mergeCell ref="C848:D848"/>
    <mergeCell ref="C849:D849"/>
    <mergeCell ref="C850:D850"/>
    <mergeCell ref="C172:D172"/>
    <mergeCell ref="C159:D159"/>
    <mergeCell ref="C184:D184"/>
    <mergeCell ref="C869:D869"/>
    <mergeCell ref="C870:D870"/>
    <mergeCell ref="C859:D859"/>
    <mergeCell ref="C860:D860"/>
    <mergeCell ref="C861:D861"/>
    <mergeCell ref="C862:D862"/>
    <mergeCell ref="C863:D863"/>
    <mergeCell ref="C185:D185"/>
    <mergeCell ref="C186:D186"/>
    <mergeCell ref="C196:D196"/>
    <mergeCell ref="C146:D146"/>
    <mergeCell ref="C147:D147"/>
    <mergeCell ref="C148:D148"/>
    <mergeCell ref="C149:D149"/>
    <mergeCell ref="C153:D153"/>
    <mergeCell ref="C168:D168"/>
    <mergeCell ref="C169:D169"/>
    <mergeCell ref="C202:D202"/>
    <mergeCell ref="C160:D160"/>
    <mergeCell ref="C182:D182"/>
    <mergeCell ref="C183:D183"/>
    <mergeCell ref="C173:D173"/>
    <mergeCell ref="C309:D309"/>
    <mergeCell ref="C213:D213"/>
    <mergeCell ref="C217:D217"/>
    <mergeCell ref="C218:D218"/>
    <mergeCell ref="C219:D219"/>
    <mergeCell ref="C220:D220"/>
    <mergeCell ref="C250:D250"/>
    <mergeCell ref="C251:D251"/>
    <mergeCell ref="C241:D241"/>
    <mergeCell ref="C242:D242"/>
    <mergeCell ref="C211:D211"/>
    <mergeCell ref="C240:D240"/>
    <mergeCell ref="C221:D221"/>
    <mergeCell ref="C232:D232"/>
    <mergeCell ref="C233:D233"/>
    <mergeCell ref="C207:D207"/>
    <mergeCell ref="C208:D208"/>
    <mergeCell ref="C203:D203"/>
    <mergeCell ref="C204:D204"/>
    <mergeCell ref="C209:D209"/>
    <mergeCell ref="C210:D210"/>
    <mergeCell ref="C205:D205"/>
    <mergeCell ref="C206:D206"/>
    <mergeCell ref="C234:D234"/>
    <mergeCell ref="C227:D227"/>
    <mergeCell ref="C235:D235"/>
    <mergeCell ref="C228:D228"/>
    <mergeCell ref="C229:D229"/>
    <mergeCell ref="C230:D230"/>
    <mergeCell ref="C231:D231"/>
    <mergeCell ref="C876:D876"/>
    <mergeCell ref="C214:D214"/>
    <mergeCell ref="C215:D215"/>
    <mergeCell ref="C222:D222"/>
    <mergeCell ref="C223:D223"/>
    <mergeCell ref="C224:D224"/>
    <mergeCell ref="C225:D225"/>
    <mergeCell ref="C226:D226"/>
    <mergeCell ref="C338:D338"/>
    <mergeCell ref="C339:D339"/>
    <mergeCell ref="C866:D866"/>
    <mergeCell ref="C853:D853"/>
    <mergeCell ref="C854:D854"/>
    <mergeCell ref="C855:D855"/>
    <mergeCell ref="C856:D856"/>
    <mergeCell ref="C857:D857"/>
    <mergeCell ref="C858:D858"/>
    <mergeCell ref="C864:D864"/>
    <mergeCell ref="C843:D843"/>
    <mergeCell ref="C844:D844"/>
    <mergeCell ref="C871:D871"/>
    <mergeCell ref="C1114:D1114"/>
    <mergeCell ref="C966:D966"/>
    <mergeCell ref="C872:D872"/>
    <mergeCell ref="C1111:D1111"/>
    <mergeCell ref="C873:D873"/>
    <mergeCell ref="C874:D874"/>
    <mergeCell ref="C865:D865"/>
    <mergeCell ref="C1144:D1144"/>
    <mergeCell ref="C1157:D1157"/>
    <mergeCell ref="C1156:D1156"/>
    <mergeCell ref="C1146:D1146"/>
    <mergeCell ref="C891:D891"/>
    <mergeCell ref="C889:D889"/>
    <mergeCell ref="C1142:D1142"/>
    <mergeCell ref="C1143:D1143"/>
    <mergeCell ref="C1141:D1141"/>
    <mergeCell ref="C895:D895"/>
    <mergeCell ref="C900:D900"/>
    <mergeCell ref="C901:D901"/>
    <mergeCell ref="C902:D902"/>
    <mergeCell ref="C903:D903"/>
    <mergeCell ref="C1158:D1158"/>
    <mergeCell ref="C1147:D1147"/>
    <mergeCell ref="C1148:D1148"/>
    <mergeCell ref="C1149:D1149"/>
    <mergeCell ref="C1150:D1150"/>
    <mergeCell ref="C1151:D1151"/>
    <mergeCell ref="C1152:D1152"/>
    <mergeCell ref="C1153:D1153"/>
    <mergeCell ref="C1154:D1154"/>
    <mergeCell ref="C1155:D1155"/>
    <mergeCell ref="C1159:D1159"/>
    <mergeCell ref="C1160:D1160"/>
    <mergeCell ref="C1162:D1162"/>
    <mergeCell ref="C1164:D1164"/>
    <mergeCell ref="C1171:D1171"/>
    <mergeCell ref="C1172:D1172"/>
    <mergeCell ref="C1169:D1169"/>
    <mergeCell ref="C1173:D1173"/>
    <mergeCell ref="C1199:D1199"/>
    <mergeCell ref="C1183:D1183"/>
    <mergeCell ref="C1184:D1184"/>
    <mergeCell ref="C1185:D1185"/>
    <mergeCell ref="C1188:D1188"/>
    <mergeCell ref="C1186:D1186"/>
    <mergeCell ref="C1193:D1193"/>
    <mergeCell ref="C1182:D1182"/>
    <mergeCell ref="C1174:D1174"/>
    <mergeCell ref="C1176:D1176"/>
    <mergeCell ref="C1177:D1177"/>
    <mergeCell ref="C1194:D1194"/>
    <mergeCell ref="C1195:D1195"/>
    <mergeCell ref="C1178:D1178"/>
    <mergeCell ref="C1179:D1179"/>
    <mergeCell ref="C1196:D1196"/>
    <mergeCell ref="C1197:D1197"/>
    <mergeCell ref="C1271:D1271"/>
    <mergeCell ref="C1272:D1272"/>
    <mergeCell ref="C877:D877"/>
    <mergeCell ref="C878:D878"/>
    <mergeCell ref="C880:D880"/>
    <mergeCell ref="C1229:D1229"/>
    <mergeCell ref="C1180:D1180"/>
    <mergeCell ref="C1181:D1181"/>
    <mergeCell ref="C1279:D1279"/>
    <mergeCell ref="C1280:D1280"/>
    <mergeCell ref="C1281:D1281"/>
    <mergeCell ref="C1189:D1189"/>
    <mergeCell ref="C1190:D1190"/>
    <mergeCell ref="C1191:D1191"/>
    <mergeCell ref="C1267:D1267"/>
    <mergeCell ref="C1268:D1268"/>
    <mergeCell ref="C1269:D1269"/>
    <mergeCell ref="C1200:D1200"/>
    <mergeCell ref="C1289:D1289"/>
    <mergeCell ref="C1290:D1290"/>
    <mergeCell ref="C1291:D1291"/>
    <mergeCell ref="C1284:D1284"/>
    <mergeCell ref="C1273:D1273"/>
    <mergeCell ref="C1274:D1274"/>
    <mergeCell ref="C1275:D1275"/>
    <mergeCell ref="C1276:D1276"/>
    <mergeCell ref="C1277:D1277"/>
    <mergeCell ref="C1278:D1278"/>
    <mergeCell ref="C1299:D1299"/>
    <mergeCell ref="C1300:D1300"/>
    <mergeCell ref="C1301:D1301"/>
    <mergeCell ref="C1282:D1282"/>
    <mergeCell ref="C1295:D1295"/>
    <mergeCell ref="C1296:D1296"/>
    <mergeCell ref="C1285:D1285"/>
    <mergeCell ref="C1286:D1286"/>
    <mergeCell ref="C1287:D1287"/>
    <mergeCell ref="C1288:D1288"/>
    <mergeCell ref="C1311:D1311"/>
    <mergeCell ref="C1312:D1312"/>
    <mergeCell ref="C1315:D1315"/>
    <mergeCell ref="C1292:D1292"/>
    <mergeCell ref="C1293:D1293"/>
    <mergeCell ref="C1294:D1294"/>
    <mergeCell ref="C1307:D1307"/>
    <mergeCell ref="C1308:D1308"/>
    <mergeCell ref="C1297:D1297"/>
    <mergeCell ref="C1298:D1298"/>
    <mergeCell ref="C1314:D1314"/>
    <mergeCell ref="C1316:D1316"/>
    <mergeCell ref="C1322:D1322"/>
    <mergeCell ref="C1302:D1302"/>
    <mergeCell ref="C1303:D1303"/>
    <mergeCell ref="C1304:D1304"/>
    <mergeCell ref="C1305:D1305"/>
    <mergeCell ref="C1306:D1306"/>
    <mergeCell ref="C1309:D1309"/>
    <mergeCell ref="C1310:D1310"/>
    <mergeCell ref="C1331:D1331"/>
    <mergeCell ref="C1332:D1332"/>
    <mergeCell ref="C1323:D1323"/>
    <mergeCell ref="C1324:D1324"/>
    <mergeCell ref="C558:D558"/>
    <mergeCell ref="C1317:D1317"/>
    <mergeCell ref="C1318:D1318"/>
    <mergeCell ref="C1319:D1319"/>
    <mergeCell ref="C1320:D1320"/>
    <mergeCell ref="C1313:D1313"/>
    <mergeCell ref="C1341:D1341"/>
    <mergeCell ref="C1342:D1342"/>
    <mergeCell ref="C1335:D1335"/>
    <mergeCell ref="C1336:D1336"/>
    <mergeCell ref="C1325:D1325"/>
    <mergeCell ref="C1326:D1326"/>
    <mergeCell ref="C1327:D1327"/>
    <mergeCell ref="C1328:D1328"/>
    <mergeCell ref="C1329:D1329"/>
    <mergeCell ref="C1330:D1330"/>
    <mergeCell ref="C1353:D1353"/>
    <mergeCell ref="C1354:D1354"/>
    <mergeCell ref="C1333:D1333"/>
    <mergeCell ref="C1334:D1334"/>
    <mergeCell ref="C1347:D1347"/>
    <mergeCell ref="C1348:D1348"/>
    <mergeCell ref="C1337:D1337"/>
    <mergeCell ref="C1338:D1338"/>
    <mergeCell ref="C1339:D1339"/>
    <mergeCell ref="C1340:D1340"/>
    <mergeCell ref="C1343:D1343"/>
    <mergeCell ref="C1344:D1344"/>
    <mergeCell ref="C1345:D1345"/>
    <mergeCell ref="C1346:D1346"/>
    <mergeCell ref="C1355:D1355"/>
    <mergeCell ref="C1356:D1356"/>
    <mergeCell ref="C1349:D1349"/>
    <mergeCell ref="C1350:D1350"/>
    <mergeCell ref="C1351:D1351"/>
    <mergeCell ref="C1352:D1352"/>
  </mergeCells>
  <printOptions/>
  <pageMargins left="0.3937007874015748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&amp;CStránka &amp;P&amp;R&amp;A</oddFooter>
  </headerFooter>
  <rowBreaks count="1" manualBreakCount="1">
    <brk id="100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L164"/>
  <sheetViews>
    <sheetView view="pageBreakPreview" zoomScaleSheetLayoutView="100" zoomScalePageLayoutView="0" workbookViewId="0" topLeftCell="A1">
      <selection activeCell="E59" sqref="E59"/>
    </sheetView>
  </sheetViews>
  <sheetFormatPr defaultColWidth="9.00390625" defaultRowHeight="12.75"/>
  <cols>
    <col min="3" max="3" width="38.75390625" style="0" customWidth="1"/>
    <col min="4" max="4" width="7.375" style="0" customWidth="1"/>
    <col min="6" max="8" width="9.125" style="102" customWidth="1"/>
    <col min="9" max="10" width="9.125" style="463" customWidth="1"/>
    <col min="11" max="12" width="9.125" style="102" customWidth="1"/>
  </cols>
  <sheetData>
    <row r="3" spans="1:12" ht="18">
      <c r="A3" s="563" t="s">
        <v>915</v>
      </c>
      <c r="B3" s="563"/>
      <c r="C3" s="564"/>
      <c r="D3" s="564"/>
      <c r="E3" s="564"/>
      <c r="F3" s="564"/>
      <c r="G3" s="564"/>
      <c r="H3" s="564"/>
      <c r="I3" s="564"/>
      <c r="J3" s="564"/>
      <c r="K3" s="564"/>
      <c r="L3" s="564"/>
    </row>
    <row r="4" spans="1:12" ht="18">
      <c r="A4" s="565" t="s">
        <v>1944</v>
      </c>
      <c r="B4" s="565"/>
      <c r="C4" s="566"/>
      <c r="D4" s="566"/>
      <c r="E4" s="566"/>
      <c r="F4" s="566"/>
      <c r="G4" s="566"/>
      <c r="H4" s="566"/>
      <c r="I4" s="566"/>
      <c r="J4" s="566"/>
      <c r="K4" s="566"/>
      <c r="L4" s="566"/>
    </row>
    <row r="5" spans="1:12" ht="18">
      <c r="A5" s="158"/>
      <c r="B5" s="158"/>
      <c r="C5" s="159"/>
      <c r="D5" s="159"/>
      <c r="E5" s="159"/>
      <c r="F5" s="434"/>
      <c r="G5" s="434"/>
      <c r="H5" s="434"/>
      <c r="I5" s="452"/>
      <c r="J5" s="452"/>
      <c r="K5" s="434"/>
      <c r="L5" s="434"/>
    </row>
    <row r="6" spans="1:12" ht="15.75">
      <c r="A6" s="160" t="s">
        <v>916</v>
      </c>
      <c r="B6" s="160"/>
      <c r="C6" s="161" t="s">
        <v>917</v>
      </c>
      <c r="D6" s="162"/>
      <c r="E6" s="162"/>
      <c r="F6" s="435"/>
      <c r="G6" s="435"/>
      <c r="H6" s="435"/>
      <c r="I6" s="453"/>
      <c r="J6" s="453"/>
      <c r="K6" s="435"/>
      <c r="L6" s="435"/>
    </row>
    <row r="7" spans="1:12" ht="15.75">
      <c r="A7" s="160" t="s">
        <v>918</v>
      </c>
      <c r="B7" s="160"/>
      <c r="C7" s="161" t="s">
        <v>919</v>
      </c>
      <c r="D7" s="162"/>
      <c r="E7" s="162"/>
      <c r="F7" s="435"/>
      <c r="G7" s="435"/>
      <c r="H7" s="435"/>
      <c r="I7" s="453"/>
      <c r="J7" s="453"/>
      <c r="K7" s="435"/>
      <c r="L7" s="435"/>
    </row>
    <row r="8" spans="1:12" ht="15.75">
      <c r="A8" s="160" t="s">
        <v>920</v>
      </c>
      <c r="B8" s="160"/>
      <c r="C8" s="161" t="s">
        <v>921</v>
      </c>
      <c r="D8" s="162"/>
      <c r="E8" s="162"/>
      <c r="F8" s="435"/>
      <c r="G8" s="435"/>
      <c r="H8" s="435"/>
      <c r="I8" s="453"/>
      <c r="J8" s="453"/>
      <c r="K8" s="435"/>
      <c r="L8" s="435"/>
    </row>
    <row r="9" spans="1:12" ht="13.5">
      <c r="A9" s="160"/>
      <c r="B9" s="160"/>
      <c r="C9" s="162"/>
      <c r="D9" s="162"/>
      <c r="E9" s="162"/>
      <c r="F9" s="435"/>
      <c r="G9" s="435"/>
      <c r="H9" s="435"/>
      <c r="I9" s="453"/>
      <c r="J9" s="453"/>
      <c r="K9" s="435"/>
      <c r="L9" s="435"/>
    </row>
    <row r="10" spans="1:12" ht="18">
      <c r="A10" s="160" t="s">
        <v>922</v>
      </c>
      <c r="B10" s="160"/>
      <c r="C10" s="163" t="s">
        <v>923</v>
      </c>
      <c r="D10" s="162"/>
      <c r="E10" s="162"/>
      <c r="F10" s="435"/>
      <c r="G10" s="435"/>
      <c r="H10" s="435"/>
      <c r="I10" s="453"/>
      <c r="J10" s="453"/>
      <c r="K10" s="435"/>
      <c r="L10" s="435"/>
    </row>
    <row r="11" spans="1:12" ht="18">
      <c r="A11" s="160" t="s">
        <v>924</v>
      </c>
      <c r="B11" s="160"/>
      <c r="C11" s="164" t="s">
        <v>925</v>
      </c>
      <c r="D11" s="162"/>
      <c r="E11" s="162"/>
      <c r="F11" s="435"/>
      <c r="G11" s="435"/>
      <c r="H11" s="435"/>
      <c r="I11" s="453"/>
      <c r="J11" s="453"/>
      <c r="K11" s="435"/>
      <c r="L11" s="435"/>
    </row>
    <row r="12" spans="1:12" ht="12.75">
      <c r="A12" s="162"/>
      <c r="B12" s="162"/>
      <c r="C12" s="567"/>
      <c r="D12" s="568"/>
      <c r="E12" s="568"/>
      <c r="F12" s="568"/>
      <c r="G12" s="568"/>
      <c r="H12" s="568"/>
      <c r="I12" s="568"/>
      <c r="J12" s="569"/>
      <c r="K12" s="569"/>
      <c r="L12" s="435"/>
    </row>
    <row r="13" spans="1:12" ht="12.75">
      <c r="A13" s="162"/>
      <c r="B13" s="162"/>
      <c r="C13" s="567" t="s">
        <v>926</v>
      </c>
      <c r="D13" s="568"/>
      <c r="E13" s="568"/>
      <c r="F13" s="568"/>
      <c r="G13" s="568"/>
      <c r="H13" s="568"/>
      <c r="I13" s="568"/>
      <c r="J13" s="569"/>
      <c r="K13" s="569"/>
      <c r="L13" s="435"/>
    </row>
    <row r="14" spans="1:12" ht="12.75">
      <c r="A14" s="162"/>
      <c r="B14" s="162"/>
      <c r="C14" s="570"/>
      <c r="D14" s="568"/>
      <c r="E14" s="568"/>
      <c r="F14" s="568"/>
      <c r="G14" s="568"/>
      <c r="H14" s="568"/>
      <c r="I14" s="568"/>
      <c r="J14" s="569"/>
      <c r="K14" s="569"/>
      <c r="L14" s="435"/>
    </row>
    <row r="15" spans="1:12" ht="13.5" thickBot="1">
      <c r="A15" s="162"/>
      <c r="B15" s="162"/>
      <c r="C15" s="167"/>
      <c r="D15" s="165"/>
      <c r="E15" s="165"/>
      <c r="F15" s="442"/>
      <c r="G15" s="442"/>
      <c r="H15" s="442"/>
      <c r="I15" s="454"/>
      <c r="J15" s="455"/>
      <c r="K15" s="436"/>
      <c r="L15" s="435"/>
    </row>
    <row r="16" spans="1:12" ht="16.5" thickBot="1">
      <c r="A16" s="162"/>
      <c r="B16" s="162"/>
      <c r="C16" s="162"/>
      <c r="D16" s="162"/>
      <c r="E16" s="162"/>
      <c r="F16" s="571" t="s">
        <v>927</v>
      </c>
      <c r="G16" s="572"/>
      <c r="H16" s="572"/>
      <c r="I16" s="573"/>
      <c r="J16" s="574">
        <f>SUM(L23,L42,L83,L128,L146)</f>
        <v>0</v>
      </c>
      <c r="K16" s="575"/>
      <c r="L16" s="576"/>
    </row>
    <row r="17" spans="1:12" ht="16.5" thickBot="1">
      <c r="A17" s="162"/>
      <c r="B17" s="162"/>
      <c r="C17" s="162"/>
      <c r="D17" s="162"/>
      <c r="E17" s="162"/>
      <c r="F17" s="554" t="s">
        <v>928</v>
      </c>
      <c r="G17" s="555"/>
      <c r="H17" s="555"/>
      <c r="I17" s="556"/>
      <c r="J17" s="557">
        <f>SUM(L161)</f>
        <v>0</v>
      </c>
      <c r="K17" s="558"/>
      <c r="L17" s="559"/>
    </row>
    <row r="18" spans="1:12" ht="12.75">
      <c r="A18" s="162"/>
      <c r="B18" s="162"/>
      <c r="C18" s="162"/>
      <c r="D18" s="162"/>
      <c r="E18" s="162"/>
      <c r="F18" s="435"/>
      <c r="G18" s="435"/>
      <c r="H18" s="435"/>
      <c r="I18" s="453"/>
      <c r="J18" s="453"/>
      <c r="K18" s="435"/>
      <c r="L18" s="435"/>
    </row>
    <row r="19" spans="1:12" ht="12.75">
      <c r="A19" s="162"/>
      <c r="B19" s="162"/>
      <c r="C19" s="560" t="s">
        <v>929</v>
      </c>
      <c r="D19" s="561"/>
      <c r="E19" s="561"/>
      <c r="F19" s="561"/>
      <c r="G19" s="561"/>
      <c r="H19" s="561"/>
      <c r="I19" s="561"/>
      <c r="J19" s="561"/>
      <c r="K19" s="561"/>
      <c r="L19" s="562"/>
    </row>
    <row r="20" spans="1:12" ht="12.75">
      <c r="A20" s="162"/>
      <c r="B20" s="162"/>
      <c r="C20" s="168"/>
      <c r="D20" s="166"/>
      <c r="E20" s="166"/>
      <c r="F20" s="436"/>
      <c r="G20" s="436"/>
      <c r="H20" s="436"/>
      <c r="I20" s="455"/>
      <c r="J20" s="455"/>
      <c r="K20" s="436"/>
      <c r="L20" s="436"/>
    </row>
    <row r="21" spans="1:12" ht="38.25">
      <c r="A21" s="169" t="s">
        <v>930</v>
      </c>
      <c r="B21" s="170" t="s">
        <v>931</v>
      </c>
      <c r="C21" s="171" t="s">
        <v>932</v>
      </c>
      <c r="D21" s="172" t="s">
        <v>933</v>
      </c>
      <c r="E21" s="173" t="s">
        <v>69</v>
      </c>
      <c r="F21" s="174" t="s">
        <v>934</v>
      </c>
      <c r="G21" s="174" t="s">
        <v>935</v>
      </c>
      <c r="H21" s="174" t="s">
        <v>936</v>
      </c>
      <c r="I21" s="456" t="s">
        <v>937</v>
      </c>
      <c r="J21" s="464" t="s">
        <v>938</v>
      </c>
      <c r="K21" s="174" t="s">
        <v>939</v>
      </c>
      <c r="L21" s="175" t="s">
        <v>940</v>
      </c>
    </row>
    <row r="22" spans="1:12" ht="13.5">
      <c r="A22" s="176"/>
      <c r="B22" s="176"/>
      <c r="C22" s="177"/>
      <c r="D22" s="178"/>
      <c r="E22" s="179"/>
      <c r="F22" s="179"/>
      <c r="G22" s="180"/>
      <c r="H22" s="180"/>
      <c r="I22" s="457"/>
      <c r="J22" s="465"/>
      <c r="K22" s="181"/>
      <c r="L22" s="182"/>
    </row>
    <row r="23" spans="1:12" ht="13.5">
      <c r="A23" s="183" t="s">
        <v>941</v>
      </c>
      <c r="B23" s="183"/>
      <c r="C23" s="183" t="s">
        <v>942</v>
      </c>
      <c r="D23" s="184"/>
      <c r="E23" s="185"/>
      <c r="F23" s="443"/>
      <c r="G23" s="448"/>
      <c r="H23" s="443"/>
      <c r="I23" s="458"/>
      <c r="J23" s="466"/>
      <c r="K23" s="448"/>
      <c r="L23" s="437">
        <f>SUM(K24:K40)</f>
        <v>0</v>
      </c>
    </row>
    <row r="24" spans="1:12" ht="15">
      <c r="A24" s="186" t="s">
        <v>943</v>
      </c>
      <c r="B24" s="187" t="s">
        <v>944</v>
      </c>
      <c r="C24" s="188" t="s">
        <v>945</v>
      </c>
      <c r="D24" s="189" t="s">
        <v>946</v>
      </c>
      <c r="E24" s="190">
        <v>8</v>
      </c>
      <c r="F24" s="444">
        <v>0</v>
      </c>
      <c r="G24" s="449">
        <f>E24*F24</f>
        <v>0</v>
      </c>
      <c r="H24" s="444">
        <v>0</v>
      </c>
      <c r="I24" s="459">
        <f>E24*H24</f>
        <v>0</v>
      </c>
      <c r="J24" s="467">
        <f>+F24+H24</f>
        <v>0</v>
      </c>
      <c r="K24" s="474">
        <f>+G24+I24</f>
        <v>0</v>
      </c>
      <c r="L24" s="438"/>
    </row>
    <row r="25" spans="1:12" ht="15">
      <c r="A25" s="191" t="s">
        <v>947</v>
      </c>
      <c r="B25" s="192" t="s">
        <v>948</v>
      </c>
      <c r="C25" s="193" t="s">
        <v>949</v>
      </c>
      <c r="D25" s="194" t="s">
        <v>946</v>
      </c>
      <c r="E25" s="195">
        <v>61</v>
      </c>
      <c r="F25" s="445">
        <v>0</v>
      </c>
      <c r="G25" s="450">
        <f aca="true" t="shared" si="0" ref="G25:G40">E25*F25</f>
        <v>0</v>
      </c>
      <c r="H25" s="445">
        <v>0</v>
      </c>
      <c r="I25" s="460">
        <f aca="true" t="shared" si="1" ref="I25:I40">E25*H25</f>
        <v>0</v>
      </c>
      <c r="J25" s="468">
        <f>+F25+H25</f>
        <v>0</v>
      </c>
      <c r="K25" s="474">
        <f>+G25+I25</f>
        <v>0</v>
      </c>
      <c r="L25" s="438"/>
    </row>
    <row r="26" spans="1:12" ht="15">
      <c r="A26" s="191" t="s">
        <v>950</v>
      </c>
      <c r="B26" s="192" t="s">
        <v>951</v>
      </c>
      <c r="C26" s="193" t="s">
        <v>952</v>
      </c>
      <c r="D26" s="194" t="s">
        <v>953</v>
      </c>
      <c r="E26" s="195">
        <v>12.5</v>
      </c>
      <c r="F26" s="445">
        <v>0</v>
      </c>
      <c r="G26" s="450">
        <f t="shared" si="0"/>
        <v>0</v>
      </c>
      <c r="H26" s="445">
        <v>0</v>
      </c>
      <c r="I26" s="460">
        <f t="shared" si="1"/>
        <v>0</v>
      </c>
      <c r="J26" s="468">
        <f aca="true" t="shared" si="2" ref="J26:K40">+F26+H26</f>
        <v>0</v>
      </c>
      <c r="K26" s="475">
        <f>+G26+I26</f>
        <v>0</v>
      </c>
      <c r="L26" s="439"/>
    </row>
    <row r="27" spans="1:12" ht="15">
      <c r="A27" s="196" t="s">
        <v>954</v>
      </c>
      <c r="B27" s="192" t="s">
        <v>955</v>
      </c>
      <c r="C27" s="193" t="s">
        <v>956</v>
      </c>
      <c r="D27" s="194" t="s">
        <v>953</v>
      </c>
      <c r="E27" s="195">
        <v>9.5</v>
      </c>
      <c r="F27" s="445">
        <v>0</v>
      </c>
      <c r="G27" s="450">
        <f>E27*F27</f>
        <v>0</v>
      </c>
      <c r="H27" s="445">
        <v>0</v>
      </c>
      <c r="I27" s="460">
        <f>E27*H27</f>
        <v>0</v>
      </c>
      <c r="J27" s="468">
        <f t="shared" si="2"/>
        <v>0</v>
      </c>
      <c r="K27" s="475">
        <f>+G27+I27</f>
        <v>0</v>
      </c>
      <c r="L27" s="439"/>
    </row>
    <row r="28" spans="1:12" ht="15">
      <c r="A28" s="191" t="s">
        <v>957</v>
      </c>
      <c r="B28" s="192" t="s">
        <v>951</v>
      </c>
      <c r="C28" s="193" t="s">
        <v>958</v>
      </c>
      <c r="D28" s="194" t="s">
        <v>953</v>
      </c>
      <c r="E28" s="195">
        <v>12.5</v>
      </c>
      <c r="F28" s="445">
        <v>0</v>
      </c>
      <c r="G28" s="450">
        <f t="shared" si="0"/>
        <v>0</v>
      </c>
      <c r="H28" s="445">
        <v>0</v>
      </c>
      <c r="I28" s="460">
        <f t="shared" si="1"/>
        <v>0</v>
      </c>
      <c r="J28" s="468">
        <f t="shared" si="2"/>
        <v>0</v>
      </c>
      <c r="K28" s="475">
        <f>+G28+I28</f>
        <v>0</v>
      </c>
      <c r="L28" s="439"/>
    </row>
    <row r="29" spans="1:12" ht="25.5">
      <c r="A29" s="196" t="s">
        <v>959</v>
      </c>
      <c r="B29" s="192" t="s">
        <v>955</v>
      </c>
      <c r="C29" s="193" t="s">
        <v>960</v>
      </c>
      <c r="D29" s="194" t="s">
        <v>953</v>
      </c>
      <c r="E29" s="195">
        <v>9.5</v>
      </c>
      <c r="F29" s="445">
        <v>0</v>
      </c>
      <c r="G29" s="450">
        <f>E29*F29</f>
        <v>0</v>
      </c>
      <c r="H29" s="445">
        <v>0</v>
      </c>
      <c r="I29" s="460">
        <f>E29*H29</f>
        <v>0</v>
      </c>
      <c r="J29" s="468">
        <f t="shared" si="2"/>
        <v>0</v>
      </c>
      <c r="K29" s="475">
        <f>+G29+I29</f>
        <v>0</v>
      </c>
      <c r="L29" s="439"/>
    </row>
    <row r="30" spans="1:12" ht="15">
      <c r="A30" s="191" t="s">
        <v>961</v>
      </c>
      <c r="B30" s="192" t="s">
        <v>962</v>
      </c>
      <c r="C30" s="193" t="s">
        <v>963</v>
      </c>
      <c r="D30" s="194" t="s">
        <v>946</v>
      </c>
      <c r="E30" s="195">
        <v>0.4</v>
      </c>
      <c r="F30" s="445">
        <v>0</v>
      </c>
      <c r="G30" s="450">
        <f t="shared" si="0"/>
        <v>0</v>
      </c>
      <c r="H30" s="445">
        <v>0</v>
      </c>
      <c r="I30" s="460">
        <f t="shared" si="1"/>
        <v>0</v>
      </c>
      <c r="J30" s="468">
        <f t="shared" si="2"/>
        <v>0</v>
      </c>
      <c r="K30" s="475">
        <f>+G30+I30</f>
        <v>0</v>
      </c>
      <c r="L30" s="439"/>
    </row>
    <row r="31" spans="1:12" ht="25.5">
      <c r="A31" s="191" t="s">
        <v>964</v>
      </c>
      <c r="B31" s="192" t="s">
        <v>965</v>
      </c>
      <c r="C31" s="193" t="s">
        <v>966</v>
      </c>
      <c r="D31" s="194" t="s">
        <v>946</v>
      </c>
      <c r="E31" s="195">
        <v>6.5</v>
      </c>
      <c r="F31" s="445">
        <v>0</v>
      </c>
      <c r="G31" s="450">
        <f t="shared" si="0"/>
        <v>0</v>
      </c>
      <c r="H31" s="445">
        <v>0</v>
      </c>
      <c r="I31" s="460">
        <f t="shared" si="1"/>
        <v>0</v>
      </c>
      <c r="J31" s="468">
        <f t="shared" si="2"/>
        <v>0</v>
      </c>
      <c r="K31" s="475">
        <f t="shared" si="2"/>
        <v>0</v>
      </c>
      <c r="L31" s="439"/>
    </row>
    <row r="32" spans="1:12" ht="15">
      <c r="A32" s="191" t="s">
        <v>967</v>
      </c>
      <c r="B32" s="192" t="s">
        <v>968</v>
      </c>
      <c r="C32" s="193" t="s">
        <v>969</v>
      </c>
      <c r="D32" s="194" t="s">
        <v>946</v>
      </c>
      <c r="E32" s="195">
        <v>1.3</v>
      </c>
      <c r="F32" s="445">
        <v>0</v>
      </c>
      <c r="G32" s="450">
        <f t="shared" si="0"/>
        <v>0</v>
      </c>
      <c r="H32" s="445">
        <v>0</v>
      </c>
      <c r="I32" s="460">
        <f t="shared" si="1"/>
        <v>0</v>
      </c>
      <c r="J32" s="468">
        <f t="shared" si="2"/>
        <v>0</v>
      </c>
      <c r="K32" s="475">
        <f t="shared" si="2"/>
        <v>0</v>
      </c>
      <c r="L32" s="439"/>
    </row>
    <row r="33" spans="1:12" ht="25.5">
      <c r="A33" s="191" t="s">
        <v>970</v>
      </c>
      <c r="B33" s="192" t="s">
        <v>971</v>
      </c>
      <c r="C33" s="193" t="s">
        <v>972</v>
      </c>
      <c r="D33" s="194" t="s">
        <v>946</v>
      </c>
      <c r="E33" s="195">
        <v>23.2</v>
      </c>
      <c r="F33" s="445">
        <v>0</v>
      </c>
      <c r="G33" s="450">
        <f t="shared" si="0"/>
        <v>0</v>
      </c>
      <c r="H33" s="445">
        <v>0</v>
      </c>
      <c r="I33" s="460">
        <f t="shared" si="1"/>
        <v>0</v>
      </c>
      <c r="J33" s="468">
        <f t="shared" si="2"/>
        <v>0</v>
      </c>
      <c r="K33" s="475">
        <f t="shared" si="2"/>
        <v>0</v>
      </c>
      <c r="L33" s="439"/>
    </row>
    <row r="34" spans="1:12" ht="15">
      <c r="A34" s="191" t="s">
        <v>973</v>
      </c>
      <c r="B34" s="192" t="s">
        <v>974</v>
      </c>
      <c r="C34" s="193" t="s">
        <v>975</v>
      </c>
      <c r="D34" s="194" t="s">
        <v>946</v>
      </c>
      <c r="E34" s="195">
        <v>6.3</v>
      </c>
      <c r="F34" s="445">
        <v>0</v>
      </c>
      <c r="G34" s="450">
        <f t="shared" si="0"/>
        <v>0</v>
      </c>
      <c r="H34" s="445">
        <v>0</v>
      </c>
      <c r="I34" s="460">
        <f t="shared" si="1"/>
        <v>0</v>
      </c>
      <c r="J34" s="468">
        <f t="shared" si="2"/>
        <v>0</v>
      </c>
      <c r="K34" s="475">
        <f t="shared" si="2"/>
        <v>0</v>
      </c>
      <c r="L34" s="439"/>
    </row>
    <row r="35" spans="1:12" ht="15">
      <c r="A35" s="191" t="s">
        <v>976</v>
      </c>
      <c r="B35" s="192" t="s">
        <v>974</v>
      </c>
      <c r="C35" s="193" t="s">
        <v>977</v>
      </c>
      <c r="D35" s="194" t="s">
        <v>946</v>
      </c>
      <c r="E35" s="195">
        <v>6.3</v>
      </c>
      <c r="F35" s="445">
        <v>0</v>
      </c>
      <c r="G35" s="450">
        <f t="shared" si="0"/>
        <v>0</v>
      </c>
      <c r="H35" s="445">
        <v>0</v>
      </c>
      <c r="I35" s="460">
        <f t="shared" si="1"/>
        <v>0</v>
      </c>
      <c r="J35" s="468">
        <f t="shared" si="2"/>
        <v>0</v>
      </c>
      <c r="K35" s="475">
        <f t="shared" si="2"/>
        <v>0</v>
      </c>
      <c r="L35" s="439"/>
    </row>
    <row r="36" spans="1:12" ht="15">
      <c r="A36" s="191" t="s">
        <v>978</v>
      </c>
      <c r="B36" s="192" t="s">
        <v>979</v>
      </c>
      <c r="C36" s="193" t="s">
        <v>980</v>
      </c>
      <c r="D36" s="194" t="s">
        <v>946</v>
      </c>
      <c r="E36" s="195">
        <v>24.7</v>
      </c>
      <c r="F36" s="445">
        <v>0</v>
      </c>
      <c r="G36" s="450">
        <f t="shared" si="0"/>
        <v>0</v>
      </c>
      <c r="H36" s="445">
        <v>0</v>
      </c>
      <c r="I36" s="460">
        <f t="shared" si="1"/>
        <v>0</v>
      </c>
      <c r="J36" s="468">
        <f t="shared" si="2"/>
        <v>0</v>
      </c>
      <c r="K36" s="475">
        <f t="shared" si="2"/>
        <v>0</v>
      </c>
      <c r="L36" s="439"/>
    </row>
    <row r="37" spans="1:12" ht="25.5">
      <c r="A37" s="191" t="s">
        <v>981</v>
      </c>
      <c r="B37" s="192" t="s">
        <v>979</v>
      </c>
      <c r="C37" s="193" t="s">
        <v>982</v>
      </c>
      <c r="D37" s="194" t="s">
        <v>946</v>
      </c>
      <c r="E37" s="195">
        <v>24.7</v>
      </c>
      <c r="F37" s="445">
        <v>0</v>
      </c>
      <c r="G37" s="450">
        <f t="shared" si="0"/>
        <v>0</v>
      </c>
      <c r="H37" s="445">
        <v>0</v>
      </c>
      <c r="I37" s="460">
        <f t="shared" si="1"/>
        <v>0</v>
      </c>
      <c r="J37" s="468">
        <f t="shared" si="2"/>
        <v>0</v>
      </c>
      <c r="K37" s="475">
        <f t="shared" si="2"/>
        <v>0</v>
      </c>
      <c r="L37" s="439"/>
    </row>
    <row r="38" spans="1:12" ht="25.5">
      <c r="A38" s="191" t="s">
        <v>983</v>
      </c>
      <c r="B38" s="192" t="s">
        <v>984</v>
      </c>
      <c r="C38" s="193" t="s">
        <v>985</v>
      </c>
      <c r="D38" s="194" t="s">
        <v>946</v>
      </c>
      <c r="E38" s="195">
        <v>31.5</v>
      </c>
      <c r="F38" s="445">
        <v>0</v>
      </c>
      <c r="G38" s="450">
        <f t="shared" si="0"/>
        <v>0</v>
      </c>
      <c r="H38" s="445">
        <v>0</v>
      </c>
      <c r="I38" s="460">
        <f t="shared" si="1"/>
        <v>0</v>
      </c>
      <c r="J38" s="468">
        <f t="shared" si="2"/>
        <v>0</v>
      </c>
      <c r="K38" s="475">
        <f t="shared" si="2"/>
        <v>0</v>
      </c>
      <c r="L38" s="439"/>
    </row>
    <row r="39" spans="1:12" ht="25.5">
      <c r="A39" s="191" t="s">
        <v>986</v>
      </c>
      <c r="B39" s="192" t="s">
        <v>984</v>
      </c>
      <c r="C39" s="193" t="s">
        <v>1324</v>
      </c>
      <c r="D39" s="194" t="s">
        <v>946</v>
      </c>
      <c r="E39" s="195">
        <v>63</v>
      </c>
      <c r="F39" s="445">
        <v>0</v>
      </c>
      <c r="G39" s="450">
        <f t="shared" si="0"/>
        <v>0</v>
      </c>
      <c r="H39" s="445">
        <v>0</v>
      </c>
      <c r="I39" s="460">
        <f t="shared" si="1"/>
        <v>0</v>
      </c>
      <c r="J39" s="468">
        <f t="shared" si="2"/>
        <v>0</v>
      </c>
      <c r="K39" s="475">
        <f t="shared" si="2"/>
        <v>0</v>
      </c>
      <c r="L39" s="439"/>
    </row>
    <row r="40" spans="1:12" ht="15">
      <c r="A40" s="191" t="s">
        <v>1325</v>
      </c>
      <c r="B40" s="192" t="s">
        <v>984</v>
      </c>
      <c r="C40" s="193" t="s">
        <v>1326</v>
      </c>
      <c r="D40" s="194" t="s">
        <v>946</v>
      </c>
      <c r="E40" s="195">
        <v>31.5</v>
      </c>
      <c r="F40" s="445">
        <v>0</v>
      </c>
      <c r="G40" s="450">
        <f t="shared" si="0"/>
        <v>0</v>
      </c>
      <c r="H40" s="445">
        <v>0</v>
      </c>
      <c r="I40" s="460">
        <f t="shared" si="1"/>
        <v>0</v>
      </c>
      <c r="J40" s="468">
        <f t="shared" si="2"/>
        <v>0</v>
      </c>
      <c r="K40" s="475">
        <f t="shared" si="2"/>
        <v>0</v>
      </c>
      <c r="L40" s="439"/>
    </row>
    <row r="41" spans="1:12" ht="13.5">
      <c r="A41" s="176"/>
      <c r="B41" s="176"/>
      <c r="C41" s="177"/>
      <c r="D41" s="178"/>
      <c r="E41" s="179"/>
      <c r="F41" s="179"/>
      <c r="G41" s="180"/>
      <c r="H41" s="180"/>
      <c r="I41" s="457"/>
      <c r="J41" s="465"/>
      <c r="K41" s="181"/>
      <c r="L41" s="182"/>
    </row>
    <row r="42" spans="1:12" ht="13.5">
      <c r="A42" s="183" t="s">
        <v>1327</v>
      </c>
      <c r="B42" s="183"/>
      <c r="C42" s="183" t="s">
        <v>1328</v>
      </c>
      <c r="D42" s="184"/>
      <c r="E42" s="185"/>
      <c r="F42" s="443"/>
      <c r="G42" s="448"/>
      <c r="H42" s="443"/>
      <c r="I42" s="458"/>
      <c r="J42" s="466"/>
      <c r="K42" s="448"/>
      <c r="L42" s="437">
        <f>SUM(K43:K81)</f>
        <v>0</v>
      </c>
    </row>
    <row r="43" spans="1:12" ht="12.75">
      <c r="A43" s="186" t="s">
        <v>1329</v>
      </c>
      <c r="B43" s="187"/>
      <c r="C43" s="188" t="s">
        <v>1330</v>
      </c>
      <c r="D43" s="189" t="s">
        <v>158</v>
      </c>
      <c r="E43" s="190">
        <v>50</v>
      </c>
      <c r="F43" s="444">
        <v>0</v>
      </c>
      <c r="G43" s="449">
        <f aca="true" t="shared" si="3" ref="G43:G81">E43*F43</f>
        <v>0</v>
      </c>
      <c r="H43" s="444">
        <v>0</v>
      </c>
      <c r="I43" s="459">
        <f aca="true" t="shared" si="4" ref="I43:I81">E43*H43</f>
        <v>0</v>
      </c>
      <c r="J43" s="467">
        <f aca="true" t="shared" si="5" ref="J43:K58">+F43+H43</f>
        <v>0</v>
      </c>
      <c r="K43" s="476">
        <f t="shared" si="5"/>
        <v>0</v>
      </c>
      <c r="L43" s="440"/>
    </row>
    <row r="44" spans="1:12" ht="12.75">
      <c r="A44" s="191" t="s">
        <v>1331</v>
      </c>
      <c r="B44" s="192"/>
      <c r="C44" s="193" t="s">
        <v>1332</v>
      </c>
      <c r="D44" s="194" t="s">
        <v>158</v>
      </c>
      <c r="E44" s="195">
        <v>15</v>
      </c>
      <c r="F44" s="445">
        <v>0</v>
      </c>
      <c r="G44" s="450">
        <f t="shared" si="3"/>
        <v>0</v>
      </c>
      <c r="H44" s="445">
        <v>0</v>
      </c>
      <c r="I44" s="460">
        <f t="shared" si="4"/>
        <v>0</v>
      </c>
      <c r="J44" s="468">
        <f t="shared" si="5"/>
        <v>0</v>
      </c>
      <c r="K44" s="475">
        <f t="shared" si="5"/>
        <v>0</v>
      </c>
      <c r="L44" s="439"/>
    </row>
    <row r="45" spans="1:12" ht="12.75">
      <c r="A45" s="191" t="s">
        <v>1333</v>
      </c>
      <c r="B45" s="192"/>
      <c r="C45" s="193" t="s">
        <v>1334</v>
      </c>
      <c r="D45" s="194" t="s">
        <v>158</v>
      </c>
      <c r="E45" s="195">
        <v>60</v>
      </c>
      <c r="F45" s="445">
        <v>0</v>
      </c>
      <c r="G45" s="450">
        <f t="shared" si="3"/>
        <v>0</v>
      </c>
      <c r="H45" s="445">
        <v>0</v>
      </c>
      <c r="I45" s="460">
        <f t="shared" si="4"/>
        <v>0</v>
      </c>
      <c r="J45" s="468">
        <f t="shared" si="5"/>
        <v>0</v>
      </c>
      <c r="K45" s="475">
        <f t="shared" si="5"/>
        <v>0</v>
      </c>
      <c r="L45" s="439"/>
    </row>
    <row r="46" spans="1:12" ht="12.75">
      <c r="A46" s="191" t="s">
        <v>1335</v>
      </c>
      <c r="B46" s="192"/>
      <c r="C46" s="193" t="s">
        <v>1336</v>
      </c>
      <c r="D46" s="194" t="s">
        <v>158</v>
      </c>
      <c r="E46" s="195">
        <v>20</v>
      </c>
      <c r="F46" s="445">
        <v>0</v>
      </c>
      <c r="G46" s="450">
        <f t="shared" si="3"/>
        <v>0</v>
      </c>
      <c r="H46" s="445">
        <v>0</v>
      </c>
      <c r="I46" s="460">
        <f t="shared" si="4"/>
        <v>0</v>
      </c>
      <c r="J46" s="468">
        <f t="shared" si="5"/>
        <v>0</v>
      </c>
      <c r="K46" s="475">
        <f t="shared" si="5"/>
        <v>0</v>
      </c>
      <c r="L46" s="439"/>
    </row>
    <row r="47" spans="1:12" ht="12.75">
      <c r="A47" s="191" t="s">
        <v>1337</v>
      </c>
      <c r="B47" s="192"/>
      <c r="C47" s="193" t="s">
        <v>1338</v>
      </c>
      <c r="D47" s="194" t="s">
        <v>75</v>
      </c>
      <c r="E47" s="195">
        <v>5</v>
      </c>
      <c r="F47" s="445">
        <v>0</v>
      </c>
      <c r="G47" s="450">
        <f t="shared" si="3"/>
        <v>0</v>
      </c>
      <c r="H47" s="445">
        <v>0</v>
      </c>
      <c r="I47" s="460">
        <f t="shared" si="4"/>
        <v>0</v>
      </c>
      <c r="J47" s="468">
        <f t="shared" si="5"/>
        <v>0</v>
      </c>
      <c r="K47" s="475">
        <f t="shared" si="5"/>
        <v>0</v>
      </c>
      <c r="L47" s="439"/>
    </row>
    <row r="48" spans="1:12" ht="12.75">
      <c r="A48" s="191" t="s">
        <v>1339</v>
      </c>
      <c r="B48" s="192"/>
      <c r="C48" s="193" t="s">
        <v>1340</v>
      </c>
      <c r="D48" s="194" t="s">
        <v>75</v>
      </c>
      <c r="E48" s="195">
        <v>5</v>
      </c>
      <c r="F48" s="445">
        <v>0</v>
      </c>
      <c r="G48" s="450">
        <f t="shared" si="3"/>
        <v>0</v>
      </c>
      <c r="H48" s="445">
        <v>0</v>
      </c>
      <c r="I48" s="460">
        <f t="shared" si="4"/>
        <v>0</v>
      </c>
      <c r="J48" s="468">
        <f t="shared" si="5"/>
        <v>0</v>
      </c>
      <c r="K48" s="475">
        <f t="shared" si="5"/>
        <v>0</v>
      </c>
      <c r="L48" s="439"/>
    </row>
    <row r="49" spans="1:12" ht="12.75">
      <c r="A49" s="191" t="s">
        <v>1341</v>
      </c>
      <c r="B49" s="192" t="s">
        <v>1342</v>
      </c>
      <c r="C49" s="193" t="s">
        <v>1343</v>
      </c>
      <c r="D49" s="194" t="s">
        <v>158</v>
      </c>
      <c r="E49" s="195">
        <v>58</v>
      </c>
      <c r="F49" s="445">
        <v>0</v>
      </c>
      <c r="G49" s="450">
        <f t="shared" si="3"/>
        <v>0</v>
      </c>
      <c r="H49" s="445">
        <v>0</v>
      </c>
      <c r="I49" s="460">
        <f t="shared" si="4"/>
        <v>0</v>
      </c>
      <c r="J49" s="468">
        <f t="shared" si="5"/>
        <v>0</v>
      </c>
      <c r="K49" s="475">
        <f t="shared" si="5"/>
        <v>0</v>
      </c>
      <c r="L49" s="439"/>
    </row>
    <row r="50" spans="1:12" ht="12.75">
      <c r="A50" s="191" t="s">
        <v>1344</v>
      </c>
      <c r="B50" s="192" t="s">
        <v>1342</v>
      </c>
      <c r="C50" s="193" t="s">
        <v>1345</v>
      </c>
      <c r="D50" s="194" t="s">
        <v>158</v>
      </c>
      <c r="E50" s="195">
        <v>28</v>
      </c>
      <c r="F50" s="445">
        <v>0</v>
      </c>
      <c r="G50" s="450">
        <f t="shared" si="3"/>
        <v>0</v>
      </c>
      <c r="H50" s="445">
        <v>0</v>
      </c>
      <c r="I50" s="460">
        <f t="shared" si="4"/>
        <v>0</v>
      </c>
      <c r="J50" s="468">
        <f t="shared" si="5"/>
        <v>0</v>
      </c>
      <c r="K50" s="475">
        <f>+G50+I50</f>
        <v>0</v>
      </c>
      <c r="L50" s="439"/>
    </row>
    <row r="51" spans="1:12" ht="12.75">
      <c r="A51" s="191" t="s">
        <v>1346</v>
      </c>
      <c r="B51" s="192" t="s">
        <v>1342</v>
      </c>
      <c r="C51" s="193" t="s">
        <v>1347</v>
      </c>
      <c r="D51" s="194" t="s">
        <v>158</v>
      </c>
      <c r="E51" s="195">
        <v>74</v>
      </c>
      <c r="F51" s="445">
        <v>0</v>
      </c>
      <c r="G51" s="450">
        <f t="shared" si="3"/>
        <v>0</v>
      </c>
      <c r="H51" s="445">
        <v>0</v>
      </c>
      <c r="I51" s="460">
        <f t="shared" si="4"/>
        <v>0</v>
      </c>
      <c r="J51" s="468">
        <f t="shared" si="5"/>
        <v>0</v>
      </c>
      <c r="K51" s="475">
        <f>+G51+I51</f>
        <v>0</v>
      </c>
      <c r="L51" s="439"/>
    </row>
    <row r="52" spans="1:12" ht="12.75">
      <c r="A52" s="191" t="s">
        <v>1348</v>
      </c>
      <c r="B52" s="192" t="s">
        <v>1349</v>
      </c>
      <c r="C52" s="193" t="s">
        <v>1350</v>
      </c>
      <c r="D52" s="194" t="s">
        <v>158</v>
      </c>
      <c r="E52" s="195">
        <v>21</v>
      </c>
      <c r="F52" s="445">
        <v>0</v>
      </c>
      <c r="G52" s="450">
        <f t="shared" si="3"/>
        <v>0</v>
      </c>
      <c r="H52" s="445">
        <v>0</v>
      </c>
      <c r="I52" s="460">
        <f t="shared" si="4"/>
        <v>0</v>
      </c>
      <c r="J52" s="468">
        <f t="shared" si="5"/>
        <v>0</v>
      </c>
      <c r="K52" s="475">
        <f t="shared" si="5"/>
        <v>0</v>
      </c>
      <c r="L52" s="439"/>
    </row>
    <row r="53" spans="1:12" ht="12.75">
      <c r="A53" s="191" t="s">
        <v>1351</v>
      </c>
      <c r="B53" s="192" t="s">
        <v>1349</v>
      </c>
      <c r="C53" s="193" t="s">
        <v>1352</v>
      </c>
      <c r="D53" s="194" t="s">
        <v>158</v>
      </c>
      <c r="E53" s="195">
        <v>64</v>
      </c>
      <c r="F53" s="445">
        <v>0</v>
      </c>
      <c r="G53" s="450">
        <f t="shared" si="3"/>
        <v>0</v>
      </c>
      <c r="H53" s="445">
        <v>0</v>
      </c>
      <c r="I53" s="460">
        <f t="shared" si="4"/>
        <v>0</v>
      </c>
      <c r="J53" s="468">
        <f t="shared" si="5"/>
        <v>0</v>
      </c>
      <c r="K53" s="475">
        <f t="shared" si="5"/>
        <v>0</v>
      </c>
      <c r="L53" s="439"/>
    </row>
    <row r="54" spans="1:12" ht="12.75">
      <c r="A54" s="191" t="s">
        <v>1353</v>
      </c>
      <c r="B54" s="192" t="s">
        <v>1349</v>
      </c>
      <c r="C54" s="193" t="s">
        <v>1354</v>
      </c>
      <c r="D54" s="194" t="s">
        <v>158</v>
      </c>
      <c r="E54" s="195">
        <v>10</v>
      </c>
      <c r="F54" s="445">
        <v>0</v>
      </c>
      <c r="G54" s="450">
        <f t="shared" si="3"/>
        <v>0</v>
      </c>
      <c r="H54" s="445">
        <v>0</v>
      </c>
      <c r="I54" s="460">
        <f t="shared" si="4"/>
        <v>0</v>
      </c>
      <c r="J54" s="468">
        <f t="shared" si="5"/>
        <v>0</v>
      </c>
      <c r="K54" s="475">
        <f t="shared" si="5"/>
        <v>0</v>
      </c>
      <c r="L54" s="439"/>
    </row>
    <row r="55" spans="1:12" ht="12.75">
      <c r="A55" s="191" t="s">
        <v>1355</v>
      </c>
      <c r="B55" s="192"/>
      <c r="C55" s="193" t="s">
        <v>1356</v>
      </c>
      <c r="D55" s="194" t="s">
        <v>75</v>
      </c>
      <c r="E55" s="195">
        <v>27</v>
      </c>
      <c r="F55" s="445">
        <v>0</v>
      </c>
      <c r="G55" s="450">
        <f t="shared" si="3"/>
        <v>0</v>
      </c>
      <c r="H55" s="445">
        <v>0</v>
      </c>
      <c r="I55" s="460">
        <f t="shared" si="4"/>
        <v>0</v>
      </c>
      <c r="J55" s="468">
        <f t="shared" si="5"/>
        <v>0</v>
      </c>
      <c r="K55" s="475">
        <f t="shared" si="5"/>
        <v>0</v>
      </c>
      <c r="L55" s="439"/>
    </row>
    <row r="56" spans="1:12" ht="12.75">
      <c r="A56" s="191" t="s">
        <v>1357</v>
      </c>
      <c r="B56" s="192"/>
      <c r="C56" s="193" t="s">
        <v>1358</v>
      </c>
      <c r="D56" s="194" t="s">
        <v>75</v>
      </c>
      <c r="E56" s="195">
        <v>11</v>
      </c>
      <c r="F56" s="445">
        <v>0</v>
      </c>
      <c r="G56" s="450">
        <f t="shared" si="3"/>
        <v>0</v>
      </c>
      <c r="H56" s="445">
        <v>0</v>
      </c>
      <c r="I56" s="460">
        <f t="shared" si="4"/>
        <v>0</v>
      </c>
      <c r="J56" s="468">
        <f t="shared" si="5"/>
        <v>0</v>
      </c>
      <c r="K56" s="475">
        <f t="shared" si="5"/>
        <v>0</v>
      </c>
      <c r="L56" s="439"/>
    </row>
    <row r="57" spans="1:12" ht="12.75">
      <c r="A57" s="191" t="s">
        <v>1359</v>
      </c>
      <c r="B57" s="192" t="s">
        <v>1360</v>
      </c>
      <c r="C57" s="193" t="s">
        <v>1361</v>
      </c>
      <c r="D57" s="194" t="s">
        <v>1362</v>
      </c>
      <c r="E57" s="195">
        <v>2</v>
      </c>
      <c r="F57" s="445">
        <v>0</v>
      </c>
      <c r="G57" s="450">
        <f t="shared" si="3"/>
        <v>0</v>
      </c>
      <c r="H57" s="445">
        <v>0</v>
      </c>
      <c r="I57" s="460">
        <f t="shared" si="4"/>
        <v>0</v>
      </c>
      <c r="J57" s="468">
        <f t="shared" si="5"/>
        <v>0</v>
      </c>
      <c r="K57" s="475">
        <f t="shared" si="5"/>
        <v>0</v>
      </c>
      <c r="L57" s="439"/>
    </row>
    <row r="58" spans="1:12" ht="12.75">
      <c r="A58" s="191" t="s">
        <v>1363</v>
      </c>
      <c r="B58" s="192" t="s">
        <v>1360</v>
      </c>
      <c r="C58" s="193" t="s">
        <v>1364</v>
      </c>
      <c r="D58" s="194" t="s">
        <v>1362</v>
      </c>
      <c r="E58" s="195">
        <v>5</v>
      </c>
      <c r="F58" s="445">
        <v>0</v>
      </c>
      <c r="G58" s="450">
        <f t="shared" si="3"/>
        <v>0</v>
      </c>
      <c r="H58" s="445">
        <v>0</v>
      </c>
      <c r="I58" s="460">
        <f t="shared" si="4"/>
        <v>0</v>
      </c>
      <c r="J58" s="468">
        <f t="shared" si="5"/>
        <v>0</v>
      </c>
      <c r="K58" s="475">
        <f t="shared" si="5"/>
        <v>0</v>
      </c>
      <c r="L58" s="439"/>
    </row>
    <row r="59" spans="1:12" ht="25.5">
      <c r="A59" s="191" t="s">
        <v>1365</v>
      </c>
      <c r="B59" s="192" t="s">
        <v>1366</v>
      </c>
      <c r="C59" s="193" t="s">
        <v>1367</v>
      </c>
      <c r="D59" s="194" t="s">
        <v>1362</v>
      </c>
      <c r="E59" s="195">
        <v>12</v>
      </c>
      <c r="F59" s="445">
        <v>0</v>
      </c>
      <c r="G59" s="450">
        <f t="shared" si="3"/>
        <v>0</v>
      </c>
      <c r="H59" s="445">
        <v>0</v>
      </c>
      <c r="I59" s="460">
        <f t="shared" si="4"/>
        <v>0</v>
      </c>
      <c r="J59" s="468">
        <f aca="true" t="shared" si="6" ref="J59:K81">+F59+H59</f>
        <v>0</v>
      </c>
      <c r="K59" s="475">
        <f t="shared" si="6"/>
        <v>0</v>
      </c>
      <c r="L59" s="439"/>
    </row>
    <row r="60" spans="1:12" ht="12.75">
      <c r="A60" s="191" t="s">
        <v>1368</v>
      </c>
      <c r="B60" s="192" t="s">
        <v>1369</v>
      </c>
      <c r="C60" s="193" t="s">
        <v>1370</v>
      </c>
      <c r="D60" s="194" t="s">
        <v>1362</v>
      </c>
      <c r="E60" s="195">
        <v>1</v>
      </c>
      <c r="F60" s="445">
        <v>0</v>
      </c>
      <c r="G60" s="450">
        <f t="shared" si="3"/>
        <v>0</v>
      </c>
      <c r="H60" s="445">
        <v>0</v>
      </c>
      <c r="I60" s="460">
        <f t="shared" si="4"/>
        <v>0</v>
      </c>
      <c r="J60" s="468">
        <f t="shared" si="6"/>
        <v>0</v>
      </c>
      <c r="K60" s="475">
        <f t="shared" si="6"/>
        <v>0</v>
      </c>
      <c r="L60" s="439"/>
    </row>
    <row r="61" spans="1:12" ht="12.75">
      <c r="A61" s="191" t="s">
        <v>1371</v>
      </c>
      <c r="B61" s="192" t="s">
        <v>1369</v>
      </c>
      <c r="C61" s="193" t="s">
        <v>1372</v>
      </c>
      <c r="D61" s="194" t="s">
        <v>1362</v>
      </c>
      <c r="E61" s="195">
        <v>1</v>
      </c>
      <c r="F61" s="445">
        <v>0</v>
      </c>
      <c r="G61" s="450">
        <f t="shared" si="3"/>
        <v>0</v>
      </c>
      <c r="H61" s="445">
        <v>0</v>
      </c>
      <c r="I61" s="460">
        <f t="shared" si="4"/>
        <v>0</v>
      </c>
      <c r="J61" s="468">
        <f t="shared" si="6"/>
        <v>0</v>
      </c>
      <c r="K61" s="475">
        <f t="shared" si="6"/>
        <v>0</v>
      </c>
      <c r="L61" s="439"/>
    </row>
    <row r="62" spans="1:12" ht="12.75">
      <c r="A62" s="191" t="s">
        <v>1373</v>
      </c>
      <c r="B62" s="192"/>
      <c r="C62" s="193" t="s">
        <v>1374</v>
      </c>
      <c r="D62" s="194" t="s">
        <v>75</v>
      </c>
      <c r="E62" s="195">
        <v>1</v>
      </c>
      <c r="F62" s="445">
        <v>0</v>
      </c>
      <c r="G62" s="450">
        <f t="shared" si="3"/>
        <v>0</v>
      </c>
      <c r="H62" s="445">
        <v>0</v>
      </c>
      <c r="I62" s="460">
        <f t="shared" si="4"/>
        <v>0</v>
      </c>
      <c r="J62" s="468">
        <f>+F62+H62</f>
        <v>0</v>
      </c>
      <c r="K62" s="475">
        <f t="shared" si="6"/>
        <v>0</v>
      </c>
      <c r="L62" s="439"/>
    </row>
    <row r="63" spans="1:12" ht="12.75">
      <c r="A63" s="191" t="s">
        <v>1375</v>
      </c>
      <c r="B63" s="192"/>
      <c r="C63" s="193" t="s">
        <v>1376</v>
      </c>
      <c r="D63" s="194" t="s">
        <v>75</v>
      </c>
      <c r="E63" s="195">
        <v>8</v>
      </c>
      <c r="F63" s="445">
        <v>0</v>
      </c>
      <c r="G63" s="450">
        <f>E63*F63</f>
        <v>0</v>
      </c>
      <c r="H63" s="445">
        <v>0</v>
      </c>
      <c r="I63" s="460">
        <f>E63*H63</f>
        <v>0</v>
      </c>
      <c r="J63" s="468">
        <f>+F63+H63</f>
        <v>0</v>
      </c>
      <c r="K63" s="475">
        <f>+G63+I63</f>
        <v>0</v>
      </c>
      <c r="L63" s="439"/>
    </row>
    <row r="64" spans="1:12" ht="12.75">
      <c r="A64" s="191" t="s">
        <v>1377</v>
      </c>
      <c r="B64" s="192" t="s">
        <v>1378</v>
      </c>
      <c r="C64" s="193" t="s">
        <v>1379</v>
      </c>
      <c r="D64" s="194" t="s">
        <v>75</v>
      </c>
      <c r="E64" s="195">
        <v>1</v>
      </c>
      <c r="F64" s="445">
        <v>0</v>
      </c>
      <c r="G64" s="450">
        <f t="shared" si="3"/>
        <v>0</v>
      </c>
      <c r="H64" s="445">
        <v>0</v>
      </c>
      <c r="I64" s="460">
        <f t="shared" si="4"/>
        <v>0</v>
      </c>
      <c r="J64" s="468">
        <f t="shared" si="6"/>
        <v>0</v>
      </c>
      <c r="K64" s="475">
        <f t="shared" si="6"/>
        <v>0</v>
      </c>
      <c r="L64" s="439"/>
    </row>
    <row r="65" spans="1:12" ht="12.75">
      <c r="A65" s="191" t="s">
        <v>1380</v>
      </c>
      <c r="B65" s="192" t="s">
        <v>1378</v>
      </c>
      <c r="C65" s="193" t="s">
        <v>1381</v>
      </c>
      <c r="D65" s="194" t="s">
        <v>75</v>
      </c>
      <c r="E65" s="195">
        <v>2</v>
      </c>
      <c r="F65" s="445">
        <v>0</v>
      </c>
      <c r="G65" s="450">
        <f>E65*F65</f>
        <v>0</v>
      </c>
      <c r="H65" s="445">
        <v>0</v>
      </c>
      <c r="I65" s="460">
        <f>E65*H65</f>
        <v>0</v>
      </c>
      <c r="J65" s="468">
        <f>+F65+H65</f>
        <v>0</v>
      </c>
      <c r="K65" s="475">
        <f>+G65+I65</f>
        <v>0</v>
      </c>
      <c r="L65" s="439"/>
    </row>
    <row r="66" spans="1:12" ht="12.75">
      <c r="A66" s="191" t="s">
        <v>1382</v>
      </c>
      <c r="B66" s="192"/>
      <c r="C66" s="193" t="s">
        <v>1383</v>
      </c>
      <c r="D66" s="194" t="s">
        <v>75</v>
      </c>
      <c r="E66" s="195">
        <v>10</v>
      </c>
      <c r="F66" s="445">
        <v>0</v>
      </c>
      <c r="G66" s="450">
        <f t="shared" si="3"/>
        <v>0</v>
      </c>
      <c r="H66" s="445">
        <v>0</v>
      </c>
      <c r="I66" s="460">
        <f t="shared" si="4"/>
        <v>0</v>
      </c>
      <c r="J66" s="468">
        <f t="shared" si="6"/>
        <v>0</v>
      </c>
      <c r="K66" s="475">
        <f t="shared" si="6"/>
        <v>0</v>
      </c>
      <c r="L66" s="438"/>
    </row>
    <row r="67" spans="1:12" ht="25.5">
      <c r="A67" s="191" t="s">
        <v>1384</v>
      </c>
      <c r="B67" s="192"/>
      <c r="C67" s="193" t="s">
        <v>1385</v>
      </c>
      <c r="D67" s="194" t="s">
        <v>1362</v>
      </c>
      <c r="E67" s="195">
        <v>1</v>
      </c>
      <c r="F67" s="445">
        <v>0</v>
      </c>
      <c r="G67" s="450">
        <f t="shared" si="3"/>
        <v>0</v>
      </c>
      <c r="H67" s="445">
        <v>0</v>
      </c>
      <c r="I67" s="460">
        <f t="shared" si="4"/>
        <v>0</v>
      </c>
      <c r="J67" s="468">
        <f t="shared" si="6"/>
        <v>0</v>
      </c>
      <c r="K67" s="475">
        <f t="shared" si="6"/>
        <v>0</v>
      </c>
      <c r="L67" s="439"/>
    </row>
    <row r="68" spans="1:12" ht="25.5">
      <c r="A68" s="191" t="s">
        <v>1386</v>
      </c>
      <c r="B68" s="192"/>
      <c r="C68" s="193" t="s">
        <v>1387</v>
      </c>
      <c r="D68" s="194" t="s">
        <v>1362</v>
      </c>
      <c r="E68" s="195">
        <v>1</v>
      </c>
      <c r="F68" s="445">
        <v>0</v>
      </c>
      <c r="G68" s="450">
        <f t="shared" si="3"/>
        <v>0</v>
      </c>
      <c r="H68" s="445">
        <v>0</v>
      </c>
      <c r="I68" s="460">
        <f t="shared" si="4"/>
        <v>0</v>
      </c>
      <c r="J68" s="468">
        <f t="shared" si="6"/>
        <v>0</v>
      </c>
      <c r="K68" s="475">
        <f t="shared" si="6"/>
        <v>0</v>
      </c>
      <c r="L68" s="439"/>
    </row>
    <row r="69" spans="1:12" ht="38.25">
      <c r="A69" s="191" t="s">
        <v>1388</v>
      </c>
      <c r="B69" s="192"/>
      <c r="C69" s="193" t="s">
        <v>1454</v>
      </c>
      <c r="D69" s="194" t="s">
        <v>1362</v>
      </c>
      <c r="E69" s="195">
        <v>2</v>
      </c>
      <c r="F69" s="445">
        <v>0</v>
      </c>
      <c r="G69" s="450">
        <f aca="true" t="shared" si="7" ref="G69:G74">E69*F69</f>
        <v>0</v>
      </c>
      <c r="H69" s="445">
        <v>0</v>
      </c>
      <c r="I69" s="460">
        <f aca="true" t="shared" si="8" ref="I69:I74">E69*H69</f>
        <v>0</v>
      </c>
      <c r="J69" s="468">
        <f>+F69+H69</f>
        <v>0</v>
      </c>
      <c r="K69" s="475">
        <f>+G69+I69</f>
        <v>0</v>
      </c>
      <c r="L69" s="439"/>
    </row>
    <row r="70" spans="1:12" ht="12.75">
      <c r="A70" s="191" t="s">
        <v>1391</v>
      </c>
      <c r="B70" s="192"/>
      <c r="C70" s="193" t="s">
        <v>1140</v>
      </c>
      <c r="D70" s="194" t="s">
        <v>1362</v>
      </c>
      <c r="E70" s="195">
        <v>1</v>
      </c>
      <c r="F70" s="445">
        <v>0</v>
      </c>
      <c r="G70" s="450">
        <f t="shared" si="7"/>
        <v>0</v>
      </c>
      <c r="H70" s="445">
        <v>0</v>
      </c>
      <c r="I70" s="460">
        <f t="shared" si="8"/>
        <v>0</v>
      </c>
      <c r="J70" s="468">
        <f>+F70+H70</f>
        <v>0</v>
      </c>
      <c r="K70" s="475">
        <f>+G70+I70</f>
        <v>0</v>
      </c>
      <c r="L70" s="439"/>
    </row>
    <row r="71" spans="1:12" ht="12.75">
      <c r="A71" s="191" t="s">
        <v>1394</v>
      </c>
      <c r="B71" s="192" t="s">
        <v>1389</v>
      </c>
      <c r="C71" s="193" t="s">
        <v>1390</v>
      </c>
      <c r="D71" s="194" t="s">
        <v>75</v>
      </c>
      <c r="E71" s="195">
        <v>1</v>
      </c>
      <c r="F71" s="445">
        <v>0</v>
      </c>
      <c r="G71" s="450">
        <f t="shared" si="7"/>
        <v>0</v>
      </c>
      <c r="H71" s="445">
        <v>0</v>
      </c>
      <c r="I71" s="460">
        <f t="shared" si="8"/>
        <v>0</v>
      </c>
      <c r="J71" s="468">
        <v>0</v>
      </c>
      <c r="K71" s="475">
        <f t="shared" si="6"/>
        <v>0</v>
      </c>
      <c r="L71" s="439"/>
    </row>
    <row r="72" spans="1:12" ht="12.75">
      <c r="A72" s="191" t="s">
        <v>1397</v>
      </c>
      <c r="B72" s="192" t="s">
        <v>1392</v>
      </c>
      <c r="C72" s="193" t="s">
        <v>1393</v>
      </c>
      <c r="D72" s="194" t="s">
        <v>75</v>
      </c>
      <c r="E72" s="195">
        <v>1</v>
      </c>
      <c r="F72" s="445">
        <v>0</v>
      </c>
      <c r="G72" s="450">
        <f t="shared" si="7"/>
        <v>0</v>
      </c>
      <c r="H72" s="445">
        <v>0</v>
      </c>
      <c r="I72" s="460">
        <f t="shared" si="8"/>
        <v>0</v>
      </c>
      <c r="J72" s="468">
        <v>0</v>
      </c>
      <c r="K72" s="475">
        <f t="shared" si="6"/>
        <v>0</v>
      </c>
      <c r="L72" s="439"/>
    </row>
    <row r="73" spans="1:12" ht="12.75">
      <c r="A73" s="191" t="s">
        <v>1400</v>
      </c>
      <c r="B73" s="192" t="s">
        <v>1395</v>
      </c>
      <c r="C73" s="193" t="s">
        <v>1396</v>
      </c>
      <c r="D73" s="194" t="s">
        <v>75</v>
      </c>
      <c r="E73" s="195">
        <v>1</v>
      </c>
      <c r="F73" s="445">
        <v>0</v>
      </c>
      <c r="G73" s="450">
        <f t="shared" si="7"/>
        <v>0</v>
      </c>
      <c r="H73" s="445">
        <v>0</v>
      </c>
      <c r="I73" s="460">
        <f t="shared" si="8"/>
        <v>0</v>
      </c>
      <c r="J73" s="468">
        <v>0</v>
      </c>
      <c r="K73" s="475">
        <f t="shared" si="6"/>
        <v>0</v>
      </c>
      <c r="L73" s="439"/>
    </row>
    <row r="74" spans="1:12" ht="12.75">
      <c r="A74" s="191" t="s">
        <v>1403</v>
      </c>
      <c r="B74" s="192" t="s">
        <v>1398</v>
      </c>
      <c r="C74" s="193" t="s">
        <v>1399</v>
      </c>
      <c r="D74" s="194" t="s">
        <v>75</v>
      </c>
      <c r="E74" s="195">
        <v>1</v>
      </c>
      <c r="F74" s="445">
        <v>0</v>
      </c>
      <c r="G74" s="450">
        <f t="shared" si="7"/>
        <v>0</v>
      </c>
      <c r="H74" s="445">
        <v>0</v>
      </c>
      <c r="I74" s="460">
        <f t="shared" si="8"/>
        <v>0</v>
      </c>
      <c r="J74" s="468">
        <f t="shared" si="6"/>
        <v>0</v>
      </c>
      <c r="K74" s="475">
        <f t="shared" si="6"/>
        <v>0</v>
      </c>
      <c r="L74" s="439"/>
    </row>
    <row r="75" spans="1:12" ht="12.75">
      <c r="A75" s="191" t="s">
        <v>1405</v>
      </c>
      <c r="B75" s="192" t="s">
        <v>1401</v>
      </c>
      <c r="C75" s="193" t="s">
        <v>1402</v>
      </c>
      <c r="D75" s="194" t="s">
        <v>75</v>
      </c>
      <c r="E75" s="195">
        <v>2</v>
      </c>
      <c r="F75" s="445">
        <v>0</v>
      </c>
      <c r="G75" s="450">
        <f t="shared" si="3"/>
        <v>0</v>
      </c>
      <c r="H75" s="445">
        <v>0</v>
      </c>
      <c r="I75" s="460">
        <f t="shared" si="4"/>
        <v>0</v>
      </c>
      <c r="J75" s="468">
        <f t="shared" si="6"/>
        <v>0</v>
      </c>
      <c r="K75" s="475">
        <f t="shared" si="6"/>
        <v>0</v>
      </c>
      <c r="L75" s="439"/>
    </row>
    <row r="76" spans="1:12" ht="12.75">
      <c r="A76" s="191" t="s">
        <v>1407</v>
      </c>
      <c r="B76" s="192"/>
      <c r="C76" s="193" t="s">
        <v>1404</v>
      </c>
      <c r="D76" s="194" t="s">
        <v>1362</v>
      </c>
      <c r="E76" s="195">
        <v>1</v>
      </c>
      <c r="F76" s="445">
        <v>0</v>
      </c>
      <c r="G76" s="450">
        <f t="shared" si="3"/>
        <v>0</v>
      </c>
      <c r="H76" s="445">
        <v>0</v>
      </c>
      <c r="I76" s="460">
        <f t="shared" si="4"/>
        <v>0</v>
      </c>
      <c r="J76" s="468">
        <f t="shared" si="6"/>
        <v>0</v>
      </c>
      <c r="K76" s="475">
        <f t="shared" si="6"/>
        <v>0</v>
      </c>
      <c r="L76" s="439"/>
    </row>
    <row r="77" spans="1:12" ht="12.75">
      <c r="A77" s="191" t="s">
        <v>1409</v>
      </c>
      <c r="B77" s="192"/>
      <c r="C77" s="193" t="s">
        <v>1406</v>
      </c>
      <c r="D77" s="194" t="s">
        <v>158</v>
      </c>
      <c r="E77" s="195">
        <v>85</v>
      </c>
      <c r="F77" s="445">
        <v>0</v>
      </c>
      <c r="G77" s="450">
        <f t="shared" si="3"/>
        <v>0</v>
      </c>
      <c r="H77" s="445">
        <v>0</v>
      </c>
      <c r="I77" s="460">
        <f t="shared" si="4"/>
        <v>0</v>
      </c>
      <c r="J77" s="468">
        <f t="shared" si="6"/>
        <v>0</v>
      </c>
      <c r="K77" s="475">
        <f t="shared" si="6"/>
        <v>0</v>
      </c>
      <c r="L77" s="439"/>
    </row>
    <row r="78" spans="1:12" ht="12.75">
      <c r="A78" s="191" t="s">
        <v>1411</v>
      </c>
      <c r="B78" s="192"/>
      <c r="C78" s="193" t="s">
        <v>1408</v>
      </c>
      <c r="D78" s="194" t="s">
        <v>158</v>
      </c>
      <c r="E78" s="195">
        <v>10</v>
      </c>
      <c r="F78" s="445">
        <v>0</v>
      </c>
      <c r="G78" s="450">
        <f t="shared" si="3"/>
        <v>0</v>
      </c>
      <c r="H78" s="445">
        <v>0</v>
      </c>
      <c r="I78" s="460">
        <f t="shared" si="4"/>
        <v>0</v>
      </c>
      <c r="J78" s="468">
        <f t="shared" si="6"/>
        <v>0</v>
      </c>
      <c r="K78" s="475">
        <f t="shared" si="6"/>
        <v>0</v>
      </c>
      <c r="L78" s="439"/>
    </row>
    <row r="79" spans="1:12" ht="12.75">
      <c r="A79" s="197" t="s">
        <v>1413</v>
      </c>
      <c r="B79" s="192"/>
      <c r="C79" s="193" t="s">
        <v>1410</v>
      </c>
      <c r="D79" s="194" t="s">
        <v>158</v>
      </c>
      <c r="E79" s="195">
        <f>SUM(E49:E51)</f>
        <v>160</v>
      </c>
      <c r="F79" s="445">
        <v>0</v>
      </c>
      <c r="G79" s="450">
        <f t="shared" si="3"/>
        <v>0</v>
      </c>
      <c r="H79" s="445">
        <v>0</v>
      </c>
      <c r="I79" s="460">
        <f t="shared" si="4"/>
        <v>0</v>
      </c>
      <c r="J79" s="468">
        <f t="shared" si="6"/>
        <v>0</v>
      </c>
      <c r="K79" s="475">
        <f t="shared" si="6"/>
        <v>0</v>
      </c>
      <c r="L79" s="439"/>
    </row>
    <row r="80" spans="1:12" ht="25.5">
      <c r="A80" s="191" t="s">
        <v>1141</v>
      </c>
      <c r="B80" s="192"/>
      <c r="C80" s="193" t="s">
        <v>1412</v>
      </c>
      <c r="D80" s="194" t="s">
        <v>106</v>
      </c>
      <c r="E80" s="195">
        <v>1.8</v>
      </c>
      <c r="F80" s="445">
        <v>0</v>
      </c>
      <c r="G80" s="450">
        <f>E80*F80</f>
        <v>0</v>
      </c>
      <c r="H80" s="445">
        <v>0</v>
      </c>
      <c r="I80" s="460">
        <f>E80*H80</f>
        <v>0</v>
      </c>
      <c r="J80" s="468">
        <f>+F80+H80</f>
        <v>0</v>
      </c>
      <c r="K80" s="475">
        <f>+G80+I80</f>
        <v>0</v>
      </c>
      <c r="L80" s="439"/>
    </row>
    <row r="81" spans="1:12" ht="25.5">
      <c r="A81" s="197" t="s">
        <v>1141</v>
      </c>
      <c r="B81" s="192"/>
      <c r="C81" s="193" t="s">
        <v>1414</v>
      </c>
      <c r="D81" s="194" t="s">
        <v>106</v>
      </c>
      <c r="E81" s="195">
        <v>0.3</v>
      </c>
      <c r="F81" s="445">
        <v>0</v>
      </c>
      <c r="G81" s="450">
        <f t="shared" si="3"/>
        <v>0</v>
      </c>
      <c r="H81" s="445">
        <v>0</v>
      </c>
      <c r="I81" s="460">
        <f t="shared" si="4"/>
        <v>0</v>
      </c>
      <c r="J81" s="469">
        <f t="shared" si="6"/>
        <v>0</v>
      </c>
      <c r="K81" s="475">
        <f t="shared" si="6"/>
        <v>0</v>
      </c>
      <c r="L81" s="439"/>
    </row>
    <row r="82" spans="1:12" ht="13.5">
      <c r="A82" s="176"/>
      <c r="B82" s="176"/>
      <c r="C82" s="177"/>
      <c r="D82" s="178"/>
      <c r="E82" s="179"/>
      <c r="F82" s="179"/>
      <c r="G82" s="180"/>
      <c r="H82" s="180"/>
      <c r="I82" s="457"/>
      <c r="J82" s="465"/>
      <c r="K82" s="181"/>
      <c r="L82" s="182"/>
    </row>
    <row r="83" spans="1:12" ht="13.5">
      <c r="A83" s="183" t="s">
        <v>1415</v>
      </c>
      <c r="B83" s="183"/>
      <c r="C83" s="183" t="s">
        <v>1416</v>
      </c>
      <c r="D83" s="184"/>
      <c r="E83" s="185"/>
      <c r="F83" s="443"/>
      <c r="G83" s="448"/>
      <c r="H83" s="443"/>
      <c r="I83" s="458"/>
      <c r="J83" s="466"/>
      <c r="K83" s="448"/>
      <c r="L83" s="437">
        <f>SUM(K84:K126)</f>
        <v>0</v>
      </c>
    </row>
    <row r="84" spans="1:12" ht="25.5">
      <c r="A84" s="186" t="s">
        <v>1417</v>
      </c>
      <c r="B84" s="187"/>
      <c r="C84" s="188" t="s">
        <v>1418</v>
      </c>
      <c r="D84" s="189" t="s">
        <v>158</v>
      </c>
      <c r="E84" s="190">
        <v>40</v>
      </c>
      <c r="F84" s="444">
        <v>0</v>
      </c>
      <c r="G84" s="449">
        <f aca="true" t="shared" si="9" ref="G84:G126">E84*F84</f>
        <v>0</v>
      </c>
      <c r="H84" s="444">
        <v>0</v>
      </c>
      <c r="I84" s="459">
        <f aca="true" t="shared" si="10" ref="I84:I91">E84*H84</f>
        <v>0</v>
      </c>
      <c r="J84" s="467">
        <f aca="true" t="shared" si="11" ref="J84:K99">+F84+H84</f>
        <v>0</v>
      </c>
      <c r="K84" s="476">
        <f t="shared" si="11"/>
        <v>0</v>
      </c>
      <c r="L84" s="440"/>
    </row>
    <row r="85" spans="1:12" ht="25.5">
      <c r="A85" s="191" t="s">
        <v>1419</v>
      </c>
      <c r="B85" s="192"/>
      <c r="C85" s="193" t="s">
        <v>1420</v>
      </c>
      <c r="D85" s="194" t="s">
        <v>158</v>
      </c>
      <c r="E85" s="195">
        <v>120</v>
      </c>
      <c r="F85" s="445">
        <v>0</v>
      </c>
      <c r="G85" s="450">
        <f t="shared" si="9"/>
        <v>0</v>
      </c>
      <c r="H85" s="445">
        <v>0</v>
      </c>
      <c r="I85" s="460">
        <f t="shared" si="10"/>
        <v>0</v>
      </c>
      <c r="J85" s="468">
        <f t="shared" si="11"/>
        <v>0</v>
      </c>
      <c r="K85" s="475">
        <f t="shared" si="11"/>
        <v>0</v>
      </c>
      <c r="L85" s="439"/>
    </row>
    <row r="86" spans="1:12" ht="12.75">
      <c r="A86" s="191" t="s">
        <v>1421</v>
      </c>
      <c r="B86" s="192"/>
      <c r="C86" s="193" t="s">
        <v>1422</v>
      </c>
      <c r="D86" s="194" t="s">
        <v>158</v>
      </c>
      <c r="E86" s="195">
        <v>80</v>
      </c>
      <c r="F86" s="445">
        <v>0</v>
      </c>
      <c r="G86" s="450">
        <f t="shared" si="9"/>
        <v>0</v>
      </c>
      <c r="H86" s="445">
        <v>0</v>
      </c>
      <c r="I86" s="460">
        <f t="shared" si="10"/>
        <v>0</v>
      </c>
      <c r="J86" s="468">
        <f t="shared" si="11"/>
        <v>0</v>
      </c>
      <c r="K86" s="475">
        <f t="shared" si="11"/>
        <v>0</v>
      </c>
      <c r="L86" s="439"/>
    </row>
    <row r="87" spans="1:12" ht="12.75">
      <c r="A87" s="191" t="s">
        <v>1423</v>
      </c>
      <c r="B87" s="192"/>
      <c r="C87" s="193" t="s">
        <v>1424</v>
      </c>
      <c r="D87" s="194" t="s">
        <v>158</v>
      </c>
      <c r="E87" s="195">
        <v>160</v>
      </c>
      <c r="F87" s="445">
        <v>0</v>
      </c>
      <c r="G87" s="450">
        <f t="shared" si="9"/>
        <v>0</v>
      </c>
      <c r="H87" s="445">
        <v>0</v>
      </c>
      <c r="I87" s="460">
        <f t="shared" si="10"/>
        <v>0</v>
      </c>
      <c r="J87" s="468">
        <f t="shared" si="11"/>
        <v>0</v>
      </c>
      <c r="K87" s="475">
        <f t="shared" si="11"/>
        <v>0</v>
      </c>
      <c r="L87" s="439"/>
    </row>
    <row r="88" spans="1:12" ht="12.75">
      <c r="A88" s="191" t="s">
        <v>1425</v>
      </c>
      <c r="B88" s="192"/>
      <c r="C88" s="193" t="s">
        <v>1426</v>
      </c>
      <c r="D88" s="194" t="s">
        <v>158</v>
      </c>
      <c r="E88" s="195">
        <f>SUM(E84:E87)</f>
        <v>400</v>
      </c>
      <c r="F88" s="445">
        <v>0</v>
      </c>
      <c r="G88" s="450">
        <f t="shared" si="9"/>
        <v>0</v>
      </c>
      <c r="H88" s="445">
        <v>0</v>
      </c>
      <c r="I88" s="460">
        <f t="shared" si="10"/>
        <v>0</v>
      </c>
      <c r="J88" s="468">
        <f t="shared" si="11"/>
        <v>0</v>
      </c>
      <c r="K88" s="475">
        <f t="shared" si="11"/>
        <v>0</v>
      </c>
      <c r="L88" s="439"/>
    </row>
    <row r="89" spans="1:12" ht="12.75">
      <c r="A89" s="191" t="s">
        <v>1427</v>
      </c>
      <c r="B89" s="192"/>
      <c r="C89" s="193" t="s">
        <v>1428</v>
      </c>
      <c r="D89" s="194" t="s">
        <v>158</v>
      </c>
      <c r="E89" s="195">
        <v>12</v>
      </c>
      <c r="F89" s="445">
        <v>0</v>
      </c>
      <c r="G89" s="450">
        <f t="shared" si="9"/>
        <v>0</v>
      </c>
      <c r="H89" s="445">
        <v>0</v>
      </c>
      <c r="I89" s="460">
        <f t="shared" si="10"/>
        <v>0</v>
      </c>
      <c r="J89" s="468">
        <f t="shared" si="11"/>
        <v>0</v>
      </c>
      <c r="K89" s="475">
        <f t="shared" si="11"/>
        <v>0</v>
      </c>
      <c r="L89" s="439"/>
    </row>
    <row r="90" spans="1:12" ht="12.75">
      <c r="A90" s="191" t="s">
        <v>1429</v>
      </c>
      <c r="B90" s="192"/>
      <c r="C90" s="193" t="s">
        <v>1430</v>
      </c>
      <c r="D90" s="194" t="s">
        <v>158</v>
      </c>
      <c r="E90" s="195">
        <v>8</v>
      </c>
      <c r="F90" s="445">
        <v>0</v>
      </c>
      <c r="G90" s="450">
        <f t="shared" si="9"/>
        <v>0</v>
      </c>
      <c r="H90" s="445">
        <v>0</v>
      </c>
      <c r="I90" s="460">
        <f t="shared" si="10"/>
        <v>0</v>
      </c>
      <c r="J90" s="468">
        <f t="shared" si="11"/>
        <v>0</v>
      </c>
      <c r="K90" s="475">
        <f t="shared" si="11"/>
        <v>0</v>
      </c>
      <c r="L90" s="439"/>
    </row>
    <row r="91" spans="1:12" ht="12.75">
      <c r="A91" s="191" t="s">
        <v>1431</v>
      </c>
      <c r="B91" s="192"/>
      <c r="C91" s="193" t="s">
        <v>1432</v>
      </c>
      <c r="D91" s="194" t="s">
        <v>158</v>
      </c>
      <c r="E91" s="195">
        <v>4</v>
      </c>
      <c r="F91" s="445">
        <v>0</v>
      </c>
      <c r="G91" s="450">
        <f t="shared" si="9"/>
        <v>0</v>
      </c>
      <c r="H91" s="445">
        <v>0</v>
      </c>
      <c r="I91" s="460">
        <f t="shared" si="10"/>
        <v>0</v>
      </c>
      <c r="J91" s="468">
        <f t="shared" si="11"/>
        <v>0</v>
      </c>
      <c r="K91" s="475">
        <f>+G91+I91</f>
        <v>0</v>
      </c>
      <c r="L91" s="439"/>
    </row>
    <row r="92" spans="1:12" ht="25.5">
      <c r="A92" s="191" t="s">
        <v>1433</v>
      </c>
      <c r="B92" s="192" t="s">
        <v>1434</v>
      </c>
      <c r="C92" s="193" t="s">
        <v>1435</v>
      </c>
      <c r="D92" s="194" t="s">
        <v>158</v>
      </c>
      <c r="E92" s="195">
        <v>92</v>
      </c>
      <c r="F92" s="445">
        <v>0</v>
      </c>
      <c r="G92" s="450">
        <f t="shared" si="9"/>
        <v>0</v>
      </c>
      <c r="H92" s="445">
        <v>0</v>
      </c>
      <c r="I92" s="460">
        <f aca="true" t="shared" si="12" ref="I92:I126">E92*H92</f>
        <v>0</v>
      </c>
      <c r="J92" s="468">
        <v>0</v>
      </c>
      <c r="K92" s="475">
        <f>+G92+I92</f>
        <v>0</v>
      </c>
      <c r="L92" s="438"/>
    </row>
    <row r="93" spans="1:12" ht="25.5">
      <c r="A93" s="191" t="s">
        <v>1436</v>
      </c>
      <c r="B93" s="192" t="s">
        <v>1434</v>
      </c>
      <c r="C93" s="193" t="s">
        <v>1437</v>
      </c>
      <c r="D93" s="194" t="s">
        <v>158</v>
      </c>
      <c r="E93" s="195">
        <v>62</v>
      </c>
      <c r="F93" s="445">
        <v>0</v>
      </c>
      <c r="G93" s="450">
        <f t="shared" si="9"/>
        <v>0</v>
      </c>
      <c r="H93" s="445">
        <v>0</v>
      </c>
      <c r="I93" s="460">
        <f t="shared" si="12"/>
        <v>0</v>
      </c>
      <c r="J93" s="468">
        <v>0</v>
      </c>
      <c r="K93" s="475">
        <f t="shared" si="11"/>
        <v>0</v>
      </c>
      <c r="L93" s="438"/>
    </row>
    <row r="94" spans="1:12" ht="25.5">
      <c r="A94" s="191" t="s">
        <v>1438</v>
      </c>
      <c r="B94" s="192" t="s">
        <v>1434</v>
      </c>
      <c r="C94" s="193" t="s">
        <v>1439</v>
      </c>
      <c r="D94" s="194" t="s">
        <v>158</v>
      </c>
      <c r="E94" s="195">
        <v>92</v>
      </c>
      <c r="F94" s="445">
        <v>0</v>
      </c>
      <c r="G94" s="450">
        <f t="shared" si="9"/>
        <v>0</v>
      </c>
      <c r="H94" s="445">
        <v>0</v>
      </c>
      <c r="I94" s="460">
        <f t="shared" si="12"/>
        <v>0</v>
      </c>
      <c r="J94" s="468">
        <v>0</v>
      </c>
      <c r="K94" s="475">
        <f t="shared" si="11"/>
        <v>0</v>
      </c>
      <c r="L94" s="438"/>
    </row>
    <row r="95" spans="1:12" ht="25.5">
      <c r="A95" s="191" t="s">
        <v>1440</v>
      </c>
      <c r="B95" s="192" t="s">
        <v>1434</v>
      </c>
      <c r="C95" s="193" t="s">
        <v>1441</v>
      </c>
      <c r="D95" s="194" t="s">
        <v>158</v>
      </c>
      <c r="E95" s="195">
        <v>25</v>
      </c>
      <c r="F95" s="445">
        <v>0</v>
      </c>
      <c r="G95" s="450">
        <f t="shared" si="9"/>
        <v>0</v>
      </c>
      <c r="H95" s="445">
        <v>0</v>
      </c>
      <c r="I95" s="460">
        <f t="shared" si="12"/>
        <v>0</v>
      </c>
      <c r="J95" s="468">
        <v>0</v>
      </c>
      <c r="K95" s="475">
        <f t="shared" si="11"/>
        <v>0</v>
      </c>
      <c r="L95" s="438"/>
    </row>
    <row r="96" spans="1:12" ht="25.5">
      <c r="A96" s="191" t="s">
        <v>1442</v>
      </c>
      <c r="B96" s="192" t="s">
        <v>1434</v>
      </c>
      <c r="C96" s="193" t="s">
        <v>1443</v>
      </c>
      <c r="D96" s="194" t="s">
        <v>158</v>
      </c>
      <c r="E96" s="195">
        <v>95</v>
      </c>
      <c r="F96" s="445">
        <v>0</v>
      </c>
      <c r="G96" s="450">
        <f t="shared" si="9"/>
        <v>0</v>
      </c>
      <c r="H96" s="445">
        <v>0</v>
      </c>
      <c r="I96" s="460">
        <f t="shared" si="12"/>
        <v>0</v>
      </c>
      <c r="J96" s="468">
        <v>0</v>
      </c>
      <c r="K96" s="475">
        <f t="shared" si="11"/>
        <v>0</v>
      </c>
      <c r="L96" s="438"/>
    </row>
    <row r="97" spans="1:12" ht="25.5">
      <c r="A97" s="191" t="s">
        <v>1444</v>
      </c>
      <c r="B97" s="192" t="s">
        <v>1434</v>
      </c>
      <c r="C97" s="193" t="s">
        <v>1445</v>
      </c>
      <c r="D97" s="194" t="s">
        <v>158</v>
      </c>
      <c r="E97" s="195">
        <v>120</v>
      </c>
      <c r="F97" s="445">
        <v>0</v>
      </c>
      <c r="G97" s="450">
        <f t="shared" si="9"/>
        <v>0</v>
      </c>
      <c r="H97" s="445">
        <v>0</v>
      </c>
      <c r="I97" s="460">
        <f t="shared" si="12"/>
        <v>0</v>
      </c>
      <c r="J97" s="468">
        <v>0</v>
      </c>
      <c r="K97" s="475">
        <f t="shared" si="11"/>
        <v>0</v>
      </c>
      <c r="L97" s="438"/>
    </row>
    <row r="98" spans="1:12" ht="25.5">
      <c r="A98" s="191" t="s">
        <v>1446</v>
      </c>
      <c r="B98" s="192" t="s">
        <v>1447</v>
      </c>
      <c r="C98" s="193" t="s">
        <v>1448</v>
      </c>
      <c r="D98" s="194" t="s">
        <v>158</v>
      </c>
      <c r="E98" s="195">
        <v>160</v>
      </c>
      <c r="F98" s="445">
        <v>0</v>
      </c>
      <c r="G98" s="450">
        <f t="shared" si="9"/>
        <v>0</v>
      </c>
      <c r="H98" s="445">
        <v>0</v>
      </c>
      <c r="I98" s="460">
        <f t="shared" si="12"/>
        <v>0</v>
      </c>
      <c r="J98" s="468">
        <v>0</v>
      </c>
      <c r="K98" s="475">
        <f t="shared" si="11"/>
        <v>0</v>
      </c>
      <c r="L98" s="438"/>
    </row>
    <row r="99" spans="1:12" ht="25.5">
      <c r="A99" s="191" t="s">
        <v>1449</v>
      </c>
      <c r="B99" s="192" t="s">
        <v>1447</v>
      </c>
      <c r="C99" s="193" t="s">
        <v>1605</v>
      </c>
      <c r="D99" s="194" t="s">
        <v>158</v>
      </c>
      <c r="E99" s="195">
        <v>165</v>
      </c>
      <c r="F99" s="445">
        <v>0</v>
      </c>
      <c r="G99" s="450">
        <f t="shared" si="9"/>
        <v>0</v>
      </c>
      <c r="H99" s="445">
        <v>0</v>
      </c>
      <c r="I99" s="460">
        <f t="shared" si="12"/>
        <v>0</v>
      </c>
      <c r="J99" s="468">
        <v>0</v>
      </c>
      <c r="K99" s="475">
        <f t="shared" si="11"/>
        <v>0</v>
      </c>
      <c r="L99" s="438"/>
    </row>
    <row r="100" spans="1:12" ht="25.5">
      <c r="A100" s="191" t="s">
        <v>1606</v>
      </c>
      <c r="B100" s="192" t="s">
        <v>1447</v>
      </c>
      <c r="C100" s="193" t="s">
        <v>1607</v>
      </c>
      <c r="D100" s="194" t="s">
        <v>158</v>
      </c>
      <c r="E100" s="195">
        <v>115</v>
      </c>
      <c r="F100" s="445">
        <v>0</v>
      </c>
      <c r="G100" s="450">
        <f t="shared" si="9"/>
        <v>0</v>
      </c>
      <c r="H100" s="445">
        <v>0</v>
      </c>
      <c r="I100" s="460">
        <f t="shared" si="12"/>
        <v>0</v>
      </c>
      <c r="J100" s="468">
        <v>0</v>
      </c>
      <c r="K100" s="475">
        <f aca="true" t="shared" si="13" ref="J100:K118">+G100+I100</f>
        <v>0</v>
      </c>
      <c r="L100" s="438"/>
    </row>
    <row r="101" spans="1:12" ht="25.5">
      <c r="A101" s="191" t="s">
        <v>1608</v>
      </c>
      <c r="B101" s="192" t="s">
        <v>1447</v>
      </c>
      <c r="C101" s="193" t="s">
        <v>1609</v>
      </c>
      <c r="D101" s="194" t="s">
        <v>158</v>
      </c>
      <c r="E101" s="195">
        <v>132</v>
      </c>
      <c r="F101" s="445">
        <v>0</v>
      </c>
      <c r="G101" s="450">
        <f t="shared" si="9"/>
        <v>0</v>
      </c>
      <c r="H101" s="445">
        <v>0</v>
      </c>
      <c r="I101" s="460">
        <f t="shared" si="12"/>
        <v>0</v>
      </c>
      <c r="J101" s="468">
        <v>0</v>
      </c>
      <c r="K101" s="475">
        <f t="shared" si="13"/>
        <v>0</v>
      </c>
      <c r="L101" s="438"/>
    </row>
    <row r="102" spans="1:12" ht="25.5">
      <c r="A102" s="191" t="s">
        <v>1610</v>
      </c>
      <c r="B102" s="192" t="s">
        <v>1447</v>
      </c>
      <c r="C102" s="193" t="s">
        <v>1611</v>
      </c>
      <c r="D102" s="194" t="s">
        <v>158</v>
      </c>
      <c r="E102" s="195">
        <v>95</v>
      </c>
      <c r="F102" s="445">
        <v>0</v>
      </c>
      <c r="G102" s="450">
        <f t="shared" si="9"/>
        <v>0</v>
      </c>
      <c r="H102" s="445">
        <v>0</v>
      </c>
      <c r="I102" s="460">
        <f t="shared" si="12"/>
        <v>0</v>
      </c>
      <c r="J102" s="468">
        <v>0</v>
      </c>
      <c r="K102" s="475">
        <f t="shared" si="13"/>
        <v>0</v>
      </c>
      <c r="L102" s="438"/>
    </row>
    <row r="103" spans="1:12" ht="25.5">
      <c r="A103" s="191" t="s">
        <v>1612</v>
      </c>
      <c r="B103" s="192" t="s">
        <v>1447</v>
      </c>
      <c r="C103" s="193" t="s">
        <v>1613</v>
      </c>
      <c r="D103" s="194" t="s">
        <v>158</v>
      </c>
      <c r="E103" s="195">
        <v>120</v>
      </c>
      <c r="F103" s="445">
        <v>0</v>
      </c>
      <c r="G103" s="450">
        <f t="shared" si="9"/>
        <v>0</v>
      </c>
      <c r="H103" s="445">
        <v>0</v>
      </c>
      <c r="I103" s="460">
        <f t="shared" si="12"/>
        <v>0</v>
      </c>
      <c r="J103" s="468">
        <v>0</v>
      </c>
      <c r="K103" s="475">
        <f t="shared" si="13"/>
        <v>0</v>
      </c>
      <c r="L103" s="438"/>
    </row>
    <row r="104" spans="1:12" ht="25.5">
      <c r="A104" s="191" t="s">
        <v>1614</v>
      </c>
      <c r="B104" s="192" t="s">
        <v>1615</v>
      </c>
      <c r="C104" s="193" t="s">
        <v>1616</v>
      </c>
      <c r="D104" s="194" t="s">
        <v>158</v>
      </c>
      <c r="E104" s="195">
        <v>6</v>
      </c>
      <c r="F104" s="445">
        <v>0</v>
      </c>
      <c r="G104" s="450">
        <f t="shared" si="9"/>
        <v>0</v>
      </c>
      <c r="H104" s="445">
        <v>0</v>
      </c>
      <c r="I104" s="460">
        <f t="shared" si="12"/>
        <v>0</v>
      </c>
      <c r="J104" s="468">
        <v>0</v>
      </c>
      <c r="K104" s="475">
        <f t="shared" si="13"/>
        <v>0</v>
      </c>
      <c r="L104" s="438"/>
    </row>
    <row r="105" spans="1:12" ht="25.5">
      <c r="A105" s="191" t="s">
        <v>1614</v>
      </c>
      <c r="B105" s="192" t="s">
        <v>1615</v>
      </c>
      <c r="C105" s="193" t="s">
        <v>1617</v>
      </c>
      <c r="D105" s="194" t="s">
        <v>158</v>
      </c>
      <c r="E105" s="195">
        <v>140</v>
      </c>
      <c r="F105" s="445">
        <v>0</v>
      </c>
      <c r="G105" s="450">
        <f t="shared" si="9"/>
        <v>0</v>
      </c>
      <c r="H105" s="445">
        <v>0</v>
      </c>
      <c r="I105" s="460">
        <f t="shared" si="12"/>
        <v>0</v>
      </c>
      <c r="J105" s="468">
        <v>0</v>
      </c>
      <c r="K105" s="475">
        <f t="shared" si="13"/>
        <v>0</v>
      </c>
      <c r="L105" s="438"/>
    </row>
    <row r="106" spans="1:12" ht="12.75">
      <c r="A106" s="191" t="s">
        <v>1618</v>
      </c>
      <c r="B106" s="192"/>
      <c r="C106" s="193" t="s">
        <v>1619</v>
      </c>
      <c r="D106" s="194" t="s">
        <v>75</v>
      </c>
      <c r="E106" s="195">
        <v>60</v>
      </c>
      <c r="F106" s="445">
        <v>0</v>
      </c>
      <c r="G106" s="450">
        <f t="shared" si="9"/>
        <v>0</v>
      </c>
      <c r="H106" s="445">
        <v>0</v>
      </c>
      <c r="I106" s="460">
        <f t="shared" si="12"/>
        <v>0</v>
      </c>
      <c r="J106" s="468">
        <f t="shared" si="13"/>
        <v>0</v>
      </c>
      <c r="K106" s="475">
        <f t="shared" si="13"/>
        <v>0</v>
      </c>
      <c r="L106" s="438"/>
    </row>
    <row r="107" spans="1:12" ht="12.75">
      <c r="A107" s="191" t="s">
        <v>1620</v>
      </c>
      <c r="B107" s="192"/>
      <c r="C107" s="193" t="s">
        <v>1621</v>
      </c>
      <c r="D107" s="194" t="s">
        <v>75</v>
      </c>
      <c r="E107" s="195">
        <v>3</v>
      </c>
      <c r="F107" s="445">
        <v>0</v>
      </c>
      <c r="G107" s="450">
        <f t="shared" si="9"/>
        <v>0</v>
      </c>
      <c r="H107" s="445">
        <v>0</v>
      </c>
      <c r="I107" s="460">
        <f t="shared" si="12"/>
        <v>0</v>
      </c>
      <c r="J107" s="468">
        <v>0</v>
      </c>
      <c r="K107" s="475">
        <f t="shared" si="13"/>
        <v>0</v>
      </c>
      <c r="L107" s="438"/>
    </row>
    <row r="108" spans="1:12" ht="12.75">
      <c r="A108" s="191" t="s">
        <v>1622</v>
      </c>
      <c r="B108" s="192" t="s">
        <v>1623</v>
      </c>
      <c r="C108" s="193" t="s">
        <v>1624</v>
      </c>
      <c r="D108" s="194" t="s">
        <v>75</v>
      </c>
      <c r="E108" s="195">
        <v>2</v>
      </c>
      <c r="F108" s="445">
        <v>0</v>
      </c>
      <c r="G108" s="450">
        <f t="shared" si="9"/>
        <v>0</v>
      </c>
      <c r="H108" s="445">
        <v>0</v>
      </c>
      <c r="I108" s="460">
        <f t="shared" si="12"/>
        <v>0</v>
      </c>
      <c r="J108" s="468">
        <v>0</v>
      </c>
      <c r="K108" s="475">
        <f t="shared" si="13"/>
        <v>0</v>
      </c>
      <c r="L108" s="438"/>
    </row>
    <row r="109" spans="1:12" ht="12.75">
      <c r="A109" s="191" t="s">
        <v>1625</v>
      </c>
      <c r="B109" s="192" t="s">
        <v>1626</v>
      </c>
      <c r="C109" s="193" t="s">
        <v>1627</v>
      </c>
      <c r="D109" s="194" t="s">
        <v>75</v>
      </c>
      <c r="E109" s="195">
        <v>16</v>
      </c>
      <c r="F109" s="445">
        <v>0</v>
      </c>
      <c r="G109" s="450">
        <f t="shared" si="9"/>
        <v>0</v>
      </c>
      <c r="H109" s="445">
        <v>0</v>
      </c>
      <c r="I109" s="460">
        <f t="shared" si="12"/>
        <v>0</v>
      </c>
      <c r="J109" s="468">
        <v>0</v>
      </c>
      <c r="K109" s="475">
        <f t="shared" si="13"/>
        <v>0</v>
      </c>
      <c r="L109" s="438"/>
    </row>
    <row r="110" spans="1:12" ht="12.75">
      <c r="A110" s="191" t="s">
        <v>1628</v>
      </c>
      <c r="B110" s="192" t="s">
        <v>1626</v>
      </c>
      <c r="C110" s="193" t="s">
        <v>1629</v>
      </c>
      <c r="D110" s="194" t="s">
        <v>75</v>
      </c>
      <c r="E110" s="195">
        <v>7</v>
      </c>
      <c r="F110" s="445">
        <v>0</v>
      </c>
      <c r="G110" s="450">
        <f t="shared" si="9"/>
        <v>0</v>
      </c>
      <c r="H110" s="445">
        <v>0</v>
      </c>
      <c r="I110" s="460">
        <f t="shared" si="12"/>
        <v>0</v>
      </c>
      <c r="J110" s="468">
        <v>0</v>
      </c>
      <c r="K110" s="475">
        <f t="shared" si="13"/>
        <v>0</v>
      </c>
      <c r="L110" s="438"/>
    </row>
    <row r="111" spans="1:12" ht="12.75">
      <c r="A111" s="191" t="s">
        <v>1630</v>
      </c>
      <c r="B111" s="192" t="s">
        <v>1626</v>
      </c>
      <c r="C111" s="193" t="s">
        <v>1631</v>
      </c>
      <c r="D111" s="194" t="s">
        <v>75</v>
      </c>
      <c r="E111" s="195">
        <v>9</v>
      </c>
      <c r="F111" s="445">
        <v>0</v>
      </c>
      <c r="G111" s="450">
        <f t="shared" si="9"/>
        <v>0</v>
      </c>
      <c r="H111" s="445">
        <v>0</v>
      </c>
      <c r="I111" s="460">
        <f t="shared" si="12"/>
        <v>0</v>
      </c>
      <c r="J111" s="468">
        <v>0</v>
      </c>
      <c r="K111" s="475">
        <f t="shared" si="13"/>
        <v>0</v>
      </c>
      <c r="L111" s="438"/>
    </row>
    <row r="112" spans="1:12" ht="12.75">
      <c r="A112" s="191" t="s">
        <v>1632</v>
      </c>
      <c r="B112" s="192" t="s">
        <v>1626</v>
      </c>
      <c r="C112" s="193" t="s">
        <v>1633</v>
      </c>
      <c r="D112" s="194" t="s">
        <v>75</v>
      </c>
      <c r="E112" s="195">
        <v>6</v>
      </c>
      <c r="F112" s="445">
        <v>0</v>
      </c>
      <c r="G112" s="450">
        <f t="shared" si="9"/>
        <v>0</v>
      </c>
      <c r="H112" s="445">
        <v>0</v>
      </c>
      <c r="I112" s="460">
        <f t="shared" si="12"/>
        <v>0</v>
      </c>
      <c r="J112" s="468">
        <v>0</v>
      </c>
      <c r="K112" s="475">
        <f t="shared" si="13"/>
        <v>0</v>
      </c>
      <c r="L112" s="438"/>
    </row>
    <row r="113" spans="1:12" ht="12.75">
      <c r="A113" s="191" t="s">
        <v>1634</v>
      </c>
      <c r="B113" s="192" t="s">
        <v>1635</v>
      </c>
      <c r="C113" s="193" t="s">
        <v>1636</v>
      </c>
      <c r="D113" s="194" t="s">
        <v>75</v>
      </c>
      <c r="E113" s="195">
        <v>1</v>
      </c>
      <c r="F113" s="445">
        <v>0</v>
      </c>
      <c r="G113" s="450">
        <f t="shared" si="9"/>
        <v>0</v>
      </c>
      <c r="H113" s="445">
        <v>0</v>
      </c>
      <c r="I113" s="460">
        <f t="shared" si="12"/>
        <v>0</v>
      </c>
      <c r="J113" s="468">
        <v>0</v>
      </c>
      <c r="K113" s="475">
        <f t="shared" si="13"/>
        <v>0</v>
      </c>
      <c r="L113" s="438"/>
    </row>
    <row r="114" spans="1:12" ht="12.75">
      <c r="A114" s="191" t="s">
        <v>1637</v>
      </c>
      <c r="B114" s="192" t="s">
        <v>1638</v>
      </c>
      <c r="C114" s="193" t="s">
        <v>1639</v>
      </c>
      <c r="D114" s="194" t="s">
        <v>75</v>
      </c>
      <c r="E114" s="195">
        <v>2</v>
      </c>
      <c r="F114" s="445">
        <v>0</v>
      </c>
      <c r="G114" s="450">
        <f t="shared" si="9"/>
        <v>0</v>
      </c>
      <c r="H114" s="445">
        <v>0</v>
      </c>
      <c r="I114" s="460">
        <f t="shared" si="12"/>
        <v>0</v>
      </c>
      <c r="J114" s="468">
        <v>0</v>
      </c>
      <c r="K114" s="475">
        <f t="shared" si="13"/>
        <v>0</v>
      </c>
      <c r="L114" s="438"/>
    </row>
    <row r="115" spans="1:12" ht="12.75">
      <c r="A115" s="191" t="s">
        <v>1640</v>
      </c>
      <c r="B115" s="192"/>
      <c r="C115" s="193" t="s">
        <v>1641</v>
      </c>
      <c r="D115" s="194" t="s">
        <v>75</v>
      </c>
      <c r="E115" s="195">
        <v>56</v>
      </c>
      <c r="F115" s="445">
        <v>0</v>
      </c>
      <c r="G115" s="450">
        <f t="shared" si="9"/>
        <v>0</v>
      </c>
      <c r="H115" s="445">
        <v>0</v>
      </c>
      <c r="I115" s="460">
        <f t="shared" si="12"/>
        <v>0</v>
      </c>
      <c r="J115" s="468">
        <v>0</v>
      </c>
      <c r="K115" s="475">
        <f t="shared" si="13"/>
        <v>0</v>
      </c>
      <c r="L115" s="438"/>
    </row>
    <row r="116" spans="1:12" ht="12.75">
      <c r="A116" s="191" t="s">
        <v>1642</v>
      </c>
      <c r="B116" s="192"/>
      <c r="C116" s="193" t="s">
        <v>1643</v>
      </c>
      <c r="D116" s="194" t="s">
        <v>75</v>
      </c>
      <c r="E116" s="195">
        <v>4</v>
      </c>
      <c r="F116" s="445">
        <v>0</v>
      </c>
      <c r="G116" s="450">
        <f t="shared" si="9"/>
        <v>0</v>
      </c>
      <c r="H116" s="445">
        <v>0</v>
      </c>
      <c r="I116" s="460">
        <f t="shared" si="12"/>
        <v>0</v>
      </c>
      <c r="J116" s="468">
        <v>0</v>
      </c>
      <c r="K116" s="475">
        <f t="shared" si="13"/>
        <v>0</v>
      </c>
      <c r="L116" s="438"/>
    </row>
    <row r="117" spans="1:12" ht="25.5">
      <c r="A117" s="191" t="s">
        <v>1644</v>
      </c>
      <c r="B117" s="192" t="s">
        <v>1645</v>
      </c>
      <c r="C117" s="193" t="s">
        <v>1646</v>
      </c>
      <c r="D117" s="194" t="s">
        <v>1362</v>
      </c>
      <c r="E117" s="195">
        <v>2</v>
      </c>
      <c r="F117" s="445">
        <v>0</v>
      </c>
      <c r="G117" s="450">
        <f t="shared" si="9"/>
        <v>0</v>
      </c>
      <c r="H117" s="445">
        <v>0</v>
      </c>
      <c r="I117" s="460">
        <f t="shared" si="12"/>
        <v>0</v>
      </c>
      <c r="J117" s="468">
        <v>0</v>
      </c>
      <c r="K117" s="475">
        <f t="shared" si="13"/>
        <v>0</v>
      </c>
      <c r="L117" s="438"/>
    </row>
    <row r="118" spans="1:12" ht="25.5">
      <c r="A118" s="191" t="s">
        <v>1647</v>
      </c>
      <c r="B118" s="192" t="s">
        <v>1645</v>
      </c>
      <c r="C118" s="193" t="s">
        <v>1648</v>
      </c>
      <c r="D118" s="194" t="s">
        <v>1362</v>
      </c>
      <c r="E118" s="195">
        <v>1</v>
      </c>
      <c r="F118" s="445">
        <v>0</v>
      </c>
      <c r="G118" s="450">
        <f t="shared" si="9"/>
        <v>0</v>
      </c>
      <c r="H118" s="445">
        <v>0</v>
      </c>
      <c r="I118" s="460">
        <f t="shared" si="12"/>
        <v>0</v>
      </c>
      <c r="J118" s="468">
        <v>0</v>
      </c>
      <c r="K118" s="475">
        <f t="shared" si="13"/>
        <v>0</v>
      </c>
      <c r="L118" s="438"/>
    </row>
    <row r="119" spans="1:12" ht="38.25">
      <c r="A119" s="191" t="s">
        <v>1649</v>
      </c>
      <c r="B119" s="192" t="s">
        <v>1650</v>
      </c>
      <c r="C119" s="193" t="s">
        <v>1651</v>
      </c>
      <c r="D119" s="194" t="s">
        <v>1362</v>
      </c>
      <c r="E119" s="195">
        <v>2</v>
      </c>
      <c r="F119" s="445">
        <v>0</v>
      </c>
      <c r="G119" s="450">
        <f t="shared" si="9"/>
        <v>0</v>
      </c>
      <c r="H119" s="445">
        <v>0</v>
      </c>
      <c r="I119" s="460">
        <f t="shared" si="12"/>
        <v>0</v>
      </c>
      <c r="J119" s="468">
        <v>0</v>
      </c>
      <c r="K119" s="475">
        <f aca="true" t="shared" si="14" ref="J119:K126">+G119+I119</f>
        <v>0</v>
      </c>
      <c r="L119" s="438"/>
    </row>
    <row r="120" spans="1:12" ht="12.75">
      <c r="A120" s="191" t="s">
        <v>1652</v>
      </c>
      <c r="B120" s="192" t="s">
        <v>1653</v>
      </c>
      <c r="C120" s="193" t="s">
        <v>1654</v>
      </c>
      <c r="D120" s="194" t="s">
        <v>75</v>
      </c>
      <c r="E120" s="195">
        <v>2</v>
      </c>
      <c r="F120" s="445">
        <v>0</v>
      </c>
      <c r="G120" s="450">
        <f t="shared" si="9"/>
        <v>0</v>
      </c>
      <c r="H120" s="445">
        <v>0</v>
      </c>
      <c r="I120" s="460">
        <f t="shared" si="12"/>
        <v>0</v>
      </c>
      <c r="J120" s="468">
        <v>0</v>
      </c>
      <c r="K120" s="475">
        <f t="shared" si="14"/>
        <v>0</v>
      </c>
      <c r="L120" s="438"/>
    </row>
    <row r="121" spans="1:12" ht="12.75">
      <c r="A121" s="191" t="s">
        <v>1655</v>
      </c>
      <c r="B121" s="192" t="s">
        <v>1656</v>
      </c>
      <c r="C121" s="193" t="s">
        <v>1657</v>
      </c>
      <c r="D121" s="194" t="s">
        <v>1362</v>
      </c>
      <c r="E121" s="195">
        <v>2</v>
      </c>
      <c r="F121" s="445">
        <v>0</v>
      </c>
      <c r="G121" s="450">
        <f t="shared" si="9"/>
        <v>0</v>
      </c>
      <c r="H121" s="445">
        <v>0</v>
      </c>
      <c r="I121" s="460">
        <f t="shared" si="12"/>
        <v>0</v>
      </c>
      <c r="J121" s="468">
        <v>0</v>
      </c>
      <c r="K121" s="475">
        <f t="shared" si="14"/>
        <v>0</v>
      </c>
      <c r="L121" s="438"/>
    </row>
    <row r="122" spans="1:12" ht="12.75">
      <c r="A122" s="191" t="s">
        <v>1658</v>
      </c>
      <c r="B122" s="192" t="s">
        <v>1659</v>
      </c>
      <c r="C122" s="193" t="s">
        <v>1660</v>
      </c>
      <c r="D122" s="194" t="s">
        <v>75</v>
      </c>
      <c r="E122" s="195">
        <v>2</v>
      </c>
      <c r="F122" s="445">
        <v>0</v>
      </c>
      <c r="G122" s="450">
        <f t="shared" si="9"/>
        <v>0</v>
      </c>
      <c r="H122" s="445">
        <v>0</v>
      </c>
      <c r="I122" s="460">
        <f t="shared" si="12"/>
        <v>0</v>
      </c>
      <c r="J122" s="468">
        <v>0</v>
      </c>
      <c r="K122" s="475">
        <f t="shared" si="14"/>
        <v>0</v>
      </c>
      <c r="L122" s="438"/>
    </row>
    <row r="123" spans="1:12" ht="12.75">
      <c r="A123" s="191" t="s">
        <v>1661</v>
      </c>
      <c r="B123" s="192"/>
      <c r="C123" s="193" t="s">
        <v>1662</v>
      </c>
      <c r="D123" s="194" t="s">
        <v>158</v>
      </c>
      <c r="E123" s="198">
        <f>SUM(E92:E105)</f>
        <v>1419</v>
      </c>
      <c r="F123" s="445">
        <v>0</v>
      </c>
      <c r="G123" s="450">
        <f t="shared" si="9"/>
        <v>0</v>
      </c>
      <c r="H123" s="445">
        <v>0</v>
      </c>
      <c r="I123" s="460">
        <f t="shared" si="12"/>
        <v>0</v>
      </c>
      <c r="J123" s="468">
        <v>0</v>
      </c>
      <c r="K123" s="475">
        <f t="shared" si="14"/>
        <v>0</v>
      </c>
      <c r="L123" s="438"/>
    </row>
    <row r="124" spans="1:12" ht="12.75">
      <c r="A124" s="191" t="s">
        <v>1663</v>
      </c>
      <c r="B124" s="192"/>
      <c r="C124" s="193" t="s">
        <v>1664</v>
      </c>
      <c r="D124" s="194" t="s">
        <v>158</v>
      </c>
      <c r="E124" s="198">
        <v>1161</v>
      </c>
      <c r="F124" s="445">
        <v>0</v>
      </c>
      <c r="G124" s="450">
        <f t="shared" si="9"/>
        <v>0</v>
      </c>
      <c r="H124" s="445">
        <v>0</v>
      </c>
      <c r="I124" s="460">
        <f t="shared" si="12"/>
        <v>0</v>
      </c>
      <c r="J124" s="468">
        <f t="shared" si="14"/>
        <v>0</v>
      </c>
      <c r="K124" s="475">
        <f t="shared" si="14"/>
        <v>0</v>
      </c>
      <c r="L124" s="438"/>
    </row>
    <row r="125" spans="1:12" ht="25.5">
      <c r="A125" s="197" t="s">
        <v>1665</v>
      </c>
      <c r="B125" s="199"/>
      <c r="C125" s="200" t="s">
        <v>1412</v>
      </c>
      <c r="D125" s="201" t="s">
        <v>106</v>
      </c>
      <c r="E125" s="202">
        <v>1.4</v>
      </c>
      <c r="F125" s="445">
        <v>0</v>
      </c>
      <c r="G125" s="450">
        <f t="shared" si="9"/>
        <v>0</v>
      </c>
      <c r="H125" s="445">
        <v>0</v>
      </c>
      <c r="I125" s="460">
        <f t="shared" si="12"/>
        <v>0</v>
      </c>
      <c r="J125" s="470">
        <f t="shared" si="14"/>
        <v>0</v>
      </c>
      <c r="K125" s="477">
        <f t="shared" si="14"/>
        <v>0</v>
      </c>
      <c r="L125" s="438"/>
    </row>
    <row r="126" spans="1:12" ht="25.5">
      <c r="A126" s="191" t="s">
        <v>1666</v>
      </c>
      <c r="B126" s="199"/>
      <c r="C126" s="200" t="s">
        <v>1667</v>
      </c>
      <c r="D126" s="201" t="s">
        <v>106</v>
      </c>
      <c r="E126" s="202">
        <v>1.6</v>
      </c>
      <c r="F126" s="445">
        <v>0</v>
      </c>
      <c r="G126" s="450">
        <f t="shared" si="9"/>
        <v>0</v>
      </c>
      <c r="H126" s="445">
        <v>0</v>
      </c>
      <c r="I126" s="460">
        <f t="shared" si="12"/>
        <v>0</v>
      </c>
      <c r="J126" s="470">
        <f t="shared" si="14"/>
        <v>0</v>
      </c>
      <c r="K126" s="478">
        <f t="shared" si="14"/>
        <v>0</v>
      </c>
      <c r="L126" s="438"/>
    </row>
    <row r="127" spans="1:12" ht="13.5">
      <c r="A127" s="176"/>
      <c r="B127" s="176"/>
      <c r="C127" s="177"/>
      <c r="D127" s="178"/>
      <c r="E127" s="179"/>
      <c r="F127" s="179"/>
      <c r="G127" s="180"/>
      <c r="H127" s="180"/>
      <c r="I127" s="457"/>
      <c r="J127" s="465"/>
      <c r="K127" s="181"/>
      <c r="L127" s="182"/>
    </row>
    <row r="128" spans="1:12" ht="13.5">
      <c r="A128" s="183" t="s">
        <v>1668</v>
      </c>
      <c r="B128" s="183"/>
      <c r="C128" s="183" t="s">
        <v>1669</v>
      </c>
      <c r="D128" s="184"/>
      <c r="E128" s="185"/>
      <c r="F128" s="443"/>
      <c r="G128" s="448"/>
      <c r="H128" s="443"/>
      <c r="I128" s="458"/>
      <c r="J128" s="466"/>
      <c r="K128" s="448"/>
      <c r="L128" s="437">
        <f>SUM(K129:K144)</f>
        <v>0</v>
      </c>
    </row>
    <row r="129" spans="1:12" ht="12.75">
      <c r="A129" s="186" t="s">
        <v>1670</v>
      </c>
      <c r="B129" s="187"/>
      <c r="C129" s="188" t="s">
        <v>1671</v>
      </c>
      <c r="D129" s="189" t="s">
        <v>1362</v>
      </c>
      <c r="E129" s="203">
        <v>6</v>
      </c>
      <c r="F129" s="444">
        <v>0</v>
      </c>
      <c r="G129" s="449">
        <f>E129*F129</f>
        <v>0</v>
      </c>
      <c r="H129" s="444">
        <v>0</v>
      </c>
      <c r="I129" s="459">
        <f>E129*H129</f>
        <v>0</v>
      </c>
      <c r="J129" s="467">
        <f aca="true" t="shared" si="15" ref="J129:K144">+F129+H129</f>
        <v>0</v>
      </c>
      <c r="K129" s="479">
        <f t="shared" si="15"/>
        <v>0</v>
      </c>
      <c r="L129" s="438"/>
    </row>
    <row r="130" spans="1:12" ht="12.75">
      <c r="A130" s="191" t="s">
        <v>1672</v>
      </c>
      <c r="B130" s="192"/>
      <c r="C130" s="193" t="s">
        <v>1673</v>
      </c>
      <c r="D130" s="194" t="s">
        <v>1362</v>
      </c>
      <c r="E130" s="198">
        <v>8</v>
      </c>
      <c r="F130" s="445">
        <v>0</v>
      </c>
      <c r="G130" s="450">
        <f>E130*F130</f>
        <v>0</v>
      </c>
      <c r="H130" s="445">
        <v>0</v>
      </c>
      <c r="I130" s="460">
        <f>E130*H130</f>
        <v>0</v>
      </c>
      <c r="J130" s="468">
        <f t="shared" si="15"/>
        <v>0</v>
      </c>
      <c r="K130" s="477">
        <f t="shared" si="15"/>
        <v>0</v>
      </c>
      <c r="L130" s="438"/>
    </row>
    <row r="131" spans="1:12" ht="12.75">
      <c r="A131" s="191" t="s">
        <v>1674</v>
      </c>
      <c r="B131" s="192"/>
      <c r="C131" s="193" t="s">
        <v>1675</v>
      </c>
      <c r="D131" s="194" t="s">
        <v>1362</v>
      </c>
      <c r="E131" s="198">
        <v>6</v>
      </c>
      <c r="F131" s="445">
        <v>0</v>
      </c>
      <c r="G131" s="450">
        <f>E131*F131</f>
        <v>0</v>
      </c>
      <c r="H131" s="445">
        <v>0</v>
      </c>
      <c r="I131" s="460">
        <f>E131*H131</f>
        <v>0</v>
      </c>
      <c r="J131" s="468">
        <f t="shared" si="15"/>
        <v>0</v>
      </c>
      <c r="K131" s="477">
        <f t="shared" si="15"/>
        <v>0</v>
      </c>
      <c r="L131" s="438"/>
    </row>
    <row r="132" spans="1:12" ht="12.75">
      <c r="A132" s="191" t="s">
        <v>1676</v>
      </c>
      <c r="B132" s="192"/>
      <c r="C132" s="193" t="s">
        <v>1677</v>
      </c>
      <c r="D132" s="194" t="s">
        <v>75</v>
      </c>
      <c r="E132" s="198">
        <v>1</v>
      </c>
      <c r="F132" s="445">
        <v>0</v>
      </c>
      <c r="G132" s="450">
        <f>E132*F132</f>
        <v>0</v>
      </c>
      <c r="H132" s="445">
        <v>0</v>
      </c>
      <c r="I132" s="460">
        <f>E132*H132</f>
        <v>0</v>
      </c>
      <c r="J132" s="468">
        <f t="shared" si="15"/>
        <v>0</v>
      </c>
      <c r="K132" s="477">
        <f t="shared" si="15"/>
        <v>0</v>
      </c>
      <c r="L132" s="438"/>
    </row>
    <row r="133" spans="1:12" ht="25.5">
      <c r="A133" s="191" t="s">
        <v>1678</v>
      </c>
      <c r="B133" s="192" t="s">
        <v>1679</v>
      </c>
      <c r="C133" s="193" t="s">
        <v>1680</v>
      </c>
      <c r="D133" s="194" t="s">
        <v>1362</v>
      </c>
      <c r="E133" s="195">
        <v>2</v>
      </c>
      <c r="F133" s="445">
        <v>0</v>
      </c>
      <c r="G133" s="450">
        <f aca="true" t="shared" si="16" ref="G133:G144">E133*F133</f>
        <v>0</v>
      </c>
      <c r="H133" s="445">
        <v>0</v>
      </c>
      <c r="I133" s="460">
        <f aca="true" t="shared" si="17" ref="I133:I144">E133*H133</f>
        <v>0</v>
      </c>
      <c r="J133" s="468">
        <f t="shared" si="15"/>
        <v>0</v>
      </c>
      <c r="K133" s="477">
        <f t="shared" si="15"/>
        <v>0</v>
      </c>
      <c r="L133" s="438"/>
    </row>
    <row r="134" spans="1:12" ht="12.75">
      <c r="A134" s="191" t="s">
        <v>1681</v>
      </c>
      <c r="B134" s="192" t="s">
        <v>1682</v>
      </c>
      <c r="C134" s="193" t="s">
        <v>1683</v>
      </c>
      <c r="D134" s="194" t="s">
        <v>1362</v>
      </c>
      <c r="E134" s="198">
        <v>7</v>
      </c>
      <c r="F134" s="445">
        <v>0</v>
      </c>
      <c r="G134" s="450">
        <f t="shared" si="16"/>
        <v>0</v>
      </c>
      <c r="H134" s="445">
        <v>0</v>
      </c>
      <c r="I134" s="460">
        <f t="shared" si="17"/>
        <v>0</v>
      </c>
      <c r="J134" s="468">
        <f t="shared" si="15"/>
        <v>0</v>
      </c>
      <c r="K134" s="477">
        <f t="shared" si="15"/>
        <v>0</v>
      </c>
      <c r="L134" s="438"/>
    </row>
    <row r="135" spans="1:12" ht="25.5">
      <c r="A135" s="191" t="s">
        <v>1684</v>
      </c>
      <c r="B135" s="192" t="s">
        <v>1685</v>
      </c>
      <c r="C135" s="193" t="s">
        <v>1686</v>
      </c>
      <c r="D135" s="194" t="s">
        <v>1362</v>
      </c>
      <c r="E135" s="195">
        <v>7</v>
      </c>
      <c r="F135" s="445">
        <v>0</v>
      </c>
      <c r="G135" s="450">
        <f>E135*F135</f>
        <v>0</v>
      </c>
      <c r="H135" s="445">
        <v>0</v>
      </c>
      <c r="I135" s="460">
        <f>E135*H135</f>
        <v>0</v>
      </c>
      <c r="J135" s="468">
        <f>+F135+H135</f>
        <v>0</v>
      </c>
      <c r="K135" s="477">
        <f t="shared" si="15"/>
        <v>0</v>
      </c>
      <c r="L135" s="438"/>
    </row>
    <row r="136" spans="1:12" ht="12.75">
      <c r="A136" s="191" t="s">
        <v>1687</v>
      </c>
      <c r="B136" s="192" t="s">
        <v>1688</v>
      </c>
      <c r="C136" s="193" t="s">
        <v>1689</v>
      </c>
      <c r="D136" s="194" t="s">
        <v>1362</v>
      </c>
      <c r="E136" s="195">
        <v>3</v>
      </c>
      <c r="F136" s="445">
        <v>0</v>
      </c>
      <c r="G136" s="450">
        <f t="shared" si="16"/>
        <v>0</v>
      </c>
      <c r="H136" s="445">
        <v>0</v>
      </c>
      <c r="I136" s="460">
        <f t="shared" si="17"/>
        <v>0</v>
      </c>
      <c r="J136" s="468">
        <f t="shared" si="15"/>
        <v>0</v>
      </c>
      <c r="K136" s="477">
        <f t="shared" si="15"/>
        <v>0</v>
      </c>
      <c r="L136" s="438"/>
    </row>
    <row r="137" spans="1:12" ht="25.5">
      <c r="A137" s="191" t="s">
        <v>1690</v>
      </c>
      <c r="B137" s="192" t="s">
        <v>1691</v>
      </c>
      <c r="C137" s="193" t="s">
        <v>1692</v>
      </c>
      <c r="D137" s="194" t="s">
        <v>1362</v>
      </c>
      <c r="E137" s="195">
        <v>15</v>
      </c>
      <c r="F137" s="445">
        <v>0</v>
      </c>
      <c r="G137" s="450">
        <f t="shared" si="16"/>
        <v>0</v>
      </c>
      <c r="H137" s="445">
        <v>0</v>
      </c>
      <c r="I137" s="460">
        <f t="shared" si="17"/>
        <v>0</v>
      </c>
      <c r="J137" s="468">
        <f t="shared" si="15"/>
        <v>0</v>
      </c>
      <c r="K137" s="477">
        <f t="shared" si="15"/>
        <v>0</v>
      </c>
      <c r="L137" s="438"/>
    </row>
    <row r="138" spans="1:12" ht="25.5">
      <c r="A138" s="191" t="s">
        <v>1693</v>
      </c>
      <c r="B138" s="192" t="s">
        <v>1694</v>
      </c>
      <c r="C138" s="193" t="s">
        <v>1695</v>
      </c>
      <c r="D138" s="194" t="s">
        <v>1362</v>
      </c>
      <c r="E138" s="198">
        <v>5</v>
      </c>
      <c r="F138" s="445">
        <v>0</v>
      </c>
      <c r="G138" s="450">
        <f t="shared" si="16"/>
        <v>0</v>
      </c>
      <c r="H138" s="445">
        <v>0</v>
      </c>
      <c r="I138" s="460">
        <f t="shared" si="17"/>
        <v>0</v>
      </c>
      <c r="J138" s="468">
        <f t="shared" si="15"/>
        <v>0</v>
      </c>
      <c r="K138" s="477">
        <f t="shared" si="15"/>
        <v>0</v>
      </c>
      <c r="L138" s="438"/>
    </row>
    <row r="139" spans="1:12" ht="25.5">
      <c r="A139" s="191" t="s">
        <v>1696</v>
      </c>
      <c r="B139" s="192" t="s">
        <v>1697</v>
      </c>
      <c r="C139" s="193" t="s">
        <v>1698</v>
      </c>
      <c r="D139" s="194" t="s">
        <v>1362</v>
      </c>
      <c r="E139" s="195">
        <v>2</v>
      </c>
      <c r="F139" s="445">
        <v>0</v>
      </c>
      <c r="G139" s="450">
        <f t="shared" si="16"/>
        <v>0</v>
      </c>
      <c r="H139" s="445">
        <v>0</v>
      </c>
      <c r="I139" s="460">
        <f t="shared" si="17"/>
        <v>0</v>
      </c>
      <c r="J139" s="468">
        <f t="shared" si="15"/>
        <v>0</v>
      </c>
      <c r="K139" s="477">
        <f t="shared" si="15"/>
        <v>0</v>
      </c>
      <c r="L139" s="438"/>
    </row>
    <row r="140" spans="1:12" ht="12.75">
      <c r="A140" s="191" t="s">
        <v>1699</v>
      </c>
      <c r="B140" s="192" t="s">
        <v>1700</v>
      </c>
      <c r="C140" s="193" t="s">
        <v>1701</v>
      </c>
      <c r="D140" s="194" t="s">
        <v>1362</v>
      </c>
      <c r="E140" s="195">
        <v>2</v>
      </c>
      <c r="F140" s="445">
        <v>0</v>
      </c>
      <c r="G140" s="450">
        <f>E140*F140</f>
        <v>0</v>
      </c>
      <c r="H140" s="445">
        <v>0</v>
      </c>
      <c r="I140" s="460">
        <f>E140*H140</f>
        <v>0</v>
      </c>
      <c r="J140" s="468">
        <f>+F140+H140</f>
        <v>0</v>
      </c>
      <c r="K140" s="477">
        <f>+G140+I140</f>
        <v>0</v>
      </c>
      <c r="L140" s="438"/>
    </row>
    <row r="141" spans="1:12" ht="12.75">
      <c r="A141" s="191" t="s">
        <v>1702</v>
      </c>
      <c r="B141" s="192"/>
      <c r="C141" s="193" t="s">
        <v>1703</v>
      </c>
      <c r="D141" s="194" t="s">
        <v>75</v>
      </c>
      <c r="E141" s="195">
        <v>2</v>
      </c>
      <c r="F141" s="445">
        <v>0</v>
      </c>
      <c r="G141" s="450">
        <f t="shared" si="16"/>
        <v>0</v>
      </c>
      <c r="H141" s="445">
        <v>0</v>
      </c>
      <c r="I141" s="460">
        <f t="shared" si="17"/>
        <v>0</v>
      </c>
      <c r="J141" s="468">
        <f t="shared" si="15"/>
        <v>0</v>
      </c>
      <c r="K141" s="477">
        <f t="shared" si="15"/>
        <v>0</v>
      </c>
      <c r="L141" s="438"/>
    </row>
    <row r="142" spans="1:12" ht="12.75">
      <c r="A142" s="197" t="s">
        <v>1704</v>
      </c>
      <c r="B142" s="199"/>
      <c r="C142" s="200" t="s">
        <v>1585</v>
      </c>
      <c r="D142" s="194" t="s">
        <v>75</v>
      </c>
      <c r="E142" s="195">
        <v>2</v>
      </c>
      <c r="F142" s="445">
        <v>0</v>
      </c>
      <c r="G142" s="450">
        <f>E142*F142</f>
        <v>0</v>
      </c>
      <c r="H142" s="445">
        <v>0</v>
      </c>
      <c r="I142" s="460">
        <f>E142*H142</f>
        <v>0</v>
      </c>
      <c r="J142" s="468">
        <f>+F142+H142</f>
        <v>0</v>
      </c>
      <c r="K142" s="477">
        <f>+G142+I142</f>
        <v>0</v>
      </c>
      <c r="L142" s="438"/>
    </row>
    <row r="143" spans="1:12" ht="25.5">
      <c r="A143" s="191" t="s">
        <v>1705</v>
      </c>
      <c r="B143" s="199"/>
      <c r="C143" s="200" t="s">
        <v>1412</v>
      </c>
      <c r="D143" s="201" t="s">
        <v>106</v>
      </c>
      <c r="E143" s="202">
        <v>0.8</v>
      </c>
      <c r="F143" s="445">
        <v>0</v>
      </c>
      <c r="G143" s="451">
        <f>E143*F143</f>
        <v>0</v>
      </c>
      <c r="H143" s="445">
        <v>0</v>
      </c>
      <c r="I143" s="461">
        <f>E143*H143</f>
        <v>0</v>
      </c>
      <c r="J143" s="470">
        <f>+F143+H143</f>
        <v>0</v>
      </c>
      <c r="K143" s="477">
        <f>+G143+I143</f>
        <v>0</v>
      </c>
      <c r="L143" s="438"/>
    </row>
    <row r="144" spans="1:12" ht="25.5">
      <c r="A144" s="191" t="s">
        <v>1586</v>
      </c>
      <c r="B144" s="192"/>
      <c r="C144" s="193" t="s">
        <v>1706</v>
      </c>
      <c r="D144" s="194" t="s">
        <v>106</v>
      </c>
      <c r="E144" s="195">
        <v>0.83</v>
      </c>
      <c r="F144" s="445">
        <v>0</v>
      </c>
      <c r="G144" s="450">
        <f t="shared" si="16"/>
        <v>0</v>
      </c>
      <c r="H144" s="445">
        <v>0</v>
      </c>
      <c r="I144" s="460">
        <f t="shared" si="17"/>
        <v>0</v>
      </c>
      <c r="J144" s="470">
        <f t="shared" si="15"/>
        <v>0</v>
      </c>
      <c r="K144" s="480">
        <f t="shared" si="15"/>
        <v>0</v>
      </c>
      <c r="L144" s="438"/>
    </row>
    <row r="145" spans="1:12" ht="13.5">
      <c r="A145" s="176"/>
      <c r="B145" s="176"/>
      <c r="C145" s="177"/>
      <c r="D145" s="178"/>
      <c r="E145" s="179"/>
      <c r="F145" s="179"/>
      <c r="G145" s="180"/>
      <c r="H145" s="180"/>
      <c r="I145" s="457"/>
      <c r="J145" s="465"/>
      <c r="K145" s="181"/>
      <c r="L145" s="182"/>
    </row>
    <row r="146" spans="1:12" ht="13.5">
      <c r="A146" s="183" t="s">
        <v>1707</v>
      </c>
      <c r="B146" s="183"/>
      <c r="C146" s="183" t="s">
        <v>1708</v>
      </c>
      <c r="D146" s="184"/>
      <c r="E146" s="185"/>
      <c r="F146" s="443"/>
      <c r="G146" s="448"/>
      <c r="H146" s="443"/>
      <c r="I146" s="458"/>
      <c r="J146" s="466"/>
      <c r="K146" s="448"/>
      <c r="L146" s="437">
        <f>SUM(K147:K159)</f>
        <v>0</v>
      </c>
    </row>
    <row r="147" spans="1:12" ht="12.75">
      <c r="A147" s="191" t="s">
        <v>1670</v>
      </c>
      <c r="B147" s="192"/>
      <c r="C147" s="193" t="s">
        <v>1709</v>
      </c>
      <c r="D147" s="194" t="s">
        <v>75</v>
      </c>
      <c r="E147" s="198">
        <v>17</v>
      </c>
      <c r="F147" s="445">
        <v>0</v>
      </c>
      <c r="G147" s="450">
        <f>E147*F147</f>
        <v>0</v>
      </c>
      <c r="H147" s="445">
        <v>0</v>
      </c>
      <c r="I147" s="460">
        <f>E147*H147</f>
        <v>0</v>
      </c>
      <c r="J147" s="468">
        <f aca="true" t="shared" si="18" ref="J147:K159">+F147+H147</f>
        <v>0</v>
      </c>
      <c r="K147" s="477">
        <f t="shared" si="18"/>
        <v>0</v>
      </c>
      <c r="L147" s="438"/>
    </row>
    <row r="148" spans="1:12" ht="12.75">
      <c r="A148" s="191" t="s">
        <v>1672</v>
      </c>
      <c r="B148" s="192"/>
      <c r="C148" s="193" t="s">
        <v>1710</v>
      </c>
      <c r="D148" s="194" t="s">
        <v>75</v>
      </c>
      <c r="E148" s="198">
        <v>6</v>
      </c>
      <c r="F148" s="445">
        <v>0</v>
      </c>
      <c r="G148" s="450">
        <f>E148*F148</f>
        <v>0</v>
      </c>
      <c r="H148" s="445">
        <v>0</v>
      </c>
      <c r="I148" s="460">
        <f>E148*H148</f>
        <v>0</v>
      </c>
      <c r="J148" s="468">
        <f t="shared" si="18"/>
        <v>0</v>
      </c>
      <c r="K148" s="477">
        <f t="shared" si="18"/>
        <v>0</v>
      </c>
      <c r="L148" s="438"/>
    </row>
    <row r="149" spans="1:12" ht="12.75">
      <c r="A149" s="191" t="s">
        <v>1674</v>
      </c>
      <c r="B149" s="192"/>
      <c r="C149" s="193" t="s">
        <v>1711</v>
      </c>
      <c r="D149" s="194" t="s">
        <v>75</v>
      </c>
      <c r="E149" s="198">
        <v>6</v>
      </c>
      <c r="F149" s="445">
        <v>0</v>
      </c>
      <c r="G149" s="450">
        <f>E149*F149</f>
        <v>0</v>
      </c>
      <c r="H149" s="445">
        <v>0</v>
      </c>
      <c r="I149" s="460">
        <f>E149*H149</f>
        <v>0</v>
      </c>
      <c r="J149" s="468">
        <f t="shared" si="18"/>
        <v>0</v>
      </c>
      <c r="K149" s="477">
        <f t="shared" si="18"/>
        <v>0</v>
      </c>
      <c r="L149" s="438"/>
    </row>
    <row r="150" spans="1:12" ht="12.75">
      <c r="A150" s="191" t="s">
        <v>1712</v>
      </c>
      <c r="B150" s="192" t="s">
        <v>1713</v>
      </c>
      <c r="C150" s="193" t="s">
        <v>1714</v>
      </c>
      <c r="D150" s="194" t="s">
        <v>75</v>
      </c>
      <c r="E150" s="195">
        <v>10</v>
      </c>
      <c r="F150" s="445">
        <v>0</v>
      </c>
      <c r="G150" s="450">
        <f aca="true" t="shared" si="19" ref="G150:G159">E150*F150</f>
        <v>0</v>
      </c>
      <c r="H150" s="445">
        <v>0</v>
      </c>
      <c r="I150" s="460">
        <f aca="true" t="shared" si="20" ref="I150:I159">E150*H150</f>
        <v>0</v>
      </c>
      <c r="J150" s="468">
        <f t="shared" si="18"/>
        <v>0</v>
      </c>
      <c r="K150" s="475">
        <f t="shared" si="18"/>
        <v>0</v>
      </c>
      <c r="L150" s="438"/>
    </row>
    <row r="151" spans="1:12" ht="12.75">
      <c r="A151" s="191" t="s">
        <v>1715</v>
      </c>
      <c r="B151" s="192" t="s">
        <v>1716</v>
      </c>
      <c r="C151" s="193" t="s">
        <v>1717</v>
      </c>
      <c r="D151" s="194" t="s">
        <v>75</v>
      </c>
      <c r="E151" s="195">
        <v>3</v>
      </c>
      <c r="F151" s="445">
        <v>0</v>
      </c>
      <c r="G151" s="450">
        <f t="shared" si="19"/>
        <v>0</v>
      </c>
      <c r="H151" s="445">
        <v>0</v>
      </c>
      <c r="I151" s="460">
        <f t="shared" si="20"/>
        <v>0</v>
      </c>
      <c r="J151" s="468">
        <f t="shared" si="18"/>
        <v>0</v>
      </c>
      <c r="K151" s="475">
        <f t="shared" si="18"/>
        <v>0</v>
      </c>
      <c r="L151" s="438"/>
    </row>
    <row r="152" spans="1:12" ht="25.5">
      <c r="A152" s="191" t="s">
        <v>1718</v>
      </c>
      <c r="B152" s="192" t="s">
        <v>1719</v>
      </c>
      <c r="C152" s="193" t="s">
        <v>1720</v>
      </c>
      <c r="D152" s="194" t="s">
        <v>1362</v>
      </c>
      <c r="E152" s="195">
        <v>8</v>
      </c>
      <c r="F152" s="445">
        <v>0</v>
      </c>
      <c r="G152" s="450">
        <f t="shared" si="19"/>
        <v>0</v>
      </c>
      <c r="H152" s="445">
        <v>0</v>
      </c>
      <c r="I152" s="460">
        <f t="shared" si="20"/>
        <v>0</v>
      </c>
      <c r="J152" s="468">
        <f t="shared" si="18"/>
        <v>0</v>
      </c>
      <c r="K152" s="475">
        <f t="shared" si="18"/>
        <v>0</v>
      </c>
      <c r="L152" s="438"/>
    </row>
    <row r="153" spans="1:12" ht="25.5">
      <c r="A153" s="191" t="s">
        <v>1721</v>
      </c>
      <c r="B153" s="192" t="s">
        <v>1722</v>
      </c>
      <c r="C153" s="193" t="s">
        <v>1723</v>
      </c>
      <c r="D153" s="194" t="s">
        <v>1362</v>
      </c>
      <c r="E153" s="195">
        <v>7</v>
      </c>
      <c r="F153" s="445">
        <v>0</v>
      </c>
      <c r="G153" s="450">
        <f>E153*F153</f>
        <v>0</v>
      </c>
      <c r="H153" s="445">
        <v>0</v>
      </c>
      <c r="I153" s="460">
        <f>E153*H153</f>
        <v>0</v>
      </c>
      <c r="J153" s="468">
        <f>+F153+H153</f>
        <v>0</v>
      </c>
      <c r="K153" s="475">
        <f>+G153+I153</f>
        <v>0</v>
      </c>
      <c r="L153" s="438"/>
    </row>
    <row r="154" spans="1:12" ht="25.5">
      <c r="A154" s="191" t="s">
        <v>1724</v>
      </c>
      <c r="B154" s="192" t="s">
        <v>1725</v>
      </c>
      <c r="C154" s="193" t="s">
        <v>1726</v>
      </c>
      <c r="D154" s="194" t="s">
        <v>1362</v>
      </c>
      <c r="E154" s="195">
        <v>2</v>
      </c>
      <c r="F154" s="445">
        <v>0</v>
      </c>
      <c r="G154" s="450">
        <f t="shared" si="19"/>
        <v>0</v>
      </c>
      <c r="H154" s="445">
        <v>0</v>
      </c>
      <c r="I154" s="460">
        <f t="shared" si="20"/>
        <v>0</v>
      </c>
      <c r="J154" s="468">
        <f t="shared" si="18"/>
        <v>0</v>
      </c>
      <c r="K154" s="475">
        <f t="shared" si="18"/>
        <v>0</v>
      </c>
      <c r="L154" s="438"/>
    </row>
    <row r="155" spans="1:12" ht="25.5">
      <c r="A155" s="191" t="s">
        <v>1727</v>
      </c>
      <c r="B155" s="192" t="s">
        <v>1728</v>
      </c>
      <c r="C155" s="193" t="s">
        <v>1729</v>
      </c>
      <c r="D155" s="194" t="s">
        <v>1362</v>
      </c>
      <c r="E155" s="195">
        <v>7</v>
      </c>
      <c r="F155" s="445">
        <v>0</v>
      </c>
      <c r="G155" s="450">
        <f t="shared" si="19"/>
        <v>0</v>
      </c>
      <c r="H155" s="445">
        <v>0</v>
      </c>
      <c r="I155" s="460">
        <f t="shared" si="20"/>
        <v>0</v>
      </c>
      <c r="J155" s="468">
        <f t="shared" si="18"/>
        <v>0</v>
      </c>
      <c r="K155" s="475">
        <f t="shared" si="18"/>
        <v>0</v>
      </c>
      <c r="L155" s="438"/>
    </row>
    <row r="156" spans="1:12" ht="12.75">
      <c r="A156" s="191" t="s">
        <v>1730</v>
      </c>
      <c r="B156" s="192" t="s">
        <v>1731</v>
      </c>
      <c r="C156" s="193" t="s">
        <v>1732</v>
      </c>
      <c r="D156" s="194" t="s">
        <v>75</v>
      </c>
      <c r="E156" s="195">
        <v>7</v>
      </c>
      <c r="F156" s="445">
        <v>0</v>
      </c>
      <c r="G156" s="450">
        <f>E156*F156</f>
        <v>0</v>
      </c>
      <c r="H156" s="445">
        <v>0</v>
      </c>
      <c r="I156" s="460">
        <f>E156*H156</f>
        <v>0</v>
      </c>
      <c r="J156" s="468">
        <f>+F156+H156</f>
        <v>0</v>
      </c>
      <c r="K156" s="475">
        <f>+G156+I156</f>
        <v>0</v>
      </c>
      <c r="L156" s="438"/>
    </row>
    <row r="157" spans="1:12" ht="12.75">
      <c r="A157" s="191" t="s">
        <v>1733</v>
      </c>
      <c r="B157" s="192" t="s">
        <v>1734</v>
      </c>
      <c r="C157" s="193" t="s">
        <v>1735</v>
      </c>
      <c r="D157" s="194" t="s">
        <v>75</v>
      </c>
      <c r="E157" s="195">
        <v>4</v>
      </c>
      <c r="F157" s="445">
        <v>0</v>
      </c>
      <c r="G157" s="450">
        <f t="shared" si="19"/>
        <v>0</v>
      </c>
      <c r="H157" s="445">
        <v>0</v>
      </c>
      <c r="I157" s="460">
        <f t="shared" si="20"/>
        <v>0</v>
      </c>
      <c r="J157" s="468">
        <f t="shared" si="18"/>
        <v>0</v>
      </c>
      <c r="K157" s="475">
        <f t="shared" si="18"/>
        <v>0</v>
      </c>
      <c r="L157" s="438"/>
    </row>
    <row r="158" spans="1:12" ht="12.75">
      <c r="A158" s="191" t="s">
        <v>1736</v>
      </c>
      <c r="B158" s="192"/>
      <c r="C158" s="193" t="s">
        <v>1587</v>
      </c>
      <c r="D158" s="194" t="s">
        <v>75</v>
      </c>
      <c r="E158" s="195">
        <v>2</v>
      </c>
      <c r="F158" s="445">
        <v>0</v>
      </c>
      <c r="G158" s="450">
        <f>E158*F158</f>
        <v>0</v>
      </c>
      <c r="H158" s="445">
        <v>0</v>
      </c>
      <c r="I158" s="460">
        <f>E158*H158</f>
        <v>0</v>
      </c>
      <c r="J158" s="468">
        <f>+F158+H158</f>
        <v>0</v>
      </c>
      <c r="K158" s="475">
        <f>+G158+I158</f>
        <v>0</v>
      </c>
      <c r="L158" s="438"/>
    </row>
    <row r="159" spans="1:12" ht="25.5">
      <c r="A159" s="191" t="s">
        <v>1588</v>
      </c>
      <c r="B159" s="192"/>
      <c r="C159" s="193" t="s">
        <v>1706</v>
      </c>
      <c r="D159" s="194" t="s">
        <v>106</v>
      </c>
      <c r="E159" s="195">
        <v>0.15</v>
      </c>
      <c r="F159" s="445">
        <v>0</v>
      </c>
      <c r="G159" s="450">
        <f t="shared" si="19"/>
        <v>0</v>
      </c>
      <c r="H159" s="445">
        <v>0</v>
      </c>
      <c r="I159" s="460">
        <f t="shared" si="20"/>
        <v>0</v>
      </c>
      <c r="J159" s="470">
        <f t="shared" si="18"/>
        <v>0</v>
      </c>
      <c r="K159" s="478">
        <f t="shared" si="18"/>
        <v>0</v>
      </c>
      <c r="L159" s="438"/>
    </row>
    <row r="160" spans="1:12" ht="13.5">
      <c r="A160" s="176"/>
      <c r="B160" s="176"/>
      <c r="C160" s="177"/>
      <c r="D160" s="178"/>
      <c r="E160" s="179"/>
      <c r="F160" s="179"/>
      <c r="G160" s="180"/>
      <c r="H160" s="180"/>
      <c r="I160" s="457"/>
      <c r="J160" s="465"/>
      <c r="K160" s="181"/>
      <c r="L160" s="182"/>
    </row>
    <row r="161" spans="1:12" ht="25.5">
      <c r="A161" s="204" t="s">
        <v>1737</v>
      </c>
      <c r="B161" s="205"/>
      <c r="C161" s="206" t="s">
        <v>1738</v>
      </c>
      <c r="D161" s="207"/>
      <c r="E161" s="208"/>
      <c r="F161" s="209"/>
      <c r="G161" s="210"/>
      <c r="H161" s="209"/>
      <c r="I161" s="462"/>
      <c r="J161" s="471"/>
      <c r="K161" s="211"/>
      <c r="L161" s="437">
        <f>SUM(K162:K164)</f>
        <v>0</v>
      </c>
    </row>
    <row r="162" spans="1:12" ht="12.75">
      <c r="A162" s="186" t="s">
        <v>1739</v>
      </c>
      <c r="B162" s="212"/>
      <c r="C162" s="213" t="s">
        <v>1740</v>
      </c>
      <c r="D162" s="189" t="s">
        <v>1741</v>
      </c>
      <c r="E162" s="214">
        <v>0</v>
      </c>
      <c r="F162" s="446">
        <v>0</v>
      </c>
      <c r="G162" s="449">
        <f>E162*F162</f>
        <v>0</v>
      </c>
      <c r="H162" s="446">
        <v>0</v>
      </c>
      <c r="I162" s="459">
        <f>E162*H162</f>
        <v>0</v>
      </c>
      <c r="J162" s="472">
        <f>+F162+H162</f>
        <v>0</v>
      </c>
      <c r="K162" s="481">
        <f>I162+G162</f>
        <v>0</v>
      </c>
      <c r="L162" s="441"/>
    </row>
    <row r="163" spans="1:12" ht="12.75">
      <c r="A163" s="191" t="s">
        <v>1742</v>
      </c>
      <c r="B163" s="215"/>
      <c r="C163" s="216" t="s">
        <v>1740</v>
      </c>
      <c r="D163" s="194" t="s">
        <v>1741</v>
      </c>
      <c r="E163" s="217">
        <v>0</v>
      </c>
      <c r="F163" s="447">
        <v>0</v>
      </c>
      <c r="G163" s="450">
        <f>E163*F163</f>
        <v>0</v>
      </c>
      <c r="H163" s="447">
        <v>0</v>
      </c>
      <c r="I163" s="460">
        <f>E163*H163</f>
        <v>0</v>
      </c>
      <c r="J163" s="473">
        <f>+F163+H163</f>
        <v>0</v>
      </c>
      <c r="K163" s="482">
        <f>I163+G163</f>
        <v>0</v>
      </c>
      <c r="L163" s="439"/>
    </row>
    <row r="164" spans="1:12" ht="12.75">
      <c r="A164" s="191"/>
      <c r="B164" s="192"/>
      <c r="C164" s="193"/>
      <c r="D164" s="194"/>
      <c r="E164" s="195"/>
      <c r="F164" s="445"/>
      <c r="G164" s="450"/>
      <c r="H164" s="445"/>
      <c r="I164" s="460"/>
      <c r="J164" s="468"/>
      <c r="K164" s="475"/>
      <c r="L164" s="439"/>
    </row>
  </sheetData>
  <sheetProtection/>
  <mergeCells count="10">
    <mergeCell ref="F17:I17"/>
    <mergeCell ref="J17:L17"/>
    <mergeCell ref="C19:L19"/>
    <mergeCell ref="A3:L3"/>
    <mergeCell ref="A4:L4"/>
    <mergeCell ref="C12:K12"/>
    <mergeCell ref="C13:K13"/>
    <mergeCell ref="C14:K14"/>
    <mergeCell ref="F16:I16"/>
    <mergeCell ref="J16:L16"/>
  </mergeCells>
  <printOptions/>
  <pageMargins left="0.7" right="0.7" top="0.787401575" bottom="0.787401575" header="0.3" footer="0.3"/>
  <pageSetup horizontalDpi="600" verticalDpi="600" orientation="portrait" paperSize="9" scale="64" r:id="rId1"/>
  <headerFooter>
    <oddFooter>&amp;C&amp;A&amp;RStránka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F64"/>
  <sheetViews>
    <sheetView view="pageBreakPreview" zoomScaleSheetLayoutView="100" zoomScalePageLayoutView="0" workbookViewId="0" topLeftCell="A1">
      <selection activeCell="I45" sqref="I45"/>
    </sheetView>
  </sheetViews>
  <sheetFormatPr defaultColWidth="9.00390625" defaultRowHeight="12.75"/>
  <cols>
    <col min="2" max="2" width="59.25390625" style="0" customWidth="1"/>
    <col min="5" max="5" width="9.125" style="102" customWidth="1"/>
    <col min="6" max="6" width="15.125" style="102" customWidth="1"/>
  </cols>
  <sheetData>
    <row r="3" spans="1:6" ht="12.75">
      <c r="A3" s="218"/>
      <c r="B3" s="219" t="s">
        <v>1565</v>
      </c>
      <c r="C3" s="220"/>
      <c r="D3" s="219"/>
      <c r="E3" s="378"/>
      <c r="F3" s="378"/>
    </row>
    <row r="4" spans="1:6" ht="12.75">
      <c r="A4" s="221"/>
      <c r="B4" s="368" t="s">
        <v>1566</v>
      </c>
      <c r="C4" s="221"/>
      <c r="D4" s="219"/>
      <c r="E4" s="378"/>
      <c r="F4" s="378"/>
    </row>
    <row r="5" spans="1:6" ht="12.75">
      <c r="A5" s="222" t="s">
        <v>1743</v>
      </c>
      <c r="B5" s="221" t="s">
        <v>1744</v>
      </c>
      <c r="C5" s="221" t="s">
        <v>1745</v>
      </c>
      <c r="D5" s="221" t="s">
        <v>69</v>
      </c>
      <c r="E5" s="379" t="s">
        <v>1746</v>
      </c>
      <c r="F5" s="379" t="s">
        <v>1964</v>
      </c>
    </row>
    <row r="6" spans="1:6" ht="12.75">
      <c r="A6" s="218"/>
      <c r="B6" s="219" t="s">
        <v>1747</v>
      </c>
      <c r="C6" s="220"/>
      <c r="D6" s="219"/>
      <c r="E6" s="378"/>
      <c r="F6" s="378"/>
    </row>
    <row r="7" spans="1:6" ht="12.75">
      <c r="A7" s="218"/>
      <c r="B7" s="219" t="s">
        <v>1748</v>
      </c>
      <c r="C7" s="220" t="s">
        <v>158</v>
      </c>
      <c r="D7" s="219">
        <v>154</v>
      </c>
      <c r="E7" s="378">
        <v>0</v>
      </c>
      <c r="F7" s="378">
        <f>D7*E7</f>
        <v>0</v>
      </c>
    </row>
    <row r="8" spans="1:6" ht="12.75">
      <c r="A8" s="218"/>
      <c r="B8" s="219" t="s">
        <v>1749</v>
      </c>
      <c r="C8" s="220" t="s">
        <v>158</v>
      </c>
      <c r="D8" s="219">
        <v>182</v>
      </c>
      <c r="E8" s="378">
        <v>0</v>
      </c>
      <c r="F8" s="378">
        <f aca="true" t="shared" si="0" ref="F8:F14">D8*E8</f>
        <v>0</v>
      </c>
    </row>
    <row r="9" spans="1:6" ht="12.75">
      <c r="A9" s="218"/>
      <c r="B9" s="219" t="s">
        <v>1750</v>
      </c>
      <c r="C9" s="220" t="s">
        <v>158</v>
      </c>
      <c r="D9" s="219">
        <v>66</v>
      </c>
      <c r="E9" s="378">
        <v>0</v>
      </c>
      <c r="F9" s="378">
        <f t="shared" si="0"/>
        <v>0</v>
      </c>
    </row>
    <row r="10" spans="1:6" ht="12.75">
      <c r="A10" s="218"/>
      <c r="B10" s="219" t="s">
        <v>1751</v>
      </c>
      <c r="C10" s="220" t="s">
        <v>158</v>
      </c>
      <c r="D10" s="219">
        <v>36</v>
      </c>
      <c r="E10" s="378">
        <v>0</v>
      </c>
      <c r="F10" s="378">
        <f t="shared" si="0"/>
        <v>0</v>
      </c>
    </row>
    <row r="11" spans="1:6" ht="12.75">
      <c r="A11" s="218"/>
      <c r="B11" s="219" t="s">
        <v>1752</v>
      </c>
      <c r="C11" s="220" t="s">
        <v>158</v>
      </c>
      <c r="D11" s="219">
        <v>66</v>
      </c>
      <c r="E11" s="378">
        <v>0</v>
      </c>
      <c r="F11" s="378">
        <f t="shared" si="0"/>
        <v>0</v>
      </c>
    </row>
    <row r="12" spans="1:6" ht="12.75">
      <c r="A12" s="218"/>
      <c r="B12" s="219" t="s">
        <v>1753</v>
      </c>
      <c r="C12" s="220" t="s">
        <v>158</v>
      </c>
      <c r="D12" s="219">
        <v>100</v>
      </c>
      <c r="E12" s="378">
        <v>0</v>
      </c>
      <c r="F12" s="378">
        <f t="shared" si="0"/>
        <v>0</v>
      </c>
    </row>
    <row r="13" spans="1:6" ht="12.75">
      <c r="A13" s="218"/>
      <c r="B13" s="219" t="s">
        <v>1754</v>
      </c>
      <c r="C13" s="220" t="s">
        <v>158</v>
      </c>
      <c r="D13" s="219">
        <v>190</v>
      </c>
      <c r="E13" s="378">
        <v>0</v>
      </c>
      <c r="F13" s="378">
        <f t="shared" si="0"/>
        <v>0</v>
      </c>
    </row>
    <row r="14" spans="1:6" ht="12.75">
      <c r="A14" s="218"/>
      <c r="B14" s="219" t="s">
        <v>1755</v>
      </c>
      <c r="C14" s="220" t="s">
        <v>158</v>
      </c>
      <c r="D14" s="219">
        <v>190</v>
      </c>
      <c r="E14" s="378">
        <v>0</v>
      </c>
      <c r="F14" s="378">
        <f t="shared" si="0"/>
        <v>0</v>
      </c>
    </row>
    <row r="15" spans="1:6" ht="12.75">
      <c r="A15" s="218"/>
      <c r="B15" s="219"/>
      <c r="C15" s="220"/>
      <c r="D15" s="219"/>
      <c r="E15" s="378"/>
      <c r="F15" s="378"/>
    </row>
    <row r="16" spans="1:6" ht="12.75">
      <c r="A16" s="218"/>
      <c r="B16" s="219" t="s">
        <v>1756</v>
      </c>
      <c r="C16" s="220"/>
      <c r="D16" s="219"/>
      <c r="E16" s="378"/>
      <c r="F16" s="378"/>
    </row>
    <row r="17" spans="1:6" ht="12.75">
      <c r="A17" s="218"/>
      <c r="B17" s="219" t="s">
        <v>1757</v>
      </c>
      <c r="C17" s="220" t="s">
        <v>75</v>
      </c>
      <c r="D17" s="219">
        <v>2</v>
      </c>
      <c r="E17" s="378">
        <v>0</v>
      </c>
      <c r="F17" s="378">
        <f aca="true" t="shared" si="1" ref="F17:F25">D17*E17</f>
        <v>0</v>
      </c>
    </row>
    <row r="18" spans="1:6" ht="12.75">
      <c r="A18" s="218"/>
      <c r="B18" s="219" t="s">
        <v>1758</v>
      </c>
      <c r="C18" s="220" t="s">
        <v>75</v>
      </c>
      <c r="D18" s="223">
        <v>64</v>
      </c>
      <c r="E18" s="378">
        <v>0</v>
      </c>
      <c r="F18" s="378">
        <f t="shared" si="1"/>
        <v>0</v>
      </c>
    </row>
    <row r="19" spans="1:6" ht="12.75">
      <c r="A19" s="218"/>
      <c r="B19" s="219" t="s">
        <v>1759</v>
      </c>
      <c r="C19" s="220" t="s">
        <v>75</v>
      </c>
      <c r="D19" s="223">
        <v>12</v>
      </c>
      <c r="E19" s="378">
        <v>0</v>
      </c>
      <c r="F19" s="378">
        <f t="shared" si="1"/>
        <v>0</v>
      </c>
    </row>
    <row r="20" spans="1:6" ht="12.75">
      <c r="A20" s="218"/>
      <c r="B20" s="219" t="s">
        <v>1760</v>
      </c>
      <c r="C20" s="220" t="s">
        <v>75</v>
      </c>
      <c r="D20" s="219">
        <v>64</v>
      </c>
      <c r="E20" s="378">
        <v>0</v>
      </c>
      <c r="F20" s="378">
        <f t="shared" si="1"/>
        <v>0</v>
      </c>
    </row>
    <row r="21" spans="1:6" ht="12.75">
      <c r="A21" s="218"/>
      <c r="B21" s="219" t="s">
        <v>1761</v>
      </c>
      <c r="C21" s="220" t="s">
        <v>75</v>
      </c>
      <c r="D21" s="219">
        <v>12</v>
      </c>
      <c r="E21" s="378">
        <v>0</v>
      </c>
      <c r="F21" s="378">
        <f t="shared" si="1"/>
        <v>0</v>
      </c>
    </row>
    <row r="22" spans="1:6" ht="12.75">
      <c r="A22" s="218"/>
      <c r="B22" s="219" t="s">
        <v>1762</v>
      </c>
      <c r="C22" s="220" t="s">
        <v>75</v>
      </c>
      <c r="D22" s="219">
        <v>10</v>
      </c>
      <c r="E22" s="378">
        <v>0</v>
      </c>
      <c r="F22" s="378">
        <f t="shared" si="1"/>
        <v>0</v>
      </c>
    </row>
    <row r="23" spans="1:6" ht="12.75">
      <c r="A23" s="218"/>
      <c r="B23" s="219" t="s">
        <v>1763</v>
      </c>
      <c r="C23" s="220" t="s">
        <v>75</v>
      </c>
      <c r="D23" s="219">
        <v>2</v>
      </c>
      <c r="E23" s="378">
        <v>0</v>
      </c>
      <c r="F23" s="378">
        <f t="shared" si="1"/>
        <v>0</v>
      </c>
    </row>
    <row r="24" spans="1:6" ht="12.75">
      <c r="A24" s="218"/>
      <c r="B24" s="219" t="s">
        <v>1764</v>
      </c>
      <c r="C24" s="220" t="s">
        <v>75</v>
      </c>
      <c r="D24" s="219">
        <v>8</v>
      </c>
      <c r="E24" s="378">
        <v>0</v>
      </c>
      <c r="F24" s="378">
        <f t="shared" si="1"/>
        <v>0</v>
      </c>
    </row>
    <row r="25" spans="1:6" ht="12.75">
      <c r="A25" s="218"/>
      <c r="B25" s="219" t="s">
        <v>1765</v>
      </c>
      <c r="C25" s="220" t="s">
        <v>75</v>
      </c>
      <c r="D25" s="219">
        <v>250</v>
      </c>
      <c r="E25" s="378">
        <v>0</v>
      </c>
      <c r="F25" s="378">
        <f t="shared" si="1"/>
        <v>0</v>
      </c>
    </row>
    <row r="26" spans="1:6" ht="12.75">
      <c r="A26" s="218"/>
      <c r="B26" s="219" t="s">
        <v>1766</v>
      </c>
      <c r="C26" s="220"/>
      <c r="D26" s="219"/>
      <c r="E26" s="378"/>
      <c r="F26" s="378"/>
    </row>
    <row r="27" spans="1:6" ht="12.75">
      <c r="A27" s="218"/>
      <c r="B27" s="219" t="s">
        <v>1767</v>
      </c>
      <c r="C27" s="220" t="s">
        <v>75</v>
      </c>
      <c r="D27" s="219">
        <v>76</v>
      </c>
      <c r="E27" s="378">
        <v>0</v>
      </c>
      <c r="F27" s="378">
        <f aca="true" t="shared" si="2" ref="F27:F36">D27*E27</f>
        <v>0</v>
      </c>
    </row>
    <row r="28" spans="1:6" ht="12.75">
      <c r="A28" s="218"/>
      <c r="B28" s="219" t="s">
        <v>1768</v>
      </c>
      <c r="C28" s="220" t="s">
        <v>75</v>
      </c>
      <c r="D28" s="219">
        <v>2</v>
      </c>
      <c r="E28" s="378">
        <v>0</v>
      </c>
      <c r="F28" s="378">
        <f t="shared" si="2"/>
        <v>0</v>
      </c>
    </row>
    <row r="29" spans="1:6" ht="12.75">
      <c r="A29" s="218"/>
      <c r="B29" s="219" t="s">
        <v>1769</v>
      </c>
      <c r="C29" s="220" t="s">
        <v>75</v>
      </c>
      <c r="D29" s="219">
        <v>1</v>
      </c>
      <c r="E29" s="378">
        <v>0</v>
      </c>
      <c r="F29" s="378">
        <f t="shared" si="2"/>
        <v>0</v>
      </c>
    </row>
    <row r="30" spans="1:6" ht="12.75">
      <c r="A30" s="218"/>
      <c r="B30" s="219" t="s">
        <v>1770</v>
      </c>
      <c r="C30" s="220" t="s">
        <v>75</v>
      </c>
      <c r="D30" s="219">
        <v>10</v>
      </c>
      <c r="E30" s="378">
        <v>0</v>
      </c>
      <c r="F30" s="378">
        <f t="shared" si="2"/>
        <v>0</v>
      </c>
    </row>
    <row r="31" spans="1:6" ht="12.75">
      <c r="A31" s="218"/>
      <c r="B31" s="219" t="s">
        <v>1771</v>
      </c>
      <c r="C31" s="220" t="s">
        <v>75</v>
      </c>
      <c r="D31" s="219">
        <v>10</v>
      </c>
      <c r="E31" s="378">
        <v>0</v>
      </c>
      <c r="F31" s="378">
        <f t="shared" si="2"/>
        <v>0</v>
      </c>
    </row>
    <row r="32" spans="1:6" ht="12.75">
      <c r="A32" s="218"/>
      <c r="B32" s="219" t="s">
        <v>1772</v>
      </c>
      <c r="C32" s="220" t="s">
        <v>75</v>
      </c>
      <c r="D32" s="219">
        <v>76</v>
      </c>
      <c r="E32" s="378">
        <v>0</v>
      </c>
      <c r="F32" s="378">
        <f t="shared" si="2"/>
        <v>0</v>
      </c>
    </row>
    <row r="33" spans="1:6" ht="12.75">
      <c r="A33" s="218"/>
      <c r="B33" s="219" t="s">
        <v>1773</v>
      </c>
      <c r="C33" s="220" t="s">
        <v>75</v>
      </c>
      <c r="D33" s="219">
        <v>8</v>
      </c>
      <c r="E33" s="378">
        <v>0</v>
      </c>
      <c r="F33" s="378">
        <f t="shared" si="2"/>
        <v>0</v>
      </c>
    </row>
    <row r="34" spans="1:6" ht="12.75">
      <c r="A34" s="218"/>
      <c r="B34" s="219" t="s">
        <v>1769</v>
      </c>
      <c r="C34" s="220" t="s">
        <v>75</v>
      </c>
      <c r="D34" s="219">
        <v>6</v>
      </c>
      <c r="E34" s="378">
        <v>0</v>
      </c>
      <c r="F34" s="378">
        <f t="shared" si="2"/>
        <v>0</v>
      </c>
    </row>
    <row r="35" spans="1:6" ht="12.75">
      <c r="A35" s="218"/>
      <c r="B35" s="219" t="s">
        <v>1774</v>
      </c>
      <c r="C35" s="220" t="s">
        <v>75</v>
      </c>
      <c r="D35" s="219">
        <v>2</v>
      </c>
      <c r="E35" s="378">
        <v>0</v>
      </c>
      <c r="F35" s="378">
        <f t="shared" si="2"/>
        <v>0</v>
      </c>
    </row>
    <row r="36" spans="1:6" ht="12.75">
      <c r="A36" s="218"/>
      <c r="B36" s="219" t="s">
        <v>1775</v>
      </c>
      <c r="C36" s="220" t="s">
        <v>75</v>
      </c>
      <c r="D36" s="219">
        <v>2</v>
      </c>
      <c r="E36" s="378">
        <v>0</v>
      </c>
      <c r="F36" s="378">
        <f t="shared" si="2"/>
        <v>0</v>
      </c>
    </row>
    <row r="37" spans="1:6" ht="12.75">
      <c r="A37" s="218"/>
      <c r="B37" s="219"/>
      <c r="C37" s="220"/>
      <c r="D37" s="219"/>
      <c r="E37" s="378"/>
      <c r="F37" s="378"/>
    </row>
    <row r="38" spans="1:6" ht="12.75">
      <c r="A38" s="218"/>
      <c r="B38" s="219" t="s">
        <v>1776</v>
      </c>
      <c r="C38" s="220" t="s">
        <v>1950</v>
      </c>
      <c r="D38" s="219"/>
      <c r="E38" s="378"/>
      <c r="F38" s="378"/>
    </row>
    <row r="39" spans="1:6" ht="12.75">
      <c r="A39" s="218"/>
      <c r="B39" s="219" t="s">
        <v>1777</v>
      </c>
      <c r="C39" s="220" t="s">
        <v>1778</v>
      </c>
      <c r="D39" s="219">
        <v>1003</v>
      </c>
      <c r="E39" s="378">
        <v>0</v>
      </c>
      <c r="F39" s="378">
        <f>D39*E39</f>
        <v>0</v>
      </c>
    </row>
    <row r="40" spans="1:6" ht="12.75">
      <c r="A40" s="218"/>
      <c r="B40" s="219" t="s">
        <v>1779</v>
      </c>
      <c r="C40" s="220" t="s">
        <v>1778</v>
      </c>
      <c r="D40" s="219">
        <v>504</v>
      </c>
      <c r="E40" s="378">
        <v>0</v>
      </c>
      <c r="F40" s="378">
        <f>D40*E40</f>
        <v>0</v>
      </c>
    </row>
    <row r="41" spans="1:6" ht="12.75">
      <c r="A41" s="218"/>
      <c r="B41" s="219"/>
      <c r="C41" s="220"/>
      <c r="D41" s="219"/>
      <c r="E41" s="378"/>
      <c r="F41" s="378"/>
    </row>
    <row r="42" spans="1:6" ht="12.75">
      <c r="A42" s="218"/>
      <c r="B42" s="219" t="s">
        <v>1780</v>
      </c>
      <c r="C42" s="220" t="s">
        <v>75</v>
      </c>
      <c r="D42" s="219">
        <v>1</v>
      </c>
      <c r="E42" s="378">
        <v>0</v>
      </c>
      <c r="F42" s="378">
        <f>D42*E42</f>
        <v>0</v>
      </c>
    </row>
    <row r="43" spans="1:6" ht="12.75">
      <c r="A43" s="218"/>
      <c r="B43" s="219"/>
      <c r="C43" s="220"/>
      <c r="D43" s="219"/>
      <c r="E43" s="378"/>
      <c r="F43" s="378"/>
    </row>
    <row r="44" spans="1:6" ht="12.75">
      <c r="A44" s="218"/>
      <c r="B44" s="219" t="s">
        <v>1781</v>
      </c>
      <c r="C44" s="220"/>
      <c r="D44" s="219"/>
      <c r="E44" s="378"/>
      <c r="F44" s="378"/>
    </row>
    <row r="45" spans="1:6" ht="12.75">
      <c r="A45" s="218"/>
      <c r="B45" s="219" t="s">
        <v>1782</v>
      </c>
      <c r="C45" s="220" t="s">
        <v>75</v>
      </c>
      <c r="D45" s="219">
        <v>2</v>
      </c>
      <c r="E45" s="378">
        <v>0</v>
      </c>
      <c r="F45" s="378">
        <f>D45*E45</f>
        <v>0</v>
      </c>
    </row>
    <row r="46" spans="1:6" ht="12.75">
      <c r="A46" s="218"/>
      <c r="B46" s="219" t="s">
        <v>1783</v>
      </c>
      <c r="C46" s="220" t="s">
        <v>75</v>
      </c>
      <c r="D46" s="219">
        <v>1</v>
      </c>
      <c r="E46" s="378">
        <v>0</v>
      </c>
      <c r="F46" s="378">
        <f>D46*E46</f>
        <v>0</v>
      </c>
    </row>
    <row r="47" spans="1:6" ht="12.75">
      <c r="A47" s="218"/>
      <c r="B47" s="219"/>
      <c r="C47" s="220"/>
      <c r="D47" s="219"/>
      <c r="E47" s="378"/>
      <c r="F47" s="378"/>
    </row>
    <row r="48" spans="1:6" ht="12.75">
      <c r="A48" s="218"/>
      <c r="B48" s="219" t="s">
        <v>1784</v>
      </c>
      <c r="C48" s="220" t="s">
        <v>1741</v>
      </c>
      <c r="D48" s="219">
        <v>1</v>
      </c>
      <c r="E48" s="378">
        <v>0</v>
      </c>
      <c r="F48" s="378">
        <f>D48*E48</f>
        <v>0</v>
      </c>
    </row>
    <row r="49" spans="1:6" ht="12.75">
      <c r="A49" s="218"/>
      <c r="B49" s="219"/>
      <c r="C49" s="220"/>
      <c r="D49" s="219"/>
      <c r="E49" s="378"/>
      <c r="F49" s="378"/>
    </row>
    <row r="50" spans="1:6" ht="12.75">
      <c r="A50" s="218"/>
      <c r="B50" s="219"/>
      <c r="C50" s="220"/>
      <c r="D50" s="219"/>
      <c r="E50" s="378"/>
      <c r="F50" s="378"/>
    </row>
    <row r="51" spans="1:6" ht="12.75">
      <c r="A51" s="218"/>
      <c r="B51" s="219" t="s">
        <v>1785</v>
      </c>
      <c r="C51" s="220" t="s">
        <v>158</v>
      </c>
      <c r="D51" s="219">
        <v>984</v>
      </c>
      <c r="E51" s="378">
        <v>0</v>
      </c>
      <c r="F51" s="378">
        <f>D51*E51</f>
        <v>0</v>
      </c>
    </row>
    <row r="52" spans="1:6" ht="12.75">
      <c r="A52" s="218"/>
      <c r="B52" s="219"/>
      <c r="C52" s="220"/>
      <c r="D52" s="219"/>
      <c r="E52" s="378"/>
      <c r="F52" s="378"/>
    </row>
    <row r="53" spans="1:6" ht="12.75">
      <c r="A53" s="218"/>
      <c r="B53" s="219" t="s">
        <v>1786</v>
      </c>
      <c r="C53" s="220" t="s">
        <v>158</v>
      </c>
      <c r="D53" s="219">
        <v>984</v>
      </c>
      <c r="E53" s="378">
        <v>0</v>
      </c>
      <c r="F53" s="378">
        <f>D53*E53</f>
        <v>0</v>
      </c>
    </row>
    <row r="54" spans="1:6" ht="12.75">
      <c r="A54" s="218"/>
      <c r="B54" s="219" t="s">
        <v>1787</v>
      </c>
      <c r="C54" s="220" t="s">
        <v>111</v>
      </c>
      <c r="D54" s="219">
        <v>309.06</v>
      </c>
      <c r="E54" s="378">
        <v>0</v>
      </c>
      <c r="F54" s="378">
        <f>D54*E54</f>
        <v>0</v>
      </c>
    </row>
    <row r="55" spans="1:6" ht="12.75">
      <c r="A55" s="218"/>
      <c r="B55" s="219"/>
      <c r="C55" s="220"/>
      <c r="D55" s="219"/>
      <c r="E55" s="378"/>
      <c r="F55" s="378"/>
    </row>
    <row r="56" spans="1:6" ht="12.75">
      <c r="A56" s="218"/>
      <c r="B56" s="219" t="s">
        <v>1788</v>
      </c>
      <c r="C56" s="220" t="s">
        <v>1789</v>
      </c>
      <c r="D56" s="219">
        <v>72</v>
      </c>
      <c r="E56" s="378">
        <v>0</v>
      </c>
      <c r="F56" s="378">
        <f>D56*E56</f>
        <v>0</v>
      </c>
    </row>
    <row r="57" spans="1:6" ht="12.75">
      <c r="A57" s="218"/>
      <c r="B57" s="219"/>
      <c r="C57" s="220"/>
      <c r="D57" s="219"/>
      <c r="E57" s="378"/>
      <c r="F57" s="378"/>
    </row>
    <row r="58" spans="1:6" ht="12.75">
      <c r="A58" s="218"/>
      <c r="B58" s="224" t="s">
        <v>1790</v>
      </c>
      <c r="C58" s="220" t="s">
        <v>1789</v>
      </c>
      <c r="D58" s="219">
        <v>100</v>
      </c>
      <c r="E58" s="378">
        <v>0</v>
      </c>
      <c r="F58" s="378">
        <f>D58*E58</f>
        <v>0</v>
      </c>
    </row>
    <row r="59" spans="1:6" ht="12.75">
      <c r="A59" s="218"/>
      <c r="B59" s="219" t="s">
        <v>1791</v>
      </c>
      <c r="C59" s="220" t="s">
        <v>1792</v>
      </c>
      <c r="D59" s="219">
        <v>200</v>
      </c>
      <c r="E59" s="378">
        <v>0</v>
      </c>
      <c r="F59" s="378">
        <f>D59*E59</f>
        <v>0</v>
      </c>
    </row>
    <row r="60" spans="1:6" ht="12.75">
      <c r="A60" s="218"/>
      <c r="B60" s="224" t="s">
        <v>2217</v>
      </c>
      <c r="C60" s="220" t="s">
        <v>1741</v>
      </c>
      <c r="D60" s="219">
        <v>1</v>
      </c>
      <c r="E60" s="378">
        <v>0</v>
      </c>
      <c r="F60" s="378">
        <f>D60*E60</f>
        <v>0</v>
      </c>
    </row>
    <row r="61" spans="1:6" ht="12.75">
      <c r="A61" s="218"/>
      <c r="B61" s="219" t="s">
        <v>1793</v>
      </c>
      <c r="C61" s="220" t="s">
        <v>1789</v>
      </c>
      <c r="D61" s="219">
        <v>900</v>
      </c>
      <c r="E61" s="378">
        <v>0</v>
      </c>
      <c r="F61" s="378">
        <f>D61*E61</f>
        <v>0</v>
      </c>
    </row>
    <row r="62" spans="1:6" ht="12.75">
      <c r="A62" s="218"/>
      <c r="B62" s="219" t="s">
        <v>583</v>
      </c>
      <c r="C62" s="220" t="s">
        <v>1789</v>
      </c>
      <c r="D62" s="219">
        <v>30</v>
      </c>
      <c r="E62" s="378">
        <v>0</v>
      </c>
      <c r="F62" s="378">
        <f>D62*E62</f>
        <v>0</v>
      </c>
    </row>
    <row r="63" spans="1:6" ht="12.75">
      <c r="A63" s="218"/>
      <c r="B63" s="219"/>
      <c r="C63" s="220"/>
      <c r="D63" s="219"/>
      <c r="E63" s="378"/>
      <c r="F63" s="378"/>
    </row>
    <row r="64" spans="1:6" ht="12.75">
      <c r="A64" s="225" t="s">
        <v>1794</v>
      </c>
      <c r="B64" s="219"/>
      <c r="C64" s="220"/>
      <c r="D64" s="219"/>
      <c r="E64" s="378"/>
      <c r="F64" s="377">
        <f>SUM(F7:F63)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499"/>
  <sheetViews>
    <sheetView view="pageBreakPreview" zoomScaleSheetLayoutView="100" zoomScalePageLayoutView="0" workbookViewId="0" topLeftCell="A1">
      <selection activeCell="E42" sqref="E42"/>
    </sheetView>
  </sheetViews>
  <sheetFormatPr defaultColWidth="9.00390625" defaultRowHeight="15" customHeight="1"/>
  <cols>
    <col min="1" max="1" width="4.875" style="0" bestFit="1" customWidth="1"/>
    <col min="2" max="2" width="11.875" style="0" customWidth="1"/>
    <col min="3" max="3" width="29.625" style="0" customWidth="1"/>
    <col min="4" max="4" width="5.125" style="0" customWidth="1"/>
    <col min="6" max="6" width="13.875" style="0" customWidth="1"/>
    <col min="7" max="7" width="25.125" style="102" customWidth="1"/>
  </cols>
  <sheetData>
    <row r="1" spans="1:2" ht="15" customHeight="1">
      <c r="A1" s="579" t="s">
        <v>1795</v>
      </c>
      <c r="B1" s="580"/>
    </row>
    <row r="2" spans="1:7" ht="20.25" customHeight="1">
      <c r="A2" s="581" t="s">
        <v>1796</v>
      </c>
      <c r="B2" s="582"/>
      <c r="C2" s="582"/>
      <c r="D2" s="582"/>
      <c r="E2" s="582"/>
      <c r="F2" s="582"/>
      <c r="G2" s="583"/>
    </row>
    <row r="3" spans="1:7" ht="15" customHeight="1">
      <c r="A3" s="577" t="s">
        <v>1797</v>
      </c>
      <c r="B3" s="577"/>
      <c r="C3" s="227" t="s">
        <v>1798</v>
      </c>
      <c r="D3" s="89"/>
      <c r="E3" s="584" t="s">
        <v>1950</v>
      </c>
      <c r="F3" s="584"/>
      <c r="G3" s="584"/>
    </row>
    <row r="4" spans="1:7" ht="15" customHeight="1">
      <c r="A4" s="577" t="s">
        <v>1799</v>
      </c>
      <c r="B4" s="577"/>
      <c r="C4" s="367" t="s">
        <v>1822</v>
      </c>
      <c r="E4" s="578" t="s">
        <v>1950</v>
      </c>
      <c r="F4" s="578"/>
      <c r="G4" s="578"/>
    </row>
    <row r="5" spans="1:2" ht="15" customHeight="1">
      <c r="A5" s="228"/>
      <c r="B5" s="228"/>
    </row>
    <row r="6" spans="1:7" ht="30" customHeight="1">
      <c r="A6" s="226" t="s">
        <v>1743</v>
      </c>
      <c r="B6" s="226" t="s">
        <v>1800</v>
      </c>
      <c r="C6" s="226" t="s">
        <v>1801</v>
      </c>
      <c r="D6" s="226" t="s">
        <v>68</v>
      </c>
      <c r="E6" s="226" t="s">
        <v>1802</v>
      </c>
      <c r="F6" s="229" t="s">
        <v>1803</v>
      </c>
      <c r="G6" s="483" t="s">
        <v>1804</v>
      </c>
    </row>
    <row r="7" spans="1:7" ht="30" customHeight="1">
      <c r="A7" s="230">
        <v>1</v>
      </c>
      <c r="B7" s="230">
        <v>741000001</v>
      </c>
      <c r="C7" s="240" t="s">
        <v>1147</v>
      </c>
      <c r="D7" s="232" t="s">
        <v>75</v>
      </c>
      <c r="E7" s="233">
        <v>1</v>
      </c>
      <c r="F7" s="234">
        <v>0</v>
      </c>
      <c r="G7" s="484">
        <f>E7*F7</f>
        <v>0</v>
      </c>
    </row>
    <row r="8" spans="1:7" ht="30" customHeight="1">
      <c r="A8" s="230">
        <v>2</v>
      </c>
      <c r="B8" s="230">
        <v>741000002</v>
      </c>
      <c r="C8" s="240" t="s">
        <v>1823</v>
      </c>
      <c r="D8" s="232" t="s">
        <v>75</v>
      </c>
      <c r="E8" s="233">
        <v>1</v>
      </c>
      <c r="F8" s="234">
        <v>0</v>
      </c>
      <c r="G8" s="484">
        <f aca="true" t="shared" si="0" ref="G8:G26">E8*F8</f>
        <v>0</v>
      </c>
    </row>
    <row r="9" spans="1:7" ht="30" customHeight="1">
      <c r="A9" s="230">
        <v>3</v>
      </c>
      <c r="B9" s="230">
        <v>741000003</v>
      </c>
      <c r="C9" s="240" t="s">
        <v>1824</v>
      </c>
      <c r="D9" s="232" t="s">
        <v>75</v>
      </c>
      <c r="E9" s="233">
        <v>2</v>
      </c>
      <c r="F9" s="234">
        <v>0</v>
      </c>
      <c r="G9" s="484">
        <f t="shared" si="0"/>
        <v>0</v>
      </c>
    </row>
    <row r="10" spans="1:7" ht="30" customHeight="1">
      <c r="A10" s="230">
        <v>4</v>
      </c>
      <c r="B10" s="230">
        <v>741000004</v>
      </c>
      <c r="C10" s="240" t="s">
        <v>1825</v>
      </c>
      <c r="D10" s="232" t="s">
        <v>75</v>
      </c>
      <c r="E10" s="233">
        <v>3</v>
      </c>
      <c r="F10" s="234">
        <v>0</v>
      </c>
      <c r="G10" s="484">
        <f t="shared" si="0"/>
        <v>0</v>
      </c>
    </row>
    <row r="11" spans="1:7" ht="30" customHeight="1">
      <c r="A11" s="230">
        <v>5</v>
      </c>
      <c r="B11" s="230">
        <v>741000005</v>
      </c>
      <c r="C11" s="240" t="s">
        <v>1826</v>
      </c>
      <c r="D11" s="232" t="s">
        <v>75</v>
      </c>
      <c r="E11" s="233">
        <v>2</v>
      </c>
      <c r="F11" s="234">
        <v>0</v>
      </c>
      <c r="G11" s="484">
        <f t="shared" si="0"/>
        <v>0</v>
      </c>
    </row>
    <row r="12" spans="1:7" ht="30" customHeight="1">
      <c r="A12" s="230">
        <v>6</v>
      </c>
      <c r="B12" s="230">
        <v>741000006</v>
      </c>
      <c r="C12" s="240" t="s">
        <v>1827</v>
      </c>
      <c r="D12" s="232" t="s">
        <v>75</v>
      </c>
      <c r="E12" s="233">
        <v>1</v>
      </c>
      <c r="F12" s="234">
        <v>0</v>
      </c>
      <c r="G12" s="484">
        <f t="shared" si="0"/>
        <v>0</v>
      </c>
    </row>
    <row r="13" spans="1:7" ht="30" customHeight="1">
      <c r="A13" s="230">
        <v>7</v>
      </c>
      <c r="B13" s="230">
        <v>741000007</v>
      </c>
      <c r="C13" s="240" t="s">
        <v>1828</v>
      </c>
      <c r="D13" s="232" t="s">
        <v>75</v>
      </c>
      <c r="E13" s="233">
        <v>12</v>
      </c>
      <c r="F13" s="234">
        <v>0</v>
      </c>
      <c r="G13" s="484">
        <f t="shared" si="0"/>
        <v>0</v>
      </c>
    </row>
    <row r="14" spans="1:7" ht="30" customHeight="1">
      <c r="A14" s="230">
        <v>8</v>
      </c>
      <c r="B14" s="230">
        <v>741000008</v>
      </c>
      <c r="C14" s="240" t="s">
        <v>1829</v>
      </c>
      <c r="D14" s="232" t="s">
        <v>75</v>
      </c>
      <c r="E14" s="233">
        <v>12</v>
      </c>
      <c r="F14" s="234">
        <v>0</v>
      </c>
      <c r="G14" s="484">
        <f t="shared" si="0"/>
        <v>0</v>
      </c>
    </row>
    <row r="15" spans="1:7" ht="30" customHeight="1">
      <c r="A15" s="230">
        <v>9</v>
      </c>
      <c r="B15" s="230">
        <v>741000009</v>
      </c>
      <c r="C15" s="240" t="s">
        <v>1830</v>
      </c>
      <c r="D15" s="232" t="s">
        <v>75</v>
      </c>
      <c r="E15" s="233">
        <v>2</v>
      </c>
      <c r="F15" s="234">
        <v>0</v>
      </c>
      <c r="G15" s="484">
        <f t="shared" si="0"/>
        <v>0</v>
      </c>
    </row>
    <row r="16" spans="1:7" ht="30" customHeight="1">
      <c r="A16" s="230">
        <v>10</v>
      </c>
      <c r="B16" s="230">
        <v>741000010</v>
      </c>
      <c r="C16" s="240" t="s">
        <v>1831</v>
      </c>
      <c r="D16" s="232" t="s">
        <v>75</v>
      </c>
      <c r="E16" s="233">
        <v>2</v>
      </c>
      <c r="F16" s="234">
        <v>0</v>
      </c>
      <c r="G16" s="484">
        <f t="shared" si="0"/>
        <v>0</v>
      </c>
    </row>
    <row r="17" spans="1:7" ht="30" customHeight="1">
      <c r="A17" s="230">
        <v>11</v>
      </c>
      <c r="B17" s="230">
        <v>741000011</v>
      </c>
      <c r="C17" s="240" t="s">
        <v>1832</v>
      </c>
      <c r="D17" s="232" t="s">
        <v>75</v>
      </c>
      <c r="E17" s="233">
        <v>2</v>
      </c>
      <c r="F17" s="234">
        <v>0</v>
      </c>
      <c r="G17" s="484">
        <f t="shared" si="0"/>
        <v>0</v>
      </c>
    </row>
    <row r="18" spans="1:7" ht="30" customHeight="1">
      <c r="A18" s="230">
        <v>12</v>
      </c>
      <c r="B18" s="230">
        <v>741000012</v>
      </c>
      <c r="C18" s="240" t="s">
        <v>1833</v>
      </c>
      <c r="D18" s="232" t="s">
        <v>75</v>
      </c>
      <c r="E18" s="233">
        <v>2</v>
      </c>
      <c r="F18" s="234">
        <v>0</v>
      </c>
      <c r="G18" s="484">
        <f t="shared" si="0"/>
        <v>0</v>
      </c>
    </row>
    <row r="19" spans="1:7" ht="30" customHeight="1">
      <c r="A19" s="230">
        <v>13</v>
      </c>
      <c r="B19" s="230">
        <v>741000013</v>
      </c>
      <c r="C19" s="240" t="s">
        <v>1834</v>
      </c>
      <c r="D19" s="232" t="s">
        <v>75</v>
      </c>
      <c r="E19" s="233">
        <v>2</v>
      </c>
      <c r="F19" s="234">
        <v>0</v>
      </c>
      <c r="G19" s="484">
        <f t="shared" si="0"/>
        <v>0</v>
      </c>
    </row>
    <row r="20" spans="1:7" ht="30" customHeight="1">
      <c r="A20" s="230">
        <v>14</v>
      </c>
      <c r="B20" s="230">
        <v>741000014</v>
      </c>
      <c r="C20" s="240" t="s">
        <v>1835</v>
      </c>
      <c r="D20" s="232" t="s">
        <v>75</v>
      </c>
      <c r="E20" s="233">
        <v>1</v>
      </c>
      <c r="F20" s="234">
        <v>0</v>
      </c>
      <c r="G20" s="484">
        <f t="shared" si="0"/>
        <v>0</v>
      </c>
    </row>
    <row r="21" spans="1:7" ht="30" customHeight="1">
      <c r="A21" s="230">
        <v>15</v>
      </c>
      <c r="B21" s="230">
        <v>741000015</v>
      </c>
      <c r="C21" s="240" t="s">
        <v>1836</v>
      </c>
      <c r="D21" s="232" t="s">
        <v>75</v>
      </c>
      <c r="E21" s="233">
        <v>20</v>
      </c>
      <c r="F21" s="234">
        <v>0</v>
      </c>
      <c r="G21" s="484">
        <f t="shared" si="0"/>
        <v>0</v>
      </c>
    </row>
    <row r="22" spans="1:7" ht="30" customHeight="1">
      <c r="A22" s="230">
        <v>16</v>
      </c>
      <c r="B22" s="230">
        <v>741000016</v>
      </c>
      <c r="C22" s="240" t="s">
        <v>1837</v>
      </c>
      <c r="D22" s="232" t="s">
        <v>75</v>
      </c>
      <c r="E22" s="233">
        <v>44</v>
      </c>
      <c r="F22" s="234">
        <v>0</v>
      </c>
      <c r="G22" s="484">
        <f t="shared" si="0"/>
        <v>0</v>
      </c>
    </row>
    <row r="23" spans="1:7" ht="30" customHeight="1">
      <c r="A23" s="230">
        <v>17</v>
      </c>
      <c r="B23" s="230">
        <v>741000017</v>
      </c>
      <c r="C23" s="240" t="s">
        <v>1821</v>
      </c>
      <c r="D23" s="232" t="s">
        <v>75</v>
      </c>
      <c r="E23" s="233">
        <v>32</v>
      </c>
      <c r="F23" s="234">
        <v>0</v>
      </c>
      <c r="G23" s="484">
        <f t="shared" si="0"/>
        <v>0</v>
      </c>
    </row>
    <row r="24" spans="1:7" ht="30" customHeight="1">
      <c r="A24" s="230">
        <v>18</v>
      </c>
      <c r="B24" s="230">
        <v>741000018</v>
      </c>
      <c r="C24" s="240" t="s">
        <v>1148</v>
      </c>
      <c r="D24" s="232" t="s">
        <v>75</v>
      </c>
      <c r="E24" s="233">
        <v>2</v>
      </c>
      <c r="F24" s="234">
        <v>0</v>
      </c>
      <c r="G24" s="484">
        <f t="shared" si="0"/>
        <v>0</v>
      </c>
    </row>
    <row r="25" spans="1:7" ht="30" customHeight="1">
      <c r="A25" s="230">
        <v>19</v>
      </c>
      <c r="B25" s="230">
        <v>741000019</v>
      </c>
      <c r="C25" s="240" t="s">
        <v>1149</v>
      </c>
      <c r="D25" s="232" t="s">
        <v>75</v>
      </c>
      <c r="E25" s="233">
        <v>102</v>
      </c>
      <c r="F25" s="234">
        <v>0</v>
      </c>
      <c r="G25" s="484">
        <f t="shared" si="0"/>
        <v>0</v>
      </c>
    </row>
    <row r="26" spans="1:7" ht="30" customHeight="1">
      <c r="A26" s="230">
        <v>20</v>
      </c>
      <c r="B26" s="230">
        <v>741000020</v>
      </c>
      <c r="C26" s="351" t="s">
        <v>1150</v>
      </c>
      <c r="D26" s="232" t="s">
        <v>75</v>
      </c>
      <c r="E26" s="233">
        <v>26</v>
      </c>
      <c r="F26" s="234">
        <v>0</v>
      </c>
      <c r="G26" s="484">
        <f t="shared" si="0"/>
        <v>0</v>
      </c>
    </row>
    <row r="27" spans="1:7" ht="74.25" customHeight="1">
      <c r="A27" s="230">
        <v>21</v>
      </c>
      <c r="B27" s="230">
        <v>741000022</v>
      </c>
      <c r="C27" s="356" t="s">
        <v>1151</v>
      </c>
      <c r="D27" s="232" t="s">
        <v>75</v>
      </c>
      <c r="E27" s="233">
        <v>21</v>
      </c>
      <c r="F27" s="234">
        <v>0</v>
      </c>
      <c r="G27" s="484">
        <f aca="true" t="shared" si="1" ref="G27:G37">E27*F27</f>
        <v>0</v>
      </c>
    </row>
    <row r="28" spans="1:7" ht="30" customHeight="1">
      <c r="A28" s="230">
        <v>22</v>
      </c>
      <c r="B28" s="230">
        <v>741000023</v>
      </c>
      <c r="C28" s="240" t="s">
        <v>1838</v>
      </c>
      <c r="D28" s="232" t="s">
        <v>158</v>
      </c>
      <c r="E28" s="233">
        <v>120</v>
      </c>
      <c r="F28" s="234">
        <v>0</v>
      </c>
      <c r="G28" s="484">
        <f t="shared" si="1"/>
        <v>0</v>
      </c>
    </row>
    <row r="29" spans="1:7" ht="30" customHeight="1">
      <c r="A29" s="230">
        <v>23</v>
      </c>
      <c r="B29" s="230">
        <v>741000024</v>
      </c>
      <c r="C29" s="240" t="s">
        <v>1839</v>
      </c>
      <c r="D29" s="232" t="s">
        <v>158</v>
      </c>
      <c r="E29" s="233">
        <v>30</v>
      </c>
      <c r="F29" s="234">
        <v>0</v>
      </c>
      <c r="G29" s="484">
        <f t="shared" si="1"/>
        <v>0</v>
      </c>
    </row>
    <row r="30" spans="1:7" ht="30" customHeight="1">
      <c r="A30" s="230">
        <v>24</v>
      </c>
      <c r="B30" s="230">
        <v>741000025</v>
      </c>
      <c r="C30" s="240" t="s">
        <v>1840</v>
      </c>
      <c r="D30" s="232" t="s">
        <v>158</v>
      </c>
      <c r="E30" s="233">
        <v>1500</v>
      </c>
      <c r="F30" s="234">
        <v>0</v>
      </c>
      <c r="G30" s="484">
        <f t="shared" si="1"/>
        <v>0</v>
      </c>
    </row>
    <row r="31" spans="1:7" ht="30" customHeight="1">
      <c r="A31" s="230">
        <v>25</v>
      </c>
      <c r="B31" s="230">
        <v>741000026</v>
      </c>
      <c r="C31" s="240" t="s">
        <v>1841</v>
      </c>
      <c r="D31" s="232" t="s">
        <v>75</v>
      </c>
      <c r="E31" s="233">
        <v>1500</v>
      </c>
      <c r="F31" s="234">
        <v>0</v>
      </c>
      <c r="G31" s="484">
        <f t="shared" si="1"/>
        <v>0</v>
      </c>
    </row>
    <row r="32" spans="1:7" ht="30" customHeight="1">
      <c r="A32" s="230">
        <v>26</v>
      </c>
      <c r="B32" s="230">
        <v>741000027</v>
      </c>
      <c r="C32" s="240" t="s">
        <v>1842</v>
      </c>
      <c r="D32" s="232" t="s">
        <v>75</v>
      </c>
      <c r="E32" s="233">
        <v>500</v>
      </c>
      <c r="F32" s="234">
        <v>0</v>
      </c>
      <c r="G32" s="484">
        <f t="shared" si="1"/>
        <v>0</v>
      </c>
    </row>
    <row r="33" spans="1:7" ht="60" customHeight="1">
      <c r="A33" s="230">
        <v>27</v>
      </c>
      <c r="B33" s="230">
        <v>741000028</v>
      </c>
      <c r="C33" s="351" t="s">
        <v>1152</v>
      </c>
      <c r="D33" s="357" t="s">
        <v>75</v>
      </c>
      <c r="E33" s="233">
        <v>58</v>
      </c>
      <c r="F33" s="234">
        <v>0</v>
      </c>
      <c r="G33" s="484">
        <f t="shared" si="1"/>
        <v>0</v>
      </c>
    </row>
    <row r="34" spans="1:7" ht="36" customHeight="1">
      <c r="A34" s="230">
        <v>28</v>
      </c>
      <c r="B34" s="230">
        <v>741000029</v>
      </c>
      <c r="C34" s="351" t="s">
        <v>1153</v>
      </c>
      <c r="D34" s="357" t="s">
        <v>75</v>
      </c>
      <c r="E34" s="233">
        <v>18</v>
      </c>
      <c r="F34" s="234">
        <v>0</v>
      </c>
      <c r="G34" s="484">
        <f t="shared" si="1"/>
        <v>0</v>
      </c>
    </row>
    <row r="35" spans="1:7" ht="30" customHeight="1">
      <c r="A35" s="230">
        <v>29</v>
      </c>
      <c r="B35" s="230">
        <v>741000030</v>
      </c>
      <c r="C35" s="351" t="s">
        <v>1154</v>
      </c>
      <c r="D35" s="357" t="s">
        <v>75</v>
      </c>
      <c r="E35" s="233">
        <v>84</v>
      </c>
      <c r="F35" s="234">
        <v>0</v>
      </c>
      <c r="G35" s="484">
        <f t="shared" si="1"/>
        <v>0</v>
      </c>
    </row>
    <row r="36" spans="1:7" ht="30" customHeight="1">
      <c r="A36" s="230">
        <v>30</v>
      </c>
      <c r="B36" s="230">
        <v>741000031</v>
      </c>
      <c r="C36" s="358" t="s">
        <v>1155</v>
      </c>
      <c r="D36" s="232" t="s">
        <v>75</v>
      </c>
      <c r="E36" s="233">
        <v>27</v>
      </c>
      <c r="F36" s="234">
        <v>0</v>
      </c>
      <c r="G36" s="484">
        <f t="shared" si="1"/>
        <v>0</v>
      </c>
    </row>
    <row r="37" spans="1:7" ht="30" customHeight="1">
      <c r="A37" s="230">
        <v>31</v>
      </c>
      <c r="B37" s="230">
        <v>741000032</v>
      </c>
      <c r="C37" s="351" t="s">
        <v>1156</v>
      </c>
      <c r="D37" s="357" t="s">
        <v>75</v>
      </c>
      <c r="E37" s="233">
        <v>3</v>
      </c>
      <c r="F37" s="234">
        <v>0</v>
      </c>
      <c r="G37" s="484">
        <f t="shared" si="1"/>
        <v>0</v>
      </c>
    </row>
    <row r="38" spans="1:7" ht="25.5">
      <c r="A38" s="230">
        <v>32</v>
      </c>
      <c r="B38" s="230">
        <v>741000027</v>
      </c>
      <c r="C38" s="240" t="s">
        <v>1137</v>
      </c>
      <c r="D38" s="232" t="s">
        <v>1789</v>
      </c>
      <c r="E38" s="233">
        <v>100</v>
      </c>
      <c r="F38" s="234">
        <v>0</v>
      </c>
      <c r="G38" s="484">
        <f>E38*F38</f>
        <v>0</v>
      </c>
    </row>
    <row r="39" spans="1:7" ht="12.75">
      <c r="A39" s="230">
        <v>33</v>
      </c>
      <c r="B39" s="230">
        <v>741000028</v>
      </c>
      <c r="C39" s="240" t="s">
        <v>1138</v>
      </c>
      <c r="D39" s="232" t="s">
        <v>2440</v>
      </c>
      <c r="E39" s="233">
        <v>2</v>
      </c>
      <c r="F39" s="234">
        <v>0</v>
      </c>
      <c r="G39" s="484">
        <f>E39*F39</f>
        <v>0</v>
      </c>
    </row>
    <row r="40" spans="1:7" ht="25.5">
      <c r="A40" s="230">
        <v>34</v>
      </c>
      <c r="B40" s="230">
        <v>741000029</v>
      </c>
      <c r="C40" s="240" t="s">
        <v>1139</v>
      </c>
      <c r="D40" s="232" t="s">
        <v>2440</v>
      </c>
      <c r="E40" s="233">
        <v>1</v>
      </c>
      <c r="F40" s="234">
        <v>0</v>
      </c>
      <c r="G40" s="484">
        <f>E40*F40</f>
        <v>0</v>
      </c>
    </row>
    <row r="41" spans="1:7" ht="30" customHeight="1">
      <c r="A41" s="230">
        <v>35</v>
      </c>
      <c r="B41" s="230">
        <v>741000030</v>
      </c>
      <c r="C41" s="240" t="s">
        <v>583</v>
      </c>
      <c r="D41" s="357" t="s">
        <v>1789</v>
      </c>
      <c r="E41" s="233">
        <v>40</v>
      </c>
      <c r="F41" s="234">
        <v>0</v>
      </c>
      <c r="G41" s="484">
        <f>E41*F41</f>
        <v>0</v>
      </c>
    </row>
    <row r="42" spans="1:7" ht="30" customHeight="1">
      <c r="A42" s="230"/>
      <c r="B42" s="230"/>
      <c r="C42" s="351"/>
      <c r="D42" s="357"/>
      <c r="E42" s="233"/>
      <c r="F42" s="234"/>
      <c r="G42" s="484"/>
    </row>
    <row r="43" spans="1:7" ht="30" customHeight="1">
      <c r="A43" s="230"/>
      <c r="B43" s="230"/>
      <c r="C43" s="351"/>
      <c r="D43" s="357"/>
      <c r="E43" s="233"/>
      <c r="F43" s="234"/>
      <c r="G43" s="484"/>
    </row>
    <row r="44" spans="1:7" ht="30" customHeight="1">
      <c r="A44" s="352"/>
      <c r="B44" s="352"/>
      <c r="C44" s="359" t="s">
        <v>1794</v>
      </c>
      <c r="D44" s="360"/>
      <c r="E44" s="361"/>
      <c r="F44" s="362" t="s">
        <v>1950</v>
      </c>
      <c r="G44" s="485">
        <f>SUM(G7:G43)</f>
        <v>0</v>
      </c>
    </row>
    <row r="45" spans="1:6" ht="30" customHeight="1">
      <c r="A45" s="352"/>
      <c r="B45" s="352"/>
      <c r="C45" s="353"/>
      <c r="D45" s="354"/>
      <c r="F45" s="355"/>
    </row>
    <row r="46" spans="1:6" ht="30" customHeight="1">
      <c r="A46" s="352"/>
      <c r="B46" s="352"/>
      <c r="C46" s="353"/>
      <c r="D46" s="354"/>
      <c r="F46" s="355"/>
    </row>
    <row r="47" spans="1:6" ht="30" customHeight="1">
      <c r="A47" s="352"/>
      <c r="B47" s="352"/>
      <c r="C47" s="353"/>
      <c r="D47" s="354"/>
      <c r="F47" s="355"/>
    </row>
    <row r="48" spans="1:6" ht="30" customHeight="1">
      <c r="A48" s="352"/>
      <c r="B48" s="352"/>
      <c r="C48" s="353"/>
      <c r="D48" s="354"/>
      <c r="F48" s="355"/>
    </row>
    <row r="49" spans="1:6" ht="30" customHeight="1">
      <c r="A49" s="352"/>
      <c r="B49" s="352"/>
      <c r="C49" s="353"/>
      <c r="D49" s="354"/>
      <c r="F49" s="355"/>
    </row>
    <row r="50" spans="1:6" ht="30" customHeight="1">
      <c r="A50" s="352"/>
      <c r="B50" s="352"/>
      <c r="C50" s="353"/>
      <c r="D50" s="354"/>
      <c r="F50" s="355"/>
    </row>
    <row r="51" spans="1:6" ht="30" customHeight="1">
      <c r="A51" s="352"/>
      <c r="B51" s="352"/>
      <c r="C51" s="353"/>
      <c r="D51" s="354"/>
      <c r="F51" s="355"/>
    </row>
    <row r="52" spans="1:6" ht="30" customHeight="1">
      <c r="A52" s="352"/>
      <c r="B52" s="352"/>
      <c r="C52" s="353"/>
      <c r="D52" s="354"/>
      <c r="F52" s="355"/>
    </row>
    <row r="53" spans="1:6" ht="30" customHeight="1">
      <c r="A53" s="352"/>
      <c r="B53" s="352"/>
      <c r="C53" s="353"/>
      <c r="D53" s="354"/>
      <c r="F53" s="355"/>
    </row>
    <row r="54" spans="1:6" ht="30" customHeight="1">
      <c r="A54" s="352"/>
      <c r="B54" s="352"/>
      <c r="C54" s="353"/>
      <c r="D54" s="354"/>
      <c r="F54" s="355"/>
    </row>
    <row r="55" spans="1:6" ht="30" customHeight="1">
      <c r="A55" s="352"/>
      <c r="B55" s="352"/>
      <c r="C55" s="353"/>
      <c r="D55" s="354"/>
      <c r="F55" s="355"/>
    </row>
    <row r="56" spans="1:6" ht="30" customHeight="1">
      <c r="A56" s="352"/>
      <c r="B56" s="352"/>
      <c r="C56" s="353"/>
      <c r="D56" s="354"/>
      <c r="F56" s="355"/>
    </row>
    <row r="57" spans="1:6" ht="30" customHeight="1">
      <c r="A57" s="352"/>
      <c r="B57" s="352"/>
      <c r="C57" s="353"/>
      <c r="D57" s="354"/>
      <c r="F57" s="355"/>
    </row>
    <row r="58" spans="1:6" ht="30" customHeight="1">
      <c r="A58" s="352"/>
      <c r="B58" s="352"/>
      <c r="C58" s="353"/>
      <c r="D58" s="354"/>
      <c r="F58" s="355"/>
    </row>
    <row r="59" spans="1:6" ht="30" customHeight="1">
      <c r="A59" s="352"/>
      <c r="B59" s="352"/>
      <c r="C59" s="353"/>
      <c r="D59" s="354"/>
      <c r="F59" s="355"/>
    </row>
    <row r="60" spans="1:6" ht="30" customHeight="1">
      <c r="A60" s="352"/>
      <c r="B60" s="352"/>
      <c r="C60" s="353"/>
      <c r="D60" s="354"/>
      <c r="F60" s="355"/>
    </row>
    <row r="61" spans="1:6" ht="30" customHeight="1">
      <c r="A61" s="352"/>
      <c r="B61" s="352"/>
      <c r="C61" s="353"/>
      <c r="D61" s="354"/>
      <c r="F61" s="355"/>
    </row>
    <row r="62" spans="1:6" ht="30" customHeight="1">
      <c r="A62" s="352"/>
      <c r="B62" s="352"/>
      <c r="C62" s="353"/>
      <c r="D62" s="354"/>
      <c r="F62" s="355"/>
    </row>
    <row r="63" spans="1:6" ht="30" customHeight="1">
      <c r="A63" s="352"/>
      <c r="B63" s="352"/>
      <c r="C63" s="353"/>
      <c r="D63" s="354"/>
      <c r="F63" s="355"/>
    </row>
    <row r="64" spans="1:6" ht="30" customHeight="1">
      <c r="A64" s="352"/>
      <c r="B64" s="352"/>
      <c r="C64" s="353"/>
      <c r="D64" s="354"/>
      <c r="F64" s="355"/>
    </row>
    <row r="65" spans="1:6" ht="30" customHeight="1">
      <c r="A65" s="352"/>
      <c r="B65" s="352"/>
      <c r="C65" s="353"/>
      <c r="D65" s="354"/>
      <c r="F65" s="355"/>
    </row>
    <row r="66" spans="1:6" ht="30" customHeight="1">
      <c r="A66" s="352"/>
      <c r="B66" s="352"/>
      <c r="C66" s="353"/>
      <c r="D66" s="354"/>
      <c r="F66" s="355"/>
    </row>
    <row r="67" spans="1:6" ht="30" customHeight="1">
      <c r="A67" s="352"/>
      <c r="B67" s="352"/>
      <c r="C67" s="353"/>
      <c r="D67" s="354"/>
      <c r="F67" s="355"/>
    </row>
    <row r="68" spans="1:6" ht="30" customHeight="1">
      <c r="A68" s="352"/>
      <c r="B68" s="352"/>
      <c r="C68" s="353"/>
      <c r="D68" s="354"/>
      <c r="F68" s="355"/>
    </row>
    <row r="69" spans="1:6" ht="30" customHeight="1">
      <c r="A69" s="352"/>
      <c r="B69" s="352"/>
      <c r="C69" s="353"/>
      <c r="D69" s="354"/>
      <c r="F69" s="355"/>
    </row>
    <row r="70" spans="1:6" ht="30" customHeight="1">
      <c r="A70" s="352"/>
      <c r="B70" s="352"/>
      <c r="C70" s="353"/>
      <c r="D70" s="354"/>
      <c r="F70" s="355"/>
    </row>
    <row r="71" spans="1:6" ht="30" customHeight="1">
      <c r="A71" s="352"/>
      <c r="B71" s="352"/>
      <c r="C71" s="353"/>
      <c r="D71" s="354"/>
      <c r="F71" s="355"/>
    </row>
    <row r="72" spans="1:6" ht="30" customHeight="1">
      <c r="A72" s="352"/>
      <c r="B72" s="352"/>
      <c r="C72" s="353"/>
      <c r="D72" s="354"/>
      <c r="F72" s="355"/>
    </row>
    <row r="73" spans="1:6" ht="30" customHeight="1">
      <c r="A73" s="352"/>
      <c r="B73" s="352"/>
      <c r="C73" s="353"/>
      <c r="D73" s="354"/>
      <c r="F73" s="355"/>
    </row>
    <row r="74" spans="1:6" ht="30" customHeight="1">
      <c r="A74" s="352"/>
      <c r="B74" s="352"/>
      <c r="C74" s="353"/>
      <c r="D74" s="354"/>
      <c r="F74" s="355"/>
    </row>
    <row r="75" spans="2:6" ht="30" customHeight="1">
      <c r="B75" s="352"/>
      <c r="C75" s="353"/>
      <c r="D75" s="354"/>
      <c r="F75" s="355"/>
    </row>
    <row r="76" spans="2:6" ht="30" customHeight="1">
      <c r="B76" s="352"/>
      <c r="C76" s="353"/>
      <c r="D76" s="354"/>
      <c r="F76" s="355"/>
    </row>
    <row r="77" spans="2:6" ht="30" customHeight="1">
      <c r="B77" s="352"/>
      <c r="C77" s="353"/>
      <c r="D77" s="354"/>
      <c r="F77" s="355"/>
    </row>
    <row r="78" spans="2:6" ht="30" customHeight="1">
      <c r="B78" s="352"/>
      <c r="C78" s="353"/>
      <c r="D78" s="354"/>
      <c r="F78" s="355"/>
    </row>
    <row r="79" spans="2:6" ht="30" customHeight="1">
      <c r="B79" s="352"/>
      <c r="C79" s="353"/>
      <c r="D79" s="354"/>
      <c r="F79" s="355"/>
    </row>
    <row r="80" spans="2:6" ht="30" customHeight="1">
      <c r="B80" s="352"/>
      <c r="C80" s="353"/>
      <c r="D80" s="354"/>
      <c r="F80" s="355"/>
    </row>
    <row r="81" spans="2:6" ht="30" customHeight="1">
      <c r="B81" s="352"/>
      <c r="C81" s="353"/>
      <c r="D81" s="354"/>
      <c r="F81" s="355"/>
    </row>
    <row r="82" spans="2:6" ht="30" customHeight="1">
      <c r="B82" s="352"/>
      <c r="C82" s="353"/>
      <c r="D82" s="354"/>
      <c r="F82" s="355"/>
    </row>
    <row r="83" spans="2:6" ht="30" customHeight="1">
      <c r="B83" s="352"/>
      <c r="C83" s="353"/>
      <c r="D83" s="354"/>
      <c r="F83" s="355"/>
    </row>
    <row r="84" spans="2:6" ht="30" customHeight="1">
      <c r="B84" s="352"/>
      <c r="C84" s="353"/>
      <c r="D84" s="354"/>
      <c r="F84" s="355"/>
    </row>
    <row r="85" spans="2:6" ht="30" customHeight="1">
      <c r="B85" s="352"/>
      <c r="C85" s="353"/>
      <c r="D85" s="354"/>
      <c r="F85" s="355"/>
    </row>
    <row r="86" spans="2:6" ht="30" customHeight="1">
      <c r="B86" s="352"/>
      <c r="C86" s="353"/>
      <c r="D86" s="354"/>
      <c r="F86" s="355"/>
    </row>
    <row r="87" spans="2:6" ht="30" customHeight="1">
      <c r="B87" s="352"/>
      <c r="C87" s="353"/>
      <c r="D87" s="354"/>
      <c r="F87" s="355"/>
    </row>
    <row r="88" spans="2:6" ht="30" customHeight="1">
      <c r="B88" s="352"/>
      <c r="C88" s="353"/>
      <c r="D88" s="354"/>
      <c r="F88" s="355"/>
    </row>
    <row r="89" spans="2:6" ht="30" customHeight="1">
      <c r="B89" s="352"/>
      <c r="C89" s="353"/>
      <c r="D89" s="354"/>
      <c r="F89" s="355"/>
    </row>
    <row r="90" spans="2:6" ht="30" customHeight="1">
      <c r="B90" s="352"/>
      <c r="C90" s="353"/>
      <c r="D90" s="354"/>
      <c r="F90" s="355"/>
    </row>
    <row r="91" spans="2:6" ht="30" customHeight="1">
      <c r="B91" s="352"/>
      <c r="C91" s="353"/>
      <c r="D91" s="354"/>
      <c r="F91" s="355"/>
    </row>
    <row r="92" spans="2:6" ht="30" customHeight="1">
      <c r="B92" s="352"/>
      <c r="C92" s="353"/>
      <c r="D92" s="354"/>
      <c r="F92" s="355"/>
    </row>
    <row r="93" spans="2:6" ht="30" customHeight="1">
      <c r="B93" s="352"/>
      <c r="C93" s="353"/>
      <c r="D93" s="354"/>
      <c r="F93" s="355"/>
    </row>
    <row r="94" spans="2:6" ht="30" customHeight="1">
      <c r="B94" s="352"/>
      <c r="C94" s="353"/>
      <c r="D94" s="354"/>
      <c r="F94" s="355"/>
    </row>
    <row r="95" spans="2:6" ht="30" customHeight="1">
      <c r="B95" s="352"/>
      <c r="C95" s="353"/>
      <c r="D95" s="354"/>
      <c r="F95" s="355"/>
    </row>
    <row r="96" spans="2:6" ht="30" customHeight="1">
      <c r="B96" s="352"/>
      <c r="C96" s="353"/>
      <c r="D96" s="354"/>
      <c r="F96" s="355"/>
    </row>
    <row r="97" spans="2:6" ht="30" customHeight="1">
      <c r="B97" s="352"/>
      <c r="C97" s="353"/>
      <c r="D97" s="354"/>
      <c r="F97" s="355"/>
    </row>
    <row r="98" spans="2:6" ht="30" customHeight="1">
      <c r="B98" s="352"/>
      <c r="C98" s="353"/>
      <c r="D98" s="354"/>
      <c r="F98" s="355"/>
    </row>
    <row r="99" spans="2:6" ht="30" customHeight="1">
      <c r="B99" s="352"/>
      <c r="C99" s="353"/>
      <c r="D99" s="354"/>
      <c r="F99" s="355"/>
    </row>
    <row r="100" spans="2:6" ht="30" customHeight="1">
      <c r="B100" s="352"/>
      <c r="C100" s="353"/>
      <c r="D100" s="354"/>
      <c r="F100" s="355"/>
    </row>
    <row r="101" spans="2:6" ht="30" customHeight="1">
      <c r="B101" s="352"/>
      <c r="C101" s="353"/>
      <c r="D101" s="354"/>
      <c r="F101" s="355"/>
    </row>
    <row r="102" spans="2:6" ht="30" customHeight="1">
      <c r="B102" s="352"/>
      <c r="C102" s="353"/>
      <c r="D102" s="354"/>
      <c r="F102" s="355"/>
    </row>
    <row r="103" spans="2:6" ht="30" customHeight="1">
      <c r="B103" s="352"/>
      <c r="C103" s="353"/>
      <c r="D103" s="354"/>
      <c r="F103" s="355"/>
    </row>
    <row r="104" spans="2:6" ht="30" customHeight="1">
      <c r="B104" s="352"/>
      <c r="C104" s="353"/>
      <c r="D104" s="354"/>
      <c r="F104" s="355"/>
    </row>
    <row r="105" spans="2:6" ht="30" customHeight="1">
      <c r="B105" s="352"/>
      <c r="C105" s="353"/>
      <c r="D105" s="354"/>
      <c r="F105" s="355"/>
    </row>
    <row r="106" spans="2:6" ht="30" customHeight="1">
      <c r="B106" s="352"/>
      <c r="C106" s="353"/>
      <c r="D106" s="354"/>
      <c r="F106" s="355"/>
    </row>
    <row r="107" spans="2:6" ht="30" customHeight="1">
      <c r="B107" s="352"/>
      <c r="C107" s="353"/>
      <c r="D107" s="354"/>
      <c r="F107" s="355"/>
    </row>
    <row r="108" spans="2:6" ht="30" customHeight="1">
      <c r="B108" s="352"/>
      <c r="C108" s="353"/>
      <c r="D108" s="354"/>
      <c r="F108" s="355"/>
    </row>
    <row r="109" spans="2:6" ht="30" customHeight="1">
      <c r="B109" s="352"/>
      <c r="C109" s="353"/>
      <c r="D109" s="354"/>
      <c r="F109" s="355"/>
    </row>
    <row r="110" spans="2:6" ht="30" customHeight="1">
      <c r="B110" s="352"/>
      <c r="C110" s="353"/>
      <c r="D110" s="354"/>
      <c r="F110" s="355"/>
    </row>
    <row r="111" spans="2:6" ht="30" customHeight="1">
      <c r="B111" s="352"/>
      <c r="C111" s="353"/>
      <c r="D111" s="354"/>
      <c r="F111" s="355"/>
    </row>
    <row r="112" spans="2:6" ht="30" customHeight="1">
      <c r="B112" s="352"/>
      <c r="C112" s="353"/>
      <c r="D112" s="354"/>
      <c r="F112" s="355"/>
    </row>
    <row r="113" spans="2:6" ht="30" customHeight="1">
      <c r="B113" s="352"/>
      <c r="C113" s="353"/>
      <c r="D113" s="354"/>
      <c r="F113" s="355"/>
    </row>
    <row r="114" spans="2:6" ht="30" customHeight="1">
      <c r="B114" s="352"/>
      <c r="C114" s="353"/>
      <c r="D114" s="354"/>
      <c r="F114" s="355"/>
    </row>
    <row r="115" spans="2:6" ht="30" customHeight="1">
      <c r="B115" s="352"/>
      <c r="C115" s="353"/>
      <c r="D115" s="354"/>
      <c r="F115" s="355"/>
    </row>
    <row r="116" spans="2:6" ht="30" customHeight="1">
      <c r="B116" s="352"/>
      <c r="C116" s="353"/>
      <c r="D116" s="354"/>
      <c r="F116" s="355"/>
    </row>
    <row r="117" spans="2:6" ht="30" customHeight="1">
      <c r="B117" s="352"/>
      <c r="C117" s="353"/>
      <c r="D117" s="354"/>
      <c r="F117" s="355"/>
    </row>
    <row r="118" spans="2:6" ht="30" customHeight="1">
      <c r="B118" s="352"/>
      <c r="C118" s="353"/>
      <c r="D118" s="354"/>
      <c r="F118" s="355"/>
    </row>
    <row r="119" spans="2:6" ht="30" customHeight="1">
      <c r="B119" s="352"/>
      <c r="C119" s="353"/>
      <c r="D119" s="354"/>
      <c r="F119" s="355"/>
    </row>
    <row r="120" spans="2:6" ht="30" customHeight="1">
      <c r="B120" s="352"/>
      <c r="C120" s="353"/>
      <c r="D120" s="354"/>
      <c r="F120" s="355"/>
    </row>
    <row r="121" spans="2:6" ht="30" customHeight="1">
      <c r="B121" s="352"/>
      <c r="C121" s="353"/>
      <c r="D121" s="354"/>
      <c r="F121" s="355"/>
    </row>
    <row r="122" spans="2:6" ht="30" customHeight="1">
      <c r="B122" s="352"/>
      <c r="C122" s="353"/>
      <c r="D122" s="354"/>
      <c r="F122" s="355"/>
    </row>
    <row r="123" spans="2:6" ht="30" customHeight="1">
      <c r="B123" s="352"/>
      <c r="C123" s="353"/>
      <c r="D123" s="354"/>
      <c r="F123" s="355"/>
    </row>
    <row r="124" spans="2:6" ht="30" customHeight="1">
      <c r="B124" s="352"/>
      <c r="C124" s="353"/>
      <c r="D124" s="354"/>
      <c r="F124" s="355"/>
    </row>
    <row r="125" spans="2:6" ht="30" customHeight="1">
      <c r="B125" s="352"/>
      <c r="C125" s="353"/>
      <c r="D125" s="354"/>
      <c r="F125" s="355"/>
    </row>
    <row r="126" spans="2:6" ht="30" customHeight="1">
      <c r="B126" s="352"/>
      <c r="C126" s="353"/>
      <c r="D126" s="354"/>
      <c r="F126" s="355"/>
    </row>
    <row r="127" spans="2:6" ht="30" customHeight="1">
      <c r="B127" s="352"/>
      <c r="C127" s="353"/>
      <c r="D127" s="354"/>
      <c r="F127" s="355"/>
    </row>
    <row r="128" spans="2:6" ht="30" customHeight="1">
      <c r="B128" s="352"/>
      <c r="C128" s="353"/>
      <c r="D128" s="354"/>
      <c r="F128" s="355"/>
    </row>
    <row r="129" spans="2:6" ht="30" customHeight="1">
      <c r="B129" s="352"/>
      <c r="C129" s="353"/>
      <c r="D129" s="354"/>
      <c r="F129" s="355"/>
    </row>
    <row r="130" spans="2:6" ht="30" customHeight="1">
      <c r="B130" s="352"/>
      <c r="C130" s="353"/>
      <c r="D130" s="354"/>
      <c r="F130" s="355"/>
    </row>
    <row r="131" spans="2:6" ht="30" customHeight="1">
      <c r="B131" s="352"/>
      <c r="C131" s="353"/>
      <c r="D131" s="354"/>
      <c r="F131" s="355"/>
    </row>
    <row r="132" spans="2:6" ht="30" customHeight="1">
      <c r="B132" s="352"/>
      <c r="C132" s="353"/>
      <c r="D132" s="354"/>
      <c r="F132" s="355"/>
    </row>
    <row r="133" spans="2:6" ht="30" customHeight="1">
      <c r="B133" s="352"/>
      <c r="C133" s="353"/>
      <c r="D133" s="354"/>
      <c r="F133" s="355"/>
    </row>
    <row r="134" spans="2:6" ht="30" customHeight="1">
      <c r="B134" s="352"/>
      <c r="C134" s="353"/>
      <c r="D134" s="354"/>
      <c r="F134" s="355"/>
    </row>
    <row r="135" spans="2:6" ht="30" customHeight="1">
      <c r="B135" s="352"/>
      <c r="C135" s="353"/>
      <c r="D135" s="354"/>
      <c r="F135" s="355"/>
    </row>
    <row r="136" spans="2:6" ht="30" customHeight="1">
      <c r="B136" s="352"/>
      <c r="C136" s="353"/>
      <c r="D136" s="354"/>
      <c r="F136" s="355"/>
    </row>
    <row r="137" spans="2:6" ht="30" customHeight="1">
      <c r="B137" s="352"/>
      <c r="C137" s="353"/>
      <c r="D137" s="354"/>
      <c r="F137" s="355"/>
    </row>
    <row r="138" spans="2:6" ht="30" customHeight="1">
      <c r="B138" s="352"/>
      <c r="C138" s="353"/>
      <c r="D138" s="354"/>
      <c r="F138" s="355"/>
    </row>
    <row r="139" spans="2:6" ht="30" customHeight="1">
      <c r="B139" s="352"/>
      <c r="C139" s="353"/>
      <c r="D139" s="354"/>
      <c r="F139" s="355"/>
    </row>
    <row r="140" spans="2:6" ht="30" customHeight="1">
      <c r="B140" s="352"/>
      <c r="C140" s="353"/>
      <c r="D140" s="354"/>
      <c r="F140" s="355"/>
    </row>
    <row r="141" spans="2:6" ht="30" customHeight="1">
      <c r="B141" s="352"/>
      <c r="C141" s="353"/>
      <c r="D141" s="354"/>
      <c r="F141" s="355"/>
    </row>
    <row r="142" spans="2:6" ht="30" customHeight="1">
      <c r="B142" s="352"/>
      <c r="C142" s="353"/>
      <c r="D142" s="354"/>
      <c r="F142" s="355"/>
    </row>
    <row r="143" spans="2:6" ht="30" customHeight="1">
      <c r="B143" s="352"/>
      <c r="C143" s="353"/>
      <c r="D143" s="354"/>
      <c r="F143" s="355"/>
    </row>
    <row r="144" spans="2:6" ht="30" customHeight="1">
      <c r="B144" s="352"/>
      <c r="C144" s="353"/>
      <c r="D144" s="354"/>
      <c r="F144" s="355"/>
    </row>
    <row r="145" spans="2:6" ht="30" customHeight="1">
      <c r="B145" s="352"/>
      <c r="C145" s="353"/>
      <c r="D145" s="354"/>
      <c r="F145" s="355"/>
    </row>
    <row r="146" spans="2:6" ht="30" customHeight="1">
      <c r="B146" s="352"/>
      <c r="C146" s="353"/>
      <c r="D146" s="354"/>
      <c r="F146" s="355"/>
    </row>
    <row r="147" spans="2:6" ht="30" customHeight="1">
      <c r="B147" s="352"/>
      <c r="C147" s="353"/>
      <c r="D147" s="354"/>
      <c r="F147" s="355"/>
    </row>
    <row r="148" spans="2:6" ht="30" customHeight="1">
      <c r="B148" s="352"/>
      <c r="C148" s="353"/>
      <c r="D148" s="354"/>
      <c r="F148" s="355"/>
    </row>
    <row r="149" spans="2:6" ht="30" customHeight="1">
      <c r="B149" s="352"/>
      <c r="C149" s="353"/>
      <c r="D149" s="354"/>
      <c r="F149" s="355"/>
    </row>
    <row r="150" spans="2:6" ht="30" customHeight="1">
      <c r="B150" s="352"/>
      <c r="C150" s="353"/>
      <c r="D150" s="354"/>
      <c r="F150" s="355"/>
    </row>
    <row r="151" spans="2:6" ht="30" customHeight="1">
      <c r="B151" s="352"/>
      <c r="C151" s="353"/>
      <c r="D151" s="354"/>
      <c r="F151" s="355"/>
    </row>
    <row r="152" spans="2:6" ht="30" customHeight="1">
      <c r="B152" s="352"/>
      <c r="C152" s="353"/>
      <c r="D152" s="354"/>
      <c r="F152" s="355"/>
    </row>
    <row r="153" spans="2:6" ht="30" customHeight="1">
      <c r="B153" s="352"/>
      <c r="C153" s="353"/>
      <c r="D153" s="354"/>
      <c r="F153" s="355"/>
    </row>
    <row r="154" spans="2:6" ht="30" customHeight="1">
      <c r="B154" s="352"/>
      <c r="C154" s="353"/>
      <c r="D154" s="354"/>
      <c r="F154" s="355"/>
    </row>
    <row r="155" spans="2:6" ht="30" customHeight="1">
      <c r="B155" s="352"/>
      <c r="C155" s="353"/>
      <c r="D155" s="354"/>
      <c r="F155" s="355"/>
    </row>
    <row r="156" spans="2:6" ht="30" customHeight="1">
      <c r="B156" s="352"/>
      <c r="C156" s="353"/>
      <c r="D156" s="354"/>
      <c r="F156" s="355"/>
    </row>
    <row r="157" spans="2:6" ht="30" customHeight="1">
      <c r="B157" s="352"/>
      <c r="C157" s="353"/>
      <c r="D157" s="354"/>
      <c r="F157" s="355"/>
    </row>
    <row r="158" spans="2:6" ht="30" customHeight="1">
      <c r="B158" s="352"/>
      <c r="C158" s="353"/>
      <c r="D158" s="354"/>
      <c r="F158" s="355"/>
    </row>
    <row r="159" spans="2:6" ht="30" customHeight="1">
      <c r="B159" s="352"/>
      <c r="C159" s="353"/>
      <c r="D159" s="354"/>
      <c r="F159" s="355"/>
    </row>
    <row r="160" spans="2:6" ht="30" customHeight="1">
      <c r="B160" s="352"/>
      <c r="C160" s="353"/>
      <c r="D160" s="354"/>
      <c r="F160" s="355"/>
    </row>
    <row r="161" spans="2:6" ht="30" customHeight="1">
      <c r="B161" s="352"/>
      <c r="C161" s="353"/>
      <c r="D161" s="354"/>
      <c r="F161" s="355"/>
    </row>
    <row r="162" spans="2:6" ht="30" customHeight="1">
      <c r="B162" s="352"/>
      <c r="C162" s="353"/>
      <c r="D162" s="354"/>
      <c r="F162" s="355"/>
    </row>
    <row r="163" spans="2:6" ht="30" customHeight="1">
      <c r="B163" s="352"/>
      <c r="C163" s="353"/>
      <c r="D163" s="354"/>
      <c r="F163" s="355"/>
    </row>
    <row r="164" spans="2:6" ht="30" customHeight="1">
      <c r="B164" s="352"/>
      <c r="C164" s="353"/>
      <c r="D164" s="354"/>
      <c r="F164" s="355"/>
    </row>
    <row r="165" spans="2:6" ht="30" customHeight="1">
      <c r="B165" s="352"/>
      <c r="C165" s="353"/>
      <c r="D165" s="354"/>
      <c r="F165" s="355"/>
    </row>
    <row r="166" spans="2:6" ht="30" customHeight="1">
      <c r="B166" s="352"/>
      <c r="C166" s="353"/>
      <c r="D166" s="354"/>
      <c r="F166" s="355"/>
    </row>
    <row r="167" spans="2:6" ht="30" customHeight="1">
      <c r="B167" s="352"/>
      <c r="C167" s="353"/>
      <c r="D167" s="354"/>
      <c r="F167" s="355"/>
    </row>
    <row r="168" spans="2:6" ht="30" customHeight="1">
      <c r="B168" s="352"/>
      <c r="C168" s="353"/>
      <c r="D168" s="354"/>
      <c r="F168" s="355"/>
    </row>
    <row r="169" spans="2:6" ht="30" customHeight="1">
      <c r="B169" s="352"/>
      <c r="C169" s="353"/>
      <c r="D169" s="354"/>
      <c r="F169" s="355"/>
    </row>
    <row r="170" spans="2:6" ht="30" customHeight="1">
      <c r="B170" s="352"/>
      <c r="C170" s="353"/>
      <c r="D170" s="354"/>
      <c r="F170" s="355"/>
    </row>
    <row r="171" spans="2:6" ht="30" customHeight="1">
      <c r="B171" s="352"/>
      <c r="C171" s="353"/>
      <c r="D171" s="354"/>
      <c r="F171" s="355"/>
    </row>
    <row r="172" spans="2:6" ht="30" customHeight="1">
      <c r="B172" s="352"/>
      <c r="C172" s="353"/>
      <c r="D172" s="354"/>
      <c r="F172" s="355"/>
    </row>
    <row r="173" spans="2:6" ht="30" customHeight="1">
      <c r="B173" s="352"/>
      <c r="C173" s="353"/>
      <c r="D173" s="354"/>
      <c r="F173" s="355"/>
    </row>
    <row r="174" spans="2:6" ht="30" customHeight="1">
      <c r="B174" s="352"/>
      <c r="C174" s="353"/>
      <c r="D174" s="354"/>
      <c r="F174" s="355"/>
    </row>
    <row r="175" spans="2:6" ht="30" customHeight="1">
      <c r="B175" s="352"/>
      <c r="C175" s="353"/>
      <c r="D175" s="354"/>
      <c r="F175" s="355"/>
    </row>
    <row r="176" spans="2:6" ht="30" customHeight="1">
      <c r="B176" s="352"/>
      <c r="C176" s="353"/>
      <c r="D176" s="354"/>
      <c r="F176" s="355"/>
    </row>
    <row r="177" spans="2:6" ht="30" customHeight="1">
      <c r="B177" s="352"/>
      <c r="C177" s="353"/>
      <c r="D177" s="354"/>
      <c r="F177" s="355"/>
    </row>
    <row r="178" spans="2:6" ht="30" customHeight="1">
      <c r="B178" s="352"/>
      <c r="C178" s="353"/>
      <c r="D178" s="354"/>
      <c r="F178" s="355"/>
    </row>
    <row r="179" spans="2:6" ht="30" customHeight="1">
      <c r="B179" s="352"/>
      <c r="C179" s="353"/>
      <c r="D179" s="354"/>
      <c r="F179" s="355"/>
    </row>
    <row r="180" spans="2:6" ht="30" customHeight="1">
      <c r="B180" s="352"/>
      <c r="C180" s="353"/>
      <c r="D180" s="354"/>
      <c r="F180" s="355"/>
    </row>
    <row r="181" spans="2:6" ht="30" customHeight="1">
      <c r="B181" s="352"/>
      <c r="C181" s="353"/>
      <c r="D181" s="354"/>
      <c r="F181" s="355"/>
    </row>
    <row r="182" spans="2:6" ht="30" customHeight="1">
      <c r="B182" s="352"/>
      <c r="C182" s="353"/>
      <c r="D182" s="354"/>
      <c r="F182" s="355"/>
    </row>
    <row r="183" spans="2:6" ht="30" customHeight="1">
      <c r="B183" s="352"/>
      <c r="C183" s="353"/>
      <c r="D183" s="354"/>
      <c r="F183" s="355"/>
    </row>
    <row r="184" spans="2:6" ht="30" customHeight="1">
      <c r="B184" s="352"/>
      <c r="C184" s="353"/>
      <c r="D184" s="354"/>
      <c r="F184" s="355"/>
    </row>
    <row r="185" spans="2:6" ht="30" customHeight="1">
      <c r="B185" s="352"/>
      <c r="C185" s="353"/>
      <c r="D185" s="354"/>
      <c r="F185" s="355"/>
    </row>
    <row r="186" spans="2:6" ht="30" customHeight="1">
      <c r="B186" s="352"/>
      <c r="C186" s="353"/>
      <c r="D186" s="354"/>
      <c r="F186" s="355"/>
    </row>
    <row r="187" spans="2:6" ht="30" customHeight="1">
      <c r="B187" s="352"/>
      <c r="C187" s="353"/>
      <c r="D187" s="354"/>
      <c r="F187" s="355"/>
    </row>
    <row r="188" spans="2:6" ht="30" customHeight="1">
      <c r="B188" s="352"/>
      <c r="C188" s="353"/>
      <c r="D188" s="354"/>
      <c r="F188" s="355"/>
    </row>
    <row r="189" spans="2:6" ht="30" customHeight="1">
      <c r="B189" s="352"/>
      <c r="C189" s="353"/>
      <c r="D189" s="354"/>
      <c r="F189" s="355"/>
    </row>
    <row r="190" spans="2:6" ht="30" customHeight="1">
      <c r="B190" s="352"/>
      <c r="C190" s="353"/>
      <c r="D190" s="354"/>
      <c r="F190" s="355"/>
    </row>
    <row r="191" spans="2:6" ht="30" customHeight="1">
      <c r="B191" s="352"/>
      <c r="C191" s="353"/>
      <c r="D191" s="354"/>
      <c r="F191" s="355"/>
    </row>
    <row r="192" spans="2:6" ht="30" customHeight="1">
      <c r="B192" s="352"/>
      <c r="C192" s="353"/>
      <c r="D192" s="354"/>
      <c r="F192" s="355"/>
    </row>
    <row r="193" spans="2:6" ht="30" customHeight="1">
      <c r="B193" s="352"/>
      <c r="C193" s="353"/>
      <c r="D193" s="354"/>
      <c r="F193" s="355"/>
    </row>
    <row r="194" spans="2:6" ht="30" customHeight="1">
      <c r="B194" s="352"/>
      <c r="C194" s="353"/>
      <c r="D194" s="354"/>
      <c r="F194" s="355"/>
    </row>
    <row r="195" spans="2:6" ht="30" customHeight="1">
      <c r="B195" s="352"/>
      <c r="C195" s="353"/>
      <c r="D195" s="354"/>
      <c r="F195" s="355"/>
    </row>
    <row r="196" spans="2:6" ht="30" customHeight="1">
      <c r="B196" s="352"/>
      <c r="C196" s="353"/>
      <c r="D196" s="354"/>
      <c r="F196" s="355"/>
    </row>
    <row r="197" spans="2:6" ht="30" customHeight="1">
      <c r="B197" s="352"/>
      <c r="C197" s="353"/>
      <c r="D197" s="354"/>
      <c r="F197" s="355"/>
    </row>
    <row r="198" spans="2:6" ht="30" customHeight="1">
      <c r="B198" s="352"/>
      <c r="C198" s="353"/>
      <c r="D198" s="354"/>
      <c r="F198" s="355"/>
    </row>
    <row r="199" spans="2:6" ht="30" customHeight="1">
      <c r="B199" s="352"/>
      <c r="C199" s="353"/>
      <c r="D199" s="354"/>
      <c r="F199" s="355"/>
    </row>
    <row r="200" spans="2:6" ht="30" customHeight="1">
      <c r="B200" s="352"/>
      <c r="C200" s="353"/>
      <c r="D200" s="354"/>
      <c r="F200" s="355"/>
    </row>
    <row r="201" spans="2:6" ht="30" customHeight="1">
      <c r="B201" s="352"/>
      <c r="C201" s="353"/>
      <c r="D201" s="354"/>
      <c r="F201" s="355"/>
    </row>
    <row r="202" spans="2:6" ht="30" customHeight="1">
      <c r="B202" s="352"/>
      <c r="C202" s="353"/>
      <c r="D202" s="354"/>
      <c r="F202" s="355"/>
    </row>
    <row r="203" spans="2:6" ht="30" customHeight="1">
      <c r="B203" s="352"/>
      <c r="C203" s="353"/>
      <c r="D203" s="354"/>
      <c r="F203" s="355"/>
    </row>
    <row r="204" spans="2:6" ht="30" customHeight="1">
      <c r="B204" s="352"/>
      <c r="C204" s="353"/>
      <c r="D204" s="354"/>
      <c r="F204" s="355"/>
    </row>
    <row r="205" spans="2:6" ht="30" customHeight="1">
      <c r="B205" s="352"/>
      <c r="C205" s="353"/>
      <c r="D205" s="354"/>
      <c r="F205" s="355"/>
    </row>
    <row r="206" spans="2:6" ht="30" customHeight="1">
      <c r="B206" s="352"/>
      <c r="C206" s="353"/>
      <c r="D206" s="354"/>
      <c r="F206" s="355"/>
    </row>
    <row r="207" spans="2:6" ht="30" customHeight="1">
      <c r="B207" s="352"/>
      <c r="C207" s="353"/>
      <c r="D207" s="354"/>
      <c r="F207" s="355"/>
    </row>
    <row r="208" spans="2:6" ht="30" customHeight="1">
      <c r="B208" s="352"/>
      <c r="C208" s="353"/>
      <c r="D208" s="354"/>
      <c r="F208" s="355"/>
    </row>
    <row r="209" spans="2:6" ht="30" customHeight="1">
      <c r="B209" s="352"/>
      <c r="C209" s="353"/>
      <c r="D209" s="354"/>
      <c r="F209" s="355"/>
    </row>
    <row r="210" spans="2:6" ht="30" customHeight="1">
      <c r="B210" s="352"/>
      <c r="C210" s="353"/>
      <c r="D210" s="354"/>
      <c r="F210" s="355"/>
    </row>
    <row r="211" spans="2:6" ht="30" customHeight="1">
      <c r="B211" s="352"/>
      <c r="C211" s="353"/>
      <c r="D211" s="354"/>
      <c r="F211" s="355"/>
    </row>
    <row r="212" spans="2:6" ht="30" customHeight="1">
      <c r="B212" s="352"/>
      <c r="C212" s="353"/>
      <c r="D212" s="354"/>
      <c r="F212" s="355"/>
    </row>
    <row r="213" spans="2:6" ht="30" customHeight="1">
      <c r="B213" s="352"/>
      <c r="C213" s="353"/>
      <c r="D213" s="354"/>
      <c r="F213" s="355"/>
    </row>
    <row r="214" spans="2:6" ht="30" customHeight="1">
      <c r="B214" s="352"/>
      <c r="C214" s="353"/>
      <c r="D214" s="354"/>
      <c r="F214" s="355"/>
    </row>
    <row r="215" spans="2:6" ht="30" customHeight="1">
      <c r="B215" s="352"/>
      <c r="C215" s="353"/>
      <c r="D215" s="354"/>
      <c r="F215" s="355"/>
    </row>
    <row r="216" spans="2:6" ht="30" customHeight="1">
      <c r="B216" s="352"/>
      <c r="C216" s="353"/>
      <c r="D216" s="354"/>
      <c r="F216" s="355"/>
    </row>
    <row r="217" spans="2:6" ht="30" customHeight="1">
      <c r="B217" s="352"/>
      <c r="C217" s="353"/>
      <c r="D217" s="354"/>
      <c r="F217" s="355"/>
    </row>
    <row r="218" spans="2:6" ht="30" customHeight="1">
      <c r="B218" s="352"/>
      <c r="C218" s="353"/>
      <c r="D218" s="354"/>
      <c r="F218" s="355"/>
    </row>
    <row r="219" spans="2:6" ht="30" customHeight="1">
      <c r="B219" s="352"/>
      <c r="C219" s="353"/>
      <c r="D219" s="354"/>
      <c r="F219" s="355"/>
    </row>
    <row r="220" spans="2:6" ht="30" customHeight="1">
      <c r="B220" s="352"/>
      <c r="C220" s="353"/>
      <c r="D220" s="354"/>
      <c r="F220" s="355"/>
    </row>
    <row r="221" spans="2:6" ht="30" customHeight="1">
      <c r="B221" s="352"/>
      <c r="C221" s="353"/>
      <c r="D221" s="354"/>
      <c r="F221" s="355"/>
    </row>
    <row r="222" spans="2:6" ht="30" customHeight="1">
      <c r="B222" s="352"/>
      <c r="C222" s="353"/>
      <c r="D222" s="354"/>
      <c r="F222" s="355"/>
    </row>
    <row r="223" spans="2:6" ht="30" customHeight="1">
      <c r="B223" s="352"/>
      <c r="C223" s="353"/>
      <c r="D223" s="354"/>
      <c r="F223" s="355"/>
    </row>
    <row r="224" spans="2:6" ht="30" customHeight="1">
      <c r="B224" s="352"/>
      <c r="C224" s="353"/>
      <c r="D224" s="354"/>
      <c r="F224" s="355"/>
    </row>
    <row r="225" spans="2:6" ht="30" customHeight="1">
      <c r="B225" s="352"/>
      <c r="C225" s="353"/>
      <c r="D225" s="354"/>
      <c r="F225" s="355"/>
    </row>
    <row r="226" spans="2:6" ht="30" customHeight="1">
      <c r="B226" s="352"/>
      <c r="C226" s="353"/>
      <c r="D226" s="354"/>
      <c r="F226" s="355"/>
    </row>
    <row r="227" spans="2:6" ht="30" customHeight="1">
      <c r="B227" s="352"/>
      <c r="C227" s="353"/>
      <c r="D227" s="354"/>
      <c r="F227" s="355"/>
    </row>
    <row r="228" spans="2:6" ht="30" customHeight="1">
      <c r="B228" s="352"/>
      <c r="C228" s="353"/>
      <c r="D228" s="354"/>
      <c r="F228" s="355"/>
    </row>
    <row r="229" spans="2:6" ht="30" customHeight="1">
      <c r="B229" s="352"/>
      <c r="C229" s="353"/>
      <c r="D229" s="354"/>
      <c r="F229" s="355"/>
    </row>
    <row r="230" spans="2:6" ht="30" customHeight="1">
      <c r="B230" s="352"/>
      <c r="C230" s="353"/>
      <c r="D230" s="354"/>
      <c r="F230" s="355"/>
    </row>
    <row r="231" spans="2:6" ht="30" customHeight="1">
      <c r="B231" s="352"/>
      <c r="C231" s="353"/>
      <c r="D231" s="354"/>
      <c r="F231" s="355"/>
    </row>
    <row r="232" spans="2:6" ht="30" customHeight="1">
      <c r="B232" s="352"/>
      <c r="C232" s="353"/>
      <c r="D232" s="354"/>
      <c r="F232" s="355"/>
    </row>
    <row r="233" spans="2:6" ht="30" customHeight="1">
      <c r="B233" s="352"/>
      <c r="C233" s="353"/>
      <c r="D233" s="354"/>
      <c r="F233" s="355"/>
    </row>
    <row r="234" spans="2:6" ht="30" customHeight="1">
      <c r="B234" s="352"/>
      <c r="C234" s="353"/>
      <c r="D234" s="354"/>
      <c r="F234" s="355"/>
    </row>
    <row r="235" spans="2:6" ht="30" customHeight="1">
      <c r="B235" s="352"/>
      <c r="C235" s="353"/>
      <c r="D235" s="354"/>
      <c r="F235" s="355"/>
    </row>
    <row r="236" spans="2:6" ht="30" customHeight="1">
      <c r="B236" s="352"/>
      <c r="C236" s="353"/>
      <c r="D236" s="354"/>
      <c r="F236" s="355"/>
    </row>
    <row r="237" spans="2:6" ht="30" customHeight="1">
      <c r="B237" s="352"/>
      <c r="C237" s="353"/>
      <c r="D237" s="354"/>
      <c r="F237" s="355"/>
    </row>
    <row r="238" spans="2:6" ht="30" customHeight="1">
      <c r="B238" s="352"/>
      <c r="C238" s="353"/>
      <c r="D238" s="354"/>
      <c r="F238" s="355"/>
    </row>
    <row r="239" spans="2:6" ht="30" customHeight="1">
      <c r="B239" s="352"/>
      <c r="C239" s="353"/>
      <c r="D239" s="354"/>
      <c r="F239" s="355"/>
    </row>
    <row r="240" spans="2:6" ht="30" customHeight="1">
      <c r="B240" s="352"/>
      <c r="C240" s="353"/>
      <c r="D240" s="354"/>
      <c r="F240" s="355"/>
    </row>
    <row r="241" spans="2:6" ht="30" customHeight="1">
      <c r="B241" s="352"/>
      <c r="C241" s="353"/>
      <c r="D241" s="354"/>
      <c r="F241" s="355"/>
    </row>
    <row r="242" spans="2:6" ht="30" customHeight="1">
      <c r="B242" s="352"/>
      <c r="C242" s="353"/>
      <c r="D242" s="354"/>
      <c r="F242" s="355"/>
    </row>
    <row r="243" spans="2:6" ht="30" customHeight="1">
      <c r="B243" s="352"/>
      <c r="C243" s="353"/>
      <c r="D243" s="354"/>
      <c r="F243" s="355"/>
    </row>
    <row r="244" spans="2:6" ht="30" customHeight="1">
      <c r="B244" s="352"/>
      <c r="C244" s="353"/>
      <c r="D244" s="354"/>
      <c r="F244" s="355"/>
    </row>
    <row r="245" spans="2:6" ht="30" customHeight="1">
      <c r="B245" s="352"/>
      <c r="C245" s="353"/>
      <c r="D245" s="354"/>
      <c r="F245" s="355"/>
    </row>
    <row r="246" spans="2:6" ht="30" customHeight="1">
      <c r="B246" s="352"/>
      <c r="C246" s="353"/>
      <c r="D246" s="354"/>
      <c r="F246" s="355"/>
    </row>
    <row r="247" spans="2:6" ht="30" customHeight="1">
      <c r="B247" s="352"/>
      <c r="C247" s="353"/>
      <c r="D247" s="354"/>
      <c r="F247" s="355"/>
    </row>
    <row r="248" spans="2:6" ht="30" customHeight="1">
      <c r="B248" s="352"/>
      <c r="C248" s="353"/>
      <c r="D248" s="354"/>
      <c r="F248" s="355"/>
    </row>
    <row r="249" spans="2:6" ht="30" customHeight="1">
      <c r="B249" s="352"/>
      <c r="C249" s="353"/>
      <c r="D249" s="354"/>
      <c r="F249" s="355"/>
    </row>
    <row r="250" spans="2:6" ht="30" customHeight="1">
      <c r="B250" s="352"/>
      <c r="C250" s="353"/>
      <c r="D250" s="354"/>
      <c r="F250" s="355"/>
    </row>
    <row r="251" spans="2:6" ht="30" customHeight="1">
      <c r="B251" s="352"/>
      <c r="C251" s="353"/>
      <c r="D251" s="354"/>
      <c r="F251" s="355"/>
    </row>
    <row r="252" spans="2:6" ht="30" customHeight="1">
      <c r="B252" s="352"/>
      <c r="C252" s="353"/>
      <c r="D252" s="354"/>
      <c r="F252" s="355"/>
    </row>
    <row r="253" spans="2:6" ht="30" customHeight="1">
      <c r="B253" s="352"/>
      <c r="C253" s="353"/>
      <c r="D253" s="354"/>
      <c r="F253" s="355"/>
    </row>
    <row r="254" spans="2:6" ht="30" customHeight="1">
      <c r="B254" s="352"/>
      <c r="C254" s="353"/>
      <c r="D254" s="354"/>
      <c r="F254" s="355"/>
    </row>
    <row r="255" spans="2:6" ht="30" customHeight="1">
      <c r="B255" s="352"/>
      <c r="C255" s="353"/>
      <c r="D255" s="354"/>
      <c r="F255" s="355"/>
    </row>
    <row r="256" spans="2:6" ht="30" customHeight="1">
      <c r="B256" s="352"/>
      <c r="C256" s="353"/>
      <c r="D256" s="354"/>
      <c r="F256" s="355"/>
    </row>
    <row r="257" spans="2:6" ht="30" customHeight="1">
      <c r="B257" s="352"/>
      <c r="C257" s="353"/>
      <c r="D257" s="354"/>
      <c r="F257" s="355"/>
    </row>
    <row r="258" spans="2:6" ht="30" customHeight="1">
      <c r="B258" s="352"/>
      <c r="C258" s="353"/>
      <c r="D258" s="354"/>
      <c r="F258" s="355"/>
    </row>
    <row r="259" spans="2:6" ht="30" customHeight="1">
      <c r="B259" s="352"/>
      <c r="C259" s="353"/>
      <c r="D259" s="354"/>
      <c r="F259" s="355"/>
    </row>
    <row r="260" spans="2:6" ht="30" customHeight="1">
      <c r="B260" s="352"/>
      <c r="C260" s="353"/>
      <c r="D260" s="354"/>
      <c r="F260" s="355"/>
    </row>
    <row r="261" spans="2:6" ht="30" customHeight="1">
      <c r="B261" s="352"/>
      <c r="C261" s="353"/>
      <c r="D261" s="354"/>
      <c r="F261" s="355"/>
    </row>
    <row r="262" spans="2:6" ht="30" customHeight="1">
      <c r="B262" s="352"/>
      <c r="C262" s="353"/>
      <c r="D262" s="354"/>
      <c r="F262" s="355"/>
    </row>
    <row r="263" spans="2:6" ht="30" customHeight="1">
      <c r="B263" s="352"/>
      <c r="C263" s="353"/>
      <c r="D263" s="354"/>
      <c r="F263" s="355"/>
    </row>
    <row r="264" spans="2:6" ht="30" customHeight="1">
      <c r="B264" s="352"/>
      <c r="C264" s="353"/>
      <c r="D264" s="354"/>
      <c r="F264" s="355"/>
    </row>
    <row r="265" spans="2:6" ht="30" customHeight="1">
      <c r="B265" s="352"/>
      <c r="C265" s="353"/>
      <c r="D265" s="354"/>
      <c r="F265" s="355"/>
    </row>
    <row r="266" spans="2:6" ht="30" customHeight="1">
      <c r="B266" s="352"/>
      <c r="C266" s="353"/>
      <c r="D266" s="354"/>
      <c r="F266" s="355"/>
    </row>
    <row r="267" spans="2:6" ht="30" customHeight="1">
      <c r="B267" s="352"/>
      <c r="C267" s="353"/>
      <c r="D267" s="354"/>
      <c r="F267" s="355"/>
    </row>
    <row r="268" spans="2:6" ht="30" customHeight="1">
      <c r="B268" s="352"/>
      <c r="C268" s="353"/>
      <c r="D268" s="354"/>
      <c r="F268" s="355"/>
    </row>
    <row r="269" spans="2:6" ht="30" customHeight="1">
      <c r="B269" s="352"/>
      <c r="C269" s="353"/>
      <c r="D269" s="354"/>
      <c r="F269" s="355"/>
    </row>
    <row r="270" spans="2:6" ht="30" customHeight="1">
      <c r="B270" s="352"/>
      <c r="C270" s="353"/>
      <c r="D270" s="354"/>
      <c r="F270" s="355"/>
    </row>
    <row r="271" spans="2:6" ht="30" customHeight="1">
      <c r="B271" s="352"/>
      <c r="C271" s="353"/>
      <c r="D271" s="354"/>
      <c r="F271" s="355"/>
    </row>
    <row r="272" spans="2:6" ht="30" customHeight="1">
      <c r="B272" s="352"/>
      <c r="C272" s="353"/>
      <c r="D272" s="354"/>
      <c r="F272" s="355"/>
    </row>
    <row r="273" spans="2:6" ht="30" customHeight="1">
      <c r="B273" s="352"/>
      <c r="C273" s="353"/>
      <c r="D273" s="354"/>
      <c r="F273" s="355"/>
    </row>
    <row r="274" spans="2:6" ht="30" customHeight="1">
      <c r="B274" s="352"/>
      <c r="C274" s="353"/>
      <c r="D274" s="354"/>
      <c r="F274" s="355"/>
    </row>
    <row r="275" spans="2:6" ht="30" customHeight="1">
      <c r="B275" s="352"/>
      <c r="C275" s="353"/>
      <c r="D275" s="354"/>
      <c r="F275" s="355"/>
    </row>
    <row r="276" spans="2:6" ht="30" customHeight="1">
      <c r="B276" s="352"/>
      <c r="C276" s="353"/>
      <c r="D276" s="354"/>
      <c r="F276" s="355"/>
    </row>
    <row r="277" spans="2:6" ht="30" customHeight="1">
      <c r="B277" s="352"/>
      <c r="C277" s="353"/>
      <c r="D277" s="354"/>
      <c r="F277" s="355"/>
    </row>
    <row r="278" spans="2:6" ht="30" customHeight="1">
      <c r="B278" s="352"/>
      <c r="C278" s="353"/>
      <c r="D278" s="354"/>
      <c r="F278" s="355"/>
    </row>
    <row r="279" spans="2:6" ht="30" customHeight="1">
      <c r="B279" s="352"/>
      <c r="C279" s="353"/>
      <c r="D279" s="354"/>
      <c r="F279" s="355"/>
    </row>
    <row r="280" spans="2:6" ht="30" customHeight="1">
      <c r="B280" s="352"/>
      <c r="C280" s="353"/>
      <c r="D280" s="354"/>
      <c r="F280" s="355"/>
    </row>
    <row r="281" spans="2:6" ht="30" customHeight="1">
      <c r="B281" s="352"/>
      <c r="C281" s="353"/>
      <c r="D281" s="354"/>
      <c r="F281" s="355"/>
    </row>
    <row r="282" spans="2:6" ht="30" customHeight="1">
      <c r="B282" s="352"/>
      <c r="C282" s="353"/>
      <c r="D282" s="354"/>
      <c r="F282" s="355"/>
    </row>
    <row r="283" spans="2:6" ht="30" customHeight="1">
      <c r="B283" s="352"/>
      <c r="C283" s="353"/>
      <c r="D283" s="354"/>
      <c r="F283" s="355"/>
    </row>
    <row r="284" spans="2:6" ht="30" customHeight="1">
      <c r="B284" s="352"/>
      <c r="C284" s="353"/>
      <c r="D284" s="354"/>
      <c r="F284" s="355"/>
    </row>
    <row r="285" spans="2:6" ht="30" customHeight="1">
      <c r="B285" s="352"/>
      <c r="C285" s="353"/>
      <c r="D285" s="354"/>
      <c r="F285" s="355"/>
    </row>
    <row r="286" spans="2:6" ht="30" customHeight="1">
      <c r="B286" s="352"/>
      <c r="C286" s="353"/>
      <c r="D286" s="354"/>
      <c r="F286" s="355"/>
    </row>
    <row r="287" spans="2:6" ht="30" customHeight="1">
      <c r="B287" s="352"/>
      <c r="C287" s="353"/>
      <c r="D287" s="354"/>
      <c r="F287" s="355"/>
    </row>
    <row r="288" spans="2:6" ht="30" customHeight="1">
      <c r="B288" s="352"/>
      <c r="C288" s="353"/>
      <c r="D288" s="354"/>
      <c r="F288" s="355"/>
    </row>
    <row r="289" spans="2:4" ht="30" customHeight="1">
      <c r="B289" s="352"/>
      <c r="C289" s="353"/>
      <c r="D289" s="354"/>
    </row>
    <row r="290" spans="2:4" ht="30" customHeight="1">
      <c r="B290" s="352"/>
      <c r="C290" s="353"/>
      <c r="D290" s="354"/>
    </row>
    <row r="291" spans="2:4" ht="30" customHeight="1">
      <c r="B291" s="352"/>
      <c r="C291" s="353"/>
      <c r="D291" s="354"/>
    </row>
    <row r="292" spans="2:4" ht="30" customHeight="1">
      <c r="B292" s="352"/>
      <c r="C292" s="353"/>
      <c r="D292" s="354"/>
    </row>
    <row r="293" spans="2:4" ht="30" customHeight="1">
      <c r="B293" s="352"/>
      <c r="C293" s="353"/>
      <c r="D293" s="354"/>
    </row>
    <row r="294" spans="2:4" ht="30" customHeight="1">
      <c r="B294" s="352"/>
      <c r="C294" s="353"/>
      <c r="D294" s="354"/>
    </row>
    <row r="295" spans="2:4" ht="30" customHeight="1">
      <c r="B295" s="352"/>
      <c r="C295" s="353"/>
      <c r="D295" s="354"/>
    </row>
    <row r="296" spans="2:4" ht="30" customHeight="1">
      <c r="B296" s="352"/>
      <c r="C296" s="353"/>
      <c r="D296" s="354"/>
    </row>
    <row r="297" spans="2:4" ht="30" customHeight="1">
      <c r="B297" s="352"/>
      <c r="C297" s="353"/>
      <c r="D297" s="354"/>
    </row>
    <row r="298" spans="2:4" ht="30" customHeight="1">
      <c r="B298" s="352"/>
      <c r="C298" s="353"/>
      <c r="D298" s="354"/>
    </row>
    <row r="299" spans="2:4" ht="30" customHeight="1">
      <c r="B299" s="352"/>
      <c r="C299" s="353"/>
      <c r="D299" s="354"/>
    </row>
    <row r="300" spans="2:4" ht="30" customHeight="1">
      <c r="B300" s="352"/>
      <c r="C300" s="353"/>
      <c r="D300" s="354"/>
    </row>
    <row r="301" spans="2:4" ht="30" customHeight="1">
      <c r="B301" s="352"/>
      <c r="C301" s="353"/>
      <c r="D301" s="354"/>
    </row>
    <row r="302" spans="2:4" ht="30" customHeight="1">
      <c r="B302" s="352"/>
      <c r="C302" s="353"/>
      <c r="D302" s="354"/>
    </row>
    <row r="303" spans="2:4" ht="30" customHeight="1">
      <c r="B303" s="352"/>
      <c r="C303" s="353"/>
      <c r="D303" s="354"/>
    </row>
    <row r="304" spans="2:4" ht="30" customHeight="1">
      <c r="B304" s="352"/>
      <c r="C304" s="353"/>
      <c r="D304" s="354"/>
    </row>
    <row r="305" spans="2:4" ht="30" customHeight="1">
      <c r="B305" s="352"/>
      <c r="C305" s="353"/>
      <c r="D305" s="354"/>
    </row>
    <row r="306" spans="2:4" ht="30" customHeight="1">
      <c r="B306" s="352"/>
      <c r="C306" s="353"/>
      <c r="D306" s="354"/>
    </row>
    <row r="307" spans="2:4" ht="30" customHeight="1">
      <c r="B307" s="352"/>
      <c r="C307" s="353"/>
      <c r="D307" s="354"/>
    </row>
    <row r="308" spans="2:4" ht="30" customHeight="1">
      <c r="B308" s="352"/>
      <c r="C308" s="353"/>
      <c r="D308" s="354"/>
    </row>
    <row r="309" spans="2:4" ht="30" customHeight="1">
      <c r="B309" s="352"/>
      <c r="C309" s="353"/>
      <c r="D309" s="354"/>
    </row>
    <row r="310" spans="2:4" ht="30" customHeight="1">
      <c r="B310" s="352"/>
      <c r="C310" s="353"/>
      <c r="D310" s="354"/>
    </row>
    <row r="311" spans="2:4" ht="30" customHeight="1">
      <c r="B311" s="352"/>
      <c r="C311" s="353"/>
      <c r="D311" s="354"/>
    </row>
    <row r="312" spans="2:4" ht="30" customHeight="1">
      <c r="B312" s="352"/>
      <c r="C312" s="353"/>
      <c r="D312" s="354"/>
    </row>
    <row r="313" spans="2:4" ht="30" customHeight="1">
      <c r="B313" s="352"/>
      <c r="C313" s="353"/>
      <c r="D313" s="354"/>
    </row>
    <row r="314" spans="2:4" ht="30" customHeight="1">
      <c r="B314" s="352"/>
      <c r="C314" s="353"/>
      <c r="D314" s="354"/>
    </row>
    <row r="315" spans="2:4" ht="30" customHeight="1">
      <c r="B315" s="352"/>
      <c r="C315" s="353"/>
      <c r="D315" s="354"/>
    </row>
    <row r="316" spans="2:4" ht="30" customHeight="1">
      <c r="B316" s="352"/>
      <c r="C316" s="353"/>
      <c r="D316" s="354"/>
    </row>
    <row r="317" spans="2:4" ht="30" customHeight="1">
      <c r="B317" s="352"/>
      <c r="C317" s="353"/>
      <c r="D317" s="354"/>
    </row>
    <row r="318" spans="2:4" ht="30" customHeight="1">
      <c r="B318" s="352"/>
      <c r="C318" s="353"/>
      <c r="D318" s="354"/>
    </row>
    <row r="319" spans="2:4" ht="30" customHeight="1">
      <c r="B319" s="352"/>
      <c r="C319" s="353"/>
      <c r="D319" s="354"/>
    </row>
    <row r="320" spans="2:4" ht="30" customHeight="1">
      <c r="B320" s="352"/>
      <c r="C320" s="353"/>
      <c r="D320" s="354"/>
    </row>
    <row r="321" spans="2:4" ht="30" customHeight="1">
      <c r="B321" s="352"/>
      <c r="C321" s="353"/>
      <c r="D321" s="354"/>
    </row>
    <row r="322" spans="2:4" ht="30" customHeight="1">
      <c r="B322" s="352"/>
      <c r="C322" s="353"/>
      <c r="D322" s="354"/>
    </row>
    <row r="323" spans="2:4" ht="30" customHeight="1">
      <c r="B323" s="352"/>
      <c r="C323" s="353"/>
      <c r="D323" s="354"/>
    </row>
    <row r="324" spans="2:4" ht="30" customHeight="1">
      <c r="B324" s="352"/>
      <c r="C324" s="353"/>
      <c r="D324" s="354"/>
    </row>
    <row r="325" spans="2:4" ht="30" customHeight="1">
      <c r="B325" s="352"/>
      <c r="C325" s="353"/>
      <c r="D325" s="354"/>
    </row>
    <row r="326" spans="2:4" ht="30" customHeight="1">
      <c r="B326" s="352"/>
      <c r="C326" s="353"/>
      <c r="D326" s="354"/>
    </row>
    <row r="327" spans="2:4" ht="30" customHeight="1">
      <c r="B327" s="352"/>
      <c r="C327" s="353"/>
      <c r="D327" s="354"/>
    </row>
    <row r="328" spans="2:4" ht="30" customHeight="1">
      <c r="B328" s="352"/>
      <c r="C328" s="353"/>
      <c r="D328" s="354"/>
    </row>
    <row r="329" spans="2:4" ht="30" customHeight="1">
      <c r="B329" s="352"/>
      <c r="C329" s="353"/>
      <c r="D329" s="354"/>
    </row>
    <row r="330" spans="2:4" ht="30" customHeight="1">
      <c r="B330" s="352"/>
      <c r="C330" s="353"/>
      <c r="D330" s="354"/>
    </row>
    <row r="331" spans="2:4" ht="30" customHeight="1">
      <c r="B331" s="352"/>
      <c r="C331" s="353"/>
      <c r="D331" s="354"/>
    </row>
    <row r="332" spans="2:4" ht="30" customHeight="1">
      <c r="B332" s="352"/>
      <c r="C332" s="353"/>
      <c r="D332" s="354"/>
    </row>
    <row r="333" spans="2:4" ht="30" customHeight="1">
      <c r="B333" s="352"/>
      <c r="C333" s="353"/>
      <c r="D333" s="354"/>
    </row>
    <row r="334" spans="2:4" ht="30" customHeight="1">
      <c r="B334" s="352"/>
      <c r="C334" s="353"/>
      <c r="D334" s="354"/>
    </row>
    <row r="335" spans="2:4" ht="30" customHeight="1">
      <c r="B335" s="352"/>
      <c r="C335" s="353"/>
      <c r="D335" s="354"/>
    </row>
    <row r="336" spans="2:4" ht="30" customHeight="1">
      <c r="B336" s="352"/>
      <c r="C336" s="353"/>
      <c r="D336" s="354"/>
    </row>
    <row r="337" spans="2:4" ht="30" customHeight="1">
      <c r="B337" s="352"/>
      <c r="C337" s="353"/>
      <c r="D337" s="354"/>
    </row>
    <row r="338" spans="2:4" ht="30" customHeight="1">
      <c r="B338" s="352"/>
      <c r="C338" s="353"/>
      <c r="D338" s="354"/>
    </row>
    <row r="339" spans="2:4" ht="30" customHeight="1">
      <c r="B339" s="352"/>
      <c r="C339" s="353"/>
      <c r="D339" s="354"/>
    </row>
    <row r="340" spans="2:4" ht="30" customHeight="1">
      <c r="B340" s="352"/>
      <c r="C340" s="353"/>
      <c r="D340" s="354"/>
    </row>
    <row r="341" spans="2:4" ht="30" customHeight="1">
      <c r="B341" s="352"/>
      <c r="C341" s="353"/>
      <c r="D341" s="354"/>
    </row>
    <row r="342" spans="2:4" ht="30" customHeight="1">
      <c r="B342" s="352"/>
      <c r="C342" s="353"/>
      <c r="D342" s="354"/>
    </row>
    <row r="343" spans="2:4" ht="30" customHeight="1">
      <c r="B343" s="352"/>
      <c r="C343" s="353"/>
      <c r="D343" s="354"/>
    </row>
    <row r="344" spans="2:4" ht="30" customHeight="1">
      <c r="B344" s="352"/>
      <c r="C344" s="353"/>
      <c r="D344" s="354"/>
    </row>
    <row r="345" spans="2:4" ht="30" customHeight="1">
      <c r="B345" s="352"/>
      <c r="C345" s="353"/>
      <c r="D345" s="354"/>
    </row>
    <row r="346" spans="2:4" ht="30" customHeight="1">
      <c r="B346" s="352"/>
      <c r="C346" s="353"/>
      <c r="D346" s="354"/>
    </row>
    <row r="347" spans="2:4" ht="30" customHeight="1">
      <c r="B347" s="352"/>
      <c r="C347" s="353"/>
      <c r="D347" s="354"/>
    </row>
    <row r="348" spans="2:4" ht="30" customHeight="1">
      <c r="B348" s="352"/>
      <c r="C348" s="353"/>
      <c r="D348" s="354"/>
    </row>
    <row r="349" spans="2:4" ht="30" customHeight="1">
      <c r="B349" s="352"/>
      <c r="C349" s="353"/>
      <c r="D349" s="354"/>
    </row>
    <row r="350" spans="2:4" ht="30" customHeight="1">
      <c r="B350" s="352"/>
      <c r="C350" s="353"/>
      <c r="D350" s="354"/>
    </row>
    <row r="351" spans="2:4" ht="30" customHeight="1">
      <c r="B351" s="352"/>
      <c r="C351" s="353"/>
      <c r="D351" s="354"/>
    </row>
    <row r="352" spans="2:4" ht="30" customHeight="1">
      <c r="B352" s="352"/>
      <c r="C352" s="353"/>
      <c r="D352" s="354"/>
    </row>
    <row r="353" spans="2:4" ht="30" customHeight="1">
      <c r="B353" s="352"/>
      <c r="C353" s="353"/>
      <c r="D353" s="354"/>
    </row>
    <row r="354" spans="2:4" ht="30" customHeight="1">
      <c r="B354" s="352"/>
      <c r="C354" s="353"/>
      <c r="D354" s="354"/>
    </row>
    <row r="355" spans="2:4" ht="30" customHeight="1">
      <c r="B355" s="352"/>
      <c r="C355" s="353"/>
      <c r="D355" s="354"/>
    </row>
    <row r="356" spans="2:4" ht="30" customHeight="1">
      <c r="B356" s="352"/>
      <c r="C356" s="353"/>
      <c r="D356" s="354"/>
    </row>
    <row r="357" spans="2:4" ht="30" customHeight="1">
      <c r="B357" s="352"/>
      <c r="C357" s="353"/>
      <c r="D357" s="354"/>
    </row>
    <row r="358" spans="2:4" ht="30" customHeight="1">
      <c r="B358" s="352"/>
      <c r="C358" s="353"/>
      <c r="D358" s="354"/>
    </row>
    <row r="359" spans="2:4" ht="30" customHeight="1">
      <c r="B359" s="352"/>
      <c r="C359" s="353"/>
      <c r="D359" s="354"/>
    </row>
    <row r="360" spans="2:4" ht="30" customHeight="1">
      <c r="B360" s="352"/>
      <c r="C360" s="353"/>
      <c r="D360" s="354"/>
    </row>
    <row r="361" spans="2:4" ht="30" customHeight="1">
      <c r="B361" s="352"/>
      <c r="C361" s="353"/>
      <c r="D361" s="354"/>
    </row>
    <row r="362" spans="2:4" ht="30" customHeight="1">
      <c r="B362" s="352"/>
      <c r="C362" s="353"/>
      <c r="D362" s="354"/>
    </row>
    <row r="363" spans="2:4" ht="30" customHeight="1">
      <c r="B363" s="352"/>
      <c r="C363" s="353"/>
      <c r="D363" s="354"/>
    </row>
    <row r="364" spans="2:4" ht="30" customHeight="1">
      <c r="B364" s="352"/>
      <c r="C364" s="353"/>
      <c r="D364" s="354"/>
    </row>
    <row r="365" spans="2:4" ht="30" customHeight="1">
      <c r="B365" s="352"/>
      <c r="C365" s="353"/>
      <c r="D365" s="354"/>
    </row>
    <row r="366" spans="2:4" ht="30" customHeight="1">
      <c r="B366" s="352"/>
      <c r="C366" s="353"/>
      <c r="D366" s="354"/>
    </row>
    <row r="367" spans="2:4" ht="30" customHeight="1">
      <c r="B367" s="352"/>
      <c r="C367" s="353"/>
      <c r="D367" s="354"/>
    </row>
    <row r="368" spans="2:4" ht="30" customHeight="1">
      <c r="B368" s="352"/>
      <c r="C368" s="353"/>
      <c r="D368" s="354"/>
    </row>
    <row r="369" spans="2:4" ht="30" customHeight="1">
      <c r="B369" s="352"/>
      <c r="C369" s="353"/>
      <c r="D369" s="354"/>
    </row>
    <row r="370" spans="2:4" ht="30" customHeight="1">
      <c r="B370" s="352"/>
      <c r="C370" s="353"/>
      <c r="D370" s="354"/>
    </row>
    <row r="371" spans="2:4" ht="30" customHeight="1">
      <c r="B371" s="352"/>
      <c r="C371" s="353"/>
      <c r="D371" s="354"/>
    </row>
    <row r="372" spans="2:4" ht="30" customHeight="1">
      <c r="B372" s="352"/>
      <c r="C372" s="353"/>
      <c r="D372" s="354"/>
    </row>
    <row r="373" spans="2:4" ht="30" customHeight="1">
      <c r="B373" s="352"/>
      <c r="C373" s="353"/>
      <c r="D373" s="354"/>
    </row>
    <row r="374" spans="2:4" ht="30" customHeight="1">
      <c r="B374" s="352"/>
      <c r="C374" s="353"/>
      <c r="D374" s="354"/>
    </row>
    <row r="375" spans="2:4" ht="30" customHeight="1">
      <c r="B375" s="352"/>
      <c r="C375" s="353"/>
      <c r="D375" s="354"/>
    </row>
    <row r="376" spans="2:4" ht="30" customHeight="1">
      <c r="B376" s="352"/>
      <c r="C376" s="353"/>
      <c r="D376" s="354"/>
    </row>
    <row r="377" spans="2:4" ht="30" customHeight="1">
      <c r="B377" s="352"/>
      <c r="C377" s="353"/>
      <c r="D377" s="354"/>
    </row>
    <row r="378" spans="2:4" ht="30" customHeight="1">
      <c r="B378" s="352"/>
      <c r="C378" s="353"/>
      <c r="D378" s="354"/>
    </row>
    <row r="379" spans="2:4" ht="30" customHeight="1">
      <c r="B379" s="352"/>
      <c r="C379" s="353"/>
      <c r="D379" s="354"/>
    </row>
    <row r="380" spans="2:4" ht="30" customHeight="1">
      <c r="B380" s="352"/>
      <c r="C380" s="353"/>
      <c r="D380" s="354"/>
    </row>
    <row r="381" spans="2:4" ht="30" customHeight="1">
      <c r="B381" s="352"/>
      <c r="C381" s="353"/>
      <c r="D381" s="354"/>
    </row>
    <row r="382" spans="2:4" ht="30" customHeight="1">
      <c r="B382" s="352"/>
      <c r="C382" s="353"/>
      <c r="D382" s="354"/>
    </row>
    <row r="383" spans="2:4" ht="30" customHeight="1">
      <c r="B383" s="352"/>
      <c r="C383" s="353"/>
      <c r="D383" s="354"/>
    </row>
    <row r="384" spans="2:4" ht="30" customHeight="1">
      <c r="B384" s="352"/>
      <c r="C384" s="353"/>
      <c r="D384" s="354"/>
    </row>
    <row r="385" spans="2:4" ht="30" customHeight="1">
      <c r="B385" s="352"/>
      <c r="C385" s="353"/>
      <c r="D385" s="354"/>
    </row>
    <row r="386" spans="2:4" ht="30" customHeight="1">
      <c r="B386" s="352"/>
      <c r="C386" s="353"/>
      <c r="D386" s="354"/>
    </row>
    <row r="387" spans="2:4" ht="30" customHeight="1">
      <c r="B387" s="352"/>
      <c r="C387" s="353"/>
      <c r="D387" s="354"/>
    </row>
    <row r="388" spans="2:4" ht="30" customHeight="1">
      <c r="B388" s="352"/>
      <c r="C388" s="353"/>
      <c r="D388" s="354"/>
    </row>
    <row r="389" spans="2:4" ht="30" customHeight="1">
      <c r="B389" s="352"/>
      <c r="C389" s="353"/>
      <c r="D389" s="354"/>
    </row>
    <row r="390" spans="2:4" ht="30" customHeight="1">
      <c r="B390" s="352"/>
      <c r="C390" s="353"/>
      <c r="D390" s="354"/>
    </row>
    <row r="391" spans="2:4" ht="30" customHeight="1">
      <c r="B391" s="352"/>
      <c r="C391" s="353"/>
      <c r="D391" s="354"/>
    </row>
    <row r="392" spans="2:4" ht="30" customHeight="1">
      <c r="B392" s="352"/>
      <c r="C392" s="353"/>
      <c r="D392" s="354"/>
    </row>
    <row r="393" spans="2:4" ht="30" customHeight="1">
      <c r="B393" s="352"/>
      <c r="C393" s="353"/>
      <c r="D393" s="354"/>
    </row>
    <row r="394" spans="2:4" ht="30" customHeight="1">
      <c r="B394" s="352"/>
      <c r="C394" s="353"/>
      <c r="D394" s="354"/>
    </row>
    <row r="395" spans="2:4" ht="30" customHeight="1">
      <c r="B395" s="352"/>
      <c r="C395" s="353"/>
      <c r="D395" s="354"/>
    </row>
    <row r="396" spans="2:4" ht="30" customHeight="1">
      <c r="B396" s="352"/>
      <c r="C396" s="353"/>
      <c r="D396" s="354"/>
    </row>
    <row r="397" spans="2:4" ht="30" customHeight="1">
      <c r="B397" s="352"/>
      <c r="C397" s="353"/>
      <c r="D397" s="354"/>
    </row>
    <row r="398" spans="2:4" ht="30" customHeight="1">
      <c r="B398" s="352"/>
      <c r="C398" s="353"/>
      <c r="D398" s="354"/>
    </row>
    <row r="399" spans="3:4" ht="30" customHeight="1">
      <c r="C399" s="353"/>
      <c r="D399" s="354"/>
    </row>
    <row r="400" spans="3:4" ht="30" customHeight="1">
      <c r="C400" s="353"/>
      <c r="D400" s="354"/>
    </row>
    <row r="401" spans="3:4" ht="30" customHeight="1">
      <c r="C401" s="353"/>
      <c r="D401" s="354"/>
    </row>
    <row r="402" spans="3:4" ht="30" customHeight="1">
      <c r="C402" s="353"/>
      <c r="D402" s="354"/>
    </row>
    <row r="403" spans="3:4" ht="30" customHeight="1">
      <c r="C403" s="353"/>
      <c r="D403" s="354"/>
    </row>
    <row r="404" spans="3:4" ht="30" customHeight="1">
      <c r="C404" s="353"/>
      <c r="D404" s="354"/>
    </row>
    <row r="405" spans="3:4" ht="30" customHeight="1">
      <c r="C405" s="353"/>
      <c r="D405" s="354"/>
    </row>
    <row r="406" spans="3:4" ht="30" customHeight="1">
      <c r="C406" s="353"/>
      <c r="D406" s="354"/>
    </row>
    <row r="407" spans="3:4" ht="30" customHeight="1">
      <c r="C407" s="353"/>
      <c r="D407" s="354"/>
    </row>
    <row r="408" spans="3:4" ht="30" customHeight="1">
      <c r="C408" s="353"/>
      <c r="D408" s="354"/>
    </row>
    <row r="409" spans="3:4" ht="30" customHeight="1">
      <c r="C409" s="353"/>
      <c r="D409" s="354"/>
    </row>
    <row r="410" spans="3:4" ht="30" customHeight="1">
      <c r="C410" s="353"/>
      <c r="D410" s="354"/>
    </row>
    <row r="411" spans="3:4" ht="30" customHeight="1">
      <c r="C411" s="353"/>
      <c r="D411" s="354"/>
    </row>
    <row r="412" spans="3:4" ht="30" customHeight="1">
      <c r="C412" s="353"/>
      <c r="D412" s="354"/>
    </row>
    <row r="413" spans="3:4" ht="30" customHeight="1">
      <c r="C413" s="353"/>
      <c r="D413" s="354"/>
    </row>
    <row r="414" spans="3:4" ht="30" customHeight="1">
      <c r="C414" s="353"/>
      <c r="D414" s="354"/>
    </row>
    <row r="415" spans="3:4" ht="30" customHeight="1">
      <c r="C415" s="353"/>
      <c r="D415" s="354"/>
    </row>
    <row r="416" spans="3:4" ht="30" customHeight="1">
      <c r="C416" s="353"/>
      <c r="D416" s="354"/>
    </row>
    <row r="417" spans="3:4" ht="30" customHeight="1">
      <c r="C417" s="353"/>
      <c r="D417" s="354"/>
    </row>
    <row r="418" spans="3:4" ht="30" customHeight="1">
      <c r="C418" s="353"/>
      <c r="D418" s="354"/>
    </row>
    <row r="419" spans="3:4" ht="30" customHeight="1">
      <c r="C419" s="353"/>
      <c r="D419" s="354"/>
    </row>
    <row r="420" spans="3:4" ht="30" customHeight="1">
      <c r="C420" s="353"/>
      <c r="D420" s="354"/>
    </row>
    <row r="421" spans="3:4" ht="30" customHeight="1">
      <c r="C421" s="353"/>
      <c r="D421" s="354"/>
    </row>
    <row r="422" spans="3:4" ht="30" customHeight="1">
      <c r="C422" s="353"/>
      <c r="D422" s="354"/>
    </row>
    <row r="423" spans="3:4" ht="30" customHeight="1">
      <c r="C423" s="353"/>
      <c r="D423" s="354"/>
    </row>
    <row r="424" spans="3:4" ht="30" customHeight="1">
      <c r="C424" s="353"/>
      <c r="D424" s="354"/>
    </row>
    <row r="425" spans="3:4" ht="30" customHeight="1">
      <c r="C425" s="353"/>
      <c r="D425" s="354"/>
    </row>
    <row r="426" spans="3:4" ht="30" customHeight="1">
      <c r="C426" s="353"/>
      <c r="D426" s="354"/>
    </row>
    <row r="427" spans="3:4" ht="30" customHeight="1">
      <c r="C427" s="353"/>
      <c r="D427" s="354"/>
    </row>
    <row r="428" spans="3:4" ht="30" customHeight="1">
      <c r="C428" s="353"/>
      <c r="D428" s="354"/>
    </row>
    <row r="429" spans="3:4" ht="30" customHeight="1">
      <c r="C429" s="353"/>
      <c r="D429" s="354"/>
    </row>
    <row r="430" spans="3:4" ht="30" customHeight="1">
      <c r="C430" s="353"/>
      <c r="D430" s="354"/>
    </row>
    <row r="431" spans="3:4" ht="30" customHeight="1">
      <c r="C431" s="353"/>
      <c r="D431" s="354"/>
    </row>
    <row r="432" spans="3:4" ht="30" customHeight="1">
      <c r="C432" s="353"/>
      <c r="D432" s="354"/>
    </row>
    <row r="433" spans="3:4" ht="30" customHeight="1">
      <c r="C433" s="353"/>
      <c r="D433" s="354"/>
    </row>
    <row r="434" spans="3:4" ht="30" customHeight="1">
      <c r="C434" s="353"/>
      <c r="D434" s="354"/>
    </row>
    <row r="435" spans="3:4" ht="30" customHeight="1">
      <c r="C435" s="353"/>
      <c r="D435" s="354"/>
    </row>
    <row r="436" spans="3:4" ht="30" customHeight="1">
      <c r="C436" s="353"/>
      <c r="D436" s="354"/>
    </row>
    <row r="437" spans="3:4" ht="30" customHeight="1">
      <c r="C437" s="353"/>
      <c r="D437" s="354"/>
    </row>
    <row r="438" spans="3:4" ht="30" customHeight="1">
      <c r="C438" s="353"/>
      <c r="D438" s="354"/>
    </row>
    <row r="439" spans="3:4" ht="30" customHeight="1">
      <c r="C439" s="353"/>
      <c r="D439" s="354"/>
    </row>
    <row r="440" spans="3:4" ht="30" customHeight="1">
      <c r="C440" s="353"/>
      <c r="D440" s="354"/>
    </row>
    <row r="441" spans="3:4" ht="30" customHeight="1">
      <c r="C441" s="353"/>
      <c r="D441" s="354"/>
    </row>
    <row r="442" spans="3:4" ht="30" customHeight="1">
      <c r="C442" s="353"/>
      <c r="D442" s="354"/>
    </row>
    <row r="443" spans="3:4" ht="30" customHeight="1">
      <c r="C443" s="353"/>
      <c r="D443" s="354"/>
    </row>
    <row r="444" spans="3:4" ht="30" customHeight="1">
      <c r="C444" s="353"/>
      <c r="D444" s="354"/>
    </row>
    <row r="445" spans="3:4" ht="30" customHeight="1">
      <c r="C445" s="353"/>
      <c r="D445" s="354"/>
    </row>
    <row r="446" spans="3:4" ht="30" customHeight="1">
      <c r="C446" s="353"/>
      <c r="D446" s="354"/>
    </row>
    <row r="447" spans="3:4" ht="30" customHeight="1">
      <c r="C447" s="353"/>
      <c r="D447" s="354"/>
    </row>
    <row r="448" spans="3:4" ht="30" customHeight="1">
      <c r="C448" s="353"/>
      <c r="D448" s="354"/>
    </row>
    <row r="449" spans="3:4" ht="30" customHeight="1">
      <c r="C449" s="353"/>
      <c r="D449" s="354"/>
    </row>
    <row r="450" spans="3:4" ht="30" customHeight="1">
      <c r="C450" s="353"/>
      <c r="D450" s="354"/>
    </row>
    <row r="451" spans="3:4" ht="30" customHeight="1">
      <c r="C451" s="353"/>
      <c r="D451" s="354"/>
    </row>
    <row r="452" spans="3:4" ht="30" customHeight="1">
      <c r="C452" s="353"/>
      <c r="D452" s="354"/>
    </row>
    <row r="453" spans="3:4" ht="30" customHeight="1">
      <c r="C453" s="353"/>
      <c r="D453" s="354"/>
    </row>
    <row r="454" spans="3:4" ht="30" customHeight="1">
      <c r="C454" s="353"/>
      <c r="D454" s="354"/>
    </row>
    <row r="455" spans="3:4" ht="30" customHeight="1">
      <c r="C455" s="353"/>
      <c r="D455" s="354"/>
    </row>
    <row r="456" spans="3:4" ht="30" customHeight="1">
      <c r="C456" s="353"/>
      <c r="D456" s="354"/>
    </row>
    <row r="457" spans="3:4" ht="30" customHeight="1">
      <c r="C457" s="353"/>
      <c r="D457" s="354"/>
    </row>
    <row r="458" spans="3:4" ht="30" customHeight="1">
      <c r="C458" s="353"/>
      <c r="D458" s="354"/>
    </row>
    <row r="459" spans="3:4" ht="30" customHeight="1">
      <c r="C459" s="353"/>
      <c r="D459" s="354"/>
    </row>
    <row r="460" spans="3:4" ht="30" customHeight="1">
      <c r="C460" s="353"/>
      <c r="D460" s="354"/>
    </row>
    <row r="461" spans="3:4" ht="30" customHeight="1">
      <c r="C461" s="353"/>
      <c r="D461" s="354"/>
    </row>
    <row r="462" spans="3:4" ht="30" customHeight="1">
      <c r="C462" s="353"/>
      <c r="D462" s="354"/>
    </row>
    <row r="463" spans="3:4" ht="30" customHeight="1">
      <c r="C463" s="353"/>
      <c r="D463" s="354"/>
    </row>
    <row r="464" spans="3:4" ht="30" customHeight="1">
      <c r="C464" s="353"/>
      <c r="D464" s="354"/>
    </row>
    <row r="465" spans="3:4" ht="30" customHeight="1">
      <c r="C465" s="353"/>
      <c r="D465" s="354"/>
    </row>
    <row r="466" spans="3:4" ht="30" customHeight="1">
      <c r="C466" s="353"/>
      <c r="D466" s="354"/>
    </row>
    <row r="467" spans="3:4" ht="30" customHeight="1">
      <c r="C467" s="353"/>
      <c r="D467" s="354"/>
    </row>
    <row r="468" spans="3:4" ht="30" customHeight="1">
      <c r="C468" s="353"/>
      <c r="D468" s="354"/>
    </row>
    <row r="469" spans="3:4" ht="30" customHeight="1">
      <c r="C469" s="353"/>
      <c r="D469" s="354"/>
    </row>
    <row r="470" spans="3:4" ht="30" customHeight="1">
      <c r="C470" s="353"/>
      <c r="D470" s="354"/>
    </row>
    <row r="471" spans="3:4" ht="30" customHeight="1">
      <c r="C471" s="353"/>
      <c r="D471" s="354"/>
    </row>
    <row r="472" spans="3:4" ht="30" customHeight="1">
      <c r="C472" s="353"/>
      <c r="D472" s="354"/>
    </row>
    <row r="473" spans="3:4" ht="30" customHeight="1">
      <c r="C473" s="353"/>
      <c r="D473" s="354"/>
    </row>
    <row r="474" spans="3:4" ht="30" customHeight="1">
      <c r="C474" s="353"/>
      <c r="D474" s="354"/>
    </row>
    <row r="475" spans="3:4" ht="30" customHeight="1">
      <c r="C475" s="353"/>
      <c r="D475" s="354"/>
    </row>
    <row r="476" spans="3:4" ht="30" customHeight="1">
      <c r="C476" s="353"/>
      <c r="D476" s="354"/>
    </row>
    <row r="477" spans="3:4" ht="30" customHeight="1">
      <c r="C477" s="353"/>
      <c r="D477" s="354"/>
    </row>
    <row r="478" spans="3:4" ht="30" customHeight="1">
      <c r="C478" s="353"/>
      <c r="D478" s="354"/>
    </row>
    <row r="479" spans="3:4" ht="30" customHeight="1">
      <c r="C479" s="353"/>
      <c r="D479" s="354"/>
    </row>
    <row r="480" spans="3:4" ht="30" customHeight="1">
      <c r="C480" s="353"/>
      <c r="D480" s="354"/>
    </row>
    <row r="481" spans="3:4" ht="30" customHeight="1">
      <c r="C481" s="353"/>
      <c r="D481" s="354"/>
    </row>
    <row r="482" spans="3:4" ht="30" customHeight="1">
      <c r="C482" s="353"/>
      <c r="D482" s="354"/>
    </row>
    <row r="483" spans="3:4" ht="30" customHeight="1">
      <c r="C483" s="353"/>
      <c r="D483" s="354"/>
    </row>
    <row r="484" spans="3:4" ht="30" customHeight="1">
      <c r="C484" s="353"/>
      <c r="D484" s="354"/>
    </row>
    <row r="485" spans="3:4" ht="30" customHeight="1">
      <c r="C485" s="353"/>
      <c r="D485" s="354"/>
    </row>
    <row r="486" spans="3:4" ht="30" customHeight="1">
      <c r="C486" s="353"/>
      <c r="D486" s="354"/>
    </row>
    <row r="487" spans="3:4" ht="30" customHeight="1">
      <c r="C487" s="353"/>
      <c r="D487" s="354"/>
    </row>
    <row r="488" spans="3:4" ht="30" customHeight="1">
      <c r="C488" s="353"/>
      <c r="D488" s="354"/>
    </row>
    <row r="489" spans="3:4" ht="30" customHeight="1">
      <c r="C489" s="353"/>
      <c r="D489" s="354"/>
    </row>
    <row r="490" spans="3:4" ht="30" customHeight="1">
      <c r="C490" s="353"/>
      <c r="D490" s="354"/>
    </row>
    <row r="491" spans="3:4" ht="30" customHeight="1">
      <c r="C491" s="353"/>
      <c r="D491" s="354"/>
    </row>
    <row r="492" spans="3:4" ht="30" customHeight="1">
      <c r="C492" s="353"/>
      <c r="D492" s="354"/>
    </row>
    <row r="493" spans="3:4" ht="30" customHeight="1">
      <c r="C493" s="353"/>
      <c r="D493" s="354"/>
    </row>
    <row r="494" spans="3:4" ht="30" customHeight="1">
      <c r="C494" s="353"/>
      <c r="D494" s="354"/>
    </row>
    <row r="495" spans="3:4" ht="30" customHeight="1">
      <c r="C495" s="353"/>
      <c r="D495" s="354"/>
    </row>
    <row r="496" spans="3:4" ht="30" customHeight="1">
      <c r="C496" s="353"/>
      <c r="D496" s="354"/>
    </row>
    <row r="497" spans="3:4" ht="30" customHeight="1">
      <c r="C497" s="353"/>
      <c r="D497" s="354"/>
    </row>
    <row r="498" spans="3:4" ht="30" customHeight="1">
      <c r="C498" s="353"/>
      <c r="D498" s="354"/>
    </row>
    <row r="499" spans="3:4" ht="30" customHeight="1">
      <c r="C499" s="353"/>
      <c r="D499" s="354"/>
    </row>
    <row r="500" spans="3:4" ht="30" customHeight="1">
      <c r="C500" s="353"/>
      <c r="D500" s="354"/>
    </row>
    <row r="501" spans="3:4" ht="30" customHeight="1">
      <c r="C501" s="353"/>
      <c r="D501" s="354"/>
    </row>
    <row r="502" spans="3:4" ht="30" customHeight="1">
      <c r="C502" s="353"/>
      <c r="D502" s="354"/>
    </row>
    <row r="503" spans="3:4" ht="30" customHeight="1">
      <c r="C503" s="353"/>
      <c r="D503" s="354"/>
    </row>
    <row r="504" spans="3:4" ht="30" customHeight="1">
      <c r="C504" s="353"/>
      <c r="D504" s="354"/>
    </row>
    <row r="505" spans="3:4" ht="30" customHeight="1">
      <c r="C505" s="353"/>
      <c r="D505" s="354"/>
    </row>
    <row r="506" spans="3:4" ht="30" customHeight="1">
      <c r="C506" s="353"/>
      <c r="D506" s="354"/>
    </row>
    <row r="507" spans="3:4" ht="30" customHeight="1">
      <c r="C507" s="353"/>
      <c r="D507" s="354"/>
    </row>
    <row r="508" spans="3:4" ht="30" customHeight="1">
      <c r="C508" s="353"/>
      <c r="D508" s="354"/>
    </row>
    <row r="509" spans="3:4" ht="30" customHeight="1">
      <c r="C509" s="353"/>
      <c r="D509" s="354"/>
    </row>
    <row r="510" spans="3:4" ht="30" customHeight="1">
      <c r="C510" s="353"/>
      <c r="D510" s="354"/>
    </row>
    <row r="511" spans="3:4" ht="30" customHeight="1">
      <c r="C511" s="353"/>
      <c r="D511" s="354"/>
    </row>
    <row r="512" spans="3:4" ht="30" customHeight="1">
      <c r="C512" s="353"/>
      <c r="D512" s="354"/>
    </row>
    <row r="513" spans="3:4" ht="30" customHeight="1">
      <c r="C513" s="353"/>
      <c r="D513" s="354"/>
    </row>
    <row r="514" spans="3:4" ht="30" customHeight="1">
      <c r="C514" s="353"/>
      <c r="D514" s="354"/>
    </row>
    <row r="515" spans="3:4" ht="30" customHeight="1">
      <c r="C515" s="353"/>
      <c r="D515" s="354"/>
    </row>
    <row r="516" spans="3:4" ht="30" customHeight="1">
      <c r="C516" s="353"/>
      <c r="D516" s="354"/>
    </row>
    <row r="517" spans="3:4" ht="30" customHeight="1">
      <c r="C517" s="353"/>
      <c r="D517" s="354"/>
    </row>
    <row r="518" spans="3:4" ht="30" customHeight="1">
      <c r="C518" s="353"/>
      <c r="D518" s="354"/>
    </row>
    <row r="519" spans="3:4" ht="30" customHeight="1">
      <c r="C519" s="353"/>
      <c r="D519" s="354"/>
    </row>
    <row r="520" spans="3:4" ht="30" customHeight="1">
      <c r="C520" s="353"/>
      <c r="D520" s="354"/>
    </row>
    <row r="521" spans="3:4" ht="30" customHeight="1">
      <c r="C521" s="353"/>
      <c r="D521" s="354"/>
    </row>
    <row r="522" spans="3:4" ht="30" customHeight="1">
      <c r="C522" s="353"/>
      <c r="D522" s="354"/>
    </row>
    <row r="523" spans="3:4" ht="30" customHeight="1">
      <c r="C523" s="353"/>
      <c r="D523" s="354"/>
    </row>
    <row r="524" spans="3:4" ht="30" customHeight="1">
      <c r="C524" s="353"/>
      <c r="D524" s="354"/>
    </row>
    <row r="525" spans="3:4" ht="30" customHeight="1">
      <c r="C525" s="353"/>
      <c r="D525" s="354"/>
    </row>
    <row r="526" spans="3:4" ht="30" customHeight="1">
      <c r="C526" s="353"/>
      <c r="D526" s="354"/>
    </row>
    <row r="527" spans="3:4" ht="30" customHeight="1">
      <c r="C527" s="353"/>
      <c r="D527" s="354"/>
    </row>
    <row r="528" spans="3:4" ht="30" customHeight="1">
      <c r="C528" s="353"/>
      <c r="D528" s="354"/>
    </row>
    <row r="529" spans="3:4" ht="30" customHeight="1">
      <c r="C529" s="353"/>
      <c r="D529" s="354"/>
    </row>
    <row r="530" spans="3:4" ht="30" customHeight="1">
      <c r="C530" s="353"/>
      <c r="D530" s="354"/>
    </row>
    <row r="531" spans="3:4" ht="30" customHeight="1">
      <c r="C531" s="353"/>
      <c r="D531" s="354"/>
    </row>
    <row r="532" spans="3:4" ht="30" customHeight="1">
      <c r="C532" s="353"/>
      <c r="D532" s="354"/>
    </row>
    <row r="533" spans="3:4" ht="30" customHeight="1">
      <c r="C533" s="353"/>
      <c r="D533" s="354"/>
    </row>
    <row r="534" spans="3:4" ht="30" customHeight="1">
      <c r="C534" s="353"/>
      <c r="D534" s="354"/>
    </row>
    <row r="535" spans="3:4" ht="30" customHeight="1">
      <c r="C535" s="353"/>
      <c r="D535" s="354"/>
    </row>
    <row r="536" spans="3:4" ht="30" customHeight="1">
      <c r="C536" s="353"/>
      <c r="D536" s="354"/>
    </row>
    <row r="537" spans="3:4" ht="30" customHeight="1">
      <c r="C537" s="353"/>
      <c r="D537" s="354"/>
    </row>
    <row r="538" spans="3:4" ht="30" customHeight="1">
      <c r="C538" s="353"/>
      <c r="D538" s="354"/>
    </row>
    <row r="539" spans="3:4" ht="30" customHeight="1">
      <c r="C539" s="353"/>
      <c r="D539" s="354"/>
    </row>
    <row r="540" spans="3:4" ht="30" customHeight="1">
      <c r="C540" s="353"/>
      <c r="D540" s="354"/>
    </row>
    <row r="541" spans="3:4" ht="30" customHeight="1">
      <c r="C541" s="353"/>
      <c r="D541" s="354"/>
    </row>
    <row r="542" spans="3:4" ht="30" customHeight="1">
      <c r="C542" s="353"/>
      <c r="D542" s="354"/>
    </row>
    <row r="543" spans="3:4" ht="30" customHeight="1">
      <c r="C543" s="353"/>
      <c r="D543" s="354"/>
    </row>
    <row r="544" spans="3:4" ht="30" customHeight="1">
      <c r="C544" s="353"/>
      <c r="D544" s="354"/>
    </row>
    <row r="545" spans="3:4" ht="30" customHeight="1">
      <c r="C545" s="353"/>
      <c r="D545" s="354"/>
    </row>
    <row r="546" spans="3:4" ht="30" customHeight="1">
      <c r="C546" s="353"/>
      <c r="D546" s="354"/>
    </row>
    <row r="547" spans="3:4" ht="30" customHeight="1">
      <c r="C547" s="353"/>
      <c r="D547" s="354"/>
    </row>
    <row r="548" spans="3:4" ht="30" customHeight="1">
      <c r="C548" s="353"/>
      <c r="D548" s="354"/>
    </row>
    <row r="549" spans="3:4" ht="30" customHeight="1">
      <c r="C549" s="353"/>
      <c r="D549" s="354"/>
    </row>
    <row r="550" spans="3:4" ht="30" customHeight="1">
      <c r="C550" s="353"/>
      <c r="D550" s="354"/>
    </row>
    <row r="551" spans="3:4" ht="30" customHeight="1">
      <c r="C551" s="353"/>
      <c r="D551" s="354"/>
    </row>
    <row r="552" spans="3:4" ht="30" customHeight="1">
      <c r="C552" s="353"/>
      <c r="D552" s="354"/>
    </row>
    <row r="553" spans="3:4" ht="30" customHeight="1">
      <c r="C553" s="353"/>
      <c r="D553" s="354"/>
    </row>
    <row r="554" spans="3:4" ht="30" customHeight="1">
      <c r="C554" s="353"/>
      <c r="D554" s="354"/>
    </row>
    <row r="555" spans="3:4" ht="30" customHeight="1">
      <c r="C555" s="353"/>
      <c r="D555" s="354"/>
    </row>
    <row r="556" spans="3:4" ht="30" customHeight="1">
      <c r="C556" s="353"/>
      <c r="D556" s="354"/>
    </row>
    <row r="557" spans="3:4" ht="30" customHeight="1">
      <c r="C557" s="353"/>
      <c r="D557" s="354"/>
    </row>
    <row r="558" spans="3:4" ht="30" customHeight="1">
      <c r="C558" s="353"/>
      <c r="D558" s="354"/>
    </row>
    <row r="559" spans="3:4" ht="30" customHeight="1">
      <c r="C559" s="353"/>
      <c r="D559" s="354"/>
    </row>
    <row r="560" spans="3:4" ht="30" customHeight="1">
      <c r="C560" s="353"/>
      <c r="D560" s="354"/>
    </row>
    <row r="561" spans="3:4" ht="30" customHeight="1">
      <c r="C561" s="353"/>
      <c r="D561" s="354"/>
    </row>
    <row r="562" spans="3:4" ht="30" customHeight="1">
      <c r="C562" s="353"/>
      <c r="D562" s="354"/>
    </row>
    <row r="563" spans="3:4" ht="30" customHeight="1">
      <c r="C563" s="353"/>
      <c r="D563" s="354"/>
    </row>
    <row r="564" spans="3:4" ht="30" customHeight="1">
      <c r="C564" s="353"/>
      <c r="D564" s="354"/>
    </row>
    <row r="565" spans="3:4" ht="30" customHeight="1">
      <c r="C565" s="353"/>
      <c r="D565" s="354"/>
    </row>
    <row r="566" spans="3:4" ht="30" customHeight="1">
      <c r="C566" s="353"/>
      <c r="D566" s="354"/>
    </row>
    <row r="567" spans="3:4" ht="30" customHeight="1">
      <c r="C567" s="353"/>
      <c r="D567" s="354"/>
    </row>
    <row r="568" spans="3:4" ht="30" customHeight="1">
      <c r="C568" s="353"/>
      <c r="D568" s="354"/>
    </row>
    <row r="569" spans="3:4" ht="30" customHeight="1">
      <c r="C569" s="353"/>
      <c r="D569" s="354"/>
    </row>
    <row r="570" spans="3:4" ht="30" customHeight="1">
      <c r="C570" s="353"/>
      <c r="D570" s="354"/>
    </row>
    <row r="571" spans="3:4" ht="30" customHeight="1">
      <c r="C571" s="353"/>
      <c r="D571" s="354"/>
    </row>
    <row r="572" spans="3:4" ht="30" customHeight="1">
      <c r="C572" s="353"/>
      <c r="D572" s="354"/>
    </row>
    <row r="573" spans="3:4" ht="30" customHeight="1">
      <c r="C573" s="353"/>
      <c r="D573" s="354"/>
    </row>
    <row r="574" spans="3:4" ht="30" customHeight="1">
      <c r="C574" s="353"/>
      <c r="D574" s="354"/>
    </row>
    <row r="575" spans="3:4" ht="30" customHeight="1">
      <c r="C575" s="353"/>
      <c r="D575" s="354"/>
    </row>
    <row r="576" spans="3:4" ht="30" customHeight="1">
      <c r="C576" s="353"/>
      <c r="D576" s="354"/>
    </row>
    <row r="577" spans="3:4" ht="30" customHeight="1">
      <c r="C577" s="353"/>
      <c r="D577" s="354"/>
    </row>
    <row r="578" spans="3:4" ht="30" customHeight="1">
      <c r="C578" s="353"/>
      <c r="D578" s="354"/>
    </row>
    <row r="579" spans="3:4" ht="30" customHeight="1">
      <c r="C579" s="353"/>
      <c r="D579" s="354"/>
    </row>
    <row r="580" spans="3:4" ht="30" customHeight="1">
      <c r="C580" s="353"/>
      <c r="D580" s="354"/>
    </row>
    <row r="581" spans="3:4" ht="30" customHeight="1">
      <c r="C581" s="353"/>
      <c r="D581" s="354"/>
    </row>
    <row r="582" spans="3:4" ht="30" customHeight="1">
      <c r="C582" s="353"/>
      <c r="D582" s="354"/>
    </row>
    <row r="583" spans="3:4" ht="30" customHeight="1">
      <c r="C583" s="353"/>
      <c r="D583" s="354"/>
    </row>
    <row r="584" spans="3:4" ht="30" customHeight="1">
      <c r="C584" s="353"/>
      <c r="D584" s="354"/>
    </row>
    <row r="585" spans="3:4" ht="30" customHeight="1">
      <c r="C585" s="353"/>
      <c r="D585" s="354"/>
    </row>
    <row r="586" spans="3:4" ht="30" customHeight="1">
      <c r="C586" s="353"/>
      <c r="D586" s="354"/>
    </row>
    <row r="587" spans="3:4" ht="30" customHeight="1">
      <c r="C587" s="353"/>
      <c r="D587" s="354"/>
    </row>
    <row r="588" spans="3:4" ht="30" customHeight="1">
      <c r="C588" s="353"/>
      <c r="D588" s="354"/>
    </row>
    <row r="589" spans="3:4" ht="30" customHeight="1">
      <c r="C589" s="353"/>
      <c r="D589" s="354"/>
    </row>
    <row r="590" spans="3:4" ht="30" customHeight="1">
      <c r="C590" s="353"/>
      <c r="D590" s="354"/>
    </row>
    <row r="591" spans="3:4" ht="30" customHeight="1">
      <c r="C591" s="353"/>
      <c r="D591" s="354"/>
    </row>
    <row r="592" spans="3:4" ht="30" customHeight="1">
      <c r="C592" s="353"/>
      <c r="D592" s="354"/>
    </row>
    <row r="593" spans="3:4" ht="30" customHeight="1">
      <c r="C593" s="353"/>
      <c r="D593" s="354"/>
    </row>
    <row r="594" spans="3:4" ht="30" customHeight="1">
      <c r="C594" s="353"/>
      <c r="D594" s="354"/>
    </row>
    <row r="595" spans="3:4" ht="30" customHeight="1">
      <c r="C595" s="353"/>
      <c r="D595" s="354"/>
    </row>
    <row r="596" spans="3:4" ht="30" customHeight="1">
      <c r="C596" s="353"/>
      <c r="D596" s="354"/>
    </row>
    <row r="597" spans="3:4" ht="30" customHeight="1">
      <c r="C597" s="353"/>
      <c r="D597" s="354"/>
    </row>
    <row r="598" spans="3:4" ht="30" customHeight="1">
      <c r="C598" s="353"/>
      <c r="D598" s="354"/>
    </row>
    <row r="599" spans="3:4" ht="30" customHeight="1">
      <c r="C599" s="353"/>
      <c r="D599" s="354"/>
    </row>
    <row r="600" spans="3:4" ht="30" customHeight="1">
      <c r="C600" s="353"/>
      <c r="D600" s="354"/>
    </row>
    <row r="601" spans="3:4" ht="30" customHeight="1">
      <c r="C601" s="353"/>
      <c r="D601" s="354"/>
    </row>
    <row r="602" spans="3:4" ht="30" customHeight="1">
      <c r="C602" s="353"/>
      <c r="D602" s="354"/>
    </row>
    <row r="603" spans="3:4" ht="30" customHeight="1">
      <c r="C603" s="353"/>
      <c r="D603" s="354"/>
    </row>
    <row r="604" spans="3:4" ht="30" customHeight="1">
      <c r="C604" s="353"/>
      <c r="D604" s="354"/>
    </row>
    <row r="605" spans="3:4" ht="30" customHeight="1">
      <c r="C605" s="353"/>
      <c r="D605" s="354"/>
    </row>
    <row r="606" spans="3:4" ht="30" customHeight="1">
      <c r="C606" s="353"/>
      <c r="D606" s="354"/>
    </row>
    <row r="607" spans="3:4" ht="30" customHeight="1">
      <c r="C607" s="353"/>
      <c r="D607" s="354"/>
    </row>
    <row r="608" spans="3:4" ht="30" customHeight="1">
      <c r="C608" s="353"/>
      <c r="D608" s="354"/>
    </row>
    <row r="609" spans="3:4" ht="30" customHeight="1">
      <c r="C609" s="353"/>
      <c r="D609" s="354"/>
    </row>
    <row r="610" spans="3:4" ht="30" customHeight="1">
      <c r="C610" s="353"/>
      <c r="D610" s="354"/>
    </row>
    <row r="611" spans="3:4" ht="30" customHeight="1">
      <c r="C611" s="353"/>
      <c r="D611" s="354"/>
    </row>
    <row r="612" spans="3:4" ht="30" customHeight="1">
      <c r="C612" s="353"/>
      <c r="D612" s="354"/>
    </row>
    <row r="613" spans="3:4" ht="30" customHeight="1">
      <c r="C613" s="353"/>
      <c r="D613" s="354"/>
    </row>
    <row r="614" spans="3:4" ht="30" customHeight="1">
      <c r="C614" s="353"/>
      <c r="D614" s="354"/>
    </row>
    <row r="615" spans="3:4" ht="30" customHeight="1">
      <c r="C615" s="353"/>
      <c r="D615" s="354"/>
    </row>
    <row r="616" spans="3:4" ht="30" customHeight="1">
      <c r="C616" s="353"/>
      <c r="D616" s="354"/>
    </row>
    <row r="617" spans="3:4" ht="30" customHeight="1">
      <c r="C617" s="353"/>
      <c r="D617" s="354"/>
    </row>
    <row r="618" spans="3:4" ht="30" customHeight="1">
      <c r="C618" s="353"/>
      <c r="D618" s="354"/>
    </row>
    <row r="619" spans="3:4" ht="30" customHeight="1">
      <c r="C619" s="353"/>
      <c r="D619" s="354"/>
    </row>
    <row r="620" spans="3:4" ht="30" customHeight="1">
      <c r="C620" s="353"/>
      <c r="D620" s="354"/>
    </row>
    <row r="621" spans="3:4" ht="30" customHeight="1">
      <c r="C621" s="353"/>
      <c r="D621" s="354"/>
    </row>
    <row r="622" spans="3:4" ht="30" customHeight="1">
      <c r="C622" s="353"/>
      <c r="D622" s="354"/>
    </row>
    <row r="623" spans="3:4" ht="30" customHeight="1">
      <c r="C623" s="353"/>
      <c r="D623" s="354"/>
    </row>
    <row r="624" spans="3:4" ht="30" customHeight="1">
      <c r="C624" s="353"/>
      <c r="D624" s="354"/>
    </row>
    <row r="625" spans="3:4" ht="30" customHeight="1">
      <c r="C625" s="353"/>
      <c r="D625" s="354"/>
    </row>
    <row r="626" spans="3:4" ht="30" customHeight="1">
      <c r="C626" s="353"/>
      <c r="D626" s="354"/>
    </row>
    <row r="627" spans="3:4" ht="30" customHeight="1">
      <c r="C627" s="353"/>
      <c r="D627" s="354"/>
    </row>
    <row r="628" spans="3:4" ht="30" customHeight="1">
      <c r="C628" s="353"/>
      <c r="D628" s="354"/>
    </row>
    <row r="629" spans="3:4" ht="30" customHeight="1">
      <c r="C629" s="353"/>
      <c r="D629" s="354"/>
    </row>
    <row r="630" spans="3:4" ht="30" customHeight="1">
      <c r="C630" s="353"/>
      <c r="D630" s="354"/>
    </row>
    <row r="631" spans="3:4" ht="30" customHeight="1">
      <c r="C631" s="353"/>
      <c r="D631" s="354"/>
    </row>
    <row r="632" spans="3:4" ht="30" customHeight="1">
      <c r="C632" s="353"/>
      <c r="D632" s="354"/>
    </row>
    <row r="633" spans="3:4" ht="30" customHeight="1">
      <c r="C633" s="353"/>
      <c r="D633" s="354"/>
    </row>
    <row r="634" spans="3:4" ht="30" customHeight="1">
      <c r="C634" s="353"/>
      <c r="D634" s="354"/>
    </row>
    <row r="635" spans="3:4" ht="30" customHeight="1">
      <c r="C635" s="353"/>
      <c r="D635" s="354"/>
    </row>
    <row r="636" spans="3:4" ht="30" customHeight="1">
      <c r="C636" s="353"/>
      <c r="D636" s="354"/>
    </row>
    <row r="637" spans="3:4" ht="30" customHeight="1">
      <c r="C637" s="353"/>
      <c r="D637" s="354"/>
    </row>
    <row r="638" spans="3:4" ht="30" customHeight="1">
      <c r="C638" s="353"/>
      <c r="D638" s="354"/>
    </row>
    <row r="639" spans="3:4" ht="30" customHeight="1">
      <c r="C639" s="353"/>
      <c r="D639" s="354"/>
    </row>
    <row r="640" spans="3:4" ht="30" customHeight="1">
      <c r="C640" s="353"/>
      <c r="D640" s="354"/>
    </row>
    <row r="641" spans="3:4" ht="30" customHeight="1">
      <c r="C641" s="353"/>
      <c r="D641" s="354"/>
    </row>
    <row r="642" spans="3:4" ht="30" customHeight="1">
      <c r="C642" s="353"/>
      <c r="D642" s="354"/>
    </row>
    <row r="643" spans="3:4" ht="30" customHeight="1">
      <c r="C643" s="353"/>
      <c r="D643" s="354"/>
    </row>
    <row r="644" spans="3:4" ht="30" customHeight="1">
      <c r="C644" s="353"/>
      <c r="D644" s="354"/>
    </row>
    <row r="645" spans="3:4" ht="30" customHeight="1">
      <c r="C645" s="353"/>
      <c r="D645" s="354"/>
    </row>
    <row r="646" spans="3:4" ht="30" customHeight="1">
      <c r="C646" s="353"/>
      <c r="D646" s="354"/>
    </row>
    <row r="647" spans="3:4" ht="30" customHeight="1">
      <c r="C647" s="353"/>
      <c r="D647" s="354"/>
    </row>
    <row r="648" spans="3:4" ht="30" customHeight="1">
      <c r="C648" s="353"/>
      <c r="D648" s="354"/>
    </row>
    <row r="649" spans="3:4" ht="30" customHeight="1">
      <c r="C649" s="353"/>
      <c r="D649" s="354"/>
    </row>
    <row r="650" spans="3:4" ht="30" customHeight="1">
      <c r="C650" s="353"/>
      <c r="D650" s="354"/>
    </row>
    <row r="651" spans="3:4" ht="30" customHeight="1">
      <c r="C651" s="353"/>
      <c r="D651" s="354"/>
    </row>
    <row r="652" spans="3:4" ht="30" customHeight="1">
      <c r="C652" s="353"/>
      <c r="D652" s="354"/>
    </row>
    <row r="653" spans="3:4" ht="30" customHeight="1">
      <c r="C653" s="353"/>
      <c r="D653" s="354"/>
    </row>
    <row r="654" spans="3:4" ht="30" customHeight="1">
      <c r="C654" s="353"/>
      <c r="D654" s="354"/>
    </row>
    <row r="655" spans="3:4" ht="30" customHeight="1">
      <c r="C655" s="353"/>
      <c r="D655" s="354"/>
    </row>
    <row r="656" spans="3:4" ht="30" customHeight="1">
      <c r="C656" s="353"/>
      <c r="D656" s="354"/>
    </row>
    <row r="657" spans="3:4" ht="30" customHeight="1">
      <c r="C657" s="353"/>
      <c r="D657" s="354"/>
    </row>
    <row r="658" spans="3:4" ht="30" customHeight="1">
      <c r="C658" s="353"/>
      <c r="D658" s="354"/>
    </row>
    <row r="659" spans="3:4" ht="30" customHeight="1">
      <c r="C659" s="353"/>
      <c r="D659" s="354"/>
    </row>
    <row r="660" spans="3:4" ht="30" customHeight="1">
      <c r="C660" s="353"/>
      <c r="D660" s="354"/>
    </row>
    <row r="661" spans="3:4" ht="30" customHeight="1">
      <c r="C661" s="353"/>
      <c r="D661" s="354"/>
    </row>
    <row r="662" spans="3:4" ht="30" customHeight="1">
      <c r="C662" s="353"/>
      <c r="D662" s="354"/>
    </row>
    <row r="663" spans="3:4" ht="30" customHeight="1">
      <c r="C663" s="353"/>
      <c r="D663" s="354"/>
    </row>
    <row r="664" spans="3:4" ht="30" customHeight="1">
      <c r="C664" s="353"/>
      <c r="D664" s="354"/>
    </row>
    <row r="665" spans="3:4" ht="30" customHeight="1">
      <c r="C665" s="353"/>
      <c r="D665" s="354"/>
    </row>
    <row r="666" spans="3:4" ht="30" customHeight="1">
      <c r="C666" s="353"/>
      <c r="D666" s="354"/>
    </row>
    <row r="667" spans="3:4" ht="30" customHeight="1">
      <c r="C667" s="353"/>
      <c r="D667" s="354"/>
    </row>
    <row r="668" spans="3:4" ht="30" customHeight="1">
      <c r="C668" s="353"/>
      <c r="D668" s="354"/>
    </row>
    <row r="669" spans="3:4" ht="30" customHeight="1">
      <c r="C669" s="353"/>
      <c r="D669" s="354"/>
    </row>
    <row r="670" spans="3:4" ht="30" customHeight="1">
      <c r="C670" s="353"/>
      <c r="D670" s="354"/>
    </row>
    <row r="671" spans="3:4" ht="30" customHeight="1">
      <c r="C671" s="353"/>
      <c r="D671" s="354"/>
    </row>
    <row r="672" spans="3:4" ht="30" customHeight="1">
      <c r="C672" s="353"/>
      <c r="D672" s="354"/>
    </row>
    <row r="673" spans="3:4" ht="30" customHeight="1">
      <c r="C673" s="353"/>
      <c r="D673" s="354"/>
    </row>
    <row r="674" spans="3:4" ht="30" customHeight="1">
      <c r="C674" s="353"/>
      <c r="D674" s="354"/>
    </row>
    <row r="675" spans="3:4" ht="30" customHeight="1">
      <c r="C675" s="353"/>
      <c r="D675" s="354"/>
    </row>
    <row r="676" spans="3:4" ht="30" customHeight="1">
      <c r="C676" s="353"/>
      <c r="D676" s="354"/>
    </row>
    <row r="677" spans="3:4" ht="30" customHeight="1">
      <c r="C677" s="353"/>
      <c r="D677" s="354"/>
    </row>
    <row r="678" spans="3:4" ht="30" customHeight="1">
      <c r="C678" s="353"/>
      <c r="D678" s="354"/>
    </row>
    <row r="679" spans="3:4" ht="30" customHeight="1">
      <c r="C679" s="353"/>
      <c r="D679" s="354"/>
    </row>
    <row r="680" spans="3:4" ht="30" customHeight="1">
      <c r="C680" s="353"/>
      <c r="D680" s="354"/>
    </row>
    <row r="681" spans="3:4" ht="30" customHeight="1">
      <c r="C681" s="353"/>
      <c r="D681" s="354"/>
    </row>
    <row r="682" spans="3:4" ht="30" customHeight="1">
      <c r="C682" s="353"/>
      <c r="D682" s="354"/>
    </row>
    <row r="683" spans="3:4" ht="30" customHeight="1">
      <c r="C683" s="353"/>
      <c r="D683" s="354"/>
    </row>
    <row r="684" spans="3:4" ht="30" customHeight="1">
      <c r="C684" s="353"/>
      <c r="D684" s="354"/>
    </row>
    <row r="685" spans="3:4" ht="30" customHeight="1">
      <c r="C685" s="353"/>
      <c r="D685" s="354"/>
    </row>
    <row r="686" spans="3:4" ht="30" customHeight="1">
      <c r="C686" s="353"/>
      <c r="D686" s="354"/>
    </row>
    <row r="687" spans="3:4" ht="30" customHeight="1">
      <c r="C687" s="353"/>
      <c r="D687" s="354"/>
    </row>
    <row r="688" spans="3:4" ht="30" customHeight="1">
      <c r="C688" s="353"/>
      <c r="D688" s="354"/>
    </row>
    <row r="689" spans="3:4" ht="30" customHeight="1">
      <c r="C689" s="353"/>
      <c r="D689" s="354"/>
    </row>
    <row r="690" spans="3:4" ht="30" customHeight="1">
      <c r="C690" s="353"/>
      <c r="D690" s="354"/>
    </row>
    <row r="691" spans="3:4" ht="30" customHeight="1">
      <c r="C691" s="353"/>
      <c r="D691" s="354"/>
    </row>
    <row r="692" spans="3:4" ht="30" customHeight="1">
      <c r="C692" s="353"/>
      <c r="D692" s="354"/>
    </row>
    <row r="693" spans="3:4" ht="30" customHeight="1">
      <c r="C693" s="353"/>
      <c r="D693" s="354"/>
    </row>
    <row r="694" spans="3:4" ht="30" customHeight="1">
      <c r="C694" s="353"/>
      <c r="D694" s="354"/>
    </row>
    <row r="695" spans="3:4" ht="30" customHeight="1">
      <c r="C695" s="353"/>
      <c r="D695" s="354"/>
    </row>
    <row r="696" spans="3:4" ht="30" customHeight="1">
      <c r="C696" s="353"/>
      <c r="D696" s="354"/>
    </row>
    <row r="697" spans="3:4" ht="30" customHeight="1">
      <c r="C697" s="353"/>
      <c r="D697" s="354"/>
    </row>
    <row r="698" spans="3:4" ht="30" customHeight="1">
      <c r="C698" s="353"/>
      <c r="D698" s="354"/>
    </row>
    <row r="699" spans="3:4" ht="30" customHeight="1">
      <c r="C699" s="353"/>
      <c r="D699" s="354"/>
    </row>
    <row r="700" spans="3:4" ht="30" customHeight="1">
      <c r="C700" s="353"/>
      <c r="D700" s="354"/>
    </row>
    <row r="701" spans="3:4" ht="30" customHeight="1">
      <c r="C701" s="353"/>
      <c r="D701" s="354"/>
    </row>
    <row r="702" spans="3:4" ht="30" customHeight="1">
      <c r="C702" s="353"/>
      <c r="D702" s="354"/>
    </row>
    <row r="703" spans="3:4" ht="30" customHeight="1">
      <c r="C703" s="353"/>
      <c r="D703" s="354"/>
    </row>
    <row r="704" spans="3:4" ht="30" customHeight="1">
      <c r="C704" s="353"/>
      <c r="D704" s="354"/>
    </row>
    <row r="705" spans="3:4" ht="30" customHeight="1">
      <c r="C705" s="353"/>
      <c r="D705" s="354"/>
    </row>
    <row r="706" spans="3:4" ht="30" customHeight="1">
      <c r="C706" s="353"/>
      <c r="D706" s="354"/>
    </row>
    <row r="707" spans="3:4" ht="30" customHeight="1">
      <c r="C707" s="353"/>
      <c r="D707" s="354"/>
    </row>
    <row r="708" spans="3:4" ht="30" customHeight="1">
      <c r="C708" s="353"/>
      <c r="D708" s="354"/>
    </row>
    <row r="709" spans="3:4" ht="30" customHeight="1">
      <c r="C709" s="353"/>
      <c r="D709" s="354"/>
    </row>
    <row r="710" spans="3:4" ht="30" customHeight="1">
      <c r="C710" s="353"/>
      <c r="D710" s="354"/>
    </row>
    <row r="711" spans="3:4" ht="30" customHeight="1">
      <c r="C711" s="353"/>
      <c r="D711" s="354"/>
    </row>
    <row r="712" spans="3:4" ht="30" customHeight="1">
      <c r="C712" s="353"/>
      <c r="D712" s="354"/>
    </row>
    <row r="713" spans="3:4" ht="30" customHeight="1">
      <c r="C713" s="353"/>
      <c r="D713" s="354"/>
    </row>
    <row r="714" spans="3:4" ht="30" customHeight="1">
      <c r="C714" s="353"/>
      <c r="D714" s="354"/>
    </row>
    <row r="715" spans="3:4" ht="30" customHeight="1">
      <c r="C715" s="353"/>
      <c r="D715" s="354"/>
    </row>
    <row r="716" spans="3:4" ht="30" customHeight="1">
      <c r="C716" s="353"/>
      <c r="D716" s="354"/>
    </row>
    <row r="717" spans="3:4" ht="30" customHeight="1">
      <c r="C717" s="353"/>
      <c r="D717" s="354"/>
    </row>
    <row r="718" spans="3:4" ht="30" customHeight="1">
      <c r="C718" s="353"/>
      <c r="D718" s="354"/>
    </row>
    <row r="719" spans="3:4" ht="30" customHeight="1">
      <c r="C719" s="353"/>
      <c r="D719" s="354"/>
    </row>
    <row r="720" spans="3:4" ht="30" customHeight="1">
      <c r="C720" s="353"/>
      <c r="D720" s="354"/>
    </row>
    <row r="721" spans="3:4" ht="30" customHeight="1">
      <c r="C721" s="353"/>
      <c r="D721" s="354"/>
    </row>
    <row r="722" spans="3:4" ht="30" customHeight="1">
      <c r="C722" s="353"/>
      <c r="D722" s="354"/>
    </row>
    <row r="723" spans="3:4" ht="30" customHeight="1">
      <c r="C723" s="353"/>
      <c r="D723" s="354"/>
    </row>
    <row r="724" spans="3:4" ht="30" customHeight="1">
      <c r="C724" s="353"/>
      <c r="D724" s="354"/>
    </row>
    <row r="725" spans="3:4" ht="30" customHeight="1">
      <c r="C725" s="353"/>
      <c r="D725" s="354"/>
    </row>
    <row r="726" spans="3:4" ht="30" customHeight="1">
      <c r="C726" s="353"/>
      <c r="D726" s="354"/>
    </row>
    <row r="727" spans="3:4" ht="30" customHeight="1">
      <c r="C727" s="353"/>
      <c r="D727" s="354"/>
    </row>
    <row r="728" spans="3:4" ht="30" customHeight="1">
      <c r="C728" s="353"/>
      <c r="D728" s="354"/>
    </row>
    <row r="729" spans="3:4" ht="30" customHeight="1">
      <c r="C729" s="353"/>
      <c r="D729" s="354"/>
    </row>
    <row r="730" spans="3:4" ht="30" customHeight="1">
      <c r="C730" s="353"/>
      <c r="D730" s="354"/>
    </row>
    <row r="731" spans="3:4" ht="30" customHeight="1">
      <c r="C731" s="353"/>
      <c r="D731" s="354"/>
    </row>
    <row r="732" spans="3:4" ht="30" customHeight="1">
      <c r="C732" s="353"/>
      <c r="D732" s="354"/>
    </row>
    <row r="733" spans="3:4" ht="30" customHeight="1">
      <c r="C733" s="353"/>
      <c r="D733" s="354"/>
    </row>
    <row r="734" spans="3:4" ht="30" customHeight="1">
      <c r="C734" s="353"/>
      <c r="D734" s="354"/>
    </row>
    <row r="735" spans="3:4" ht="30" customHeight="1">
      <c r="C735" s="353"/>
      <c r="D735" s="354"/>
    </row>
    <row r="736" spans="3:4" ht="30" customHeight="1">
      <c r="C736" s="353"/>
      <c r="D736" s="354"/>
    </row>
    <row r="737" spans="3:4" ht="30" customHeight="1">
      <c r="C737" s="353"/>
      <c r="D737" s="354"/>
    </row>
    <row r="738" spans="3:4" ht="30" customHeight="1">
      <c r="C738" s="353"/>
      <c r="D738" s="354"/>
    </row>
    <row r="739" spans="3:4" ht="30" customHeight="1">
      <c r="C739" s="353"/>
      <c r="D739" s="354"/>
    </row>
    <row r="740" spans="3:4" ht="30" customHeight="1">
      <c r="C740" s="353"/>
      <c r="D740" s="354"/>
    </row>
    <row r="741" spans="3:4" ht="30" customHeight="1">
      <c r="C741" s="353"/>
      <c r="D741" s="354"/>
    </row>
    <row r="742" spans="3:4" ht="30" customHeight="1">
      <c r="C742" s="353"/>
      <c r="D742" s="354"/>
    </row>
    <row r="743" spans="3:4" ht="30" customHeight="1">
      <c r="C743" s="353"/>
      <c r="D743" s="354"/>
    </row>
    <row r="744" spans="3:4" ht="30" customHeight="1">
      <c r="C744" s="353"/>
      <c r="D744" s="354"/>
    </row>
    <row r="745" spans="3:4" ht="30" customHeight="1">
      <c r="C745" s="353"/>
      <c r="D745" s="354"/>
    </row>
    <row r="746" spans="3:4" ht="30" customHeight="1">
      <c r="C746" s="353"/>
      <c r="D746" s="354"/>
    </row>
    <row r="747" spans="3:4" ht="30" customHeight="1">
      <c r="C747" s="353"/>
      <c r="D747" s="354"/>
    </row>
    <row r="748" spans="3:4" ht="30" customHeight="1">
      <c r="C748" s="353"/>
      <c r="D748" s="354"/>
    </row>
    <row r="749" spans="3:4" ht="30" customHeight="1">
      <c r="C749" s="353"/>
      <c r="D749" s="354"/>
    </row>
    <row r="750" spans="3:4" ht="30" customHeight="1">
      <c r="C750" s="353"/>
      <c r="D750" s="354"/>
    </row>
    <row r="751" spans="3:4" ht="30" customHeight="1">
      <c r="C751" s="353"/>
      <c r="D751" s="354"/>
    </row>
    <row r="752" spans="3:4" ht="30" customHeight="1">
      <c r="C752" s="353"/>
      <c r="D752" s="354"/>
    </row>
    <row r="753" spans="3:4" ht="30" customHeight="1">
      <c r="C753" s="353"/>
      <c r="D753" s="354"/>
    </row>
    <row r="754" spans="3:4" ht="30" customHeight="1">
      <c r="C754" s="353"/>
      <c r="D754" s="354"/>
    </row>
    <row r="755" spans="3:4" ht="30" customHeight="1">
      <c r="C755" s="353"/>
      <c r="D755" s="354"/>
    </row>
    <row r="756" spans="3:4" ht="30" customHeight="1">
      <c r="C756" s="353"/>
      <c r="D756" s="354"/>
    </row>
    <row r="757" spans="3:4" ht="30" customHeight="1">
      <c r="C757" s="353"/>
      <c r="D757" s="354"/>
    </row>
    <row r="758" spans="3:4" ht="30" customHeight="1">
      <c r="C758" s="353"/>
      <c r="D758" s="354"/>
    </row>
    <row r="759" spans="3:4" ht="30" customHeight="1">
      <c r="C759" s="353"/>
      <c r="D759" s="354"/>
    </row>
    <row r="760" spans="3:4" ht="30" customHeight="1">
      <c r="C760" s="353"/>
      <c r="D760" s="354"/>
    </row>
    <row r="761" spans="3:4" ht="30" customHeight="1">
      <c r="C761" s="353"/>
      <c r="D761" s="354"/>
    </row>
    <row r="762" spans="3:4" ht="30" customHeight="1">
      <c r="C762" s="353"/>
      <c r="D762" s="354"/>
    </row>
    <row r="763" spans="3:4" ht="30" customHeight="1">
      <c r="C763" s="353"/>
      <c r="D763" s="354"/>
    </row>
    <row r="764" spans="3:4" ht="30" customHeight="1">
      <c r="C764" s="353"/>
      <c r="D764" s="354"/>
    </row>
    <row r="765" spans="3:4" ht="30" customHeight="1">
      <c r="C765" s="353"/>
      <c r="D765" s="354"/>
    </row>
    <row r="766" spans="3:4" ht="30" customHeight="1">
      <c r="C766" s="353"/>
      <c r="D766" s="354"/>
    </row>
    <row r="767" spans="3:4" ht="30" customHeight="1">
      <c r="C767" s="353"/>
      <c r="D767" s="354"/>
    </row>
    <row r="768" spans="3:4" ht="30" customHeight="1">
      <c r="C768" s="353"/>
      <c r="D768" s="354"/>
    </row>
    <row r="769" spans="3:4" ht="30" customHeight="1">
      <c r="C769" s="353"/>
      <c r="D769" s="354"/>
    </row>
    <row r="770" spans="3:4" ht="30" customHeight="1">
      <c r="C770" s="353"/>
      <c r="D770" s="354"/>
    </row>
    <row r="771" spans="3:4" ht="30" customHeight="1">
      <c r="C771" s="353"/>
      <c r="D771" s="354"/>
    </row>
    <row r="772" spans="3:4" ht="30" customHeight="1">
      <c r="C772" s="353"/>
      <c r="D772" s="354"/>
    </row>
    <row r="773" spans="3:4" ht="30" customHeight="1">
      <c r="C773" s="353"/>
      <c r="D773" s="354"/>
    </row>
    <row r="774" spans="3:4" ht="30" customHeight="1">
      <c r="C774" s="353"/>
      <c r="D774" s="354"/>
    </row>
    <row r="775" spans="3:4" ht="30" customHeight="1">
      <c r="C775" s="353"/>
      <c r="D775" s="354"/>
    </row>
    <row r="776" spans="3:4" ht="30" customHeight="1">
      <c r="C776" s="353"/>
      <c r="D776" s="354"/>
    </row>
    <row r="777" spans="3:4" ht="30" customHeight="1">
      <c r="C777" s="353"/>
      <c r="D777" s="354"/>
    </row>
    <row r="778" spans="3:4" ht="30" customHeight="1">
      <c r="C778" s="353"/>
      <c r="D778" s="354"/>
    </row>
    <row r="779" spans="3:4" ht="30" customHeight="1">
      <c r="C779" s="353"/>
      <c r="D779" s="354"/>
    </row>
    <row r="780" spans="3:4" ht="30" customHeight="1">
      <c r="C780" s="353"/>
      <c r="D780" s="354"/>
    </row>
    <row r="781" spans="3:4" ht="30" customHeight="1">
      <c r="C781" s="353"/>
      <c r="D781" s="354"/>
    </row>
    <row r="782" spans="3:4" ht="30" customHeight="1">
      <c r="C782" s="353"/>
      <c r="D782" s="354"/>
    </row>
    <row r="783" spans="3:4" ht="30" customHeight="1">
      <c r="C783" s="353"/>
      <c r="D783" s="354"/>
    </row>
    <row r="784" spans="3:4" ht="30" customHeight="1">
      <c r="C784" s="353"/>
      <c r="D784" s="354"/>
    </row>
    <row r="785" spans="3:4" ht="30" customHeight="1">
      <c r="C785" s="353"/>
      <c r="D785" s="354"/>
    </row>
    <row r="786" spans="3:4" ht="30" customHeight="1">
      <c r="C786" s="353"/>
      <c r="D786" s="354"/>
    </row>
    <row r="787" spans="3:4" ht="30" customHeight="1">
      <c r="C787" s="353"/>
      <c r="D787" s="354"/>
    </row>
    <row r="788" spans="3:4" ht="30" customHeight="1">
      <c r="C788" s="353"/>
      <c r="D788" s="354"/>
    </row>
    <row r="789" spans="3:4" ht="30" customHeight="1">
      <c r="C789" s="353"/>
      <c r="D789" s="354"/>
    </row>
    <row r="790" spans="3:4" ht="30" customHeight="1">
      <c r="C790" s="353"/>
      <c r="D790" s="354"/>
    </row>
    <row r="791" spans="3:4" ht="30" customHeight="1">
      <c r="C791" s="353"/>
      <c r="D791" s="354"/>
    </row>
    <row r="792" spans="3:4" ht="30" customHeight="1">
      <c r="C792" s="353"/>
      <c r="D792" s="354"/>
    </row>
    <row r="793" spans="3:4" ht="30" customHeight="1">
      <c r="C793" s="353"/>
      <c r="D793" s="354"/>
    </row>
    <row r="794" spans="3:4" ht="30" customHeight="1">
      <c r="C794" s="353"/>
      <c r="D794" s="354"/>
    </row>
    <row r="795" spans="3:4" ht="30" customHeight="1">
      <c r="C795" s="353"/>
      <c r="D795" s="354"/>
    </row>
    <row r="796" spans="3:4" ht="30" customHeight="1">
      <c r="C796" s="353"/>
      <c r="D796" s="354"/>
    </row>
    <row r="797" spans="3:4" ht="30" customHeight="1">
      <c r="C797" s="353"/>
      <c r="D797" s="354"/>
    </row>
    <row r="798" spans="3:4" ht="30" customHeight="1">
      <c r="C798" s="353"/>
      <c r="D798" s="354"/>
    </row>
    <row r="799" spans="3:4" ht="30" customHeight="1">
      <c r="C799" s="353"/>
      <c r="D799" s="354"/>
    </row>
    <row r="800" spans="3:4" ht="30" customHeight="1">
      <c r="C800" s="353"/>
      <c r="D800" s="354"/>
    </row>
    <row r="801" spans="3:4" ht="30" customHeight="1">
      <c r="C801" s="353"/>
      <c r="D801" s="354"/>
    </row>
    <row r="802" spans="3:4" ht="30" customHeight="1">
      <c r="C802" s="353"/>
      <c r="D802" s="354"/>
    </row>
    <row r="803" spans="3:4" ht="30" customHeight="1">
      <c r="C803" s="353"/>
      <c r="D803" s="354"/>
    </row>
    <row r="804" spans="3:4" ht="30" customHeight="1">
      <c r="C804" s="353"/>
      <c r="D804" s="354"/>
    </row>
    <row r="805" spans="3:4" ht="30" customHeight="1">
      <c r="C805" s="353"/>
      <c r="D805" s="354"/>
    </row>
    <row r="806" spans="3:4" ht="30" customHeight="1">
      <c r="C806" s="353"/>
      <c r="D806" s="354"/>
    </row>
    <row r="807" spans="3:4" ht="30" customHeight="1">
      <c r="C807" s="353"/>
      <c r="D807" s="354"/>
    </row>
    <row r="808" spans="3:4" ht="30" customHeight="1">
      <c r="C808" s="353"/>
      <c r="D808" s="354"/>
    </row>
    <row r="809" spans="3:4" ht="30" customHeight="1">
      <c r="C809" s="353"/>
      <c r="D809" s="354"/>
    </row>
    <row r="810" spans="3:4" ht="30" customHeight="1">
      <c r="C810" s="353"/>
      <c r="D810" s="354"/>
    </row>
    <row r="811" spans="3:4" ht="30" customHeight="1">
      <c r="C811" s="353"/>
      <c r="D811" s="354"/>
    </row>
    <row r="812" spans="3:4" ht="30" customHeight="1">
      <c r="C812" s="353"/>
      <c r="D812" s="354"/>
    </row>
    <row r="813" spans="3:4" ht="30" customHeight="1">
      <c r="C813" s="353"/>
      <c r="D813" s="354"/>
    </row>
    <row r="814" spans="3:4" ht="30" customHeight="1">
      <c r="C814" s="353"/>
      <c r="D814" s="354"/>
    </row>
    <row r="815" spans="3:4" ht="30" customHeight="1">
      <c r="C815" s="353"/>
      <c r="D815" s="354"/>
    </row>
    <row r="816" spans="3:4" ht="30" customHeight="1">
      <c r="C816" s="353"/>
      <c r="D816" s="354"/>
    </row>
    <row r="817" spans="3:4" ht="30" customHeight="1">
      <c r="C817" s="353"/>
      <c r="D817" s="354"/>
    </row>
    <row r="818" spans="3:4" ht="30" customHeight="1">
      <c r="C818" s="353"/>
      <c r="D818" s="354"/>
    </row>
    <row r="819" spans="3:4" ht="30" customHeight="1">
      <c r="C819" s="353"/>
      <c r="D819" s="354"/>
    </row>
    <row r="820" spans="3:4" ht="30" customHeight="1">
      <c r="C820" s="353"/>
      <c r="D820" s="354"/>
    </row>
    <row r="821" spans="3:4" ht="30" customHeight="1">
      <c r="C821" s="353"/>
      <c r="D821" s="354"/>
    </row>
    <row r="822" spans="3:4" ht="30" customHeight="1">
      <c r="C822" s="353"/>
      <c r="D822" s="354"/>
    </row>
    <row r="823" spans="3:4" ht="30" customHeight="1">
      <c r="C823" s="353"/>
      <c r="D823" s="354"/>
    </row>
    <row r="824" spans="3:4" ht="30" customHeight="1">
      <c r="C824" s="353"/>
      <c r="D824" s="354"/>
    </row>
    <row r="825" spans="3:4" ht="30" customHeight="1">
      <c r="C825" s="353"/>
      <c r="D825" s="354"/>
    </row>
    <row r="826" spans="3:4" ht="30" customHeight="1">
      <c r="C826" s="353"/>
      <c r="D826" s="354"/>
    </row>
    <row r="827" spans="3:4" ht="30" customHeight="1">
      <c r="C827" s="353"/>
      <c r="D827" s="354"/>
    </row>
    <row r="828" spans="3:4" ht="30" customHeight="1">
      <c r="C828" s="353"/>
      <c r="D828" s="354"/>
    </row>
    <row r="829" spans="3:4" ht="30" customHeight="1">
      <c r="C829" s="353"/>
      <c r="D829" s="354"/>
    </row>
    <row r="830" spans="3:4" ht="30" customHeight="1">
      <c r="C830" s="353"/>
      <c r="D830" s="354"/>
    </row>
    <row r="831" spans="3:4" ht="30" customHeight="1">
      <c r="C831" s="353"/>
      <c r="D831" s="354"/>
    </row>
    <row r="832" spans="3:4" ht="30" customHeight="1">
      <c r="C832" s="353"/>
      <c r="D832" s="354"/>
    </row>
    <row r="833" spans="3:4" ht="30" customHeight="1">
      <c r="C833" s="353"/>
      <c r="D833" s="354"/>
    </row>
    <row r="834" spans="3:4" ht="30" customHeight="1">
      <c r="C834" s="353"/>
      <c r="D834" s="354"/>
    </row>
    <row r="835" spans="3:4" ht="30" customHeight="1">
      <c r="C835" s="353"/>
      <c r="D835" s="354"/>
    </row>
    <row r="836" spans="3:4" ht="30" customHeight="1">
      <c r="C836" s="353"/>
      <c r="D836" s="354"/>
    </row>
    <row r="837" spans="3:4" ht="30" customHeight="1">
      <c r="C837" s="353"/>
      <c r="D837" s="354"/>
    </row>
    <row r="838" spans="3:4" ht="30" customHeight="1">
      <c r="C838" s="353"/>
      <c r="D838" s="354"/>
    </row>
    <row r="839" spans="3:4" ht="30" customHeight="1">
      <c r="C839" s="353"/>
      <c r="D839" s="354"/>
    </row>
    <row r="840" spans="3:4" ht="30" customHeight="1">
      <c r="C840" s="353"/>
      <c r="D840" s="354"/>
    </row>
    <row r="841" spans="3:4" ht="30" customHeight="1">
      <c r="C841" s="353"/>
      <c r="D841" s="354"/>
    </row>
    <row r="842" spans="3:4" ht="30" customHeight="1">
      <c r="C842" s="353"/>
      <c r="D842" s="354"/>
    </row>
    <row r="843" ht="30" customHeight="1">
      <c r="C843" s="353"/>
    </row>
    <row r="844" ht="30" customHeight="1">
      <c r="C844" s="353"/>
    </row>
    <row r="845" ht="30" customHeight="1">
      <c r="C845" s="353"/>
    </row>
    <row r="846" ht="30" customHeight="1">
      <c r="C846" s="353"/>
    </row>
    <row r="847" ht="30" customHeight="1">
      <c r="C847" s="353"/>
    </row>
    <row r="848" ht="30" customHeight="1">
      <c r="C848" s="353"/>
    </row>
    <row r="849" ht="30" customHeight="1">
      <c r="C849" s="353"/>
    </row>
    <row r="850" ht="30" customHeight="1">
      <c r="C850" s="353"/>
    </row>
    <row r="851" ht="30" customHeight="1">
      <c r="C851" s="353"/>
    </row>
    <row r="852" ht="30" customHeight="1">
      <c r="C852" s="353"/>
    </row>
    <row r="853" ht="30" customHeight="1">
      <c r="C853" s="353"/>
    </row>
    <row r="854" ht="30" customHeight="1">
      <c r="C854" s="353"/>
    </row>
    <row r="855" ht="30" customHeight="1">
      <c r="C855" s="353"/>
    </row>
    <row r="856" ht="30" customHeight="1">
      <c r="C856" s="353"/>
    </row>
    <row r="857" ht="30" customHeight="1">
      <c r="C857" s="353"/>
    </row>
    <row r="858" ht="30" customHeight="1">
      <c r="C858" s="353"/>
    </row>
    <row r="859" ht="30" customHeight="1">
      <c r="C859" s="353"/>
    </row>
    <row r="860" ht="30" customHeight="1">
      <c r="C860" s="353"/>
    </row>
    <row r="861" ht="30" customHeight="1">
      <c r="C861" s="353"/>
    </row>
    <row r="862" ht="30" customHeight="1">
      <c r="C862" s="353"/>
    </row>
    <row r="863" ht="30" customHeight="1">
      <c r="C863" s="353"/>
    </row>
    <row r="864" ht="30" customHeight="1">
      <c r="C864" s="353"/>
    </row>
    <row r="865" ht="30" customHeight="1">
      <c r="C865" s="353"/>
    </row>
    <row r="866" ht="30" customHeight="1">
      <c r="C866" s="353"/>
    </row>
    <row r="867" ht="30" customHeight="1">
      <c r="C867" s="353"/>
    </row>
    <row r="868" ht="30" customHeight="1">
      <c r="C868" s="353"/>
    </row>
    <row r="869" ht="30" customHeight="1">
      <c r="C869" s="353"/>
    </row>
    <row r="870" ht="30" customHeight="1">
      <c r="C870" s="353"/>
    </row>
    <row r="871" ht="30" customHeight="1">
      <c r="C871" s="353"/>
    </row>
    <row r="872" ht="30" customHeight="1">
      <c r="C872" s="353"/>
    </row>
    <row r="873" ht="30" customHeight="1">
      <c r="C873" s="353"/>
    </row>
    <row r="874" ht="30" customHeight="1">
      <c r="C874" s="353"/>
    </row>
    <row r="875" ht="30" customHeight="1">
      <c r="C875" s="353"/>
    </row>
    <row r="876" ht="30" customHeight="1">
      <c r="C876" s="353"/>
    </row>
    <row r="877" ht="30" customHeight="1">
      <c r="C877" s="353"/>
    </row>
    <row r="878" ht="30" customHeight="1">
      <c r="C878" s="353"/>
    </row>
    <row r="879" ht="30" customHeight="1">
      <c r="C879" s="353"/>
    </row>
    <row r="880" ht="30" customHeight="1">
      <c r="C880" s="353"/>
    </row>
    <row r="881" ht="30" customHeight="1">
      <c r="C881" s="353"/>
    </row>
    <row r="882" ht="30" customHeight="1">
      <c r="C882" s="353"/>
    </row>
    <row r="883" ht="30" customHeight="1">
      <c r="C883" s="353"/>
    </row>
    <row r="884" ht="30" customHeight="1">
      <c r="C884" s="353"/>
    </row>
    <row r="885" ht="30" customHeight="1">
      <c r="C885" s="353"/>
    </row>
    <row r="886" ht="30" customHeight="1">
      <c r="C886" s="353"/>
    </row>
    <row r="887" ht="30" customHeight="1">
      <c r="C887" s="353"/>
    </row>
    <row r="888" ht="30" customHeight="1">
      <c r="C888" s="353"/>
    </row>
    <row r="889" ht="30" customHeight="1">
      <c r="C889" s="353"/>
    </row>
    <row r="890" ht="30" customHeight="1">
      <c r="C890" s="353"/>
    </row>
    <row r="891" ht="30" customHeight="1">
      <c r="C891" s="353"/>
    </row>
    <row r="892" ht="30" customHeight="1">
      <c r="C892" s="353"/>
    </row>
    <row r="893" ht="30" customHeight="1">
      <c r="C893" s="353"/>
    </row>
    <row r="894" ht="30" customHeight="1">
      <c r="C894" s="353"/>
    </row>
    <row r="895" ht="30" customHeight="1">
      <c r="C895" s="353"/>
    </row>
    <row r="896" ht="30" customHeight="1">
      <c r="C896" s="353"/>
    </row>
    <row r="897" ht="30" customHeight="1">
      <c r="C897" s="353"/>
    </row>
    <row r="898" ht="30" customHeight="1">
      <c r="C898" s="353"/>
    </row>
    <row r="899" ht="30" customHeight="1">
      <c r="C899" s="353"/>
    </row>
    <row r="900" ht="30" customHeight="1">
      <c r="C900" s="353"/>
    </row>
    <row r="901" ht="30" customHeight="1">
      <c r="C901" s="353"/>
    </row>
    <row r="902" ht="30" customHeight="1">
      <c r="C902" s="353"/>
    </row>
    <row r="903" ht="30" customHeight="1">
      <c r="C903" s="353"/>
    </row>
    <row r="904" ht="30" customHeight="1">
      <c r="C904" s="353"/>
    </row>
    <row r="905" ht="30" customHeight="1">
      <c r="C905" s="353"/>
    </row>
    <row r="906" ht="30" customHeight="1">
      <c r="C906" s="353"/>
    </row>
    <row r="907" ht="30" customHeight="1">
      <c r="C907" s="353"/>
    </row>
    <row r="908" ht="30" customHeight="1">
      <c r="C908" s="353"/>
    </row>
    <row r="909" ht="30" customHeight="1">
      <c r="C909" s="353"/>
    </row>
    <row r="910" ht="30" customHeight="1">
      <c r="C910" s="353"/>
    </row>
    <row r="911" ht="30" customHeight="1">
      <c r="C911" s="353"/>
    </row>
    <row r="912" ht="30" customHeight="1">
      <c r="C912" s="353"/>
    </row>
    <row r="913" ht="30" customHeight="1">
      <c r="C913" s="353"/>
    </row>
    <row r="914" ht="30" customHeight="1">
      <c r="C914" s="353"/>
    </row>
    <row r="915" ht="30" customHeight="1">
      <c r="C915" s="353"/>
    </row>
    <row r="916" ht="30" customHeight="1">
      <c r="C916" s="353"/>
    </row>
    <row r="917" ht="30" customHeight="1">
      <c r="C917" s="353"/>
    </row>
    <row r="918" ht="30" customHeight="1">
      <c r="C918" s="353"/>
    </row>
    <row r="919" ht="30" customHeight="1">
      <c r="C919" s="353"/>
    </row>
    <row r="920" ht="30" customHeight="1">
      <c r="C920" s="353"/>
    </row>
    <row r="921" ht="30" customHeight="1">
      <c r="C921" s="353"/>
    </row>
    <row r="922" ht="30" customHeight="1">
      <c r="C922" s="353"/>
    </row>
    <row r="923" ht="30" customHeight="1">
      <c r="C923" s="353"/>
    </row>
    <row r="924" ht="30" customHeight="1">
      <c r="C924" s="353"/>
    </row>
    <row r="925" ht="30" customHeight="1">
      <c r="C925" s="353"/>
    </row>
    <row r="926" ht="30" customHeight="1">
      <c r="C926" s="353"/>
    </row>
    <row r="927" ht="30" customHeight="1">
      <c r="C927" s="353"/>
    </row>
    <row r="928" ht="30" customHeight="1">
      <c r="C928" s="353"/>
    </row>
    <row r="929" ht="30" customHeight="1">
      <c r="C929" s="353"/>
    </row>
    <row r="930" ht="30" customHeight="1">
      <c r="C930" s="353"/>
    </row>
    <row r="931" ht="30" customHeight="1">
      <c r="C931" s="353"/>
    </row>
    <row r="932" ht="30" customHeight="1">
      <c r="C932" s="353"/>
    </row>
    <row r="933" ht="30" customHeight="1">
      <c r="C933" s="353"/>
    </row>
    <row r="934" ht="30" customHeight="1">
      <c r="C934" s="353"/>
    </row>
    <row r="935" ht="30" customHeight="1">
      <c r="C935" s="353"/>
    </row>
    <row r="936" ht="30" customHeight="1">
      <c r="C936" s="353"/>
    </row>
    <row r="937" ht="30" customHeight="1">
      <c r="C937" s="353"/>
    </row>
    <row r="938" ht="30" customHeight="1">
      <c r="C938" s="353"/>
    </row>
    <row r="939" ht="30" customHeight="1">
      <c r="C939" s="353"/>
    </row>
    <row r="940" ht="30" customHeight="1">
      <c r="C940" s="353"/>
    </row>
    <row r="941" ht="30" customHeight="1">
      <c r="C941" s="353"/>
    </row>
    <row r="942" ht="30" customHeight="1">
      <c r="C942" s="353"/>
    </row>
    <row r="943" ht="30" customHeight="1">
      <c r="C943" s="353"/>
    </row>
    <row r="944" ht="30" customHeight="1">
      <c r="C944" s="353"/>
    </row>
    <row r="945" ht="30" customHeight="1">
      <c r="C945" s="353"/>
    </row>
    <row r="946" ht="30" customHeight="1">
      <c r="C946" s="353"/>
    </row>
    <row r="947" ht="30" customHeight="1">
      <c r="C947" s="353"/>
    </row>
    <row r="948" ht="30" customHeight="1">
      <c r="C948" s="353"/>
    </row>
    <row r="949" ht="30" customHeight="1">
      <c r="C949" s="353"/>
    </row>
    <row r="950" ht="30" customHeight="1">
      <c r="C950" s="353"/>
    </row>
    <row r="951" ht="30" customHeight="1">
      <c r="C951" s="353"/>
    </row>
    <row r="952" ht="30" customHeight="1">
      <c r="C952" s="353"/>
    </row>
    <row r="953" ht="30" customHeight="1">
      <c r="C953" s="353"/>
    </row>
    <row r="954" ht="30" customHeight="1">
      <c r="C954" s="353"/>
    </row>
    <row r="955" ht="30" customHeight="1">
      <c r="C955" s="353"/>
    </row>
    <row r="956" ht="30" customHeight="1">
      <c r="C956" s="353"/>
    </row>
    <row r="957" ht="30" customHeight="1">
      <c r="C957" s="353"/>
    </row>
    <row r="958" ht="30" customHeight="1">
      <c r="C958" s="353"/>
    </row>
    <row r="959" ht="30" customHeight="1">
      <c r="C959" s="353"/>
    </row>
    <row r="960" ht="30" customHeight="1">
      <c r="C960" s="353"/>
    </row>
    <row r="961" ht="30" customHeight="1">
      <c r="C961" s="353"/>
    </row>
    <row r="962" ht="30" customHeight="1">
      <c r="C962" s="353"/>
    </row>
    <row r="963" ht="30" customHeight="1">
      <c r="C963" s="353"/>
    </row>
    <row r="964" ht="30" customHeight="1">
      <c r="C964" s="353"/>
    </row>
    <row r="965" ht="30" customHeight="1">
      <c r="C965" s="353"/>
    </row>
    <row r="966" ht="30" customHeight="1">
      <c r="C966" s="353"/>
    </row>
    <row r="967" ht="30" customHeight="1">
      <c r="C967" s="353"/>
    </row>
    <row r="968" ht="30" customHeight="1">
      <c r="C968" s="353"/>
    </row>
    <row r="969" ht="30" customHeight="1">
      <c r="C969" s="353"/>
    </row>
    <row r="970" ht="30" customHeight="1">
      <c r="C970" s="353"/>
    </row>
    <row r="971" ht="30" customHeight="1">
      <c r="C971" s="353"/>
    </row>
    <row r="972" ht="30" customHeight="1">
      <c r="C972" s="353"/>
    </row>
    <row r="973" ht="30" customHeight="1">
      <c r="C973" s="353"/>
    </row>
    <row r="974" ht="30" customHeight="1">
      <c r="C974" s="353"/>
    </row>
    <row r="975" ht="30" customHeight="1">
      <c r="C975" s="353"/>
    </row>
    <row r="976" ht="30" customHeight="1">
      <c r="C976" s="353"/>
    </row>
    <row r="977" ht="30" customHeight="1">
      <c r="C977" s="353"/>
    </row>
    <row r="978" ht="30" customHeight="1">
      <c r="C978" s="353"/>
    </row>
    <row r="979" ht="30" customHeight="1">
      <c r="C979" s="353"/>
    </row>
    <row r="980" ht="30" customHeight="1">
      <c r="C980" s="353"/>
    </row>
    <row r="981" ht="30" customHeight="1">
      <c r="C981" s="353"/>
    </row>
    <row r="982" ht="30" customHeight="1">
      <c r="C982" s="353"/>
    </row>
    <row r="983" ht="30" customHeight="1">
      <c r="C983" s="353"/>
    </row>
    <row r="984" ht="30" customHeight="1">
      <c r="C984" s="353"/>
    </row>
    <row r="985" ht="30" customHeight="1">
      <c r="C985" s="353"/>
    </row>
    <row r="986" ht="30" customHeight="1">
      <c r="C986" s="353"/>
    </row>
    <row r="987" ht="30" customHeight="1">
      <c r="C987" s="353"/>
    </row>
    <row r="988" ht="30" customHeight="1">
      <c r="C988" s="353"/>
    </row>
    <row r="989" ht="30" customHeight="1">
      <c r="C989" s="353"/>
    </row>
    <row r="990" ht="30" customHeight="1">
      <c r="C990" s="353"/>
    </row>
    <row r="991" ht="30" customHeight="1">
      <c r="C991" s="353"/>
    </row>
    <row r="992" ht="30" customHeight="1">
      <c r="C992" s="353"/>
    </row>
    <row r="993" ht="30" customHeight="1">
      <c r="C993" s="353"/>
    </row>
    <row r="994" ht="30" customHeight="1">
      <c r="C994" s="353"/>
    </row>
    <row r="995" ht="30" customHeight="1">
      <c r="C995" s="353"/>
    </row>
    <row r="996" ht="30" customHeight="1">
      <c r="C996" s="353"/>
    </row>
    <row r="997" ht="30" customHeight="1">
      <c r="C997" s="353"/>
    </row>
    <row r="998" ht="30" customHeight="1">
      <c r="C998" s="353"/>
    </row>
    <row r="999" ht="30" customHeight="1">
      <c r="C999" s="353"/>
    </row>
    <row r="1000" ht="30" customHeight="1">
      <c r="C1000" s="353"/>
    </row>
    <row r="1001" ht="30" customHeight="1">
      <c r="C1001" s="353"/>
    </row>
    <row r="1002" ht="30" customHeight="1">
      <c r="C1002" s="353"/>
    </row>
    <row r="1003" ht="30" customHeight="1">
      <c r="C1003" s="353"/>
    </row>
    <row r="1004" ht="30" customHeight="1">
      <c r="C1004" s="353"/>
    </row>
    <row r="1005" ht="30" customHeight="1">
      <c r="C1005" s="353"/>
    </row>
    <row r="1006" ht="30" customHeight="1">
      <c r="C1006" s="353"/>
    </row>
    <row r="1007" ht="30" customHeight="1">
      <c r="C1007" s="353"/>
    </row>
    <row r="1008" ht="30" customHeight="1">
      <c r="C1008" s="353"/>
    </row>
    <row r="1009" ht="30" customHeight="1">
      <c r="C1009" s="353"/>
    </row>
    <row r="1010" ht="30" customHeight="1">
      <c r="C1010" s="353"/>
    </row>
    <row r="1011" ht="30" customHeight="1">
      <c r="C1011" s="353"/>
    </row>
    <row r="1012" ht="30" customHeight="1">
      <c r="C1012" s="353"/>
    </row>
    <row r="1013" ht="30" customHeight="1">
      <c r="C1013" s="353"/>
    </row>
    <row r="1014" ht="30" customHeight="1">
      <c r="C1014" s="353"/>
    </row>
    <row r="1015" ht="30" customHeight="1">
      <c r="C1015" s="353"/>
    </row>
    <row r="1016" ht="30" customHeight="1">
      <c r="C1016" s="353"/>
    </row>
    <row r="1017" ht="30" customHeight="1">
      <c r="C1017" s="353"/>
    </row>
    <row r="1018" ht="30" customHeight="1">
      <c r="C1018" s="353"/>
    </row>
    <row r="1019" ht="30" customHeight="1">
      <c r="C1019" s="353"/>
    </row>
    <row r="1020" ht="30" customHeight="1">
      <c r="C1020" s="353"/>
    </row>
    <row r="1021" ht="30" customHeight="1">
      <c r="C1021" s="353"/>
    </row>
    <row r="1022" ht="30" customHeight="1">
      <c r="C1022" s="353"/>
    </row>
    <row r="1023" ht="30" customHeight="1">
      <c r="C1023" s="353"/>
    </row>
    <row r="1024" ht="30" customHeight="1">
      <c r="C1024" s="353"/>
    </row>
    <row r="1025" ht="30" customHeight="1">
      <c r="C1025" s="353"/>
    </row>
    <row r="1026" ht="30" customHeight="1">
      <c r="C1026" s="353"/>
    </row>
    <row r="1027" ht="30" customHeight="1">
      <c r="C1027" s="353"/>
    </row>
    <row r="1028" ht="30" customHeight="1">
      <c r="C1028" s="353"/>
    </row>
    <row r="1029" ht="30" customHeight="1">
      <c r="C1029" s="353"/>
    </row>
    <row r="1030" ht="30" customHeight="1">
      <c r="C1030" s="353"/>
    </row>
    <row r="1031" ht="30" customHeight="1">
      <c r="C1031" s="353"/>
    </row>
    <row r="1032" ht="30" customHeight="1">
      <c r="C1032" s="353"/>
    </row>
    <row r="1033" ht="30" customHeight="1">
      <c r="C1033" s="353"/>
    </row>
    <row r="1034" ht="30" customHeight="1">
      <c r="C1034" s="353"/>
    </row>
    <row r="1035" ht="30" customHeight="1">
      <c r="C1035" s="353"/>
    </row>
    <row r="1036" ht="30" customHeight="1">
      <c r="C1036" s="353"/>
    </row>
    <row r="1037" ht="30" customHeight="1">
      <c r="C1037" s="353"/>
    </row>
    <row r="1038" ht="30" customHeight="1">
      <c r="C1038" s="353"/>
    </row>
    <row r="1039" ht="30" customHeight="1">
      <c r="C1039" s="353"/>
    </row>
    <row r="1040" ht="30" customHeight="1">
      <c r="C1040" s="353"/>
    </row>
    <row r="1041" ht="30" customHeight="1">
      <c r="C1041" s="353"/>
    </row>
    <row r="1042" ht="30" customHeight="1">
      <c r="C1042" s="353"/>
    </row>
    <row r="1043" ht="30" customHeight="1">
      <c r="C1043" s="353"/>
    </row>
    <row r="1044" ht="30" customHeight="1">
      <c r="C1044" s="353"/>
    </row>
    <row r="1045" ht="30" customHeight="1">
      <c r="C1045" s="353"/>
    </row>
    <row r="1046" ht="30" customHeight="1">
      <c r="C1046" s="353"/>
    </row>
    <row r="1047" ht="30" customHeight="1">
      <c r="C1047" s="353"/>
    </row>
    <row r="1048" ht="30" customHeight="1">
      <c r="C1048" s="353"/>
    </row>
    <row r="1049" ht="30" customHeight="1">
      <c r="C1049" s="353"/>
    </row>
    <row r="1050" ht="30" customHeight="1">
      <c r="C1050" s="353"/>
    </row>
    <row r="1051" ht="30" customHeight="1">
      <c r="C1051" s="353"/>
    </row>
    <row r="1052" ht="30" customHeight="1">
      <c r="C1052" s="353"/>
    </row>
    <row r="1053" ht="30" customHeight="1">
      <c r="C1053" s="353"/>
    </row>
    <row r="1054" ht="30" customHeight="1">
      <c r="C1054" s="353"/>
    </row>
    <row r="1055" ht="30" customHeight="1">
      <c r="C1055" s="353"/>
    </row>
    <row r="1056" ht="30" customHeight="1">
      <c r="C1056" s="353"/>
    </row>
    <row r="1057" ht="30" customHeight="1">
      <c r="C1057" s="353"/>
    </row>
    <row r="1058" ht="30" customHeight="1">
      <c r="C1058" s="353"/>
    </row>
    <row r="1059" ht="30" customHeight="1">
      <c r="C1059" s="353"/>
    </row>
    <row r="1060" ht="30" customHeight="1">
      <c r="C1060" s="353"/>
    </row>
    <row r="1061" ht="30" customHeight="1">
      <c r="C1061" s="353"/>
    </row>
    <row r="1062" ht="30" customHeight="1">
      <c r="C1062" s="353"/>
    </row>
    <row r="1063" ht="30" customHeight="1">
      <c r="C1063" s="353"/>
    </row>
    <row r="1064" ht="30" customHeight="1">
      <c r="C1064" s="353"/>
    </row>
    <row r="1065" ht="30" customHeight="1">
      <c r="C1065" s="353"/>
    </row>
    <row r="1066" ht="30" customHeight="1">
      <c r="C1066" s="353"/>
    </row>
    <row r="1067" ht="30" customHeight="1">
      <c r="C1067" s="353"/>
    </row>
    <row r="1068" ht="30" customHeight="1">
      <c r="C1068" s="353"/>
    </row>
    <row r="1069" ht="30" customHeight="1">
      <c r="C1069" s="353"/>
    </row>
    <row r="1070" ht="30" customHeight="1">
      <c r="C1070" s="353"/>
    </row>
    <row r="1071" ht="30" customHeight="1">
      <c r="C1071" s="353"/>
    </row>
    <row r="1072" ht="30" customHeight="1">
      <c r="C1072" s="353"/>
    </row>
    <row r="1073" ht="30" customHeight="1">
      <c r="C1073" s="353"/>
    </row>
    <row r="1074" ht="30" customHeight="1">
      <c r="C1074" s="353"/>
    </row>
    <row r="1075" ht="30" customHeight="1">
      <c r="C1075" s="353"/>
    </row>
    <row r="1076" ht="30" customHeight="1">
      <c r="C1076" s="353"/>
    </row>
    <row r="1077" ht="30" customHeight="1">
      <c r="C1077" s="353"/>
    </row>
    <row r="1078" ht="30" customHeight="1">
      <c r="C1078" s="353"/>
    </row>
    <row r="1079" ht="30" customHeight="1">
      <c r="C1079" s="353"/>
    </row>
    <row r="1080" ht="30" customHeight="1">
      <c r="C1080" s="353"/>
    </row>
    <row r="1081" ht="30" customHeight="1">
      <c r="C1081" s="353"/>
    </row>
    <row r="1082" ht="30" customHeight="1">
      <c r="C1082" s="353"/>
    </row>
    <row r="1083" ht="30" customHeight="1">
      <c r="C1083" s="353"/>
    </row>
    <row r="1084" ht="30" customHeight="1">
      <c r="C1084" s="353"/>
    </row>
    <row r="1085" ht="30" customHeight="1">
      <c r="C1085" s="353"/>
    </row>
    <row r="1086" ht="30" customHeight="1">
      <c r="C1086" s="353"/>
    </row>
    <row r="1087" ht="30" customHeight="1">
      <c r="C1087" s="353"/>
    </row>
    <row r="1088" ht="30" customHeight="1">
      <c r="C1088" s="353"/>
    </row>
    <row r="1089" ht="30" customHeight="1">
      <c r="C1089" s="353"/>
    </row>
    <row r="1090" ht="30" customHeight="1">
      <c r="C1090" s="353"/>
    </row>
    <row r="1091" ht="30" customHeight="1">
      <c r="C1091" s="353"/>
    </row>
    <row r="1092" ht="30" customHeight="1">
      <c r="C1092" s="353"/>
    </row>
    <row r="1093" ht="30" customHeight="1">
      <c r="C1093" s="353"/>
    </row>
    <row r="1094" ht="30" customHeight="1">
      <c r="C1094" s="353"/>
    </row>
    <row r="1095" ht="30" customHeight="1">
      <c r="C1095" s="353"/>
    </row>
    <row r="1096" ht="30" customHeight="1">
      <c r="C1096" s="353"/>
    </row>
    <row r="1097" ht="30" customHeight="1">
      <c r="C1097" s="353"/>
    </row>
    <row r="1098" ht="30" customHeight="1">
      <c r="C1098" s="353"/>
    </row>
    <row r="1099" ht="30" customHeight="1">
      <c r="C1099" s="353"/>
    </row>
    <row r="1100" ht="30" customHeight="1">
      <c r="C1100" s="353"/>
    </row>
    <row r="1101" ht="30" customHeight="1">
      <c r="C1101" s="353"/>
    </row>
    <row r="1102" ht="15" customHeight="1">
      <c r="C1102" s="353"/>
    </row>
    <row r="1103" ht="15" customHeight="1">
      <c r="C1103" s="353"/>
    </row>
    <row r="1104" ht="15" customHeight="1">
      <c r="C1104" s="353"/>
    </row>
    <row r="1105" ht="15" customHeight="1">
      <c r="C1105" s="353"/>
    </row>
    <row r="1106" ht="15" customHeight="1">
      <c r="C1106" s="353"/>
    </row>
    <row r="1107" ht="15" customHeight="1">
      <c r="C1107" s="353"/>
    </row>
    <row r="1108" ht="15" customHeight="1">
      <c r="C1108" s="353"/>
    </row>
    <row r="1109" ht="15" customHeight="1">
      <c r="C1109" s="353"/>
    </row>
    <row r="1110" ht="15" customHeight="1">
      <c r="C1110" s="353"/>
    </row>
    <row r="1111" ht="15" customHeight="1">
      <c r="C1111" s="353"/>
    </row>
    <row r="1112" ht="15" customHeight="1">
      <c r="C1112" s="353"/>
    </row>
    <row r="1113" ht="15" customHeight="1">
      <c r="C1113" s="353"/>
    </row>
    <row r="1114" ht="15" customHeight="1">
      <c r="C1114" s="353"/>
    </row>
    <row r="1115" ht="15" customHeight="1">
      <c r="C1115" s="353"/>
    </row>
    <row r="1116" ht="15" customHeight="1">
      <c r="C1116" s="353"/>
    </row>
    <row r="1117" ht="15" customHeight="1">
      <c r="C1117" s="353"/>
    </row>
    <row r="1118" ht="15" customHeight="1">
      <c r="C1118" s="353"/>
    </row>
    <row r="1119" ht="15" customHeight="1">
      <c r="C1119" s="353"/>
    </row>
    <row r="1120" ht="15" customHeight="1">
      <c r="C1120" s="353"/>
    </row>
    <row r="1121" ht="15" customHeight="1">
      <c r="C1121" s="353"/>
    </row>
    <row r="1122" ht="15" customHeight="1">
      <c r="C1122" s="353"/>
    </row>
    <row r="1123" ht="15" customHeight="1">
      <c r="C1123" s="353"/>
    </row>
    <row r="1124" ht="15" customHeight="1">
      <c r="C1124" s="353"/>
    </row>
    <row r="1125" ht="15" customHeight="1">
      <c r="C1125" s="353"/>
    </row>
    <row r="1126" ht="15" customHeight="1">
      <c r="C1126" s="353"/>
    </row>
    <row r="1127" ht="15" customHeight="1">
      <c r="C1127" s="353"/>
    </row>
    <row r="1128" ht="15" customHeight="1">
      <c r="C1128" s="353"/>
    </row>
    <row r="1129" ht="15" customHeight="1">
      <c r="C1129" s="353"/>
    </row>
    <row r="1130" ht="15" customHeight="1">
      <c r="C1130" s="353"/>
    </row>
    <row r="1131" ht="15" customHeight="1">
      <c r="C1131" s="353"/>
    </row>
    <row r="1132" ht="15" customHeight="1">
      <c r="C1132" s="353"/>
    </row>
    <row r="1133" ht="15" customHeight="1">
      <c r="C1133" s="353"/>
    </row>
    <row r="1134" ht="15" customHeight="1">
      <c r="C1134" s="353"/>
    </row>
    <row r="1135" ht="15" customHeight="1">
      <c r="C1135" s="353"/>
    </row>
    <row r="1136" ht="15" customHeight="1">
      <c r="C1136" s="353"/>
    </row>
    <row r="1137" ht="15" customHeight="1">
      <c r="C1137" s="353"/>
    </row>
    <row r="1138" ht="15" customHeight="1">
      <c r="C1138" s="353"/>
    </row>
    <row r="1139" ht="15" customHeight="1">
      <c r="C1139" s="353"/>
    </row>
    <row r="1140" ht="15" customHeight="1">
      <c r="C1140" s="353"/>
    </row>
    <row r="1141" ht="15" customHeight="1">
      <c r="C1141" s="353"/>
    </row>
    <row r="1142" ht="15" customHeight="1">
      <c r="C1142" s="353"/>
    </row>
    <row r="1143" ht="15" customHeight="1">
      <c r="C1143" s="353"/>
    </row>
    <row r="1144" ht="15" customHeight="1">
      <c r="C1144" s="353"/>
    </row>
    <row r="1145" ht="15" customHeight="1">
      <c r="C1145" s="353"/>
    </row>
    <row r="1146" ht="15" customHeight="1">
      <c r="C1146" s="353"/>
    </row>
    <row r="1147" ht="15" customHeight="1">
      <c r="C1147" s="353"/>
    </row>
    <row r="1148" ht="15" customHeight="1">
      <c r="C1148" s="353"/>
    </row>
    <row r="1149" ht="15" customHeight="1">
      <c r="C1149" s="353"/>
    </row>
    <row r="1150" ht="15" customHeight="1">
      <c r="C1150" s="353"/>
    </row>
    <row r="1151" ht="15" customHeight="1">
      <c r="C1151" s="353"/>
    </row>
    <row r="1152" ht="15" customHeight="1">
      <c r="C1152" s="353"/>
    </row>
    <row r="1153" ht="15" customHeight="1">
      <c r="C1153" s="353"/>
    </row>
    <row r="1154" ht="15" customHeight="1">
      <c r="C1154" s="353"/>
    </row>
    <row r="1155" ht="15" customHeight="1">
      <c r="C1155" s="353"/>
    </row>
    <row r="1156" ht="15" customHeight="1">
      <c r="C1156" s="353"/>
    </row>
    <row r="1157" ht="15" customHeight="1">
      <c r="C1157" s="353"/>
    </row>
    <row r="1158" ht="15" customHeight="1">
      <c r="C1158" s="353"/>
    </row>
    <row r="1159" ht="15" customHeight="1">
      <c r="C1159" s="353"/>
    </row>
    <row r="1160" ht="15" customHeight="1">
      <c r="C1160" s="353"/>
    </row>
    <row r="1161" ht="15" customHeight="1">
      <c r="C1161" s="353"/>
    </row>
    <row r="1162" ht="15" customHeight="1">
      <c r="C1162" s="353"/>
    </row>
    <row r="1163" ht="15" customHeight="1">
      <c r="C1163" s="353"/>
    </row>
    <row r="1164" ht="15" customHeight="1">
      <c r="C1164" s="353"/>
    </row>
    <row r="1165" ht="15" customHeight="1">
      <c r="C1165" s="353"/>
    </row>
    <row r="1166" ht="15" customHeight="1">
      <c r="C1166" s="353"/>
    </row>
    <row r="1167" ht="15" customHeight="1">
      <c r="C1167" s="353"/>
    </row>
    <row r="1168" ht="15" customHeight="1">
      <c r="C1168" s="353"/>
    </row>
    <row r="1169" ht="15" customHeight="1">
      <c r="C1169" s="353"/>
    </row>
    <row r="1170" ht="15" customHeight="1">
      <c r="C1170" s="353"/>
    </row>
    <row r="1171" ht="15" customHeight="1">
      <c r="C1171" s="353"/>
    </row>
    <row r="1172" ht="15" customHeight="1">
      <c r="C1172" s="353"/>
    </row>
    <row r="1173" ht="15" customHeight="1">
      <c r="C1173" s="353"/>
    </row>
    <row r="1174" ht="15" customHeight="1">
      <c r="C1174" s="353"/>
    </row>
    <row r="1175" ht="15" customHeight="1">
      <c r="C1175" s="353"/>
    </row>
    <row r="1176" ht="15" customHeight="1">
      <c r="C1176" s="353"/>
    </row>
    <row r="1177" ht="15" customHeight="1">
      <c r="C1177" s="353"/>
    </row>
    <row r="1178" ht="15" customHeight="1">
      <c r="C1178" s="353"/>
    </row>
    <row r="1179" ht="15" customHeight="1">
      <c r="C1179" s="353"/>
    </row>
    <row r="1180" ht="15" customHeight="1">
      <c r="C1180" s="353"/>
    </row>
    <row r="1181" ht="15" customHeight="1">
      <c r="C1181" s="353"/>
    </row>
    <row r="1182" ht="15" customHeight="1">
      <c r="C1182" s="353"/>
    </row>
    <row r="1183" ht="15" customHeight="1">
      <c r="C1183" s="353"/>
    </row>
    <row r="1184" ht="15" customHeight="1">
      <c r="C1184" s="353"/>
    </row>
    <row r="1185" ht="15" customHeight="1">
      <c r="C1185" s="353"/>
    </row>
    <row r="1186" ht="15" customHeight="1">
      <c r="C1186" s="353"/>
    </row>
    <row r="1187" ht="15" customHeight="1">
      <c r="C1187" s="353"/>
    </row>
    <row r="1188" ht="15" customHeight="1">
      <c r="C1188" s="353"/>
    </row>
    <row r="1189" ht="15" customHeight="1">
      <c r="C1189" s="353"/>
    </row>
    <row r="1190" ht="15" customHeight="1">
      <c r="C1190" s="353"/>
    </row>
    <row r="1191" ht="15" customHeight="1">
      <c r="C1191" s="353"/>
    </row>
    <row r="1192" ht="15" customHeight="1">
      <c r="C1192" s="353"/>
    </row>
    <row r="1193" ht="15" customHeight="1">
      <c r="C1193" s="353"/>
    </row>
    <row r="1194" ht="15" customHeight="1">
      <c r="C1194" s="353"/>
    </row>
    <row r="1195" ht="15" customHeight="1">
      <c r="C1195" s="353"/>
    </row>
    <row r="1196" ht="15" customHeight="1">
      <c r="C1196" s="353"/>
    </row>
    <row r="1197" ht="15" customHeight="1">
      <c r="C1197" s="353"/>
    </row>
    <row r="1198" ht="15" customHeight="1">
      <c r="C1198" s="353"/>
    </row>
    <row r="1199" ht="15" customHeight="1">
      <c r="C1199" s="353"/>
    </row>
    <row r="1200" ht="15" customHeight="1">
      <c r="C1200" s="353"/>
    </row>
    <row r="1201" ht="15" customHeight="1">
      <c r="C1201" s="353"/>
    </row>
    <row r="1202" ht="15" customHeight="1">
      <c r="C1202" s="353"/>
    </row>
    <row r="1203" ht="15" customHeight="1">
      <c r="C1203" s="353"/>
    </row>
    <row r="1204" ht="15" customHeight="1">
      <c r="C1204" s="353"/>
    </row>
    <row r="1205" ht="15" customHeight="1">
      <c r="C1205" s="353"/>
    </row>
    <row r="1206" ht="15" customHeight="1">
      <c r="C1206" s="353"/>
    </row>
    <row r="1207" ht="15" customHeight="1">
      <c r="C1207" s="353"/>
    </row>
    <row r="1208" ht="15" customHeight="1">
      <c r="C1208" s="353"/>
    </row>
    <row r="1209" ht="15" customHeight="1">
      <c r="C1209" s="353"/>
    </row>
    <row r="1210" ht="15" customHeight="1">
      <c r="C1210" s="353"/>
    </row>
    <row r="1211" ht="15" customHeight="1">
      <c r="C1211" s="353"/>
    </row>
    <row r="1212" ht="15" customHeight="1">
      <c r="C1212" s="353"/>
    </row>
    <row r="1213" ht="15" customHeight="1">
      <c r="C1213" s="353"/>
    </row>
    <row r="1214" ht="15" customHeight="1">
      <c r="C1214" s="353"/>
    </row>
    <row r="1215" ht="15" customHeight="1">
      <c r="C1215" s="353"/>
    </row>
    <row r="1216" ht="15" customHeight="1">
      <c r="C1216" s="353"/>
    </row>
    <row r="1217" ht="15" customHeight="1">
      <c r="C1217" s="353"/>
    </row>
    <row r="1218" ht="15" customHeight="1">
      <c r="C1218" s="353"/>
    </row>
    <row r="1219" ht="15" customHeight="1">
      <c r="C1219" s="353"/>
    </row>
    <row r="1220" ht="15" customHeight="1">
      <c r="C1220" s="353"/>
    </row>
    <row r="1221" ht="15" customHeight="1">
      <c r="C1221" s="353"/>
    </row>
    <row r="1222" ht="15" customHeight="1">
      <c r="C1222" s="353"/>
    </row>
    <row r="1223" ht="15" customHeight="1">
      <c r="C1223" s="353"/>
    </row>
    <row r="1224" ht="15" customHeight="1">
      <c r="C1224" s="353"/>
    </row>
    <row r="1225" ht="15" customHeight="1">
      <c r="C1225" s="353"/>
    </row>
    <row r="1226" ht="15" customHeight="1">
      <c r="C1226" s="353"/>
    </row>
    <row r="1227" ht="15" customHeight="1">
      <c r="C1227" s="353"/>
    </row>
    <row r="1228" ht="15" customHeight="1">
      <c r="C1228" s="353"/>
    </row>
    <row r="1229" ht="15" customHeight="1">
      <c r="C1229" s="353"/>
    </row>
    <row r="1230" ht="15" customHeight="1">
      <c r="C1230" s="353"/>
    </row>
    <row r="1231" ht="15" customHeight="1">
      <c r="C1231" s="353"/>
    </row>
    <row r="1232" ht="15" customHeight="1">
      <c r="C1232" s="353"/>
    </row>
    <row r="1233" ht="15" customHeight="1">
      <c r="C1233" s="353"/>
    </row>
    <row r="1234" ht="15" customHeight="1">
      <c r="C1234" s="353"/>
    </row>
    <row r="1235" ht="15" customHeight="1">
      <c r="C1235" s="353"/>
    </row>
    <row r="1236" ht="15" customHeight="1">
      <c r="C1236" s="353"/>
    </row>
    <row r="1237" ht="15" customHeight="1">
      <c r="C1237" s="353"/>
    </row>
    <row r="1238" ht="15" customHeight="1">
      <c r="C1238" s="353"/>
    </row>
    <row r="1239" ht="15" customHeight="1">
      <c r="C1239" s="353"/>
    </row>
    <row r="1240" ht="15" customHeight="1">
      <c r="C1240" s="353"/>
    </row>
    <row r="1241" ht="15" customHeight="1">
      <c r="C1241" s="353"/>
    </row>
    <row r="1242" ht="15" customHeight="1">
      <c r="C1242" s="353"/>
    </row>
    <row r="1243" ht="15" customHeight="1">
      <c r="C1243" s="353"/>
    </row>
    <row r="1244" ht="15" customHeight="1">
      <c r="C1244" s="353"/>
    </row>
    <row r="1245" ht="15" customHeight="1">
      <c r="C1245" s="353"/>
    </row>
    <row r="1246" ht="15" customHeight="1">
      <c r="C1246" s="353"/>
    </row>
    <row r="1247" ht="15" customHeight="1">
      <c r="C1247" s="353"/>
    </row>
    <row r="1248" ht="15" customHeight="1">
      <c r="C1248" s="353"/>
    </row>
    <row r="1249" ht="15" customHeight="1">
      <c r="C1249" s="353"/>
    </row>
    <row r="1250" ht="15" customHeight="1">
      <c r="C1250" s="353"/>
    </row>
    <row r="1251" ht="15" customHeight="1">
      <c r="C1251" s="353"/>
    </row>
    <row r="1252" ht="15" customHeight="1">
      <c r="C1252" s="353"/>
    </row>
    <row r="1253" ht="15" customHeight="1">
      <c r="C1253" s="353"/>
    </row>
    <row r="1254" ht="15" customHeight="1">
      <c r="C1254" s="353"/>
    </row>
    <row r="1255" ht="15" customHeight="1">
      <c r="C1255" s="353"/>
    </row>
    <row r="1256" ht="15" customHeight="1">
      <c r="C1256" s="353"/>
    </row>
    <row r="1257" ht="15" customHeight="1">
      <c r="C1257" s="353"/>
    </row>
    <row r="1258" ht="15" customHeight="1">
      <c r="C1258" s="353"/>
    </row>
    <row r="1259" ht="15" customHeight="1">
      <c r="C1259" s="353"/>
    </row>
    <row r="1260" ht="15" customHeight="1">
      <c r="C1260" s="353"/>
    </row>
    <row r="1261" ht="15" customHeight="1">
      <c r="C1261" s="353"/>
    </row>
    <row r="1262" ht="15" customHeight="1">
      <c r="C1262" s="353"/>
    </row>
    <row r="1263" ht="15" customHeight="1">
      <c r="C1263" s="353"/>
    </row>
    <row r="1264" ht="15" customHeight="1">
      <c r="C1264" s="353"/>
    </row>
    <row r="1265" ht="15" customHeight="1">
      <c r="C1265" s="353"/>
    </row>
    <row r="1266" ht="15" customHeight="1">
      <c r="C1266" s="353"/>
    </row>
    <row r="1267" ht="15" customHeight="1">
      <c r="C1267" s="353"/>
    </row>
    <row r="1268" ht="15" customHeight="1">
      <c r="C1268" s="353"/>
    </row>
    <row r="1269" ht="15" customHeight="1">
      <c r="C1269" s="353"/>
    </row>
    <row r="1270" ht="15" customHeight="1">
      <c r="C1270" s="353"/>
    </row>
    <row r="1271" ht="15" customHeight="1">
      <c r="C1271" s="353"/>
    </row>
    <row r="1272" ht="15" customHeight="1">
      <c r="C1272" s="353"/>
    </row>
    <row r="1273" ht="15" customHeight="1">
      <c r="C1273" s="353"/>
    </row>
    <row r="1274" ht="15" customHeight="1">
      <c r="C1274" s="353"/>
    </row>
    <row r="1275" ht="15" customHeight="1">
      <c r="C1275" s="353"/>
    </row>
    <row r="1276" ht="15" customHeight="1">
      <c r="C1276" s="353"/>
    </row>
    <row r="1277" ht="15" customHeight="1">
      <c r="C1277" s="353"/>
    </row>
    <row r="1278" ht="15" customHeight="1">
      <c r="C1278" s="353"/>
    </row>
    <row r="1279" ht="15" customHeight="1">
      <c r="C1279" s="353"/>
    </row>
    <row r="1280" ht="15" customHeight="1">
      <c r="C1280" s="353"/>
    </row>
    <row r="1281" ht="15" customHeight="1">
      <c r="C1281" s="353"/>
    </row>
    <row r="1282" ht="15" customHeight="1">
      <c r="C1282" s="353"/>
    </row>
    <row r="1283" ht="15" customHeight="1">
      <c r="C1283" s="353"/>
    </row>
    <row r="1284" ht="15" customHeight="1">
      <c r="C1284" s="353"/>
    </row>
    <row r="1285" ht="15" customHeight="1">
      <c r="C1285" s="353"/>
    </row>
    <row r="1286" ht="15" customHeight="1">
      <c r="C1286" s="353"/>
    </row>
    <row r="1287" ht="15" customHeight="1">
      <c r="C1287" s="353"/>
    </row>
    <row r="1288" ht="15" customHeight="1">
      <c r="C1288" s="353"/>
    </row>
    <row r="1289" ht="15" customHeight="1">
      <c r="C1289" s="353"/>
    </row>
    <row r="1290" ht="15" customHeight="1">
      <c r="C1290" s="353"/>
    </row>
    <row r="1291" ht="15" customHeight="1">
      <c r="C1291" s="353"/>
    </row>
    <row r="1292" ht="15" customHeight="1">
      <c r="C1292" s="353"/>
    </row>
    <row r="1293" ht="15" customHeight="1">
      <c r="C1293" s="353"/>
    </row>
    <row r="1294" ht="15" customHeight="1">
      <c r="C1294" s="353"/>
    </row>
    <row r="1295" ht="15" customHeight="1">
      <c r="C1295" s="353"/>
    </row>
    <row r="1296" ht="15" customHeight="1">
      <c r="C1296" s="353"/>
    </row>
    <row r="1297" ht="15" customHeight="1">
      <c r="C1297" s="353"/>
    </row>
    <row r="1298" ht="15" customHeight="1">
      <c r="C1298" s="353"/>
    </row>
    <row r="1299" ht="15" customHeight="1">
      <c r="C1299" s="353"/>
    </row>
    <row r="1300" ht="15" customHeight="1">
      <c r="C1300" s="353"/>
    </row>
    <row r="1301" ht="15" customHeight="1">
      <c r="C1301" s="353"/>
    </row>
    <row r="1302" ht="15" customHeight="1">
      <c r="C1302" s="353"/>
    </row>
    <row r="1303" ht="15" customHeight="1">
      <c r="C1303" s="353"/>
    </row>
    <row r="1304" ht="15" customHeight="1">
      <c r="C1304" s="353"/>
    </row>
    <row r="1305" ht="15" customHeight="1">
      <c r="C1305" s="353"/>
    </row>
    <row r="1306" ht="15" customHeight="1">
      <c r="C1306" s="353"/>
    </row>
    <row r="1307" ht="15" customHeight="1">
      <c r="C1307" s="353"/>
    </row>
    <row r="1308" ht="15" customHeight="1">
      <c r="C1308" s="353"/>
    </row>
    <row r="1309" ht="15" customHeight="1">
      <c r="C1309" s="353"/>
    </row>
    <row r="1310" ht="15" customHeight="1">
      <c r="C1310" s="353"/>
    </row>
    <row r="1311" ht="15" customHeight="1">
      <c r="C1311" s="353"/>
    </row>
    <row r="1312" ht="15" customHeight="1">
      <c r="C1312" s="353"/>
    </row>
    <row r="1313" ht="15" customHeight="1">
      <c r="C1313" s="353"/>
    </row>
    <row r="1314" ht="15" customHeight="1">
      <c r="C1314" s="353"/>
    </row>
    <row r="1315" ht="15" customHeight="1">
      <c r="C1315" s="353"/>
    </row>
    <row r="1316" ht="15" customHeight="1">
      <c r="C1316" s="353"/>
    </row>
    <row r="1317" ht="15" customHeight="1">
      <c r="C1317" s="353"/>
    </row>
    <row r="1318" ht="15" customHeight="1">
      <c r="C1318" s="353"/>
    </row>
    <row r="1319" ht="15" customHeight="1">
      <c r="C1319" s="353"/>
    </row>
    <row r="1320" ht="15" customHeight="1">
      <c r="C1320" s="353"/>
    </row>
    <row r="1321" ht="15" customHeight="1">
      <c r="C1321" s="353"/>
    </row>
    <row r="1322" ht="15" customHeight="1">
      <c r="C1322" s="353"/>
    </row>
    <row r="1323" ht="15" customHeight="1">
      <c r="C1323" s="353"/>
    </row>
    <row r="1324" ht="15" customHeight="1">
      <c r="C1324" s="353"/>
    </row>
    <row r="1325" ht="15" customHeight="1">
      <c r="C1325" s="353"/>
    </row>
    <row r="1326" ht="15" customHeight="1">
      <c r="C1326" s="353"/>
    </row>
    <row r="1327" ht="15" customHeight="1">
      <c r="C1327" s="353"/>
    </row>
    <row r="1328" ht="15" customHeight="1">
      <c r="C1328" s="353"/>
    </row>
    <row r="1329" ht="15" customHeight="1">
      <c r="C1329" s="353"/>
    </row>
    <row r="1330" ht="15" customHeight="1">
      <c r="C1330" s="353"/>
    </row>
    <row r="1331" ht="15" customHeight="1">
      <c r="C1331" s="353"/>
    </row>
    <row r="1332" ht="15" customHeight="1">
      <c r="C1332" s="353"/>
    </row>
    <row r="1333" ht="15" customHeight="1">
      <c r="C1333" s="353"/>
    </row>
    <row r="1334" ht="15" customHeight="1">
      <c r="C1334" s="353"/>
    </row>
    <row r="1335" ht="15" customHeight="1">
      <c r="C1335" s="353"/>
    </row>
    <row r="1336" ht="15" customHeight="1">
      <c r="C1336" s="353"/>
    </row>
    <row r="1337" ht="15" customHeight="1">
      <c r="C1337" s="353"/>
    </row>
    <row r="1338" ht="15" customHeight="1">
      <c r="C1338" s="353"/>
    </row>
    <row r="1339" ht="15" customHeight="1">
      <c r="C1339" s="353"/>
    </row>
    <row r="1340" ht="15" customHeight="1">
      <c r="C1340" s="353"/>
    </row>
    <row r="1341" ht="15" customHeight="1">
      <c r="C1341" s="353"/>
    </row>
    <row r="1342" ht="15" customHeight="1">
      <c r="C1342" s="353"/>
    </row>
    <row r="1343" ht="15" customHeight="1">
      <c r="C1343" s="353"/>
    </row>
    <row r="1344" ht="15" customHeight="1">
      <c r="C1344" s="353"/>
    </row>
    <row r="1345" ht="15" customHeight="1">
      <c r="C1345" s="353"/>
    </row>
    <row r="1346" ht="15" customHeight="1">
      <c r="C1346" s="353"/>
    </row>
    <row r="1347" ht="15" customHeight="1">
      <c r="C1347" s="353"/>
    </row>
    <row r="1348" ht="15" customHeight="1">
      <c r="C1348" s="353"/>
    </row>
    <row r="1349" ht="15" customHeight="1">
      <c r="C1349" s="353"/>
    </row>
    <row r="1350" ht="15" customHeight="1">
      <c r="C1350" s="353"/>
    </row>
    <row r="1351" ht="15" customHeight="1">
      <c r="C1351" s="353"/>
    </row>
    <row r="1352" ht="15" customHeight="1">
      <c r="C1352" s="353"/>
    </row>
    <row r="1353" ht="15" customHeight="1">
      <c r="C1353" s="353"/>
    </row>
    <row r="1354" ht="15" customHeight="1">
      <c r="C1354" s="353"/>
    </row>
    <row r="1355" ht="15" customHeight="1">
      <c r="C1355" s="353"/>
    </row>
    <row r="1356" ht="15" customHeight="1">
      <c r="C1356" s="353"/>
    </row>
    <row r="1357" ht="15" customHeight="1">
      <c r="C1357" s="353"/>
    </row>
    <row r="1358" ht="15" customHeight="1">
      <c r="C1358" s="353"/>
    </row>
    <row r="1359" ht="15" customHeight="1">
      <c r="C1359" s="353"/>
    </row>
    <row r="1360" ht="15" customHeight="1">
      <c r="C1360" s="353"/>
    </row>
    <row r="1361" ht="15" customHeight="1">
      <c r="C1361" s="353"/>
    </row>
    <row r="1362" ht="15" customHeight="1">
      <c r="C1362" s="353"/>
    </row>
    <row r="1363" ht="15" customHeight="1">
      <c r="C1363" s="353"/>
    </row>
    <row r="1364" ht="15" customHeight="1">
      <c r="C1364" s="353"/>
    </row>
    <row r="1365" ht="15" customHeight="1">
      <c r="C1365" s="353"/>
    </row>
    <row r="1366" ht="15" customHeight="1">
      <c r="C1366" s="353"/>
    </row>
    <row r="1367" ht="15" customHeight="1">
      <c r="C1367" s="353"/>
    </row>
    <row r="1368" ht="15" customHeight="1">
      <c r="C1368" s="353"/>
    </row>
    <row r="1369" ht="15" customHeight="1">
      <c r="C1369" s="353"/>
    </row>
    <row r="1370" ht="15" customHeight="1">
      <c r="C1370" s="353"/>
    </row>
    <row r="1371" ht="15" customHeight="1">
      <c r="C1371" s="353"/>
    </row>
    <row r="1372" ht="15" customHeight="1">
      <c r="C1372" s="353"/>
    </row>
    <row r="1373" ht="15" customHeight="1">
      <c r="C1373" s="353"/>
    </row>
    <row r="1374" ht="15" customHeight="1">
      <c r="C1374" s="353"/>
    </row>
    <row r="1375" ht="15" customHeight="1">
      <c r="C1375" s="353"/>
    </row>
    <row r="1376" ht="15" customHeight="1">
      <c r="C1376" s="353"/>
    </row>
    <row r="1377" ht="15" customHeight="1">
      <c r="C1377" s="353"/>
    </row>
    <row r="1378" ht="15" customHeight="1">
      <c r="C1378" s="353"/>
    </row>
    <row r="1379" ht="15" customHeight="1">
      <c r="C1379" s="353"/>
    </row>
    <row r="1380" ht="15" customHeight="1">
      <c r="C1380" s="353"/>
    </row>
    <row r="1381" ht="15" customHeight="1">
      <c r="C1381" s="353"/>
    </row>
    <row r="1382" ht="15" customHeight="1">
      <c r="C1382" s="353"/>
    </row>
    <row r="1383" ht="15" customHeight="1">
      <c r="C1383" s="353"/>
    </row>
    <row r="1384" ht="15" customHeight="1">
      <c r="C1384" s="353"/>
    </row>
    <row r="1385" ht="15" customHeight="1">
      <c r="C1385" s="353"/>
    </row>
    <row r="1386" ht="15" customHeight="1">
      <c r="C1386" s="353"/>
    </row>
    <row r="1387" ht="15" customHeight="1">
      <c r="C1387" s="353"/>
    </row>
    <row r="1388" ht="15" customHeight="1">
      <c r="C1388" s="353"/>
    </row>
    <row r="1389" ht="15" customHeight="1">
      <c r="C1389" s="353"/>
    </row>
    <row r="1390" ht="15" customHeight="1">
      <c r="C1390" s="353"/>
    </row>
    <row r="1391" ht="15" customHeight="1">
      <c r="C1391" s="353"/>
    </row>
    <row r="1392" ht="15" customHeight="1">
      <c r="C1392" s="353"/>
    </row>
    <row r="1393" ht="15" customHeight="1">
      <c r="C1393" s="353"/>
    </row>
    <row r="1394" ht="15" customHeight="1">
      <c r="C1394" s="353"/>
    </row>
    <row r="1395" ht="15" customHeight="1">
      <c r="C1395" s="353"/>
    </row>
    <row r="1396" ht="15" customHeight="1">
      <c r="C1396" s="353"/>
    </row>
    <row r="1397" ht="15" customHeight="1">
      <c r="C1397" s="353"/>
    </row>
    <row r="1398" ht="15" customHeight="1">
      <c r="C1398" s="353"/>
    </row>
    <row r="1399" ht="15" customHeight="1">
      <c r="C1399" s="353"/>
    </row>
    <row r="1400" ht="15" customHeight="1">
      <c r="C1400" s="353"/>
    </row>
    <row r="1401" ht="15" customHeight="1">
      <c r="C1401" s="353"/>
    </row>
    <row r="1402" ht="15" customHeight="1">
      <c r="C1402" s="353"/>
    </row>
    <row r="1403" ht="15" customHeight="1">
      <c r="C1403" s="353"/>
    </row>
    <row r="1404" ht="15" customHeight="1">
      <c r="C1404" s="353"/>
    </row>
    <row r="1405" ht="15" customHeight="1">
      <c r="C1405" s="353"/>
    </row>
    <row r="1406" ht="15" customHeight="1">
      <c r="C1406" s="353"/>
    </row>
    <row r="1407" ht="15" customHeight="1">
      <c r="C1407" s="353"/>
    </row>
    <row r="1408" ht="15" customHeight="1">
      <c r="C1408" s="353"/>
    </row>
    <row r="1409" ht="15" customHeight="1">
      <c r="C1409" s="353"/>
    </row>
    <row r="1410" ht="15" customHeight="1">
      <c r="C1410" s="353"/>
    </row>
    <row r="1411" ht="15" customHeight="1">
      <c r="C1411" s="353"/>
    </row>
    <row r="1412" ht="15" customHeight="1">
      <c r="C1412" s="353"/>
    </row>
    <row r="1413" ht="15" customHeight="1">
      <c r="C1413" s="353"/>
    </row>
    <row r="1414" ht="15" customHeight="1">
      <c r="C1414" s="353"/>
    </row>
    <row r="1415" ht="15" customHeight="1">
      <c r="C1415" s="353"/>
    </row>
    <row r="1416" ht="15" customHeight="1">
      <c r="C1416" s="353"/>
    </row>
    <row r="1417" ht="15" customHeight="1">
      <c r="C1417" s="353"/>
    </row>
    <row r="1418" ht="15" customHeight="1">
      <c r="C1418" s="353"/>
    </row>
    <row r="1419" ht="15" customHeight="1">
      <c r="C1419" s="353"/>
    </row>
    <row r="1420" ht="15" customHeight="1">
      <c r="C1420" s="353"/>
    </row>
    <row r="1421" ht="15" customHeight="1">
      <c r="C1421" s="353"/>
    </row>
    <row r="1422" ht="15" customHeight="1">
      <c r="C1422" s="353"/>
    </row>
    <row r="1423" ht="15" customHeight="1">
      <c r="C1423" s="353"/>
    </row>
    <row r="1424" ht="15" customHeight="1">
      <c r="C1424" s="353"/>
    </row>
    <row r="1425" ht="15" customHeight="1">
      <c r="C1425" s="353"/>
    </row>
    <row r="1426" ht="15" customHeight="1">
      <c r="C1426" s="353"/>
    </row>
    <row r="1427" ht="15" customHeight="1">
      <c r="C1427" s="353"/>
    </row>
    <row r="1428" ht="15" customHeight="1">
      <c r="C1428" s="353"/>
    </row>
    <row r="1429" ht="15" customHeight="1">
      <c r="C1429" s="353"/>
    </row>
    <row r="1430" ht="15" customHeight="1">
      <c r="C1430" s="353"/>
    </row>
    <row r="1431" ht="15" customHeight="1">
      <c r="C1431" s="353"/>
    </row>
    <row r="1432" ht="15" customHeight="1">
      <c r="C1432" s="353"/>
    </row>
    <row r="1433" ht="15" customHeight="1">
      <c r="C1433" s="353"/>
    </row>
    <row r="1434" ht="15" customHeight="1">
      <c r="C1434" s="353"/>
    </row>
    <row r="1435" ht="15" customHeight="1">
      <c r="C1435" s="353"/>
    </row>
    <row r="1436" ht="15" customHeight="1">
      <c r="C1436" s="353"/>
    </row>
    <row r="1437" ht="15" customHeight="1">
      <c r="C1437" s="353"/>
    </row>
    <row r="1438" ht="15" customHeight="1">
      <c r="C1438" s="353"/>
    </row>
    <row r="1439" ht="15" customHeight="1">
      <c r="C1439" s="353"/>
    </row>
    <row r="1440" ht="15" customHeight="1">
      <c r="C1440" s="353"/>
    </row>
    <row r="1441" ht="15" customHeight="1">
      <c r="C1441" s="353"/>
    </row>
    <row r="1442" ht="15" customHeight="1">
      <c r="C1442" s="353"/>
    </row>
    <row r="1443" ht="15" customHeight="1">
      <c r="C1443" s="353"/>
    </row>
    <row r="1444" ht="15" customHeight="1">
      <c r="C1444" s="353"/>
    </row>
    <row r="1445" ht="15" customHeight="1">
      <c r="C1445" s="353"/>
    </row>
    <row r="1446" ht="15" customHeight="1">
      <c r="C1446" s="353"/>
    </row>
    <row r="1447" ht="15" customHeight="1">
      <c r="C1447" s="353"/>
    </row>
    <row r="1448" ht="15" customHeight="1">
      <c r="C1448" s="353"/>
    </row>
    <row r="1449" ht="15" customHeight="1">
      <c r="C1449" s="353"/>
    </row>
    <row r="1450" ht="15" customHeight="1">
      <c r="C1450" s="353"/>
    </row>
    <row r="1451" ht="15" customHeight="1">
      <c r="C1451" s="353"/>
    </row>
    <row r="1452" ht="15" customHeight="1">
      <c r="C1452" s="353"/>
    </row>
    <row r="1453" ht="15" customHeight="1">
      <c r="C1453" s="353"/>
    </row>
    <row r="1454" ht="15" customHeight="1">
      <c r="C1454" s="353"/>
    </row>
    <row r="1455" ht="15" customHeight="1">
      <c r="C1455" s="353"/>
    </row>
    <row r="1456" ht="15" customHeight="1">
      <c r="C1456" s="353"/>
    </row>
    <row r="1457" ht="15" customHeight="1">
      <c r="C1457" s="353"/>
    </row>
    <row r="1458" ht="15" customHeight="1">
      <c r="C1458" s="353"/>
    </row>
    <row r="1459" ht="15" customHeight="1">
      <c r="C1459" s="353"/>
    </row>
    <row r="1460" ht="15" customHeight="1">
      <c r="C1460" s="353"/>
    </row>
    <row r="1461" ht="15" customHeight="1">
      <c r="C1461" s="353"/>
    </row>
    <row r="1462" ht="15" customHeight="1">
      <c r="C1462" s="353"/>
    </row>
    <row r="1463" ht="15" customHeight="1">
      <c r="C1463" s="353"/>
    </row>
    <row r="1464" ht="15" customHeight="1">
      <c r="C1464" s="353"/>
    </row>
    <row r="1465" ht="15" customHeight="1">
      <c r="C1465" s="353"/>
    </row>
    <row r="1466" ht="15" customHeight="1">
      <c r="C1466" s="353"/>
    </row>
    <row r="1467" ht="15" customHeight="1">
      <c r="C1467" s="353"/>
    </row>
    <row r="1468" ht="15" customHeight="1">
      <c r="C1468" s="353"/>
    </row>
    <row r="1469" ht="15" customHeight="1">
      <c r="C1469" s="353"/>
    </row>
    <row r="1470" ht="15" customHeight="1">
      <c r="C1470" s="353"/>
    </row>
    <row r="1471" ht="15" customHeight="1">
      <c r="C1471" s="353"/>
    </row>
    <row r="1472" ht="15" customHeight="1">
      <c r="C1472" s="353"/>
    </row>
    <row r="1473" ht="15" customHeight="1">
      <c r="C1473" s="353"/>
    </row>
    <row r="1474" ht="15" customHeight="1">
      <c r="C1474" s="353"/>
    </row>
    <row r="1475" ht="15" customHeight="1">
      <c r="C1475" s="353"/>
    </row>
    <row r="1476" ht="15" customHeight="1">
      <c r="C1476" s="353"/>
    </row>
    <row r="1477" ht="15" customHeight="1">
      <c r="C1477" s="353"/>
    </row>
    <row r="1478" ht="15" customHeight="1">
      <c r="C1478" s="353"/>
    </row>
    <row r="1479" ht="15" customHeight="1">
      <c r="C1479" s="353"/>
    </row>
    <row r="1480" ht="15" customHeight="1">
      <c r="C1480" s="353"/>
    </row>
    <row r="1481" ht="15" customHeight="1">
      <c r="C1481" s="353"/>
    </row>
    <row r="1482" ht="15" customHeight="1">
      <c r="C1482" s="353"/>
    </row>
    <row r="1483" ht="15" customHeight="1">
      <c r="C1483" s="353"/>
    </row>
    <row r="1484" ht="15" customHeight="1">
      <c r="C1484" s="353"/>
    </row>
    <row r="1485" ht="15" customHeight="1">
      <c r="C1485" s="353"/>
    </row>
    <row r="1486" ht="15" customHeight="1">
      <c r="C1486" s="353"/>
    </row>
    <row r="1487" ht="15" customHeight="1">
      <c r="C1487" s="353"/>
    </row>
    <row r="1488" ht="15" customHeight="1">
      <c r="C1488" s="353"/>
    </row>
    <row r="1489" ht="15" customHeight="1">
      <c r="C1489" s="353"/>
    </row>
    <row r="1490" ht="15" customHeight="1">
      <c r="C1490" s="353"/>
    </row>
    <row r="1491" ht="15" customHeight="1">
      <c r="C1491" s="353"/>
    </row>
    <row r="1492" ht="15" customHeight="1">
      <c r="C1492" s="353"/>
    </row>
    <row r="1493" ht="15" customHeight="1">
      <c r="C1493" s="353"/>
    </row>
    <row r="1494" ht="15" customHeight="1">
      <c r="C1494" s="353"/>
    </row>
    <row r="1495" ht="15" customHeight="1">
      <c r="C1495" s="353"/>
    </row>
    <row r="1496" ht="15" customHeight="1">
      <c r="C1496" s="353"/>
    </row>
    <row r="1497" ht="15" customHeight="1">
      <c r="C1497" s="353"/>
    </row>
    <row r="1498" ht="15" customHeight="1">
      <c r="C1498" s="353"/>
    </row>
    <row r="1499" ht="15" customHeight="1">
      <c r="C1499" s="353"/>
    </row>
    <row r="1500" ht="15" customHeight="1">
      <c r="C1500" s="353"/>
    </row>
    <row r="1501" ht="15" customHeight="1">
      <c r="C1501" s="353"/>
    </row>
    <row r="1502" ht="15" customHeight="1">
      <c r="C1502" s="353"/>
    </row>
    <row r="1503" ht="15" customHeight="1">
      <c r="C1503" s="353"/>
    </row>
    <row r="1504" ht="15" customHeight="1">
      <c r="C1504" s="353"/>
    </row>
    <row r="1505" ht="15" customHeight="1">
      <c r="C1505" s="353"/>
    </row>
    <row r="1506" ht="15" customHeight="1">
      <c r="C1506" s="353"/>
    </row>
    <row r="1507" ht="15" customHeight="1">
      <c r="C1507" s="353"/>
    </row>
    <row r="1508" ht="15" customHeight="1">
      <c r="C1508" s="353"/>
    </row>
    <row r="1509" ht="15" customHeight="1">
      <c r="C1509" s="353"/>
    </row>
    <row r="1510" ht="15" customHeight="1">
      <c r="C1510" s="353"/>
    </row>
    <row r="1511" ht="15" customHeight="1">
      <c r="C1511" s="353"/>
    </row>
    <row r="1512" ht="15" customHeight="1">
      <c r="C1512" s="353"/>
    </row>
    <row r="1513" ht="15" customHeight="1">
      <c r="C1513" s="353"/>
    </row>
    <row r="1514" ht="15" customHeight="1">
      <c r="C1514" s="353"/>
    </row>
    <row r="1515" ht="15" customHeight="1">
      <c r="C1515" s="353"/>
    </row>
    <row r="1516" ht="15" customHeight="1">
      <c r="C1516" s="353"/>
    </row>
    <row r="1517" ht="15" customHeight="1">
      <c r="C1517" s="353"/>
    </row>
    <row r="1518" ht="15" customHeight="1">
      <c r="C1518" s="353"/>
    </row>
    <row r="1519" ht="15" customHeight="1">
      <c r="C1519" s="353"/>
    </row>
    <row r="1520" ht="15" customHeight="1">
      <c r="C1520" s="353"/>
    </row>
    <row r="1521" ht="15" customHeight="1">
      <c r="C1521" s="353"/>
    </row>
    <row r="1522" ht="15" customHeight="1">
      <c r="C1522" s="353"/>
    </row>
    <row r="1523" ht="15" customHeight="1">
      <c r="C1523" s="353"/>
    </row>
    <row r="1524" ht="15" customHeight="1">
      <c r="C1524" s="353"/>
    </row>
    <row r="1525" ht="15" customHeight="1">
      <c r="C1525" s="353"/>
    </row>
    <row r="1526" ht="15" customHeight="1">
      <c r="C1526" s="353"/>
    </row>
    <row r="1527" ht="15" customHeight="1">
      <c r="C1527" s="353"/>
    </row>
    <row r="1528" ht="15" customHeight="1">
      <c r="C1528" s="353"/>
    </row>
    <row r="1529" ht="15" customHeight="1">
      <c r="C1529" s="353"/>
    </row>
    <row r="1530" ht="15" customHeight="1">
      <c r="C1530" s="353"/>
    </row>
    <row r="1531" ht="15" customHeight="1">
      <c r="C1531" s="353"/>
    </row>
    <row r="1532" ht="15" customHeight="1">
      <c r="C1532" s="353"/>
    </row>
    <row r="1533" ht="15" customHeight="1">
      <c r="C1533" s="353"/>
    </row>
    <row r="1534" ht="15" customHeight="1">
      <c r="C1534" s="353"/>
    </row>
    <row r="1535" ht="15" customHeight="1">
      <c r="C1535" s="353"/>
    </row>
    <row r="1536" ht="15" customHeight="1">
      <c r="C1536" s="353"/>
    </row>
    <row r="1537" ht="15" customHeight="1">
      <c r="C1537" s="353"/>
    </row>
    <row r="1538" ht="15" customHeight="1">
      <c r="C1538" s="353"/>
    </row>
    <row r="1539" ht="15" customHeight="1">
      <c r="C1539" s="353"/>
    </row>
    <row r="1540" ht="15" customHeight="1">
      <c r="C1540" s="353"/>
    </row>
    <row r="1541" ht="15" customHeight="1">
      <c r="C1541" s="353"/>
    </row>
    <row r="1542" ht="15" customHeight="1">
      <c r="C1542" s="353"/>
    </row>
    <row r="1543" ht="15" customHeight="1">
      <c r="C1543" s="353"/>
    </row>
    <row r="1544" ht="15" customHeight="1">
      <c r="C1544" s="353"/>
    </row>
    <row r="1545" ht="15" customHeight="1">
      <c r="C1545" s="353"/>
    </row>
    <row r="1546" ht="15" customHeight="1">
      <c r="C1546" s="353"/>
    </row>
    <row r="1547" ht="15" customHeight="1">
      <c r="C1547" s="353"/>
    </row>
    <row r="1548" ht="15" customHeight="1">
      <c r="C1548" s="353"/>
    </row>
    <row r="1549" ht="15" customHeight="1">
      <c r="C1549" s="353"/>
    </row>
    <row r="1550" ht="15" customHeight="1">
      <c r="C1550" s="353"/>
    </row>
    <row r="1551" ht="15" customHeight="1">
      <c r="C1551" s="353"/>
    </row>
    <row r="1552" ht="15" customHeight="1">
      <c r="C1552" s="353"/>
    </row>
    <row r="1553" ht="15" customHeight="1">
      <c r="C1553" s="353"/>
    </row>
    <row r="1554" ht="15" customHeight="1">
      <c r="C1554" s="353"/>
    </row>
    <row r="1555" ht="15" customHeight="1">
      <c r="C1555" s="353"/>
    </row>
    <row r="1556" ht="15" customHeight="1">
      <c r="C1556" s="353"/>
    </row>
    <row r="1557" ht="15" customHeight="1">
      <c r="C1557" s="353"/>
    </row>
    <row r="1558" ht="15" customHeight="1">
      <c r="C1558" s="353"/>
    </row>
    <row r="1559" ht="15" customHeight="1">
      <c r="C1559" s="353"/>
    </row>
    <row r="1560" ht="15" customHeight="1">
      <c r="C1560" s="353"/>
    </row>
    <row r="1561" ht="15" customHeight="1">
      <c r="C1561" s="353"/>
    </row>
    <row r="1562" ht="15" customHeight="1">
      <c r="C1562" s="353"/>
    </row>
    <row r="1563" ht="15" customHeight="1">
      <c r="C1563" s="353"/>
    </row>
    <row r="1564" ht="15" customHeight="1">
      <c r="C1564" s="353"/>
    </row>
    <row r="1565" ht="15" customHeight="1">
      <c r="C1565" s="353"/>
    </row>
    <row r="1566" ht="15" customHeight="1">
      <c r="C1566" s="353"/>
    </row>
    <row r="1567" ht="15" customHeight="1">
      <c r="C1567" s="353"/>
    </row>
    <row r="1568" ht="15" customHeight="1">
      <c r="C1568" s="353"/>
    </row>
    <row r="1569" ht="15" customHeight="1">
      <c r="C1569" s="353"/>
    </row>
    <row r="1570" ht="15" customHeight="1">
      <c r="C1570" s="353"/>
    </row>
    <row r="1571" ht="15" customHeight="1">
      <c r="C1571" s="353"/>
    </row>
    <row r="1572" ht="15" customHeight="1">
      <c r="C1572" s="353"/>
    </row>
    <row r="1573" ht="15" customHeight="1">
      <c r="C1573" s="353"/>
    </row>
    <row r="1574" ht="15" customHeight="1">
      <c r="C1574" s="353"/>
    </row>
    <row r="1575" ht="15" customHeight="1">
      <c r="C1575" s="353"/>
    </row>
    <row r="1576" ht="15" customHeight="1">
      <c r="C1576" s="353"/>
    </row>
    <row r="1577" ht="15" customHeight="1">
      <c r="C1577" s="353"/>
    </row>
    <row r="1578" ht="15" customHeight="1">
      <c r="C1578" s="353"/>
    </row>
    <row r="1579" ht="15" customHeight="1">
      <c r="C1579" s="353"/>
    </row>
    <row r="1580" ht="15" customHeight="1">
      <c r="C1580" s="353"/>
    </row>
    <row r="1581" ht="15" customHeight="1">
      <c r="C1581" s="353"/>
    </row>
    <row r="1582" ht="15" customHeight="1">
      <c r="C1582" s="353"/>
    </row>
    <row r="1583" ht="15" customHeight="1">
      <c r="C1583" s="353"/>
    </row>
    <row r="1584" ht="15" customHeight="1">
      <c r="C1584" s="353"/>
    </row>
    <row r="1585" ht="15" customHeight="1">
      <c r="C1585" s="353"/>
    </row>
    <row r="1586" ht="15" customHeight="1">
      <c r="C1586" s="353"/>
    </row>
    <row r="1587" ht="15" customHeight="1">
      <c r="C1587" s="353"/>
    </row>
    <row r="1588" ht="15" customHeight="1">
      <c r="C1588" s="353"/>
    </row>
    <row r="1589" ht="15" customHeight="1">
      <c r="C1589" s="353"/>
    </row>
    <row r="1590" ht="15" customHeight="1">
      <c r="C1590" s="353"/>
    </row>
    <row r="1591" ht="15" customHeight="1">
      <c r="C1591" s="353"/>
    </row>
    <row r="1592" ht="15" customHeight="1">
      <c r="C1592" s="353"/>
    </row>
    <row r="1593" ht="15" customHeight="1">
      <c r="C1593" s="353"/>
    </row>
    <row r="1594" ht="15" customHeight="1">
      <c r="C1594" s="353"/>
    </row>
    <row r="1595" ht="15" customHeight="1">
      <c r="C1595" s="353"/>
    </row>
    <row r="1596" ht="15" customHeight="1">
      <c r="C1596" s="353"/>
    </row>
    <row r="1597" ht="15" customHeight="1">
      <c r="C1597" s="353"/>
    </row>
    <row r="1598" ht="15" customHeight="1">
      <c r="C1598" s="353"/>
    </row>
    <row r="1599" ht="15" customHeight="1">
      <c r="C1599" s="353"/>
    </row>
    <row r="1600" ht="15" customHeight="1">
      <c r="C1600" s="353"/>
    </row>
    <row r="1601" ht="15" customHeight="1">
      <c r="C1601" s="353"/>
    </row>
    <row r="1602" ht="15" customHeight="1">
      <c r="C1602" s="353"/>
    </row>
    <row r="1603" ht="15" customHeight="1">
      <c r="C1603" s="353"/>
    </row>
    <row r="1604" ht="15" customHeight="1">
      <c r="C1604" s="353"/>
    </row>
    <row r="1605" ht="15" customHeight="1">
      <c r="C1605" s="353"/>
    </row>
    <row r="1606" ht="15" customHeight="1">
      <c r="C1606" s="353"/>
    </row>
    <row r="1607" ht="15" customHeight="1">
      <c r="C1607" s="353"/>
    </row>
    <row r="1608" ht="15" customHeight="1">
      <c r="C1608" s="353"/>
    </row>
    <row r="1609" ht="15" customHeight="1">
      <c r="C1609" s="353"/>
    </row>
    <row r="1610" ht="15" customHeight="1">
      <c r="C1610" s="353"/>
    </row>
    <row r="1611" ht="15" customHeight="1">
      <c r="C1611" s="353"/>
    </row>
    <row r="1612" ht="15" customHeight="1">
      <c r="C1612" s="353"/>
    </row>
    <row r="1613" ht="15" customHeight="1">
      <c r="C1613" s="353"/>
    </row>
    <row r="1614" ht="15" customHeight="1">
      <c r="C1614" s="353"/>
    </row>
    <row r="1615" ht="15" customHeight="1">
      <c r="C1615" s="353"/>
    </row>
    <row r="1616" ht="15" customHeight="1">
      <c r="C1616" s="353"/>
    </row>
    <row r="1617" ht="15" customHeight="1">
      <c r="C1617" s="353"/>
    </row>
    <row r="1618" ht="15" customHeight="1">
      <c r="C1618" s="353"/>
    </row>
    <row r="1619" ht="15" customHeight="1">
      <c r="C1619" s="353"/>
    </row>
    <row r="1620" ht="15" customHeight="1">
      <c r="C1620" s="353"/>
    </row>
    <row r="1621" ht="15" customHeight="1">
      <c r="C1621" s="353"/>
    </row>
    <row r="1622" ht="15" customHeight="1">
      <c r="C1622" s="353"/>
    </row>
    <row r="1623" ht="15" customHeight="1">
      <c r="C1623" s="353"/>
    </row>
    <row r="1624" ht="15" customHeight="1">
      <c r="C1624" s="353"/>
    </row>
    <row r="1625" ht="15" customHeight="1">
      <c r="C1625" s="353"/>
    </row>
    <row r="1626" ht="15" customHeight="1">
      <c r="C1626" s="353"/>
    </row>
    <row r="1627" ht="15" customHeight="1">
      <c r="C1627" s="353"/>
    </row>
    <row r="1628" ht="15" customHeight="1">
      <c r="C1628" s="353"/>
    </row>
    <row r="1629" ht="15" customHeight="1">
      <c r="C1629" s="353"/>
    </row>
    <row r="1630" ht="15" customHeight="1">
      <c r="C1630" s="353"/>
    </row>
    <row r="1631" ht="15" customHeight="1">
      <c r="C1631" s="353"/>
    </row>
    <row r="1632" ht="15" customHeight="1">
      <c r="C1632" s="353"/>
    </row>
    <row r="1633" ht="15" customHeight="1">
      <c r="C1633" s="353"/>
    </row>
    <row r="1634" ht="15" customHeight="1">
      <c r="C1634" s="353"/>
    </row>
    <row r="1635" ht="15" customHeight="1">
      <c r="C1635" s="353"/>
    </row>
    <row r="1636" ht="15" customHeight="1">
      <c r="C1636" s="353"/>
    </row>
    <row r="1637" ht="15" customHeight="1">
      <c r="C1637" s="353"/>
    </row>
    <row r="1638" ht="15" customHeight="1">
      <c r="C1638" s="353"/>
    </row>
    <row r="1639" ht="15" customHeight="1">
      <c r="C1639" s="353"/>
    </row>
    <row r="1640" ht="15" customHeight="1">
      <c r="C1640" s="353"/>
    </row>
    <row r="1641" ht="15" customHeight="1">
      <c r="C1641" s="353"/>
    </row>
    <row r="1642" ht="15" customHeight="1">
      <c r="C1642" s="353"/>
    </row>
    <row r="1643" ht="15" customHeight="1">
      <c r="C1643" s="353"/>
    </row>
    <row r="1644" ht="15" customHeight="1">
      <c r="C1644" s="353"/>
    </row>
    <row r="1645" ht="15" customHeight="1">
      <c r="C1645" s="353"/>
    </row>
    <row r="1646" ht="15" customHeight="1">
      <c r="C1646" s="353"/>
    </row>
    <row r="1647" ht="15" customHeight="1">
      <c r="C1647" s="353"/>
    </row>
    <row r="1648" ht="15" customHeight="1">
      <c r="C1648" s="353"/>
    </row>
    <row r="1649" ht="15" customHeight="1">
      <c r="C1649" s="353"/>
    </row>
    <row r="1650" ht="15" customHeight="1">
      <c r="C1650" s="353"/>
    </row>
    <row r="1651" ht="15" customHeight="1">
      <c r="C1651" s="353"/>
    </row>
    <row r="1652" ht="15" customHeight="1">
      <c r="C1652" s="353"/>
    </row>
    <row r="1653" ht="15" customHeight="1">
      <c r="C1653" s="353"/>
    </row>
    <row r="1654" ht="15" customHeight="1">
      <c r="C1654" s="353"/>
    </row>
    <row r="1655" ht="15" customHeight="1">
      <c r="C1655" s="353"/>
    </row>
    <row r="1656" ht="15" customHeight="1">
      <c r="C1656" s="353"/>
    </row>
    <row r="1657" ht="15" customHeight="1">
      <c r="C1657" s="353"/>
    </row>
    <row r="1658" ht="15" customHeight="1">
      <c r="C1658" s="353"/>
    </row>
    <row r="1659" ht="15" customHeight="1">
      <c r="C1659" s="353"/>
    </row>
    <row r="1660" ht="15" customHeight="1">
      <c r="C1660" s="353"/>
    </row>
    <row r="1661" ht="15" customHeight="1">
      <c r="C1661" s="353"/>
    </row>
    <row r="1662" ht="15" customHeight="1">
      <c r="C1662" s="353"/>
    </row>
    <row r="1663" ht="15" customHeight="1">
      <c r="C1663" s="353"/>
    </row>
    <row r="1664" ht="15" customHeight="1">
      <c r="C1664" s="353"/>
    </row>
    <row r="1665" ht="15" customHeight="1">
      <c r="C1665" s="353"/>
    </row>
    <row r="1666" ht="15" customHeight="1">
      <c r="C1666" s="353"/>
    </row>
    <row r="1667" ht="15" customHeight="1">
      <c r="C1667" s="353"/>
    </row>
    <row r="1668" ht="15" customHeight="1">
      <c r="C1668" s="353"/>
    </row>
    <row r="1669" ht="15" customHeight="1">
      <c r="C1669" s="353"/>
    </row>
    <row r="1670" ht="15" customHeight="1">
      <c r="C1670" s="353"/>
    </row>
    <row r="1671" ht="15" customHeight="1">
      <c r="C1671" s="353"/>
    </row>
    <row r="1672" ht="15" customHeight="1">
      <c r="C1672" s="353"/>
    </row>
    <row r="1673" ht="15" customHeight="1">
      <c r="C1673" s="353"/>
    </row>
    <row r="1674" ht="15" customHeight="1">
      <c r="C1674" s="353"/>
    </row>
    <row r="1675" ht="15" customHeight="1">
      <c r="C1675" s="353"/>
    </row>
    <row r="1676" ht="15" customHeight="1">
      <c r="C1676" s="353"/>
    </row>
    <row r="1677" ht="15" customHeight="1">
      <c r="C1677" s="353"/>
    </row>
    <row r="1678" ht="15" customHeight="1">
      <c r="C1678" s="353"/>
    </row>
    <row r="1679" ht="15" customHeight="1">
      <c r="C1679" s="353"/>
    </row>
    <row r="1680" ht="15" customHeight="1">
      <c r="C1680" s="353"/>
    </row>
    <row r="1681" ht="15" customHeight="1">
      <c r="C1681" s="353"/>
    </row>
    <row r="1682" ht="15" customHeight="1">
      <c r="C1682" s="353"/>
    </row>
    <row r="1683" ht="15" customHeight="1">
      <c r="C1683" s="353"/>
    </row>
    <row r="1684" ht="15" customHeight="1">
      <c r="C1684" s="353"/>
    </row>
    <row r="1685" ht="15" customHeight="1">
      <c r="C1685" s="353"/>
    </row>
    <row r="1686" ht="15" customHeight="1">
      <c r="C1686" s="353"/>
    </row>
    <row r="1687" ht="15" customHeight="1">
      <c r="C1687" s="353"/>
    </row>
    <row r="1688" ht="15" customHeight="1">
      <c r="C1688" s="353"/>
    </row>
    <row r="1689" ht="15" customHeight="1">
      <c r="C1689" s="353"/>
    </row>
    <row r="1690" ht="15" customHeight="1">
      <c r="C1690" s="353"/>
    </row>
    <row r="1691" ht="15" customHeight="1">
      <c r="C1691" s="353"/>
    </row>
    <row r="1692" ht="15" customHeight="1">
      <c r="C1692" s="353"/>
    </row>
    <row r="1693" ht="15" customHeight="1">
      <c r="C1693" s="353"/>
    </row>
    <row r="1694" ht="15" customHeight="1">
      <c r="C1694" s="353"/>
    </row>
    <row r="1695" ht="15" customHeight="1">
      <c r="C1695" s="353"/>
    </row>
    <row r="1696" ht="15" customHeight="1">
      <c r="C1696" s="353"/>
    </row>
    <row r="1697" ht="15" customHeight="1">
      <c r="C1697" s="353"/>
    </row>
    <row r="1698" ht="15" customHeight="1">
      <c r="C1698" s="353"/>
    </row>
    <row r="1699" ht="15" customHeight="1">
      <c r="C1699" s="353"/>
    </row>
    <row r="1700" ht="15" customHeight="1">
      <c r="C1700" s="353"/>
    </row>
    <row r="1701" ht="15" customHeight="1">
      <c r="C1701" s="353"/>
    </row>
    <row r="1702" ht="15" customHeight="1">
      <c r="C1702" s="353"/>
    </row>
    <row r="1703" ht="15" customHeight="1">
      <c r="C1703" s="353"/>
    </row>
    <row r="1704" ht="15" customHeight="1">
      <c r="C1704" s="353"/>
    </row>
    <row r="1705" ht="15" customHeight="1">
      <c r="C1705" s="353"/>
    </row>
    <row r="1706" ht="15" customHeight="1">
      <c r="C1706" s="353"/>
    </row>
    <row r="1707" ht="15" customHeight="1">
      <c r="C1707" s="353"/>
    </row>
    <row r="1708" ht="15" customHeight="1">
      <c r="C1708" s="353"/>
    </row>
    <row r="1709" ht="15" customHeight="1">
      <c r="C1709" s="353"/>
    </row>
    <row r="1710" ht="15" customHeight="1">
      <c r="C1710" s="353"/>
    </row>
    <row r="1711" ht="15" customHeight="1">
      <c r="C1711" s="353"/>
    </row>
    <row r="1712" ht="15" customHeight="1">
      <c r="C1712" s="353"/>
    </row>
    <row r="1713" ht="15" customHeight="1">
      <c r="C1713" s="353"/>
    </row>
    <row r="1714" ht="15" customHeight="1">
      <c r="C1714" s="353"/>
    </row>
    <row r="1715" ht="15" customHeight="1">
      <c r="C1715" s="353"/>
    </row>
    <row r="1716" ht="15" customHeight="1">
      <c r="C1716" s="353"/>
    </row>
    <row r="1717" ht="15" customHeight="1">
      <c r="C1717" s="353"/>
    </row>
    <row r="1718" ht="15" customHeight="1">
      <c r="C1718" s="353"/>
    </row>
    <row r="1719" ht="15" customHeight="1">
      <c r="C1719" s="353"/>
    </row>
    <row r="1720" ht="15" customHeight="1">
      <c r="C1720" s="353"/>
    </row>
    <row r="1721" ht="15" customHeight="1">
      <c r="C1721" s="353"/>
    </row>
    <row r="1722" ht="15" customHeight="1">
      <c r="C1722" s="353"/>
    </row>
    <row r="1723" ht="15" customHeight="1">
      <c r="C1723" s="353"/>
    </row>
    <row r="1724" ht="15" customHeight="1">
      <c r="C1724" s="353"/>
    </row>
    <row r="1725" ht="15" customHeight="1">
      <c r="C1725" s="353"/>
    </row>
    <row r="1726" ht="15" customHeight="1">
      <c r="C1726" s="353"/>
    </row>
    <row r="1727" ht="15" customHeight="1">
      <c r="C1727" s="353"/>
    </row>
    <row r="1728" ht="15" customHeight="1">
      <c r="C1728" s="353"/>
    </row>
    <row r="1729" ht="15" customHeight="1">
      <c r="C1729" s="353"/>
    </row>
    <row r="1730" ht="15" customHeight="1">
      <c r="C1730" s="353"/>
    </row>
    <row r="1731" ht="15" customHeight="1">
      <c r="C1731" s="353"/>
    </row>
    <row r="1732" ht="15" customHeight="1">
      <c r="C1732" s="353"/>
    </row>
    <row r="1733" ht="15" customHeight="1">
      <c r="C1733" s="353"/>
    </row>
    <row r="1734" ht="15" customHeight="1">
      <c r="C1734" s="353"/>
    </row>
    <row r="1735" ht="15" customHeight="1">
      <c r="C1735" s="353"/>
    </row>
    <row r="1736" ht="15" customHeight="1">
      <c r="C1736" s="353"/>
    </row>
    <row r="1737" ht="15" customHeight="1">
      <c r="C1737" s="353"/>
    </row>
    <row r="1738" ht="15" customHeight="1">
      <c r="C1738" s="353"/>
    </row>
    <row r="1739" ht="15" customHeight="1">
      <c r="C1739" s="353"/>
    </row>
    <row r="1740" ht="15" customHeight="1">
      <c r="C1740" s="353"/>
    </row>
    <row r="1741" ht="15" customHeight="1">
      <c r="C1741" s="353"/>
    </row>
    <row r="1742" ht="15" customHeight="1">
      <c r="C1742" s="353"/>
    </row>
    <row r="1743" ht="15" customHeight="1">
      <c r="C1743" s="353"/>
    </row>
    <row r="1744" ht="15" customHeight="1">
      <c r="C1744" s="353"/>
    </row>
    <row r="1745" ht="15" customHeight="1">
      <c r="C1745" s="353"/>
    </row>
    <row r="1746" ht="15" customHeight="1">
      <c r="C1746" s="353"/>
    </row>
    <row r="1747" ht="15" customHeight="1">
      <c r="C1747" s="353"/>
    </row>
    <row r="1748" ht="15" customHeight="1">
      <c r="C1748" s="353"/>
    </row>
    <row r="1749" ht="15" customHeight="1">
      <c r="C1749" s="353"/>
    </row>
    <row r="1750" ht="15" customHeight="1">
      <c r="C1750" s="353"/>
    </row>
    <row r="1751" ht="15" customHeight="1">
      <c r="C1751" s="353"/>
    </row>
    <row r="1752" ht="15" customHeight="1">
      <c r="C1752" s="353"/>
    </row>
    <row r="1753" ht="15" customHeight="1">
      <c r="C1753" s="353"/>
    </row>
    <row r="1754" ht="15" customHeight="1">
      <c r="C1754" s="353"/>
    </row>
    <row r="1755" ht="15" customHeight="1">
      <c r="C1755" s="353"/>
    </row>
    <row r="1756" ht="15" customHeight="1">
      <c r="C1756" s="353"/>
    </row>
    <row r="1757" ht="15" customHeight="1">
      <c r="C1757" s="353"/>
    </row>
    <row r="1758" ht="15" customHeight="1">
      <c r="C1758" s="353"/>
    </row>
    <row r="1759" ht="15" customHeight="1">
      <c r="C1759" s="353"/>
    </row>
    <row r="1760" ht="15" customHeight="1">
      <c r="C1760" s="353"/>
    </row>
    <row r="1761" ht="15" customHeight="1">
      <c r="C1761" s="353"/>
    </row>
    <row r="1762" ht="15" customHeight="1">
      <c r="C1762" s="353"/>
    </row>
    <row r="1763" ht="15" customHeight="1">
      <c r="C1763" s="353"/>
    </row>
    <row r="1764" ht="15" customHeight="1">
      <c r="C1764" s="353"/>
    </row>
    <row r="1765" ht="15" customHeight="1">
      <c r="C1765" s="353"/>
    </row>
    <row r="1766" ht="15" customHeight="1">
      <c r="C1766" s="353"/>
    </row>
    <row r="1767" ht="15" customHeight="1">
      <c r="C1767" s="353"/>
    </row>
    <row r="1768" ht="15" customHeight="1">
      <c r="C1768" s="353"/>
    </row>
    <row r="1769" ht="15" customHeight="1">
      <c r="C1769" s="353"/>
    </row>
    <row r="1770" ht="15" customHeight="1">
      <c r="C1770" s="353"/>
    </row>
    <row r="1771" ht="15" customHeight="1">
      <c r="C1771" s="353"/>
    </row>
    <row r="1772" ht="15" customHeight="1">
      <c r="C1772" s="353"/>
    </row>
    <row r="1773" ht="15" customHeight="1">
      <c r="C1773" s="353"/>
    </row>
    <row r="1774" ht="15" customHeight="1">
      <c r="C1774" s="353"/>
    </row>
    <row r="1775" ht="15" customHeight="1">
      <c r="C1775" s="353"/>
    </row>
    <row r="1776" ht="15" customHeight="1">
      <c r="C1776" s="353"/>
    </row>
    <row r="1777" ht="15" customHeight="1">
      <c r="C1777" s="353"/>
    </row>
    <row r="1778" ht="15" customHeight="1">
      <c r="C1778" s="353"/>
    </row>
    <row r="1779" ht="15" customHeight="1">
      <c r="C1779" s="353"/>
    </row>
    <row r="1780" ht="15" customHeight="1">
      <c r="C1780" s="353"/>
    </row>
    <row r="1781" ht="15" customHeight="1">
      <c r="C1781" s="353"/>
    </row>
    <row r="1782" ht="15" customHeight="1">
      <c r="C1782" s="353"/>
    </row>
    <row r="1783" ht="15" customHeight="1">
      <c r="C1783" s="353"/>
    </row>
    <row r="1784" ht="15" customHeight="1">
      <c r="C1784" s="353"/>
    </row>
    <row r="1785" ht="15" customHeight="1">
      <c r="C1785" s="353"/>
    </row>
    <row r="1786" ht="15" customHeight="1">
      <c r="C1786" s="353"/>
    </row>
    <row r="1787" ht="15" customHeight="1">
      <c r="C1787" s="353"/>
    </row>
    <row r="1788" ht="15" customHeight="1">
      <c r="C1788" s="353"/>
    </row>
    <row r="1789" ht="15" customHeight="1">
      <c r="C1789" s="353"/>
    </row>
    <row r="1790" ht="15" customHeight="1">
      <c r="C1790" s="353"/>
    </row>
    <row r="1791" ht="15" customHeight="1">
      <c r="C1791" s="353"/>
    </row>
    <row r="1792" ht="15" customHeight="1">
      <c r="C1792" s="353"/>
    </row>
    <row r="1793" ht="15" customHeight="1">
      <c r="C1793" s="353"/>
    </row>
    <row r="1794" ht="15" customHeight="1">
      <c r="C1794" s="353"/>
    </row>
    <row r="1795" ht="15" customHeight="1">
      <c r="C1795" s="353"/>
    </row>
    <row r="1796" ht="15" customHeight="1">
      <c r="C1796" s="353"/>
    </row>
    <row r="1797" ht="15" customHeight="1">
      <c r="C1797" s="353"/>
    </row>
    <row r="1798" ht="15" customHeight="1">
      <c r="C1798" s="353"/>
    </row>
    <row r="1799" ht="15" customHeight="1">
      <c r="C1799" s="353"/>
    </row>
    <row r="1800" ht="15" customHeight="1">
      <c r="C1800" s="353"/>
    </row>
    <row r="1801" ht="15" customHeight="1">
      <c r="C1801" s="353"/>
    </row>
    <row r="1802" ht="15" customHeight="1">
      <c r="C1802" s="353"/>
    </row>
    <row r="1803" ht="15" customHeight="1">
      <c r="C1803" s="353"/>
    </row>
    <row r="1804" ht="15" customHeight="1">
      <c r="C1804" s="353"/>
    </row>
    <row r="1805" ht="15" customHeight="1">
      <c r="C1805" s="353"/>
    </row>
    <row r="1806" ht="15" customHeight="1">
      <c r="C1806" s="353"/>
    </row>
    <row r="1807" ht="15" customHeight="1">
      <c r="C1807" s="353"/>
    </row>
    <row r="1808" ht="15" customHeight="1">
      <c r="C1808" s="353"/>
    </row>
    <row r="1809" ht="15" customHeight="1">
      <c r="C1809" s="353"/>
    </row>
    <row r="1810" ht="15" customHeight="1">
      <c r="C1810" s="353"/>
    </row>
    <row r="1811" ht="15" customHeight="1">
      <c r="C1811" s="353"/>
    </row>
    <row r="1812" ht="15" customHeight="1">
      <c r="C1812" s="353"/>
    </row>
    <row r="1813" ht="15" customHeight="1">
      <c r="C1813" s="353"/>
    </row>
    <row r="1814" ht="15" customHeight="1">
      <c r="C1814" s="353"/>
    </row>
    <row r="1815" ht="15" customHeight="1">
      <c r="C1815" s="353"/>
    </row>
    <row r="1816" ht="15" customHeight="1">
      <c r="C1816" s="353"/>
    </row>
    <row r="1817" ht="15" customHeight="1">
      <c r="C1817" s="353"/>
    </row>
    <row r="1818" ht="15" customHeight="1">
      <c r="C1818" s="353"/>
    </row>
    <row r="1819" ht="15" customHeight="1">
      <c r="C1819" s="353"/>
    </row>
    <row r="1820" ht="15" customHeight="1">
      <c r="C1820" s="353"/>
    </row>
    <row r="1821" ht="15" customHeight="1">
      <c r="C1821" s="353"/>
    </row>
    <row r="1822" ht="15" customHeight="1">
      <c r="C1822" s="353"/>
    </row>
    <row r="1823" ht="15" customHeight="1">
      <c r="C1823" s="353"/>
    </row>
    <row r="1824" ht="15" customHeight="1">
      <c r="C1824" s="353"/>
    </row>
    <row r="1825" ht="15" customHeight="1">
      <c r="C1825" s="353"/>
    </row>
    <row r="1826" ht="15" customHeight="1">
      <c r="C1826" s="353"/>
    </row>
    <row r="1827" ht="15" customHeight="1">
      <c r="C1827" s="353"/>
    </row>
    <row r="1828" ht="15" customHeight="1">
      <c r="C1828" s="353"/>
    </row>
    <row r="1829" ht="15" customHeight="1">
      <c r="C1829" s="353"/>
    </row>
    <row r="1830" ht="15" customHeight="1">
      <c r="C1830" s="353"/>
    </row>
    <row r="1831" ht="15" customHeight="1">
      <c r="C1831" s="353"/>
    </row>
    <row r="1832" ht="15" customHeight="1">
      <c r="C1832" s="353"/>
    </row>
    <row r="1833" ht="15" customHeight="1">
      <c r="C1833" s="353"/>
    </row>
    <row r="1834" ht="15" customHeight="1">
      <c r="C1834" s="353"/>
    </row>
    <row r="1835" ht="15" customHeight="1">
      <c r="C1835" s="353"/>
    </row>
    <row r="1836" ht="15" customHeight="1">
      <c r="C1836" s="353"/>
    </row>
    <row r="1837" ht="15" customHeight="1">
      <c r="C1837" s="353"/>
    </row>
    <row r="1838" ht="15" customHeight="1">
      <c r="C1838" s="353"/>
    </row>
    <row r="1839" ht="15" customHeight="1">
      <c r="C1839" s="353"/>
    </row>
    <row r="1840" ht="15" customHeight="1">
      <c r="C1840" s="353"/>
    </row>
    <row r="1841" ht="15" customHeight="1">
      <c r="C1841" s="353"/>
    </row>
    <row r="1842" ht="15" customHeight="1">
      <c r="C1842" s="353"/>
    </row>
    <row r="1843" ht="15" customHeight="1">
      <c r="C1843" s="353"/>
    </row>
    <row r="1844" ht="15" customHeight="1">
      <c r="C1844" s="353"/>
    </row>
    <row r="1845" ht="15" customHeight="1">
      <c r="C1845" s="353"/>
    </row>
    <row r="1846" ht="15" customHeight="1">
      <c r="C1846" s="353"/>
    </row>
    <row r="1847" ht="15" customHeight="1">
      <c r="C1847" s="353"/>
    </row>
    <row r="1848" ht="15" customHeight="1">
      <c r="C1848" s="353"/>
    </row>
    <row r="1849" ht="15" customHeight="1">
      <c r="C1849" s="353"/>
    </row>
    <row r="1850" ht="15" customHeight="1">
      <c r="C1850" s="353"/>
    </row>
    <row r="1851" ht="15" customHeight="1">
      <c r="C1851" s="353"/>
    </row>
    <row r="1852" ht="15" customHeight="1">
      <c r="C1852" s="353"/>
    </row>
    <row r="1853" ht="15" customHeight="1">
      <c r="C1853" s="353"/>
    </row>
    <row r="1854" ht="15" customHeight="1">
      <c r="C1854" s="353"/>
    </row>
    <row r="1855" ht="15" customHeight="1">
      <c r="C1855" s="353"/>
    </row>
    <row r="1856" ht="15" customHeight="1">
      <c r="C1856" s="353"/>
    </row>
    <row r="1857" ht="15" customHeight="1">
      <c r="C1857" s="353"/>
    </row>
    <row r="1858" ht="15" customHeight="1">
      <c r="C1858" s="353"/>
    </row>
    <row r="1859" ht="15" customHeight="1">
      <c r="C1859" s="353"/>
    </row>
    <row r="1860" ht="15" customHeight="1">
      <c r="C1860" s="353"/>
    </row>
    <row r="1861" ht="15" customHeight="1">
      <c r="C1861" s="353"/>
    </row>
    <row r="1862" ht="15" customHeight="1">
      <c r="C1862" s="353"/>
    </row>
    <row r="1863" ht="15" customHeight="1">
      <c r="C1863" s="353"/>
    </row>
    <row r="1864" ht="15" customHeight="1">
      <c r="C1864" s="353"/>
    </row>
    <row r="1865" ht="15" customHeight="1">
      <c r="C1865" s="353"/>
    </row>
    <row r="1866" ht="15" customHeight="1">
      <c r="C1866" s="353"/>
    </row>
    <row r="1867" ht="15" customHeight="1">
      <c r="C1867" s="353"/>
    </row>
    <row r="1868" ht="15" customHeight="1">
      <c r="C1868" s="353"/>
    </row>
    <row r="1869" ht="15" customHeight="1">
      <c r="C1869" s="353"/>
    </row>
    <row r="1870" ht="15" customHeight="1">
      <c r="C1870" s="353"/>
    </row>
    <row r="1871" ht="15" customHeight="1">
      <c r="C1871" s="353"/>
    </row>
    <row r="1872" ht="15" customHeight="1">
      <c r="C1872" s="353"/>
    </row>
    <row r="1873" ht="15" customHeight="1">
      <c r="C1873" s="353"/>
    </row>
    <row r="1874" ht="15" customHeight="1">
      <c r="C1874" s="353"/>
    </row>
    <row r="1875" ht="15" customHeight="1">
      <c r="C1875" s="353"/>
    </row>
    <row r="1876" ht="15" customHeight="1">
      <c r="C1876" s="353"/>
    </row>
    <row r="1877" ht="15" customHeight="1">
      <c r="C1877" s="353"/>
    </row>
    <row r="1878" ht="15" customHeight="1">
      <c r="C1878" s="353"/>
    </row>
    <row r="1879" ht="15" customHeight="1">
      <c r="C1879" s="353"/>
    </row>
    <row r="1880" ht="15" customHeight="1">
      <c r="C1880" s="353"/>
    </row>
    <row r="1881" ht="15" customHeight="1">
      <c r="C1881" s="353"/>
    </row>
    <row r="1882" ht="15" customHeight="1">
      <c r="C1882" s="353"/>
    </row>
    <row r="1883" ht="15" customHeight="1">
      <c r="C1883" s="353"/>
    </row>
    <row r="1884" ht="15" customHeight="1">
      <c r="C1884" s="353"/>
    </row>
    <row r="1885" ht="15" customHeight="1">
      <c r="C1885" s="353"/>
    </row>
    <row r="1886" ht="15" customHeight="1">
      <c r="C1886" s="353"/>
    </row>
    <row r="1887" ht="15" customHeight="1">
      <c r="C1887" s="353"/>
    </row>
    <row r="1888" ht="15" customHeight="1">
      <c r="C1888" s="353"/>
    </row>
    <row r="1889" ht="15" customHeight="1">
      <c r="C1889" s="353"/>
    </row>
    <row r="1890" ht="15" customHeight="1">
      <c r="C1890" s="353"/>
    </row>
    <row r="1891" ht="15" customHeight="1">
      <c r="C1891" s="353"/>
    </row>
    <row r="1892" ht="15" customHeight="1">
      <c r="C1892" s="353"/>
    </row>
    <row r="1893" ht="15" customHeight="1">
      <c r="C1893" s="353"/>
    </row>
    <row r="1894" ht="15" customHeight="1">
      <c r="C1894" s="353"/>
    </row>
    <row r="1895" ht="15" customHeight="1">
      <c r="C1895" s="353"/>
    </row>
    <row r="1896" ht="15" customHeight="1">
      <c r="C1896" s="353"/>
    </row>
    <row r="1897" ht="15" customHeight="1">
      <c r="C1897" s="353"/>
    </row>
    <row r="1898" ht="15" customHeight="1">
      <c r="C1898" s="353"/>
    </row>
    <row r="1899" ht="15" customHeight="1">
      <c r="C1899" s="353"/>
    </row>
    <row r="1900" ht="15" customHeight="1">
      <c r="C1900" s="353"/>
    </row>
    <row r="1901" ht="15" customHeight="1">
      <c r="C1901" s="353"/>
    </row>
    <row r="1902" ht="15" customHeight="1">
      <c r="C1902" s="353"/>
    </row>
    <row r="1903" ht="15" customHeight="1">
      <c r="C1903" s="353"/>
    </row>
    <row r="1904" ht="15" customHeight="1">
      <c r="C1904" s="353"/>
    </row>
    <row r="1905" ht="15" customHeight="1">
      <c r="C1905" s="353"/>
    </row>
    <row r="1906" ht="15" customHeight="1">
      <c r="C1906" s="353"/>
    </row>
    <row r="1907" ht="15" customHeight="1">
      <c r="C1907" s="353"/>
    </row>
    <row r="1908" ht="15" customHeight="1">
      <c r="C1908" s="353"/>
    </row>
    <row r="1909" ht="15" customHeight="1">
      <c r="C1909" s="353"/>
    </row>
    <row r="1910" ht="15" customHeight="1">
      <c r="C1910" s="353"/>
    </row>
    <row r="1911" ht="15" customHeight="1">
      <c r="C1911" s="353"/>
    </row>
    <row r="1912" ht="15" customHeight="1">
      <c r="C1912" s="353"/>
    </row>
    <row r="1913" ht="15" customHeight="1">
      <c r="C1913" s="353"/>
    </row>
    <row r="1914" ht="15" customHeight="1">
      <c r="C1914" s="353"/>
    </row>
    <row r="1915" ht="15" customHeight="1">
      <c r="C1915" s="353"/>
    </row>
    <row r="1916" ht="15" customHeight="1">
      <c r="C1916" s="353"/>
    </row>
    <row r="1917" ht="15" customHeight="1">
      <c r="C1917" s="353"/>
    </row>
    <row r="1918" ht="15" customHeight="1">
      <c r="C1918" s="353"/>
    </row>
    <row r="1919" ht="15" customHeight="1">
      <c r="C1919" s="353"/>
    </row>
    <row r="1920" ht="15" customHeight="1">
      <c r="C1920" s="353"/>
    </row>
    <row r="1921" ht="15" customHeight="1">
      <c r="C1921" s="353"/>
    </row>
    <row r="1922" ht="15" customHeight="1">
      <c r="C1922" s="353"/>
    </row>
    <row r="1923" ht="15" customHeight="1">
      <c r="C1923" s="353"/>
    </row>
    <row r="1924" ht="15" customHeight="1">
      <c r="C1924" s="353"/>
    </row>
    <row r="1925" ht="15" customHeight="1">
      <c r="C1925" s="353"/>
    </row>
    <row r="1926" ht="15" customHeight="1">
      <c r="C1926" s="353"/>
    </row>
    <row r="1927" ht="15" customHeight="1">
      <c r="C1927" s="353"/>
    </row>
    <row r="1928" ht="15" customHeight="1">
      <c r="C1928" s="353"/>
    </row>
    <row r="1929" ht="15" customHeight="1">
      <c r="C1929" s="353"/>
    </row>
    <row r="1930" ht="15" customHeight="1">
      <c r="C1930" s="353"/>
    </row>
    <row r="1931" ht="15" customHeight="1">
      <c r="C1931" s="353"/>
    </row>
    <row r="1932" ht="15" customHeight="1">
      <c r="C1932" s="353"/>
    </row>
    <row r="1933" ht="15" customHeight="1">
      <c r="C1933" s="353"/>
    </row>
    <row r="1934" ht="15" customHeight="1">
      <c r="C1934" s="353"/>
    </row>
    <row r="1935" ht="15" customHeight="1">
      <c r="C1935" s="353"/>
    </row>
    <row r="1936" ht="15" customHeight="1">
      <c r="C1936" s="353"/>
    </row>
    <row r="1937" ht="15" customHeight="1">
      <c r="C1937" s="353"/>
    </row>
    <row r="1938" ht="15" customHeight="1">
      <c r="C1938" s="353"/>
    </row>
    <row r="1939" ht="15" customHeight="1">
      <c r="C1939" s="353"/>
    </row>
    <row r="1940" ht="15" customHeight="1">
      <c r="C1940" s="353"/>
    </row>
    <row r="1941" ht="15" customHeight="1">
      <c r="C1941" s="353"/>
    </row>
    <row r="1942" ht="15" customHeight="1">
      <c r="C1942" s="353"/>
    </row>
    <row r="1943" ht="15" customHeight="1">
      <c r="C1943" s="353"/>
    </row>
    <row r="1944" ht="15" customHeight="1">
      <c r="C1944" s="353"/>
    </row>
    <row r="1945" ht="15" customHeight="1">
      <c r="C1945" s="353"/>
    </row>
    <row r="1946" ht="15" customHeight="1">
      <c r="C1946" s="353"/>
    </row>
    <row r="1947" ht="15" customHeight="1">
      <c r="C1947" s="353"/>
    </row>
    <row r="1948" ht="15" customHeight="1">
      <c r="C1948" s="353"/>
    </row>
    <row r="1949" ht="15" customHeight="1">
      <c r="C1949" s="353"/>
    </row>
    <row r="1950" ht="15" customHeight="1">
      <c r="C1950" s="353"/>
    </row>
    <row r="1951" ht="15" customHeight="1">
      <c r="C1951" s="353"/>
    </row>
    <row r="1952" ht="15" customHeight="1">
      <c r="C1952" s="353"/>
    </row>
    <row r="1953" ht="15" customHeight="1">
      <c r="C1953" s="353"/>
    </row>
    <row r="1954" ht="15" customHeight="1">
      <c r="C1954" s="353"/>
    </row>
    <row r="1955" ht="15" customHeight="1">
      <c r="C1955" s="353"/>
    </row>
    <row r="1956" ht="15" customHeight="1">
      <c r="C1956" s="353"/>
    </row>
    <row r="1957" ht="15" customHeight="1">
      <c r="C1957" s="353"/>
    </row>
    <row r="1958" ht="15" customHeight="1">
      <c r="C1958" s="353"/>
    </row>
    <row r="1959" ht="15" customHeight="1">
      <c r="C1959" s="353"/>
    </row>
    <row r="1960" ht="15" customHeight="1">
      <c r="C1960" s="353"/>
    </row>
    <row r="1961" ht="15" customHeight="1">
      <c r="C1961" s="353"/>
    </row>
    <row r="1962" ht="15" customHeight="1">
      <c r="C1962" s="353"/>
    </row>
    <row r="1963" ht="15" customHeight="1">
      <c r="C1963" s="353"/>
    </row>
    <row r="1964" ht="15" customHeight="1">
      <c r="C1964" s="353"/>
    </row>
    <row r="1965" ht="15" customHeight="1">
      <c r="C1965" s="353"/>
    </row>
    <row r="1966" ht="15" customHeight="1">
      <c r="C1966" s="353"/>
    </row>
    <row r="1967" ht="15" customHeight="1">
      <c r="C1967" s="353"/>
    </row>
    <row r="1968" ht="15" customHeight="1">
      <c r="C1968" s="353"/>
    </row>
    <row r="1969" ht="15" customHeight="1">
      <c r="C1969" s="353"/>
    </row>
    <row r="1970" ht="15" customHeight="1">
      <c r="C1970" s="353"/>
    </row>
    <row r="1971" ht="15" customHeight="1">
      <c r="C1971" s="353"/>
    </row>
    <row r="1972" ht="15" customHeight="1">
      <c r="C1972" s="353"/>
    </row>
    <row r="1973" ht="15" customHeight="1">
      <c r="C1973" s="353"/>
    </row>
    <row r="1974" ht="15" customHeight="1">
      <c r="C1974" s="353"/>
    </row>
    <row r="1975" ht="15" customHeight="1">
      <c r="C1975" s="353"/>
    </row>
    <row r="1976" ht="15" customHeight="1">
      <c r="C1976" s="353"/>
    </row>
    <row r="1977" ht="15" customHeight="1">
      <c r="C1977" s="353"/>
    </row>
    <row r="1978" ht="15" customHeight="1">
      <c r="C1978" s="353"/>
    </row>
    <row r="1979" ht="15" customHeight="1">
      <c r="C1979" s="353"/>
    </row>
    <row r="1980" ht="15" customHeight="1">
      <c r="C1980" s="353"/>
    </row>
    <row r="1981" ht="15" customHeight="1">
      <c r="C1981" s="353"/>
    </row>
    <row r="1982" ht="15" customHeight="1">
      <c r="C1982" s="353"/>
    </row>
    <row r="1983" ht="15" customHeight="1">
      <c r="C1983" s="353"/>
    </row>
    <row r="1984" ht="15" customHeight="1">
      <c r="C1984" s="353"/>
    </row>
    <row r="1985" ht="15" customHeight="1">
      <c r="C1985" s="353"/>
    </row>
    <row r="1986" ht="15" customHeight="1">
      <c r="C1986" s="353"/>
    </row>
    <row r="1987" ht="15" customHeight="1">
      <c r="C1987" s="353"/>
    </row>
    <row r="1988" ht="15" customHeight="1">
      <c r="C1988" s="353"/>
    </row>
    <row r="1989" ht="15" customHeight="1">
      <c r="C1989" s="353"/>
    </row>
    <row r="1990" ht="15" customHeight="1">
      <c r="C1990" s="353"/>
    </row>
    <row r="1991" ht="15" customHeight="1">
      <c r="C1991" s="353"/>
    </row>
    <row r="1992" ht="15" customHeight="1">
      <c r="C1992" s="353"/>
    </row>
    <row r="1993" ht="15" customHeight="1">
      <c r="C1993" s="353"/>
    </row>
    <row r="1994" ht="15" customHeight="1">
      <c r="C1994" s="353"/>
    </row>
    <row r="1995" ht="15" customHeight="1">
      <c r="C1995" s="353"/>
    </row>
    <row r="1996" ht="15" customHeight="1">
      <c r="C1996" s="353"/>
    </row>
    <row r="1997" ht="15" customHeight="1">
      <c r="C1997" s="353"/>
    </row>
    <row r="1998" ht="15" customHeight="1">
      <c r="C1998" s="353"/>
    </row>
    <row r="1999" ht="15" customHeight="1">
      <c r="C1999" s="353"/>
    </row>
    <row r="2000" ht="15" customHeight="1">
      <c r="C2000" s="353"/>
    </row>
    <row r="2001" ht="15" customHeight="1">
      <c r="C2001" s="353"/>
    </row>
    <row r="2002" ht="15" customHeight="1">
      <c r="C2002" s="353"/>
    </row>
    <row r="2003" ht="15" customHeight="1">
      <c r="C2003" s="353"/>
    </row>
    <row r="2004" ht="15" customHeight="1">
      <c r="C2004" s="353"/>
    </row>
    <row r="2005" ht="15" customHeight="1">
      <c r="C2005" s="353"/>
    </row>
    <row r="2006" ht="15" customHeight="1">
      <c r="C2006" s="353"/>
    </row>
    <row r="2007" ht="15" customHeight="1">
      <c r="C2007" s="353"/>
    </row>
    <row r="2008" ht="15" customHeight="1">
      <c r="C2008" s="353"/>
    </row>
    <row r="2009" ht="15" customHeight="1">
      <c r="C2009" s="353"/>
    </row>
    <row r="2010" ht="15" customHeight="1">
      <c r="C2010" s="353"/>
    </row>
    <row r="2011" ht="15" customHeight="1">
      <c r="C2011" s="353"/>
    </row>
    <row r="2012" ht="15" customHeight="1">
      <c r="C2012" s="353"/>
    </row>
    <row r="2013" ht="15" customHeight="1">
      <c r="C2013" s="353"/>
    </row>
    <row r="2014" ht="15" customHeight="1">
      <c r="C2014" s="353"/>
    </row>
    <row r="2015" ht="15" customHeight="1">
      <c r="C2015" s="353"/>
    </row>
    <row r="2016" ht="15" customHeight="1">
      <c r="C2016" s="353"/>
    </row>
    <row r="2017" ht="15" customHeight="1">
      <c r="C2017" s="353"/>
    </row>
    <row r="2018" ht="15" customHeight="1">
      <c r="C2018" s="353"/>
    </row>
    <row r="2019" ht="15" customHeight="1">
      <c r="C2019" s="353"/>
    </row>
    <row r="2020" ht="15" customHeight="1">
      <c r="C2020" s="353"/>
    </row>
    <row r="2021" ht="15" customHeight="1">
      <c r="C2021" s="353"/>
    </row>
    <row r="2022" ht="15" customHeight="1">
      <c r="C2022" s="353"/>
    </row>
    <row r="2023" ht="15" customHeight="1">
      <c r="C2023" s="353"/>
    </row>
    <row r="2024" ht="15" customHeight="1">
      <c r="C2024" s="353"/>
    </row>
    <row r="2025" ht="15" customHeight="1">
      <c r="C2025" s="353"/>
    </row>
    <row r="2026" ht="15" customHeight="1">
      <c r="C2026" s="353"/>
    </row>
    <row r="2027" ht="15" customHeight="1">
      <c r="C2027" s="353"/>
    </row>
    <row r="2028" ht="15" customHeight="1">
      <c r="C2028" s="353"/>
    </row>
    <row r="2029" ht="15" customHeight="1">
      <c r="C2029" s="353"/>
    </row>
    <row r="2030" ht="15" customHeight="1">
      <c r="C2030" s="353"/>
    </row>
    <row r="2031" ht="15" customHeight="1">
      <c r="C2031" s="353"/>
    </row>
    <row r="2032" ht="15" customHeight="1">
      <c r="C2032" s="353"/>
    </row>
    <row r="2033" ht="15" customHeight="1">
      <c r="C2033" s="353"/>
    </row>
    <row r="2034" ht="15" customHeight="1">
      <c r="C2034" s="353"/>
    </row>
    <row r="2035" ht="15" customHeight="1">
      <c r="C2035" s="353"/>
    </row>
    <row r="2036" ht="15" customHeight="1">
      <c r="C2036" s="353"/>
    </row>
    <row r="2037" ht="15" customHeight="1">
      <c r="C2037" s="353"/>
    </row>
    <row r="2038" ht="15" customHeight="1">
      <c r="C2038" s="353"/>
    </row>
    <row r="2039" ht="15" customHeight="1">
      <c r="C2039" s="353"/>
    </row>
    <row r="2040" ht="15" customHeight="1">
      <c r="C2040" s="353"/>
    </row>
    <row r="2041" ht="15" customHeight="1">
      <c r="C2041" s="353"/>
    </row>
    <row r="2042" ht="15" customHeight="1">
      <c r="C2042" s="353"/>
    </row>
    <row r="2043" ht="15" customHeight="1">
      <c r="C2043" s="353"/>
    </row>
    <row r="2044" ht="15" customHeight="1">
      <c r="C2044" s="353"/>
    </row>
    <row r="2045" ht="15" customHeight="1">
      <c r="C2045" s="353"/>
    </row>
    <row r="2046" ht="15" customHeight="1">
      <c r="C2046" s="353"/>
    </row>
    <row r="2047" ht="15" customHeight="1">
      <c r="C2047" s="353"/>
    </row>
    <row r="2048" ht="15" customHeight="1">
      <c r="C2048" s="353"/>
    </row>
    <row r="2049" ht="15" customHeight="1">
      <c r="C2049" s="353"/>
    </row>
    <row r="2050" ht="15" customHeight="1">
      <c r="C2050" s="353"/>
    </row>
    <row r="2051" ht="15" customHeight="1">
      <c r="C2051" s="353"/>
    </row>
    <row r="2052" ht="15" customHeight="1">
      <c r="C2052" s="353"/>
    </row>
    <row r="2053" ht="15" customHeight="1">
      <c r="C2053" s="353"/>
    </row>
    <row r="2054" ht="15" customHeight="1">
      <c r="C2054" s="353"/>
    </row>
    <row r="2055" ht="15" customHeight="1">
      <c r="C2055" s="353"/>
    </row>
    <row r="2056" ht="15" customHeight="1">
      <c r="C2056" s="353"/>
    </row>
    <row r="2057" ht="15" customHeight="1">
      <c r="C2057" s="353"/>
    </row>
    <row r="2058" ht="15" customHeight="1">
      <c r="C2058" s="353"/>
    </row>
    <row r="2059" ht="15" customHeight="1">
      <c r="C2059" s="353"/>
    </row>
    <row r="2060" ht="15" customHeight="1">
      <c r="C2060" s="353"/>
    </row>
    <row r="2061" ht="15" customHeight="1">
      <c r="C2061" s="353"/>
    </row>
    <row r="2062" ht="15" customHeight="1">
      <c r="C2062" s="353"/>
    </row>
    <row r="2063" ht="15" customHeight="1">
      <c r="C2063" s="353"/>
    </row>
    <row r="2064" ht="15" customHeight="1">
      <c r="C2064" s="353"/>
    </row>
    <row r="2065" ht="15" customHeight="1">
      <c r="C2065" s="353"/>
    </row>
    <row r="2066" ht="15" customHeight="1">
      <c r="C2066" s="353"/>
    </row>
    <row r="2067" ht="15" customHeight="1">
      <c r="C2067" s="353"/>
    </row>
    <row r="2068" ht="15" customHeight="1">
      <c r="C2068" s="353"/>
    </row>
    <row r="2069" ht="15" customHeight="1">
      <c r="C2069" s="353"/>
    </row>
    <row r="2070" ht="15" customHeight="1">
      <c r="C2070" s="353"/>
    </row>
    <row r="2071" ht="15" customHeight="1">
      <c r="C2071" s="353"/>
    </row>
    <row r="2072" ht="15" customHeight="1">
      <c r="C2072" s="353"/>
    </row>
    <row r="2073" ht="15" customHeight="1">
      <c r="C2073" s="353"/>
    </row>
    <row r="2074" ht="15" customHeight="1">
      <c r="C2074" s="353"/>
    </row>
    <row r="2075" ht="15" customHeight="1">
      <c r="C2075" s="353"/>
    </row>
    <row r="2076" ht="15" customHeight="1">
      <c r="C2076" s="353"/>
    </row>
    <row r="2077" ht="15" customHeight="1">
      <c r="C2077" s="353"/>
    </row>
    <row r="2078" ht="15" customHeight="1">
      <c r="C2078" s="353"/>
    </row>
    <row r="2079" ht="15" customHeight="1">
      <c r="C2079" s="353"/>
    </row>
    <row r="2080" ht="15" customHeight="1">
      <c r="C2080" s="353"/>
    </row>
    <row r="2081" ht="15" customHeight="1">
      <c r="C2081" s="353"/>
    </row>
    <row r="2082" ht="15" customHeight="1">
      <c r="C2082" s="353"/>
    </row>
    <row r="2083" ht="15" customHeight="1">
      <c r="C2083" s="353"/>
    </row>
    <row r="2084" ht="15" customHeight="1">
      <c r="C2084" s="353"/>
    </row>
    <row r="2085" ht="15" customHeight="1">
      <c r="C2085" s="353"/>
    </row>
    <row r="2086" ht="15" customHeight="1">
      <c r="C2086" s="353"/>
    </row>
    <row r="2087" ht="15" customHeight="1">
      <c r="C2087" s="353"/>
    </row>
    <row r="2088" ht="15" customHeight="1">
      <c r="C2088" s="353"/>
    </row>
    <row r="2089" ht="15" customHeight="1">
      <c r="C2089" s="353"/>
    </row>
    <row r="2090" ht="15" customHeight="1">
      <c r="C2090" s="353"/>
    </row>
    <row r="2091" ht="15" customHeight="1">
      <c r="C2091" s="353"/>
    </row>
    <row r="2092" ht="15" customHeight="1">
      <c r="C2092" s="353"/>
    </row>
    <row r="2093" ht="15" customHeight="1">
      <c r="C2093" s="353"/>
    </row>
    <row r="2094" ht="15" customHeight="1">
      <c r="C2094" s="353"/>
    </row>
    <row r="2095" ht="15" customHeight="1">
      <c r="C2095" s="353"/>
    </row>
    <row r="2096" ht="15" customHeight="1">
      <c r="C2096" s="353"/>
    </row>
    <row r="2097" ht="15" customHeight="1">
      <c r="C2097" s="353"/>
    </row>
    <row r="2098" ht="15" customHeight="1">
      <c r="C2098" s="353"/>
    </row>
    <row r="2099" ht="15" customHeight="1">
      <c r="C2099" s="353"/>
    </row>
    <row r="2100" ht="15" customHeight="1">
      <c r="C2100" s="353"/>
    </row>
    <row r="2101" ht="15" customHeight="1">
      <c r="C2101" s="353"/>
    </row>
    <row r="2102" ht="15" customHeight="1">
      <c r="C2102" s="353"/>
    </row>
    <row r="2103" ht="15" customHeight="1">
      <c r="C2103" s="353"/>
    </row>
    <row r="2104" ht="15" customHeight="1">
      <c r="C2104" s="353"/>
    </row>
    <row r="2105" ht="15" customHeight="1">
      <c r="C2105" s="353"/>
    </row>
    <row r="2106" ht="15" customHeight="1">
      <c r="C2106" s="353"/>
    </row>
    <row r="2107" ht="15" customHeight="1">
      <c r="C2107" s="353"/>
    </row>
    <row r="2108" ht="15" customHeight="1">
      <c r="C2108" s="353"/>
    </row>
    <row r="2109" ht="15" customHeight="1">
      <c r="C2109" s="353"/>
    </row>
    <row r="2110" ht="15" customHeight="1">
      <c r="C2110" s="353"/>
    </row>
    <row r="2111" ht="15" customHeight="1">
      <c r="C2111" s="353"/>
    </row>
    <row r="2112" ht="15" customHeight="1">
      <c r="C2112" s="353"/>
    </row>
    <row r="2113" ht="15" customHeight="1">
      <c r="C2113" s="353"/>
    </row>
    <row r="2114" ht="15" customHeight="1">
      <c r="C2114" s="353"/>
    </row>
    <row r="2115" ht="15" customHeight="1">
      <c r="C2115" s="353"/>
    </row>
    <row r="2116" ht="15" customHeight="1">
      <c r="C2116" s="353"/>
    </row>
    <row r="2117" ht="15" customHeight="1">
      <c r="C2117" s="353"/>
    </row>
    <row r="2118" ht="15" customHeight="1">
      <c r="C2118" s="353"/>
    </row>
    <row r="2119" ht="15" customHeight="1">
      <c r="C2119" s="353"/>
    </row>
    <row r="2120" ht="15" customHeight="1">
      <c r="C2120" s="353"/>
    </row>
    <row r="2121" ht="15" customHeight="1">
      <c r="C2121" s="353"/>
    </row>
    <row r="2122" ht="15" customHeight="1">
      <c r="C2122" s="353"/>
    </row>
    <row r="2123" ht="15" customHeight="1">
      <c r="C2123" s="353"/>
    </row>
    <row r="2124" ht="15" customHeight="1">
      <c r="C2124" s="353"/>
    </row>
    <row r="2125" ht="15" customHeight="1">
      <c r="C2125" s="353"/>
    </row>
    <row r="2126" ht="15" customHeight="1">
      <c r="C2126" s="353"/>
    </row>
    <row r="2127" ht="15" customHeight="1">
      <c r="C2127" s="353"/>
    </row>
    <row r="2128" ht="15" customHeight="1">
      <c r="C2128" s="353"/>
    </row>
    <row r="2129" ht="15" customHeight="1">
      <c r="C2129" s="353"/>
    </row>
    <row r="2130" ht="15" customHeight="1">
      <c r="C2130" s="353"/>
    </row>
    <row r="2131" ht="15" customHeight="1">
      <c r="C2131" s="353"/>
    </row>
    <row r="2132" ht="15" customHeight="1">
      <c r="C2132" s="353"/>
    </row>
    <row r="2133" ht="15" customHeight="1">
      <c r="C2133" s="353"/>
    </row>
    <row r="2134" ht="15" customHeight="1">
      <c r="C2134" s="353"/>
    </row>
    <row r="2135" ht="15" customHeight="1">
      <c r="C2135" s="353"/>
    </row>
    <row r="2136" ht="15" customHeight="1">
      <c r="C2136" s="353"/>
    </row>
    <row r="2137" ht="15" customHeight="1">
      <c r="C2137" s="353"/>
    </row>
    <row r="2138" ht="15" customHeight="1">
      <c r="C2138" s="353"/>
    </row>
    <row r="2139" ht="15" customHeight="1">
      <c r="C2139" s="353"/>
    </row>
    <row r="2140" ht="15" customHeight="1">
      <c r="C2140" s="353"/>
    </row>
    <row r="2141" ht="15" customHeight="1">
      <c r="C2141" s="353"/>
    </row>
    <row r="2142" ht="15" customHeight="1">
      <c r="C2142" s="353"/>
    </row>
    <row r="2143" ht="15" customHeight="1">
      <c r="C2143" s="353"/>
    </row>
    <row r="2144" ht="15" customHeight="1">
      <c r="C2144" s="353"/>
    </row>
    <row r="2145" ht="15" customHeight="1">
      <c r="C2145" s="353"/>
    </row>
    <row r="2146" ht="15" customHeight="1">
      <c r="C2146" s="353"/>
    </row>
    <row r="65499" ht="15" customHeight="1">
      <c r="G65499" s="102">
        <f>SUM(G1:G65498)</f>
        <v>0</v>
      </c>
    </row>
  </sheetData>
  <sheetProtection/>
  <mergeCells count="6">
    <mergeCell ref="A4:B4"/>
    <mergeCell ref="E4:G4"/>
    <mergeCell ref="A1:B1"/>
    <mergeCell ref="A2:G2"/>
    <mergeCell ref="A3:B3"/>
    <mergeCell ref="E3:G3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portrait" paperSize="9" r:id="rId1"/>
  <headerFooter alignWithMargins="0">
    <oddFooter>&amp;C&amp;A&amp;RStránka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4:F166"/>
  <sheetViews>
    <sheetView view="pageBreakPreview" zoomScaleSheetLayoutView="100" zoomScalePageLayoutView="0" workbookViewId="0" topLeftCell="A1">
      <selection activeCell="E167" sqref="E167"/>
    </sheetView>
  </sheetViews>
  <sheetFormatPr defaultColWidth="9.00390625" defaultRowHeight="12.75"/>
  <cols>
    <col min="2" max="2" width="40.375" style="0" customWidth="1"/>
    <col min="5" max="5" width="13.625" style="493" customWidth="1"/>
    <col min="6" max="6" width="21.375" style="493" customWidth="1"/>
  </cols>
  <sheetData>
    <row r="4" spans="1:6" ht="15.75">
      <c r="A4" s="241" t="s">
        <v>1843</v>
      </c>
      <c r="B4" s="242" t="s">
        <v>1844</v>
      </c>
      <c r="C4" s="243"/>
      <c r="D4" s="244"/>
      <c r="E4" s="486"/>
      <c r="F4" s="486"/>
    </row>
    <row r="5" spans="1:6" ht="15.75" thickBot="1">
      <c r="A5" s="245" t="s">
        <v>1845</v>
      </c>
      <c r="B5" s="246" t="s">
        <v>1846</v>
      </c>
      <c r="C5" s="247"/>
      <c r="D5" s="248"/>
      <c r="E5" s="486"/>
      <c r="F5" s="486"/>
    </row>
    <row r="6" spans="1:6" ht="15.75" thickBot="1">
      <c r="A6" s="249"/>
      <c r="B6" s="250" t="s">
        <v>1847</v>
      </c>
      <c r="C6" s="251" t="s">
        <v>1848</v>
      </c>
      <c r="D6" s="252" t="s">
        <v>68</v>
      </c>
      <c r="E6" s="487" t="s">
        <v>1849</v>
      </c>
      <c r="F6" s="494" t="s">
        <v>1850</v>
      </c>
    </row>
    <row r="7" spans="1:6" ht="15">
      <c r="A7" s="253" t="s">
        <v>1851</v>
      </c>
      <c r="B7" s="254" t="s">
        <v>1852</v>
      </c>
      <c r="C7" s="255"/>
      <c r="D7" s="256"/>
      <c r="E7" s="488"/>
      <c r="F7" s="495"/>
    </row>
    <row r="8" spans="1:6" ht="128.25">
      <c r="A8" s="257" t="s">
        <v>73</v>
      </c>
      <c r="B8" s="258" t="s">
        <v>1853</v>
      </c>
      <c r="C8" s="259">
        <v>5</v>
      </c>
      <c r="D8" s="260" t="s">
        <v>75</v>
      </c>
      <c r="E8" s="489">
        <v>0</v>
      </c>
      <c r="F8" s="496">
        <f>E8*C8</f>
        <v>0</v>
      </c>
    </row>
    <row r="9" spans="1:6" ht="57">
      <c r="A9" s="257">
        <v>2</v>
      </c>
      <c r="B9" s="258" t="s">
        <v>1854</v>
      </c>
      <c r="C9" s="259">
        <v>1</v>
      </c>
      <c r="D9" s="260" t="s">
        <v>75</v>
      </c>
      <c r="E9" s="489">
        <v>0</v>
      </c>
      <c r="F9" s="496">
        <f>E9*C9</f>
        <v>0</v>
      </c>
    </row>
    <row r="10" spans="1:6" ht="42.75">
      <c r="A10" s="257">
        <v>3</v>
      </c>
      <c r="B10" s="258" t="s">
        <v>1855</v>
      </c>
      <c r="C10" s="259">
        <v>1</v>
      </c>
      <c r="D10" s="260" t="s">
        <v>75</v>
      </c>
      <c r="E10" s="489">
        <v>0</v>
      </c>
      <c r="F10" s="496">
        <f>E10*C10</f>
        <v>0</v>
      </c>
    </row>
    <row r="11" spans="1:6" ht="57">
      <c r="A11" s="257">
        <v>1</v>
      </c>
      <c r="B11" s="258" t="s">
        <v>1856</v>
      </c>
      <c r="C11" s="259">
        <v>1</v>
      </c>
      <c r="D11" s="260" t="s">
        <v>75</v>
      </c>
      <c r="E11" s="489">
        <v>0</v>
      </c>
      <c r="F11" s="496">
        <f>E11*C11</f>
        <v>0</v>
      </c>
    </row>
    <row r="12" spans="1:6" ht="85.5">
      <c r="A12" s="257">
        <v>4</v>
      </c>
      <c r="B12" s="258" t="s">
        <v>1857</v>
      </c>
      <c r="C12" s="259">
        <v>1</v>
      </c>
      <c r="D12" s="260" t="s">
        <v>75</v>
      </c>
      <c r="E12" s="489">
        <v>0</v>
      </c>
      <c r="F12" s="496">
        <f>E12*C12</f>
        <v>0</v>
      </c>
    </row>
    <row r="13" spans="1:6" ht="15">
      <c r="A13" s="262" t="s">
        <v>1858</v>
      </c>
      <c r="B13" s="263" t="s">
        <v>1859</v>
      </c>
      <c r="C13" s="264"/>
      <c r="D13" s="265"/>
      <c r="E13" s="490"/>
      <c r="F13" s="497"/>
    </row>
    <row r="14" spans="1:6" ht="28.5">
      <c r="A14" s="266">
        <v>1</v>
      </c>
      <c r="B14" s="258" t="s">
        <v>1860</v>
      </c>
      <c r="C14" s="267">
        <v>1</v>
      </c>
      <c r="D14" s="260" t="s">
        <v>1861</v>
      </c>
      <c r="E14" s="489">
        <v>0</v>
      </c>
      <c r="F14" s="496">
        <f>E14*C14</f>
        <v>0</v>
      </c>
    </row>
    <row r="15" spans="1:6" ht="14.25">
      <c r="A15" s="266">
        <v>2</v>
      </c>
      <c r="B15" s="258" t="s">
        <v>1862</v>
      </c>
      <c r="C15" s="267">
        <v>1</v>
      </c>
      <c r="D15" s="260" t="s">
        <v>1861</v>
      </c>
      <c r="E15" s="489">
        <v>0</v>
      </c>
      <c r="F15" s="496">
        <f>E15*C15</f>
        <v>0</v>
      </c>
    </row>
    <row r="16" spans="1:6" ht="28.5">
      <c r="A16" s="266">
        <v>3</v>
      </c>
      <c r="B16" s="268" t="s">
        <v>1863</v>
      </c>
      <c r="C16" s="267">
        <v>1</v>
      </c>
      <c r="D16" s="260" t="s">
        <v>1861</v>
      </c>
      <c r="E16" s="489">
        <v>0</v>
      </c>
      <c r="F16" s="496">
        <f>E16*C16</f>
        <v>0</v>
      </c>
    </row>
    <row r="17" spans="1:6" ht="15">
      <c r="A17" s="269" t="s">
        <v>1864</v>
      </c>
      <c r="B17" s="263" t="s">
        <v>1865</v>
      </c>
      <c r="C17" s="270"/>
      <c r="D17" s="271"/>
      <c r="E17" s="490"/>
      <c r="F17" s="497"/>
    </row>
    <row r="18" spans="1:6" ht="14.25">
      <c r="A18" s="257" t="s">
        <v>73</v>
      </c>
      <c r="B18" s="272" t="s">
        <v>1866</v>
      </c>
      <c r="C18" s="259">
        <v>630</v>
      </c>
      <c r="D18" s="260" t="s">
        <v>158</v>
      </c>
      <c r="E18" s="489">
        <v>0</v>
      </c>
      <c r="F18" s="496">
        <f aca="true" t="shared" si="0" ref="F18:F25">E18*C18</f>
        <v>0</v>
      </c>
    </row>
    <row r="19" spans="1:6" ht="14.25">
      <c r="A19" s="257">
        <v>2</v>
      </c>
      <c r="B19" s="272" t="s">
        <v>1867</v>
      </c>
      <c r="C19" s="259">
        <v>230</v>
      </c>
      <c r="D19" s="260" t="s">
        <v>158</v>
      </c>
      <c r="E19" s="489">
        <v>0</v>
      </c>
      <c r="F19" s="496">
        <f t="shared" si="0"/>
        <v>0</v>
      </c>
    </row>
    <row r="20" spans="1:6" ht="28.5">
      <c r="A20" s="257">
        <v>2</v>
      </c>
      <c r="B20" s="272" t="s">
        <v>1868</v>
      </c>
      <c r="C20" s="259"/>
      <c r="D20" s="260"/>
      <c r="E20" s="489">
        <v>0</v>
      </c>
      <c r="F20" s="496"/>
    </row>
    <row r="21" spans="1:6" ht="28.5">
      <c r="A21" s="257">
        <v>3</v>
      </c>
      <c r="B21" s="272" t="s">
        <v>1869</v>
      </c>
      <c r="C21" s="259">
        <v>15</v>
      </c>
      <c r="D21" s="260" t="s">
        <v>158</v>
      </c>
      <c r="E21" s="489">
        <v>0</v>
      </c>
      <c r="F21" s="496">
        <f t="shared" si="0"/>
        <v>0</v>
      </c>
    </row>
    <row r="22" spans="1:6" ht="14.25">
      <c r="A22" s="257">
        <v>4</v>
      </c>
      <c r="B22" s="272" t="s">
        <v>1870</v>
      </c>
      <c r="C22" s="259">
        <v>70</v>
      </c>
      <c r="D22" s="260" t="s">
        <v>158</v>
      </c>
      <c r="E22" s="489">
        <v>0</v>
      </c>
      <c r="F22" s="496">
        <f t="shared" si="0"/>
        <v>0</v>
      </c>
    </row>
    <row r="23" spans="1:6" ht="28.5">
      <c r="A23" s="257">
        <v>5</v>
      </c>
      <c r="B23" s="268" t="s">
        <v>1871</v>
      </c>
      <c r="C23" s="259">
        <v>1</v>
      </c>
      <c r="D23" s="260" t="s">
        <v>75</v>
      </c>
      <c r="E23" s="489">
        <v>0</v>
      </c>
      <c r="F23" s="496">
        <f t="shared" si="0"/>
        <v>0</v>
      </c>
    </row>
    <row r="24" spans="1:6" ht="28.5">
      <c r="A24" s="257">
        <v>6</v>
      </c>
      <c r="B24" s="272" t="s">
        <v>1872</v>
      </c>
      <c r="C24" s="259">
        <v>1</v>
      </c>
      <c r="D24" s="260" t="s">
        <v>1861</v>
      </c>
      <c r="E24" s="489">
        <v>0</v>
      </c>
      <c r="F24" s="496">
        <f t="shared" si="0"/>
        <v>0</v>
      </c>
    </row>
    <row r="25" spans="1:6" ht="14.25">
      <c r="A25" s="257">
        <v>7</v>
      </c>
      <c r="B25" s="273" t="s">
        <v>1873</v>
      </c>
      <c r="C25" s="259">
        <v>1</v>
      </c>
      <c r="D25" s="260" t="s">
        <v>1861</v>
      </c>
      <c r="E25" s="489">
        <v>0</v>
      </c>
      <c r="F25" s="496">
        <f t="shared" si="0"/>
        <v>0</v>
      </c>
    </row>
    <row r="26" spans="1:6" ht="15">
      <c r="A26" s="274" t="s">
        <v>1874</v>
      </c>
      <c r="B26" s="275" t="s">
        <v>1875</v>
      </c>
      <c r="C26" s="264"/>
      <c r="D26" s="271"/>
      <c r="E26" s="490"/>
      <c r="F26" s="497"/>
    </row>
    <row r="27" spans="1:6" ht="14.25">
      <c r="A27" s="266">
        <v>1</v>
      </c>
      <c r="B27" s="276" t="s">
        <v>1876</v>
      </c>
      <c r="C27" s="259">
        <v>1</v>
      </c>
      <c r="D27" s="260" t="s">
        <v>75</v>
      </c>
      <c r="E27" s="489">
        <v>0</v>
      </c>
      <c r="F27" s="496">
        <f>E27*C27</f>
        <v>0</v>
      </c>
    </row>
    <row r="28" spans="1:6" ht="14.25">
      <c r="A28" s="257">
        <v>2</v>
      </c>
      <c r="B28" s="276" t="s">
        <v>1877</v>
      </c>
      <c r="C28" s="259">
        <v>1</v>
      </c>
      <c r="D28" s="260" t="s">
        <v>75</v>
      </c>
      <c r="E28" s="489">
        <v>0</v>
      </c>
      <c r="F28" s="496">
        <f>E28*C28</f>
        <v>0</v>
      </c>
    </row>
    <row r="29" spans="1:6" ht="14.25">
      <c r="A29" s="257">
        <v>3</v>
      </c>
      <c r="B29" s="276" t="s">
        <v>1878</v>
      </c>
      <c r="C29" s="259">
        <v>1</v>
      </c>
      <c r="D29" s="260" t="s">
        <v>75</v>
      </c>
      <c r="E29" s="489">
        <v>0</v>
      </c>
      <c r="F29" s="496">
        <f>E29*C29</f>
        <v>0</v>
      </c>
    </row>
    <row r="30" spans="1:6" ht="15" thickBot="1">
      <c r="A30" s="257">
        <v>4</v>
      </c>
      <c r="B30" s="276" t="s">
        <v>1879</v>
      </c>
      <c r="C30" s="259">
        <v>1</v>
      </c>
      <c r="D30" s="260" t="s">
        <v>75</v>
      </c>
      <c r="E30" s="489">
        <v>0</v>
      </c>
      <c r="F30" s="496">
        <f>E30*C30</f>
        <v>0</v>
      </c>
    </row>
    <row r="31" spans="1:6" ht="15.75" thickBot="1">
      <c r="A31" s="277"/>
      <c r="B31" s="278" t="s">
        <v>1880</v>
      </c>
      <c r="C31" s="279"/>
      <c r="D31" s="280"/>
      <c r="E31" s="491"/>
      <c r="F31" s="498">
        <f>SUM(F8:F30)</f>
        <v>0</v>
      </c>
    </row>
    <row r="32" spans="1:6" ht="15.75" thickBot="1">
      <c r="A32" s="245" t="s">
        <v>1881</v>
      </c>
      <c r="B32" s="246" t="s">
        <v>1882</v>
      </c>
      <c r="C32" s="247"/>
      <c r="D32" s="248"/>
      <c r="E32" s="489"/>
      <c r="F32" s="489"/>
    </row>
    <row r="33" spans="1:6" ht="15.75" thickBot="1">
      <c r="A33" s="249"/>
      <c r="B33" s="281" t="s">
        <v>1847</v>
      </c>
      <c r="C33" s="251" t="s">
        <v>1848</v>
      </c>
      <c r="D33" s="252" t="s">
        <v>68</v>
      </c>
      <c r="E33" s="487" t="s">
        <v>1849</v>
      </c>
      <c r="F33" s="494" t="s">
        <v>1850</v>
      </c>
    </row>
    <row r="34" spans="1:6" ht="15">
      <c r="A34" s="253" t="s">
        <v>1851</v>
      </c>
      <c r="B34" s="282" t="s">
        <v>1852</v>
      </c>
      <c r="C34" s="255"/>
      <c r="D34" s="256"/>
      <c r="E34" s="488"/>
      <c r="F34" s="495"/>
    </row>
    <row r="35" spans="1:6" ht="14.25">
      <c r="A35" s="283" t="s">
        <v>73</v>
      </c>
      <c r="B35" s="284" t="s">
        <v>1883</v>
      </c>
      <c r="C35" s="285">
        <v>6</v>
      </c>
      <c r="D35" s="260" t="s">
        <v>75</v>
      </c>
      <c r="E35" s="489">
        <v>0</v>
      </c>
      <c r="F35" s="496">
        <f>E35*C35</f>
        <v>0</v>
      </c>
    </row>
    <row r="36" spans="1:6" ht="14.25">
      <c r="A36" s="283">
        <v>2</v>
      </c>
      <c r="B36" s="286" t="s">
        <v>1884</v>
      </c>
      <c r="C36" s="285">
        <v>3</v>
      </c>
      <c r="D36" s="260" t="s">
        <v>75</v>
      </c>
      <c r="E36" s="489">
        <v>0</v>
      </c>
      <c r="F36" s="496">
        <f>E36*C36</f>
        <v>0</v>
      </c>
    </row>
    <row r="37" spans="1:6" ht="14.25">
      <c r="A37" s="283">
        <v>3</v>
      </c>
      <c r="B37" s="286" t="s">
        <v>1885</v>
      </c>
      <c r="C37" s="285">
        <v>3</v>
      </c>
      <c r="D37" s="260" t="s">
        <v>75</v>
      </c>
      <c r="E37" s="489">
        <v>0</v>
      </c>
      <c r="F37" s="496">
        <f>E37*C37</f>
        <v>0</v>
      </c>
    </row>
    <row r="38" spans="1:6" ht="14.25">
      <c r="A38" s="283">
        <v>4</v>
      </c>
      <c r="B38" s="286" t="s">
        <v>1886</v>
      </c>
      <c r="C38" s="285">
        <v>3</v>
      </c>
      <c r="D38" s="260" t="s">
        <v>75</v>
      </c>
      <c r="E38" s="489">
        <v>0</v>
      </c>
      <c r="F38" s="496">
        <f>E38*C38</f>
        <v>0</v>
      </c>
    </row>
    <row r="39" spans="1:6" ht="14.25">
      <c r="A39" s="283">
        <v>5</v>
      </c>
      <c r="B39" s="287" t="s">
        <v>1887</v>
      </c>
      <c r="C39" s="285">
        <v>1</v>
      </c>
      <c r="D39" s="260" t="s">
        <v>75</v>
      </c>
      <c r="E39" s="489">
        <v>0</v>
      </c>
      <c r="F39" s="496">
        <f>E39*C39</f>
        <v>0</v>
      </c>
    </row>
    <row r="40" spans="1:6" ht="15">
      <c r="A40" s="262" t="s">
        <v>1858</v>
      </c>
      <c r="B40" s="288" t="s">
        <v>1859</v>
      </c>
      <c r="C40" s="264"/>
      <c r="D40" s="265"/>
      <c r="E40" s="490"/>
      <c r="F40" s="497"/>
    </row>
    <row r="41" spans="1:6" ht="14.25">
      <c r="A41" s="266">
        <v>1</v>
      </c>
      <c r="B41" s="289" t="s">
        <v>1859</v>
      </c>
      <c r="C41" s="259">
        <v>1</v>
      </c>
      <c r="D41" s="260" t="s">
        <v>1861</v>
      </c>
      <c r="E41" s="489">
        <v>0</v>
      </c>
      <c r="F41" s="496">
        <f>E41*C41</f>
        <v>0</v>
      </c>
    </row>
    <row r="42" spans="1:6" ht="14.25">
      <c r="A42" s="266">
        <v>2</v>
      </c>
      <c r="B42" s="289" t="s">
        <v>1888</v>
      </c>
      <c r="C42" s="259">
        <v>1</v>
      </c>
      <c r="D42" s="260" t="s">
        <v>1861</v>
      </c>
      <c r="E42" s="489">
        <v>0</v>
      </c>
      <c r="F42" s="496">
        <f>E42*C42</f>
        <v>0</v>
      </c>
    </row>
    <row r="43" spans="1:6" ht="28.5">
      <c r="A43" s="266">
        <v>3</v>
      </c>
      <c r="B43" s="273" t="s">
        <v>1863</v>
      </c>
      <c r="C43" s="259">
        <v>1</v>
      </c>
      <c r="D43" s="260" t="s">
        <v>1861</v>
      </c>
      <c r="E43" s="489">
        <v>0</v>
      </c>
      <c r="F43" s="496">
        <f>E43*C43</f>
        <v>0</v>
      </c>
    </row>
    <row r="44" spans="1:6" ht="15">
      <c r="A44" s="269" t="s">
        <v>1864</v>
      </c>
      <c r="B44" s="288" t="s">
        <v>1865</v>
      </c>
      <c r="C44" s="264"/>
      <c r="D44" s="271"/>
      <c r="E44" s="490"/>
      <c r="F44" s="497"/>
    </row>
    <row r="45" spans="1:6" ht="14.25">
      <c r="A45" s="257" t="s">
        <v>73</v>
      </c>
      <c r="B45" s="290" t="s">
        <v>1889</v>
      </c>
      <c r="C45" s="259">
        <v>345</v>
      </c>
      <c r="D45" s="260" t="s">
        <v>158</v>
      </c>
      <c r="E45" s="489">
        <v>0</v>
      </c>
      <c r="F45" s="496">
        <f>E45*C45</f>
        <v>0</v>
      </c>
    </row>
    <row r="46" spans="1:6" ht="14.25">
      <c r="A46" s="257">
        <v>2</v>
      </c>
      <c r="B46" s="290" t="s">
        <v>1890</v>
      </c>
      <c r="C46" s="259">
        <v>350</v>
      </c>
      <c r="D46" s="260" t="s">
        <v>158</v>
      </c>
      <c r="E46" s="489">
        <v>0</v>
      </c>
      <c r="F46" s="496">
        <f>E46*C46</f>
        <v>0</v>
      </c>
    </row>
    <row r="47" spans="1:6" ht="28.5">
      <c r="A47" s="257">
        <v>3</v>
      </c>
      <c r="B47" s="272" t="s">
        <v>1868</v>
      </c>
      <c r="C47" s="259"/>
      <c r="D47" s="260"/>
      <c r="E47" s="489"/>
      <c r="F47" s="496"/>
    </row>
    <row r="48" spans="1:6" ht="28.5">
      <c r="A48" s="257">
        <v>4</v>
      </c>
      <c r="B48" s="272" t="s">
        <v>1891</v>
      </c>
      <c r="C48" s="259">
        <v>280</v>
      </c>
      <c r="D48" s="260" t="s">
        <v>158</v>
      </c>
      <c r="E48" s="489">
        <v>0</v>
      </c>
      <c r="F48" s="496">
        <f>E48*C48</f>
        <v>0</v>
      </c>
    </row>
    <row r="49" spans="1:6" ht="28.5">
      <c r="A49" s="257">
        <v>5</v>
      </c>
      <c r="B49" s="272" t="s">
        <v>1892</v>
      </c>
      <c r="C49" s="259">
        <v>1</v>
      </c>
      <c r="D49" s="260" t="s">
        <v>1861</v>
      </c>
      <c r="E49" s="489">
        <v>0</v>
      </c>
      <c r="F49" s="496">
        <f>E49*C49</f>
        <v>0</v>
      </c>
    </row>
    <row r="50" spans="1:6" ht="42.75">
      <c r="A50" s="257">
        <v>6</v>
      </c>
      <c r="B50" s="272" t="s">
        <v>1893</v>
      </c>
      <c r="C50" s="259">
        <v>1</v>
      </c>
      <c r="D50" s="260" t="s">
        <v>1861</v>
      </c>
      <c r="E50" s="489">
        <v>0</v>
      </c>
      <c r="F50" s="496">
        <f>E50*C50</f>
        <v>0</v>
      </c>
    </row>
    <row r="51" spans="1:6" ht="14.25">
      <c r="A51" s="257">
        <v>7</v>
      </c>
      <c r="B51" s="273" t="s">
        <v>1873</v>
      </c>
      <c r="C51" s="259">
        <v>1</v>
      </c>
      <c r="D51" s="260" t="s">
        <v>1861</v>
      </c>
      <c r="E51" s="489">
        <v>0</v>
      </c>
      <c r="F51" s="496">
        <f>E51*C51</f>
        <v>0</v>
      </c>
    </row>
    <row r="52" spans="1:6" ht="15">
      <c r="A52" s="274" t="s">
        <v>1874</v>
      </c>
      <c r="B52" s="291" t="s">
        <v>1875</v>
      </c>
      <c r="C52" s="264"/>
      <c r="D52" s="271"/>
      <c r="E52" s="490"/>
      <c r="F52" s="497"/>
    </row>
    <row r="53" spans="1:6" ht="14.25">
      <c r="A53" s="266">
        <v>1</v>
      </c>
      <c r="B53" s="292" t="s">
        <v>1876</v>
      </c>
      <c r="C53" s="259">
        <v>1</v>
      </c>
      <c r="D53" s="260" t="s">
        <v>75</v>
      </c>
      <c r="E53" s="489">
        <v>0</v>
      </c>
      <c r="F53" s="496">
        <f>E53*C53</f>
        <v>0</v>
      </c>
    </row>
    <row r="54" spans="1:6" ht="14.25">
      <c r="A54" s="257">
        <v>2</v>
      </c>
      <c r="B54" s="292" t="s">
        <v>1877</v>
      </c>
      <c r="C54" s="259">
        <v>1</v>
      </c>
      <c r="D54" s="260" t="s">
        <v>75</v>
      </c>
      <c r="E54" s="489">
        <v>0</v>
      </c>
      <c r="F54" s="496">
        <f>E54*C54</f>
        <v>0</v>
      </c>
    </row>
    <row r="55" spans="1:6" ht="14.25">
      <c r="A55" s="257">
        <v>3</v>
      </c>
      <c r="B55" s="292" t="s">
        <v>1878</v>
      </c>
      <c r="C55" s="259">
        <v>1</v>
      </c>
      <c r="D55" s="260" t="s">
        <v>75</v>
      </c>
      <c r="E55" s="489">
        <v>0</v>
      </c>
      <c r="F55" s="496">
        <f>E55*C55</f>
        <v>0</v>
      </c>
    </row>
    <row r="56" spans="1:6" ht="15" thickBot="1">
      <c r="A56" s="293">
        <v>4</v>
      </c>
      <c r="B56" s="294" t="s">
        <v>1879</v>
      </c>
      <c r="C56" s="295">
        <v>1</v>
      </c>
      <c r="D56" s="296" t="s">
        <v>75</v>
      </c>
      <c r="E56" s="489">
        <v>0</v>
      </c>
      <c r="F56" s="496">
        <f>E56*C56</f>
        <v>0</v>
      </c>
    </row>
    <row r="57" spans="1:6" ht="15.75" thickBot="1">
      <c r="A57" s="277"/>
      <c r="B57" s="278" t="s">
        <v>1880</v>
      </c>
      <c r="C57" s="279"/>
      <c r="D57" s="280"/>
      <c r="E57" s="491"/>
      <c r="F57" s="498">
        <f>SUM(F35:F56)</f>
        <v>0</v>
      </c>
    </row>
    <row r="58" spans="1:6" ht="14.25">
      <c r="A58" s="297"/>
      <c r="B58" s="298"/>
      <c r="C58" s="299"/>
      <c r="D58" s="300"/>
      <c r="E58" s="489"/>
      <c r="F58" s="489"/>
    </row>
    <row r="59" spans="1:6" ht="15.75" thickBot="1">
      <c r="A59" s="245" t="s">
        <v>1894</v>
      </c>
      <c r="B59" s="246" t="s">
        <v>1895</v>
      </c>
      <c r="C59" s="247"/>
      <c r="D59" s="248"/>
      <c r="E59" s="489"/>
      <c r="F59" s="489"/>
    </row>
    <row r="60" spans="1:6" ht="15.75" thickBot="1">
      <c r="A60" s="249"/>
      <c r="B60" s="281" t="s">
        <v>1847</v>
      </c>
      <c r="C60" s="251" t="s">
        <v>1848</v>
      </c>
      <c r="D60" s="252" t="s">
        <v>68</v>
      </c>
      <c r="E60" s="487" t="s">
        <v>1849</v>
      </c>
      <c r="F60" s="494" t="s">
        <v>1850</v>
      </c>
    </row>
    <row r="61" spans="1:6" ht="15">
      <c r="A61" s="253" t="s">
        <v>1851</v>
      </c>
      <c r="B61" s="282" t="s">
        <v>1852</v>
      </c>
      <c r="C61" s="255"/>
      <c r="D61" s="256"/>
      <c r="E61" s="488"/>
      <c r="F61" s="495"/>
    </row>
    <row r="62" spans="1:6" ht="14.25">
      <c r="A62" s="283" t="s">
        <v>73</v>
      </c>
      <c r="B62" s="284" t="s">
        <v>1896</v>
      </c>
      <c r="C62" s="285">
        <v>2</v>
      </c>
      <c r="D62" s="260" t="s">
        <v>75</v>
      </c>
      <c r="E62" s="489">
        <v>0</v>
      </c>
      <c r="F62" s="496">
        <f>E62*C62</f>
        <v>0</v>
      </c>
    </row>
    <row r="63" spans="1:6" ht="15">
      <c r="A63" s="262" t="s">
        <v>1858</v>
      </c>
      <c r="B63" s="288" t="s">
        <v>1859</v>
      </c>
      <c r="C63" s="264"/>
      <c r="D63" s="265"/>
      <c r="E63" s="490"/>
      <c r="F63" s="497"/>
    </row>
    <row r="64" spans="1:6" ht="14.25">
      <c r="A64" s="266">
        <v>1</v>
      </c>
      <c r="B64" s="289" t="s">
        <v>1859</v>
      </c>
      <c r="C64" s="259">
        <v>1</v>
      </c>
      <c r="D64" s="260" t="s">
        <v>1861</v>
      </c>
      <c r="E64" s="489">
        <v>0</v>
      </c>
      <c r="F64" s="496">
        <f>E64*C64</f>
        <v>0</v>
      </c>
    </row>
    <row r="65" spans="1:6" ht="14.25">
      <c r="A65" s="266">
        <v>2</v>
      </c>
      <c r="B65" s="289" t="s">
        <v>1888</v>
      </c>
      <c r="C65" s="259">
        <v>1</v>
      </c>
      <c r="D65" s="260" t="s">
        <v>1861</v>
      </c>
      <c r="E65" s="489">
        <v>0</v>
      </c>
      <c r="F65" s="496">
        <f>E65*C65</f>
        <v>0</v>
      </c>
    </row>
    <row r="66" spans="1:6" ht="28.5">
      <c r="A66" s="266">
        <v>3</v>
      </c>
      <c r="B66" s="273" t="s">
        <v>1863</v>
      </c>
      <c r="C66" s="259">
        <v>1</v>
      </c>
      <c r="D66" s="260" t="s">
        <v>1861</v>
      </c>
      <c r="E66" s="489">
        <v>0</v>
      </c>
      <c r="F66" s="496">
        <f>E66*C66</f>
        <v>0</v>
      </c>
    </row>
    <row r="67" spans="1:6" ht="15">
      <c r="A67" s="269" t="s">
        <v>1864</v>
      </c>
      <c r="B67" s="288" t="s">
        <v>1865</v>
      </c>
      <c r="C67" s="264"/>
      <c r="D67" s="271"/>
      <c r="E67" s="490"/>
      <c r="F67" s="497"/>
    </row>
    <row r="68" spans="1:6" ht="14.25">
      <c r="A68" s="257" t="s">
        <v>73</v>
      </c>
      <c r="B68" s="290" t="s">
        <v>1897</v>
      </c>
      <c r="C68" s="259">
        <v>80</v>
      </c>
      <c r="D68" s="260" t="s">
        <v>158</v>
      </c>
      <c r="E68" s="489">
        <v>0</v>
      </c>
      <c r="F68" s="496">
        <f>E68*C68</f>
        <v>0</v>
      </c>
    </row>
    <row r="69" spans="1:6" ht="42.75">
      <c r="A69" s="257">
        <v>2</v>
      </c>
      <c r="B69" s="268" t="s">
        <v>1898</v>
      </c>
      <c r="C69" s="259">
        <v>40</v>
      </c>
      <c r="D69" s="260" t="s">
        <v>158</v>
      </c>
      <c r="E69" s="489">
        <v>0</v>
      </c>
      <c r="F69" s="496">
        <f>E69*C69</f>
        <v>0</v>
      </c>
    </row>
    <row r="70" spans="1:6" ht="14.25">
      <c r="A70" s="257">
        <v>3</v>
      </c>
      <c r="B70" s="273" t="s">
        <v>1873</v>
      </c>
      <c r="C70" s="259">
        <v>1</v>
      </c>
      <c r="D70" s="260" t="s">
        <v>1861</v>
      </c>
      <c r="E70" s="489">
        <v>0</v>
      </c>
      <c r="F70" s="496">
        <f>E70*C70</f>
        <v>0</v>
      </c>
    </row>
    <row r="71" spans="1:6" ht="15">
      <c r="A71" s="274" t="s">
        <v>1874</v>
      </c>
      <c r="B71" s="291" t="s">
        <v>1875</v>
      </c>
      <c r="C71" s="264"/>
      <c r="D71" s="271"/>
      <c r="E71" s="490"/>
      <c r="F71" s="497"/>
    </row>
    <row r="72" spans="1:6" ht="14.25">
      <c r="A72" s="266">
        <v>1</v>
      </c>
      <c r="B72" s="292" t="s">
        <v>1876</v>
      </c>
      <c r="C72" s="259">
        <v>1</v>
      </c>
      <c r="D72" s="260" t="s">
        <v>75</v>
      </c>
      <c r="E72" s="489">
        <v>0</v>
      </c>
      <c r="F72" s="496">
        <f>E72*C72</f>
        <v>0</v>
      </c>
    </row>
    <row r="73" spans="1:6" ht="14.25">
      <c r="A73" s="257">
        <v>2</v>
      </c>
      <c r="B73" s="292" t="s">
        <v>1877</v>
      </c>
      <c r="C73" s="259">
        <v>1</v>
      </c>
      <c r="D73" s="260" t="s">
        <v>75</v>
      </c>
      <c r="E73" s="489">
        <v>0</v>
      </c>
      <c r="F73" s="496">
        <f>E73*C73</f>
        <v>0</v>
      </c>
    </row>
    <row r="74" spans="1:6" ht="14.25">
      <c r="A74" s="257">
        <v>3</v>
      </c>
      <c r="B74" s="292" t="s">
        <v>1878</v>
      </c>
      <c r="C74" s="259">
        <v>1</v>
      </c>
      <c r="D74" s="260" t="s">
        <v>75</v>
      </c>
      <c r="E74" s="489">
        <v>0</v>
      </c>
      <c r="F74" s="496">
        <f>E74*C74</f>
        <v>0</v>
      </c>
    </row>
    <row r="75" spans="1:6" ht="15" thickBot="1">
      <c r="A75" s="293">
        <v>4</v>
      </c>
      <c r="B75" s="294" t="s">
        <v>1879</v>
      </c>
      <c r="C75" s="295">
        <v>1</v>
      </c>
      <c r="D75" s="296" t="s">
        <v>75</v>
      </c>
      <c r="E75" s="489">
        <v>0</v>
      </c>
      <c r="F75" s="496">
        <f>E75*C75</f>
        <v>0</v>
      </c>
    </row>
    <row r="76" spans="1:6" ht="15.75" thickBot="1">
      <c r="A76" s="277"/>
      <c r="B76" s="278" t="s">
        <v>1880</v>
      </c>
      <c r="C76" s="279"/>
      <c r="D76" s="280"/>
      <c r="E76" s="491"/>
      <c r="F76" s="498">
        <f>SUM(F62:F75)</f>
        <v>0</v>
      </c>
    </row>
    <row r="77" spans="1:6" ht="14.25">
      <c r="A77" s="297"/>
      <c r="B77" s="298"/>
      <c r="C77" s="299"/>
      <c r="D77" s="300"/>
      <c r="E77" s="489"/>
      <c r="F77" s="489"/>
    </row>
    <row r="78" spans="1:6" ht="15.75" thickBot="1">
      <c r="A78" s="245" t="s">
        <v>1899</v>
      </c>
      <c r="B78" s="246" t="s">
        <v>1900</v>
      </c>
      <c r="C78" s="247"/>
      <c r="D78" s="248"/>
      <c r="E78" s="489"/>
      <c r="F78" s="489"/>
    </row>
    <row r="79" spans="1:6" ht="15.75" thickBot="1">
      <c r="A79" s="249"/>
      <c r="B79" s="281" t="s">
        <v>1847</v>
      </c>
      <c r="C79" s="251" t="s">
        <v>1848</v>
      </c>
      <c r="D79" s="252" t="s">
        <v>68</v>
      </c>
      <c r="E79" s="487" t="s">
        <v>1849</v>
      </c>
      <c r="F79" s="494" t="s">
        <v>1850</v>
      </c>
    </row>
    <row r="80" spans="1:6" ht="15">
      <c r="A80" s="253" t="s">
        <v>1851</v>
      </c>
      <c r="B80" s="282" t="s">
        <v>1852</v>
      </c>
      <c r="C80" s="255"/>
      <c r="D80" s="256"/>
      <c r="E80" s="488"/>
      <c r="F80" s="495"/>
    </row>
    <row r="81" spans="1:6" ht="28.5">
      <c r="A81" s="283">
        <v>1</v>
      </c>
      <c r="B81" s="273" t="s">
        <v>1901</v>
      </c>
      <c r="C81" s="301">
        <v>4</v>
      </c>
      <c r="D81" s="302" t="s">
        <v>75</v>
      </c>
      <c r="E81" s="489">
        <v>0</v>
      </c>
      <c r="F81" s="496">
        <f>E81*C81</f>
        <v>0</v>
      </c>
    </row>
    <row r="82" spans="1:6" ht="42.75">
      <c r="A82" s="283">
        <v>2</v>
      </c>
      <c r="B82" s="273" t="s">
        <v>1902</v>
      </c>
      <c r="C82" s="301">
        <v>1</v>
      </c>
      <c r="D82" s="302" t="s">
        <v>75</v>
      </c>
      <c r="E82" s="489">
        <v>0</v>
      </c>
      <c r="F82" s="496">
        <f>E82*C82</f>
        <v>0</v>
      </c>
    </row>
    <row r="83" spans="1:6" ht="71.25">
      <c r="A83" s="283">
        <v>3</v>
      </c>
      <c r="B83" s="273" t="s">
        <v>1903</v>
      </c>
      <c r="C83" s="301">
        <v>2</v>
      </c>
      <c r="D83" s="302" t="s">
        <v>75</v>
      </c>
      <c r="E83" s="489">
        <v>0</v>
      </c>
      <c r="F83" s="496">
        <f aca="true" t="shared" si="1" ref="F83:F89">E83*C83</f>
        <v>0</v>
      </c>
    </row>
    <row r="84" spans="1:6" ht="14.25">
      <c r="A84" s="283">
        <v>4</v>
      </c>
      <c r="B84" s="273" t="s">
        <v>1904</v>
      </c>
      <c r="C84" s="301">
        <v>24</v>
      </c>
      <c r="D84" s="302" t="s">
        <v>75</v>
      </c>
      <c r="E84" s="489">
        <v>0</v>
      </c>
      <c r="F84" s="496">
        <f t="shared" si="1"/>
        <v>0</v>
      </c>
    </row>
    <row r="85" spans="1:6" ht="14.25">
      <c r="A85" s="283">
        <v>5</v>
      </c>
      <c r="B85" s="273" t="s">
        <v>1905</v>
      </c>
      <c r="C85" s="259">
        <v>24</v>
      </c>
      <c r="D85" s="302" t="s">
        <v>75</v>
      </c>
      <c r="E85" s="489">
        <v>0</v>
      </c>
      <c r="F85" s="496">
        <f t="shared" si="1"/>
        <v>0</v>
      </c>
    </row>
    <row r="86" spans="1:6" ht="28.5">
      <c r="A86" s="283">
        <v>6</v>
      </c>
      <c r="B86" s="273" t="s">
        <v>1906</v>
      </c>
      <c r="C86" s="259">
        <v>24</v>
      </c>
      <c r="D86" s="302" t="s">
        <v>75</v>
      </c>
      <c r="E86" s="489">
        <v>0</v>
      </c>
      <c r="F86" s="496">
        <f t="shared" si="1"/>
        <v>0</v>
      </c>
    </row>
    <row r="87" spans="1:6" ht="28.5">
      <c r="A87" s="283">
        <v>7</v>
      </c>
      <c r="B87" s="273" t="s">
        <v>1907</v>
      </c>
      <c r="C87" s="259">
        <v>8</v>
      </c>
      <c r="D87" s="302" t="s">
        <v>75</v>
      </c>
      <c r="E87" s="489">
        <v>0</v>
      </c>
      <c r="F87" s="496">
        <f t="shared" si="1"/>
        <v>0</v>
      </c>
    </row>
    <row r="88" spans="1:6" ht="28.5">
      <c r="A88" s="283">
        <v>8</v>
      </c>
      <c r="B88" s="273" t="s">
        <v>1908</v>
      </c>
      <c r="C88" s="301">
        <v>1</v>
      </c>
      <c r="D88" s="302" t="s">
        <v>75</v>
      </c>
      <c r="E88" s="489">
        <v>0</v>
      </c>
      <c r="F88" s="496">
        <f t="shared" si="1"/>
        <v>0</v>
      </c>
    </row>
    <row r="89" spans="1:6" ht="28.5">
      <c r="A89" s="283">
        <v>9</v>
      </c>
      <c r="B89" s="273" t="s">
        <v>1909</v>
      </c>
      <c r="C89" s="301">
        <v>1</v>
      </c>
      <c r="D89" s="302" t="s">
        <v>75</v>
      </c>
      <c r="E89" s="489">
        <v>0</v>
      </c>
      <c r="F89" s="496">
        <f t="shared" si="1"/>
        <v>0</v>
      </c>
    </row>
    <row r="90" spans="1:6" ht="14.25">
      <c r="A90" s="283">
        <v>10</v>
      </c>
      <c r="B90" s="273" t="s">
        <v>1910</v>
      </c>
      <c r="C90" s="301"/>
      <c r="D90" s="303"/>
      <c r="E90" s="489"/>
      <c r="F90" s="496"/>
    </row>
    <row r="91" spans="1:6" ht="15">
      <c r="A91" s="262" t="s">
        <v>1858</v>
      </c>
      <c r="B91" s="288" t="s">
        <v>1859</v>
      </c>
      <c r="C91" s="264"/>
      <c r="D91" s="265"/>
      <c r="E91" s="490"/>
      <c r="F91" s="497"/>
    </row>
    <row r="92" spans="1:6" ht="14.25">
      <c r="A92" s="266">
        <v>1</v>
      </c>
      <c r="B92" s="289" t="s">
        <v>1859</v>
      </c>
      <c r="C92" s="259">
        <v>1</v>
      </c>
      <c r="D92" s="260" t="s">
        <v>1861</v>
      </c>
      <c r="E92" s="489">
        <v>0</v>
      </c>
      <c r="F92" s="496">
        <f>E92*C92</f>
        <v>0</v>
      </c>
    </row>
    <row r="93" spans="1:6" ht="14.25">
      <c r="A93" s="266">
        <v>2</v>
      </c>
      <c r="B93" s="289" t="s">
        <v>1911</v>
      </c>
      <c r="C93" s="259">
        <v>1</v>
      </c>
      <c r="D93" s="260" t="s">
        <v>1861</v>
      </c>
      <c r="E93" s="489">
        <v>0</v>
      </c>
      <c r="F93" s="496">
        <f>E93*C93</f>
        <v>0</v>
      </c>
    </row>
    <row r="94" spans="1:6" ht="28.5">
      <c r="A94" s="266">
        <v>3</v>
      </c>
      <c r="B94" s="273" t="s">
        <v>1863</v>
      </c>
      <c r="C94" s="259">
        <v>1</v>
      </c>
      <c r="D94" s="260" t="s">
        <v>1861</v>
      </c>
      <c r="E94" s="489">
        <v>0</v>
      </c>
      <c r="F94" s="496">
        <f>E94*C94</f>
        <v>0</v>
      </c>
    </row>
    <row r="95" spans="1:6" ht="15">
      <c r="A95" s="269" t="s">
        <v>1864</v>
      </c>
      <c r="B95" s="288" t="s">
        <v>1865</v>
      </c>
      <c r="C95" s="264"/>
      <c r="D95" s="271"/>
      <c r="E95" s="490"/>
      <c r="F95" s="497"/>
    </row>
    <row r="96" spans="1:6" ht="14.25">
      <c r="A96" s="257" t="s">
        <v>73</v>
      </c>
      <c r="B96" s="290" t="s">
        <v>1912</v>
      </c>
      <c r="C96" s="259">
        <v>160</v>
      </c>
      <c r="D96" s="260" t="s">
        <v>158</v>
      </c>
      <c r="E96" s="489">
        <v>0</v>
      </c>
      <c r="F96" s="496">
        <f aca="true" t="shared" si="2" ref="F96:F103">E96*C96</f>
        <v>0</v>
      </c>
    </row>
    <row r="97" spans="1:6" ht="42.75">
      <c r="A97" s="257">
        <v>2</v>
      </c>
      <c r="B97" s="268" t="s">
        <v>1913</v>
      </c>
      <c r="C97" s="259">
        <v>65</v>
      </c>
      <c r="D97" s="260" t="s">
        <v>158</v>
      </c>
      <c r="E97" s="489">
        <v>0</v>
      </c>
      <c r="F97" s="496">
        <f t="shared" si="2"/>
        <v>0</v>
      </c>
    </row>
    <row r="98" spans="1:6" ht="28.5">
      <c r="A98" s="257">
        <v>3</v>
      </c>
      <c r="B98" s="290" t="s">
        <v>1914</v>
      </c>
      <c r="C98" s="259">
        <v>280</v>
      </c>
      <c r="D98" s="260" t="s">
        <v>158</v>
      </c>
      <c r="E98" s="489">
        <v>0</v>
      </c>
      <c r="F98" s="496">
        <f t="shared" si="2"/>
        <v>0</v>
      </c>
    </row>
    <row r="99" spans="1:6" ht="42.75">
      <c r="A99" s="257"/>
      <c r="B99" s="290" t="s">
        <v>1915</v>
      </c>
      <c r="C99" s="259">
        <v>70</v>
      </c>
      <c r="D99" s="260" t="s">
        <v>1916</v>
      </c>
      <c r="E99" s="489">
        <v>0</v>
      </c>
      <c r="F99" s="496">
        <f t="shared" si="2"/>
        <v>0</v>
      </c>
    </row>
    <row r="100" spans="1:6" ht="71.25">
      <c r="A100" s="257">
        <v>4</v>
      </c>
      <c r="B100" s="290" t="s">
        <v>1917</v>
      </c>
      <c r="C100" s="259">
        <v>280</v>
      </c>
      <c r="D100" s="260" t="s">
        <v>158</v>
      </c>
      <c r="E100" s="489">
        <v>0</v>
      </c>
      <c r="F100" s="496">
        <f t="shared" si="2"/>
        <v>0</v>
      </c>
    </row>
    <row r="101" spans="1:6" ht="42.75">
      <c r="A101" s="257"/>
      <c r="B101" s="290" t="s">
        <v>1918</v>
      </c>
      <c r="C101" s="259">
        <v>80</v>
      </c>
      <c r="D101" s="260" t="s">
        <v>1916</v>
      </c>
      <c r="E101" s="489">
        <v>0</v>
      </c>
      <c r="F101" s="496">
        <f t="shared" si="2"/>
        <v>0</v>
      </c>
    </row>
    <row r="102" spans="1:6" ht="42.75">
      <c r="A102" s="257">
        <v>5</v>
      </c>
      <c r="B102" s="272" t="s">
        <v>1893</v>
      </c>
      <c r="C102" s="259">
        <v>1</v>
      </c>
      <c r="D102" s="260" t="s">
        <v>1861</v>
      </c>
      <c r="E102" s="489">
        <v>0</v>
      </c>
      <c r="F102" s="496">
        <f t="shared" si="2"/>
        <v>0</v>
      </c>
    </row>
    <row r="103" spans="1:6" ht="14.25">
      <c r="A103" s="304">
        <v>6</v>
      </c>
      <c r="B103" s="305" t="s">
        <v>1873</v>
      </c>
      <c r="C103" s="306">
        <v>1</v>
      </c>
      <c r="D103" s="307" t="s">
        <v>1861</v>
      </c>
      <c r="E103" s="489">
        <v>0</v>
      </c>
      <c r="F103" s="499">
        <f t="shared" si="2"/>
        <v>0</v>
      </c>
    </row>
    <row r="104" spans="1:6" ht="15" thickBot="1">
      <c r="A104" s="293"/>
      <c r="B104" s="585" t="s">
        <v>1919</v>
      </c>
      <c r="C104" s="586"/>
      <c r="D104" s="586"/>
      <c r="E104" s="586"/>
      <c r="F104" s="587"/>
    </row>
    <row r="105" spans="1:6" ht="15">
      <c r="A105" s="308" t="s">
        <v>1874</v>
      </c>
      <c r="B105" s="309" t="s">
        <v>1875</v>
      </c>
      <c r="C105" s="310"/>
      <c r="D105" s="311"/>
      <c r="E105" s="488"/>
      <c r="F105" s="495"/>
    </row>
    <row r="106" spans="1:6" ht="14.25">
      <c r="A106" s="266">
        <v>1</v>
      </c>
      <c r="B106" s="292" t="s">
        <v>1876</v>
      </c>
      <c r="C106" s="259">
        <v>1</v>
      </c>
      <c r="D106" s="260" t="s">
        <v>75</v>
      </c>
      <c r="E106" s="489">
        <v>0</v>
      </c>
      <c r="F106" s="496">
        <f>E106*C106</f>
        <v>0</v>
      </c>
    </row>
    <row r="107" spans="1:6" ht="14.25">
      <c r="A107" s="257">
        <v>2</v>
      </c>
      <c r="B107" s="292" t="s">
        <v>1877</v>
      </c>
      <c r="C107" s="259">
        <v>1</v>
      </c>
      <c r="D107" s="260" t="s">
        <v>75</v>
      </c>
      <c r="E107" s="489">
        <v>0</v>
      </c>
      <c r="F107" s="496">
        <f>E107*C107</f>
        <v>0</v>
      </c>
    </row>
    <row r="108" spans="1:6" ht="14.25">
      <c r="A108" s="257">
        <v>3</v>
      </c>
      <c r="B108" s="292" t="s">
        <v>1878</v>
      </c>
      <c r="C108" s="259">
        <v>1</v>
      </c>
      <c r="D108" s="260" t="s">
        <v>75</v>
      </c>
      <c r="E108" s="489">
        <v>0</v>
      </c>
      <c r="F108" s="496">
        <f>E108*C108</f>
        <v>0</v>
      </c>
    </row>
    <row r="109" spans="1:6" ht="15" thickBot="1">
      <c r="A109" s="293">
        <v>4</v>
      </c>
      <c r="B109" s="294" t="s">
        <v>1879</v>
      </c>
      <c r="C109" s="295">
        <v>1</v>
      </c>
      <c r="D109" s="296" t="s">
        <v>75</v>
      </c>
      <c r="E109" s="489">
        <v>0</v>
      </c>
      <c r="F109" s="496">
        <f>E109*C109</f>
        <v>0</v>
      </c>
    </row>
    <row r="110" spans="1:6" ht="15.75" thickBot="1">
      <c r="A110" s="277"/>
      <c r="B110" s="278" t="s">
        <v>1880</v>
      </c>
      <c r="C110" s="279"/>
      <c r="D110" s="280"/>
      <c r="E110" s="491"/>
      <c r="F110" s="498">
        <f>SUM(F81:F109)</f>
        <v>0</v>
      </c>
    </row>
    <row r="111" spans="1:6" ht="14.25">
      <c r="A111" s="297"/>
      <c r="B111" s="298"/>
      <c r="C111" s="299"/>
      <c r="D111" s="300"/>
      <c r="E111" s="489"/>
      <c r="F111" s="489"/>
    </row>
    <row r="112" spans="1:6" ht="15.75" thickBot="1">
      <c r="A112" s="245" t="s">
        <v>1920</v>
      </c>
      <c r="B112" s="246" t="s">
        <v>1921</v>
      </c>
      <c r="C112" s="247"/>
      <c r="D112" s="248"/>
      <c r="E112" s="489"/>
      <c r="F112" s="489"/>
    </row>
    <row r="113" spans="1:6" ht="15.75" thickBot="1">
      <c r="A113" s="249"/>
      <c r="B113" s="281" t="s">
        <v>1847</v>
      </c>
      <c r="C113" s="251" t="s">
        <v>1848</v>
      </c>
      <c r="D113" s="252" t="s">
        <v>68</v>
      </c>
      <c r="E113" s="487" t="s">
        <v>1849</v>
      </c>
      <c r="F113" s="494" t="s">
        <v>1850</v>
      </c>
    </row>
    <row r="114" spans="1:6" ht="15">
      <c r="A114" s="312" t="s">
        <v>1851</v>
      </c>
      <c r="B114" s="254" t="s">
        <v>1852</v>
      </c>
      <c r="C114" s="255"/>
      <c r="D114" s="256"/>
      <c r="E114" s="488"/>
      <c r="F114" s="495"/>
    </row>
    <row r="115" spans="1:6" ht="28.5">
      <c r="A115" s="283">
        <v>1</v>
      </c>
      <c r="B115" s="258" t="s">
        <v>1922</v>
      </c>
      <c r="C115" s="301">
        <v>4</v>
      </c>
      <c r="D115" s="302" t="s">
        <v>75</v>
      </c>
      <c r="E115" s="489">
        <v>0</v>
      </c>
      <c r="F115" s="496">
        <f aca="true" t="shared" si="3" ref="F115:F121">E115*C115</f>
        <v>0</v>
      </c>
    </row>
    <row r="116" spans="1:6" ht="14.25">
      <c r="A116" s="283">
        <v>2</v>
      </c>
      <c r="B116" s="268" t="s">
        <v>1923</v>
      </c>
      <c r="C116" s="301">
        <v>1</v>
      </c>
      <c r="D116" s="302" t="s">
        <v>75</v>
      </c>
      <c r="E116" s="489">
        <v>0</v>
      </c>
      <c r="F116" s="496">
        <f t="shared" si="3"/>
        <v>0</v>
      </c>
    </row>
    <row r="117" spans="1:6" ht="28.5">
      <c r="A117" s="283">
        <v>3</v>
      </c>
      <c r="B117" s="268" t="s">
        <v>1924</v>
      </c>
      <c r="C117" s="301">
        <v>1</v>
      </c>
      <c r="D117" s="302" t="s">
        <v>75</v>
      </c>
      <c r="E117" s="489">
        <v>0</v>
      </c>
      <c r="F117" s="496">
        <f t="shared" si="3"/>
        <v>0</v>
      </c>
    </row>
    <row r="118" spans="1:6" ht="28.5">
      <c r="A118" s="283">
        <v>4</v>
      </c>
      <c r="B118" s="313" t="s">
        <v>1925</v>
      </c>
      <c r="C118" s="301">
        <v>1</v>
      </c>
      <c r="D118" s="302" t="s">
        <v>75</v>
      </c>
      <c r="E118" s="489">
        <v>0</v>
      </c>
      <c r="F118" s="496">
        <f t="shared" si="3"/>
        <v>0</v>
      </c>
    </row>
    <row r="119" spans="1:6" ht="14.25">
      <c r="A119" s="283">
        <v>5</v>
      </c>
      <c r="B119" s="313" t="s">
        <v>1926</v>
      </c>
      <c r="C119" s="301">
        <v>1</v>
      </c>
      <c r="D119" s="302" t="s">
        <v>75</v>
      </c>
      <c r="E119" s="489">
        <v>0</v>
      </c>
      <c r="F119" s="496">
        <f t="shared" si="3"/>
        <v>0</v>
      </c>
    </row>
    <row r="120" spans="1:6" ht="28.5">
      <c r="A120" s="283">
        <v>6</v>
      </c>
      <c r="B120" s="268" t="s">
        <v>1927</v>
      </c>
      <c r="C120" s="301">
        <v>1</v>
      </c>
      <c r="D120" s="302" t="s">
        <v>75</v>
      </c>
      <c r="E120" s="489">
        <v>0</v>
      </c>
      <c r="F120" s="496">
        <f t="shared" si="3"/>
        <v>0</v>
      </c>
    </row>
    <row r="121" spans="1:6" ht="28.5">
      <c r="A121" s="283">
        <v>7</v>
      </c>
      <c r="B121" s="258" t="s">
        <v>1928</v>
      </c>
      <c r="C121" s="301">
        <v>1</v>
      </c>
      <c r="D121" s="302" t="s">
        <v>75</v>
      </c>
      <c r="E121" s="489">
        <v>0</v>
      </c>
      <c r="F121" s="496">
        <f t="shared" si="3"/>
        <v>0</v>
      </c>
    </row>
    <row r="122" spans="1:6" ht="15">
      <c r="A122" s="262" t="s">
        <v>1858</v>
      </c>
      <c r="B122" s="288" t="s">
        <v>1859</v>
      </c>
      <c r="C122" s="264"/>
      <c r="D122" s="265"/>
      <c r="E122" s="490"/>
      <c r="F122" s="497"/>
    </row>
    <row r="123" spans="1:6" ht="14.25">
      <c r="A123" s="266">
        <v>1</v>
      </c>
      <c r="B123" s="289" t="s">
        <v>1859</v>
      </c>
      <c r="C123" s="259">
        <v>1</v>
      </c>
      <c r="D123" s="260" t="s">
        <v>1861</v>
      </c>
      <c r="E123" s="489">
        <v>0</v>
      </c>
      <c r="F123" s="496">
        <f>E123*C123</f>
        <v>0</v>
      </c>
    </row>
    <row r="124" spans="1:6" ht="14.25">
      <c r="A124" s="266">
        <v>2</v>
      </c>
      <c r="B124" s="289" t="s">
        <v>1888</v>
      </c>
      <c r="C124" s="259">
        <v>1</v>
      </c>
      <c r="D124" s="260" t="s">
        <v>1861</v>
      </c>
      <c r="E124" s="489">
        <v>0</v>
      </c>
      <c r="F124" s="496">
        <f>E124*C124</f>
        <v>0</v>
      </c>
    </row>
    <row r="125" spans="1:6" ht="28.5">
      <c r="A125" s="266">
        <v>3</v>
      </c>
      <c r="B125" s="273" t="s">
        <v>1863</v>
      </c>
      <c r="C125" s="259">
        <v>1</v>
      </c>
      <c r="D125" s="260" t="s">
        <v>1861</v>
      </c>
      <c r="E125" s="489">
        <v>0</v>
      </c>
      <c r="F125" s="496">
        <f>E125*C125</f>
        <v>0</v>
      </c>
    </row>
    <row r="126" spans="1:6" ht="15">
      <c r="A126" s="269" t="s">
        <v>1864</v>
      </c>
      <c r="B126" s="288" t="s">
        <v>1865</v>
      </c>
      <c r="C126" s="264"/>
      <c r="D126" s="271"/>
      <c r="E126" s="490"/>
      <c r="F126" s="497"/>
    </row>
    <row r="127" spans="1:6" ht="14.25">
      <c r="A127" s="257" t="s">
        <v>73</v>
      </c>
      <c r="B127" s="290" t="s">
        <v>1929</v>
      </c>
      <c r="C127" s="259">
        <v>50</v>
      </c>
      <c r="D127" s="260" t="s">
        <v>158</v>
      </c>
      <c r="E127" s="489">
        <v>0</v>
      </c>
      <c r="F127" s="496">
        <f>E127*C127</f>
        <v>0</v>
      </c>
    </row>
    <row r="128" spans="1:6" ht="14.25">
      <c r="A128" s="257">
        <v>2</v>
      </c>
      <c r="B128" s="290" t="s">
        <v>1930</v>
      </c>
      <c r="C128" s="259">
        <v>30</v>
      </c>
      <c r="D128" s="260" t="s">
        <v>158</v>
      </c>
      <c r="E128" s="489">
        <v>0</v>
      </c>
      <c r="F128" s="496">
        <f>E128*C128</f>
        <v>0</v>
      </c>
    </row>
    <row r="129" spans="1:6" ht="28.5">
      <c r="A129" s="257">
        <v>3</v>
      </c>
      <c r="B129" s="290" t="s">
        <v>1931</v>
      </c>
      <c r="C129" s="259">
        <v>1</v>
      </c>
      <c r="D129" s="260" t="s">
        <v>75</v>
      </c>
      <c r="E129" s="489">
        <v>0</v>
      </c>
      <c r="F129" s="496">
        <f>E129*C129</f>
        <v>0</v>
      </c>
    </row>
    <row r="130" spans="1:6" ht="14.25">
      <c r="A130" s="257">
        <v>4</v>
      </c>
      <c r="B130" s="273" t="s">
        <v>1873</v>
      </c>
      <c r="C130" s="259">
        <v>1</v>
      </c>
      <c r="D130" s="260" t="s">
        <v>1861</v>
      </c>
      <c r="E130" s="489">
        <v>0</v>
      </c>
      <c r="F130" s="496">
        <f>E130*C130</f>
        <v>0</v>
      </c>
    </row>
    <row r="131" spans="1:6" ht="15">
      <c r="A131" s="274" t="s">
        <v>1874</v>
      </c>
      <c r="B131" s="291" t="s">
        <v>1875</v>
      </c>
      <c r="C131" s="264"/>
      <c r="D131" s="271"/>
      <c r="E131" s="490"/>
      <c r="F131" s="497"/>
    </row>
    <row r="132" spans="1:6" ht="14.25">
      <c r="A132" s="266">
        <v>1</v>
      </c>
      <c r="B132" s="292" t="s">
        <v>1876</v>
      </c>
      <c r="C132" s="259">
        <v>1</v>
      </c>
      <c r="D132" s="260" t="s">
        <v>75</v>
      </c>
      <c r="E132" s="489">
        <v>0</v>
      </c>
      <c r="F132" s="496">
        <f>E132*C132</f>
        <v>0</v>
      </c>
    </row>
    <row r="133" spans="1:6" ht="14.25">
      <c r="A133" s="257">
        <v>2</v>
      </c>
      <c r="B133" s="292" t="s">
        <v>1877</v>
      </c>
      <c r="C133" s="259">
        <v>1</v>
      </c>
      <c r="D133" s="260" t="s">
        <v>75</v>
      </c>
      <c r="E133" s="489">
        <v>0</v>
      </c>
      <c r="F133" s="496">
        <f>E133*C133</f>
        <v>0</v>
      </c>
    </row>
    <row r="134" spans="1:6" ht="14.25">
      <c r="A134" s="257">
        <v>3</v>
      </c>
      <c r="B134" s="292" t="s">
        <v>1878</v>
      </c>
      <c r="C134" s="259">
        <v>1</v>
      </c>
      <c r="D134" s="260" t="s">
        <v>75</v>
      </c>
      <c r="E134" s="489">
        <v>0</v>
      </c>
      <c r="F134" s="496">
        <f>E134*C134</f>
        <v>0</v>
      </c>
    </row>
    <row r="135" spans="1:6" ht="15" thickBot="1">
      <c r="A135" s="293">
        <v>4</v>
      </c>
      <c r="B135" s="294" t="s">
        <v>1879</v>
      </c>
      <c r="C135" s="295">
        <v>1</v>
      </c>
      <c r="D135" s="296" t="s">
        <v>75</v>
      </c>
      <c r="E135" s="489">
        <v>0</v>
      </c>
      <c r="F135" s="496">
        <f>E135*C135</f>
        <v>0</v>
      </c>
    </row>
    <row r="136" spans="1:6" ht="15.75" thickBot="1">
      <c r="A136" s="277"/>
      <c r="B136" s="278" t="s">
        <v>1880</v>
      </c>
      <c r="C136" s="279"/>
      <c r="D136" s="280"/>
      <c r="E136" s="491"/>
      <c r="F136" s="498">
        <f>SUM(F115:F135)</f>
        <v>0</v>
      </c>
    </row>
    <row r="137" spans="1:6" ht="14.25">
      <c r="A137" s="297"/>
      <c r="B137" s="300"/>
      <c r="C137" s="299"/>
      <c r="D137" s="300"/>
      <c r="E137" s="489"/>
      <c r="F137" s="489"/>
    </row>
    <row r="138" spans="1:6" ht="32.25" thickBot="1">
      <c r="A138" s="241" t="s">
        <v>1932</v>
      </c>
      <c r="B138" s="242" t="s">
        <v>1933</v>
      </c>
      <c r="C138" s="299"/>
      <c r="D138" s="300"/>
      <c r="E138" s="489"/>
      <c r="F138" s="489"/>
    </row>
    <row r="139" spans="1:6" ht="15.75" thickBot="1">
      <c r="A139" s="249"/>
      <c r="B139" s="250" t="s">
        <v>1847</v>
      </c>
      <c r="C139" s="251" t="s">
        <v>1848</v>
      </c>
      <c r="D139" s="252" t="s">
        <v>68</v>
      </c>
      <c r="E139" s="487" t="s">
        <v>1849</v>
      </c>
      <c r="F139" s="494" t="s">
        <v>1850</v>
      </c>
    </row>
    <row r="140" spans="1:6" ht="15">
      <c r="A140" s="314" t="s">
        <v>1851</v>
      </c>
      <c r="B140" s="315" t="s">
        <v>1934</v>
      </c>
      <c r="C140" s="316"/>
      <c r="D140" s="317"/>
      <c r="E140" s="488"/>
      <c r="F140" s="495"/>
    </row>
    <row r="141" spans="1:6" ht="28.5">
      <c r="A141" s="257">
        <v>1</v>
      </c>
      <c r="B141" s="268" t="s">
        <v>1935</v>
      </c>
      <c r="C141" s="259">
        <v>280</v>
      </c>
      <c r="D141" s="260" t="s">
        <v>158</v>
      </c>
      <c r="E141" s="489">
        <v>0</v>
      </c>
      <c r="F141" s="496">
        <f>E141*C141</f>
        <v>0</v>
      </c>
    </row>
    <row r="142" spans="1:6" ht="28.5">
      <c r="A142" s="257">
        <v>2</v>
      </c>
      <c r="B142" s="268" t="s">
        <v>1936</v>
      </c>
      <c r="C142" s="259">
        <v>110</v>
      </c>
      <c r="D142" s="318" t="s">
        <v>158</v>
      </c>
      <c r="E142" s="489">
        <v>0</v>
      </c>
      <c r="F142" s="496">
        <f>E142*C142</f>
        <v>0</v>
      </c>
    </row>
    <row r="143" spans="1:6" ht="28.5">
      <c r="A143" s="257">
        <v>3</v>
      </c>
      <c r="B143" s="268" t="s">
        <v>1937</v>
      </c>
      <c r="C143" s="259">
        <v>24</v>
      </c>
      <c r="D143" s="260" t="s">
        <v>75</v>
      </c>
      <c r="E143" s="489">
        <v>0</v>
      </c>
      <c r="F143" s="496">
        <f>E143*C143</f>
        <v>0</v>
      </c>
    </row>
    <row r="144" spans="1:6" ht="28.5">
      <c r="A144" s="257">
        <f>A143+1</f>
        <v>4</v>
      </c>
      <c r="B144" s="268" t="s">
        <v>1871</v>
      </c>
      <c r="C144" s="259">
        <v>2</v>
      </c>
      <c r="D144" s="260" t="s">
        <v>75</v>
      </c>
      <c r="E144" s="489">
        <v>0</v>
      </c>
      <c r="F144" s="496">
        <f>E144*C144</f>
        <v>0</v>
      </c>
    </row>
    <row r="145" spans="1:6" ht="14.25">
      <c r="A145" s="304">
        <f>A144+1</f>
        <v>5</v>
      </c>
      <c r="B145" s="319" t="s">
        <v>1938</v>
      </c>
      <c r="C145" s="306">
        <v>1</v>
      </c>
      <c r="D145" s="307" t="s">
        <v>1861</v>
      </c>
      <c r="E145" s="489">
        <v>0</v>
      </c>
      <c r="F145" s="496">
        <f>E145*C145</f>
        <v>0</v>
      </c>
    </row>
    <row r="146" spans="1:6" ht="15">
      <c r="A146" s="314" t="s">
        <v>1858</v>
      </c>
      <c r="B146" s="320" t="s">
        <v>1875</v>
      </c>
      <c r="C146" s="306"/>
      <c r="D146" s="307"/>
      <c r="E146" s="490"/>
      <c r="F146" s="497"/>
    </row>
    <row r="147" spans="1:6" ht="28.5">
      <c r="A147" s="257" t="s">
        <v>73</v>
      </c>
      <c r="B147" s="276" t="s">
        <v>1939</v>
      </c>
      <c r="C147" s="259">
        <v>450</v>
      </c>
      <c r="D147" s="260" t="s">
        <v>158</v>
      </c>
      <c r="E147" s="489">
        <v>0</v>
      </c>
      <c r="F147" s="496">
        <f>E147*C147</f>
        <v>0</v>
      </c>
    </row>
    <row r="148" spans="1:6" ht="14.25">
      <c r="A148" s="257">
        <f>A147+1</f>
        <v>2</v>
      </c>
      <c r="B148" s="276" t="s">
        <v>1940</v>
      </c>
      <c r="C148" s="259">
        <v>1</v>
      </c>
      <c r="D148" s="260" t="s">
        <v>75</v>
      </c>
      <c r="E148" s="489">
        <v>0</v>
      </c>
      <c r="F148" s="496">
        <f>E148*C148</f>
        <v>0</v>
      </c>
    </row>
    <row r="149" spans="1:6" ht="14.25">
      <c r="A149" s="257">
        <v>3</v>
      </c>
      <c r="B149" s="276" t="s">
        <v>1877</v>
      </c>
      <c r="C149" s="259">
        <v>1</v>
      </c>
      <c r="D149" s="260" t="s">
        <v>75</v>
      </c>
      <c r="E149" s="489">
        <v>0</v>
      </c>
      <c r="F149" s="496">
        <f>E149*C149</f>
        <v>0</v>
      </c>
    </row>
    <row r="150" spans="1:6" ht="15" thickBot="1">
      <c r="A150" s="293">
        <v>4</v>
      </c>
      <c r="B150" s="321" t="s">
        <v>1941</v>
      </c>
      <c r="C150" s="295">
        <v>1</v>
      </c>
      <c r="D150" s="296" t="s">
        <v>75</v>
      </c>
      <c r="E150" s="489">
        <v>0</v>
      </c>
      <c r="F150" s="496">
        <f>E150*C150</f>
        <v>0</v>
      </c>
    </row>
    <row r="151" spans="1:6" ht="15.75" thickBot="1">
      <c r="A151" s="277"/>
      <c r="B151" s="278" t="s">
        <v>1880</v>
      </c>
      <c r="C151" s="279"/>
      <c r="D151" s="280"/>
      <c r="E151" s="491"/>
      <c r="F151" s="498">
        <f>SUM(F141:F150)</f>
        <v>0</v>
      </c>
    </row>
    <row r="152" spans="1:6" ht="14.25">
      <c r="A152" s="322"/>
      <c r="B152" s="244"/>
      <c r="C152" s="243"/>
      <c r="D152" s="244"/>
      <c r="E152" s="486"/>
      <c r="F152" s="486"/>
    </row>
    <row r="153" spans="1:6" ht="15" thickBot="1">
      <c r="A153" s="322"/>
      <c r="B153" s="244"/>
      <c r="C153" s="243"/>
      <c r="D153" s="244"/>
      <c r="E153" s="486"/>
      <c r="F153" s="486"/>
    </row>
    <row r="154" spans="1:6" ht="15.75" thickBot="1">
      <c r="A154" s="277"/>
      <c r="B154" s="280" t="s">
        <v>1942</v>
      </c>
      <c r="C154" s="279"/>
      <c r="D154" s="280"/>
      <c r="E154" s="491"/>
      <c r="F154" s="498"/>
    </row>
    <row r="155" spans="1:6" ht="14.25">
      <c r="A155" s="323"/>
      <c r="B155" s="300"/>
      <c r="C155" s="299"/>
      <c r="D155" s="300"/>
      <c r="E155" s="489"/>
      <c r="F155" s="500"/>
    </row>
    <row r="156" spans="1:6" ht="15.75">
      <c r="A156" s="324" t="s">
        <v>1843</v>
      </c>
      <c r="B156" s="325" t="s">
        <v>1844</v>
      </c>
      <c r="C156" s="300"/>
      <c r="D156" s="261"/>
      <c r="E156" s="489"/>
      <c r="F156" s="500"/>
    </row>
    <row r="157" spans="1:6" ht="14.25">
      <c r="A157" s="323"/>
      <c r="B157" s="300"/>
      <c r="C157" s="299"/>
      <c r="D157" s="300"/>
      <c r="E157" s="489"/>
      <c r="F157" s="500"/>
    </row>
    <row r="158" spans="1:6" ht="15">
      <c r="A158" s="326" t="s">
        <v>1845</v>
      </c>
      <c r="B158" s="327" t="s">
        <v>1846</v>
      </c>
      <c r="C158" s="300"/>
      <c r="D158" s="261"/>
      <c r="E158" s="489"/>
      <c r="F158" s="500">
        <f>F31</f>
        <v>0</v>
      </c>
    </row>
    <row r="159" spans="1:6" ht="15">
      <c r="A159" s="326" t="s">
        <v>1881</v>
      </c>
      <c r="B159" s="327" t="s">
        <v>1882</v>
      </c>
      <c r="C159" s="328"/>
      <c r="D159" s="329"/>
      <c r="E159" s="489"/>
      <c r="F159" s="500">
        <f>F57</f>
        <v>0</v>
      </c>
    </row>
    <row r="160" spans="1:6" ht="15">
      <c r="A160" s="326" t="s">
        <v>1894</v>
      </c>
      <c r="B160" s="327" t="s">
        <v>1895</v>
      </c>
      <c r="C160" s="328"/>
      <c r="D160" s="329"/>
      <c r="E160" s="489"/>
      <c r="F160" s="500">
        <f>F76</f>
        <v>0</v>
      </c>
    </row>
    <row r="161" spans="1:6" ht="15">
      <c r="A161" s="326" t="s">
        <v>1899</v>
      </c>
      <c r="B161" s="327" t="s">
        <v>1900</v>
      </c>
      <c r="C161" s="328"/>
      <c r="D161" s="329"/>
      <c r="E161" s="489"/>
      <c r="F161" s="500">
        <f>F110</f>
        <v>0</v>
      </c>
    </row>
    <row r="162" spans="1:6" ht="15">
      <c r="A162" s="326" t="s">
        <v>1920</v>
      </c>
      <c r="B162" s="327" t="s">
        <v>1921</v>
      </c>
      <c r="C162" s="328"/>
      <c r="D162" s="329"/>
      <c r="E162" s="489"/>
      <c r="F162" s="500">
        <f>F136</f>
        <v>0</v>
      </c>
    </row>
    <row r="163" spans="1:6" ht="14.25">
      <c r="A163" s="323"/>
      <c r="B163" s="300"/>
      <c r="C163" s="299"/>
      <c r="D163" s="300"/>
      <c r="E163" s="489"/>
      <c r="F163" s="500"/>
    </row>
    <row r="164" spans="1:6" ht="31.5">
      <c r="A164" s="324" t="s">
        <v>1932</v>
      </c>
      <c r="B164" s="325" t="s">
        <v>1933</v>
      </c>
      <c r="C164" s="299"/>
      <c r="D164" s="300"/>
      <c r="E164" s="489"/>
      <c r="F164" s="500">
        <f>F151</f>
        <v>0</v>
      </c>
    </row>
    <row r="165" spans="1:6" ht="15" thickBot="1">
      <c r="A165" s="323"/>
      <c r="B165" s="300"/>
      <c r="C165" s="299"/>
      <c r="D165" s="300"/>
      <c r="E165" s="489"/>
      <c r="F165" s="500"/>
    </row>
    <row r="166" spans="1:6" ht="15.75" thickBot="1">
      <c r="A166" s="277"/>
      <c r="B166" s="280" t="s">
        <v>1943</v>
      </c>
      <c r="C166" s="279"/>
      <c r="D166" s="280"/>
      <c r="E166" s="491"/>
      <c r="F166" s="498">
        <f>SUM(F157:F165)</f>
        <v>0</v>
      </c>
    </row>
  </sheetData>
  <sheetProtection/>
  <mergeCells count="1">
    <mergeCell ref="B104:F104"/>
  </mergeCells>
  <printOptions/>
  <pageMargins left="0.7" right="0.7" top="0.787401575" bottom="0.787401575" header="0.3" footer="0.3"/>
  <pageSetup horizontalDpi="600" verticalDpi="600" orientation="portrait" paperSize="9" scale="86" r:id="rId1"/>
  <headerFooter>
    <oddFooter>&amp;C&amp;A&amp;RStránka &amp;P</oddFooter>
  </headerFooter>
  <rowBreaks count="3" manualBreakCount="3">
    <brk id="77" max="5" man="1"/>
    <brk id="110" max="255" man="1"/>
    <brk id="15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3:G27"/>
  <sheetViews>
    <sheetView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26.875" style="0" customWidth="1"/>
    <col min="3" max="3" width="8.00390625" style="0" customWidth="1"/>
    <col min="4" max="4" width="14.25390625" style="493" customWidth="1"/>
    <col min="5" max="5" width="12.625" style="493" customWidth="1"/>
    <col min="6" max="6" width="16.875" style="493" customWidth="1"/>
    <col min="7" max="7" width="17.125" style="493" customWidth="1"/>
  </cols>
  <sheetData>
    <row r="3" spans="1:7" ht="16.5" thickBot="1">
      <c r="A3" s="242" t="s">
        <v>1569</v>
      </c>
      <c r="B3" s="248"/>
      <c r="C3" s="248"/>
      <c r="D3" s="486"/>
      <c r="E3" s="486"/>
      <c r="F3" s="486"/>
      <c r="G3" s="486"/>
    </row>
    <row r="4" spans="1:7" ht="30.75" thickBot="1">
      <c r="A4" s="250" t="s">
        <v>1847</v>
      </c>
      <c r="B4" s="369" t="s">
        <v>1848</v>
      </c>
      <c r="C4" s="252" t="s">
        <v>68</v>
      </c>
      <c r="D4" s="487" t="s">
        <v>1849</v>
      </c>
      <c r="E4" s="504" t="s">
        <v>1570</v>
      </c>
      <c r="F4" s="510" t="s">
        <v>1571</v>
      </c>
      <c r="G4" s="494" t="s">
        <v>1850</v>
      </c>
    </row>
    <row r="5" spans="1:7" ht="15">
      <c r="A5" s="254" t="s">
        <v>1852</v>
      </c>
      <c r="B5" s="254"/>
      <c r="C5" s="256"/>
      <c r="D5" s="488"/>
      <c r="E5" s="505"/>
      <c r="F5" s="511"/>
      <c r="G5" s="495"/>
    </row>
    <row r="6" spans="1:7" ht="15">
      <c r="A6" s="370"/>
      <c r="B6" s="370"/>
      <c r="C6" s="371"/>
      <c r="D6" s="501"/>
      <c r="E6" s="506"/>
      <c r="F6" s="489"/>
      <c r="G6" s="496"/>
    </row>
    <row r="7" spans="1:7" ht="42.75">
      <c r="A7" s="276" t="s">
        <v>1572</v>
      </c>
      <c r="B7" s="258">
        <v>1</v>
      </c>
      <c r="C7" s="260" t="s">
        <v>75</v>
      </c>
      <c r="D7" s="501">
        <v>0</v>
      </c>
      <c r="E7" s="506">
        <v>0</v>
      </c>
      <c r="F7" s="489">
        <f aca="true" t="shared" si="0" ref="F7:F13">E7+D7</f>
        <v>0</v>
      </c>
      <c r="G7" s="496">
        <f aca="true" t="shared" si="1" ref="G7:G13">F7*B7</f>
        <v>0</v>
      </c>
    </row>
    <row r="8" spans="1:7" ht="42.75">
      <c r="A8" s="276" t="s">
        <v>1573</v>
      </c>
      <c r="B8" s="258">
        <v>1</v>
      </c>
      <c r="C8" s="260" t="s">
        <v>75</v>
      </c>
      <c r="D8" s="501">
        <v>0</v>
      </c>
      <c r="E8" s="506">
        <v>0</v>
      </c>
      <c r="F8" s="489">
        <f t="shared" si="0"/>
        <v>0</v>
      </c>
      <c r="G8" s="496">
        <f t="shared" si="1"/>
        <v>0</v>
      </c>
    </row>
    <row r="9" spans="1:7" ht="28.5">
      <c r="A9" s="272" t="s">
        <v>1574</v>
      </c>
      <c r="B9" s="258">
        <v>1</v>
      </c>
      <c r="C9" s="260" t="s">
        <v>75</v>
      </c>
      <c r="D9" s="501">
        <v>0</v>
      </c>
      <c r="E9" s="506">
        <v>0</v>
      </c>
      <c r="F9" s="489">
        <f t="shared" si="0"/>
        <v>0</v>
      </c>
      <c r="G9" s="496">
        <f t="shared" si="1"/>
        <v>0</v>
      </c>
    </row>
    <row r="10" spans="1:7" ht="14.25">
      <c r="A10" s="276" t="s">
        <v>1575</v>
      </c>
      <c r="B10" s="258">
        <v>11</v>
      </c>
      <c r="C10" s="260" t="s">
        <v>75</v>
      </c>
      <c r="D10" s="501">
        <v>0</v>
      </c>
      <c r="E10" s="506">
        <v>0</v>
      </c>
      <c r="F10" s="489">
        <f t="shared" si="0"/>
        <v>0</v>
      </c>
      <c r="G10" s="496">
        <f t="shared" si="1"/>
        <v>0</v>
      </c>
    </row>
    <row r="11" spans="1:7" ht="28.5">
      <c r="A11" s="276" t="s">
        <v>1576</v>
      </c>
      <c r="B11" s="258">
        <v>45</v>
      </c>
      <c r="C11" s="260" t="s">
        <v>75</v>
      </c>
      <c r="D11" s="501">
        <v>0</v>
      </c>
      <c r="E11" s="506">
        <v>0</v>
      </c>
      <c r="F11" s="489">
        <f t="shared" si="0"/>
        <v>0</v>
      </c>
      <c r="G11" s="496">
        <f t="shared" si="1"/>
        <v>0</v>
      </c>
    </row>
    <row r="12" spans="1:7" ht="28.5">
      <c r="A12" s="276" t="s">
        <v>1577</v>
      </c>
      <c r="B12" s="258">
        <v>5</v>
      </c>
      <c r="C12" s="260" t="s">
        <v>75</v>
      </c>
      <c r="D12" s="501">
        <v>0</v>
      </c>
      <c r="E12" s="506">
        <v>0</v>
      </c>
      <c r="F12" s="489">
        <f t="shared" si="0"/>
        <v>0</v>
      </c>
      <c r="G12" s="496">
        <f t="shared" si="1"/>
        <v>0</v>
      </c>
    </row>
    <row r="13" spans="1:7" ht="14.25">
      <c r="A13" s="372" t="s">
        <v>1578</v>
      </c>
      <c r="B13" s="373">
        <v>7</v>
      </c>
      <c r="C13" s="307" t="s">
        <v>75</v>
      </c>
      <c r="D13" s="514">
        <v>0</v>
      </c>
      <c r="E13" s="505">
        <v>0</v>
      </c>
      <c r="F13" s="492">
        <f t="shared" si="0"/>
        <v>0</v>
      </c>
      <c r="G13" s="499">
        <f t="shared" si="1"/>
        <v>0</v>
      </c>
    </row>
    <row r="14" spans="1:7" ht="15">
      <c r="A14" s="315" t="s">
        <v>1579</v>
      </c>
      <c r="B14" s="319"/>
      <c r="C14" s="317"/>
      <c r="D14" s="502"/>
      <c r="E14" s="507"/>
      <c r="F14" s="492"/>
      <c r="G14" s="499"/>
    </row>
    <row r="15" spans="1:7" ht="42.75">
      <c r="A15" s="268" t="s">
        <v>1580</v>
      </c>
      <c r="B15" s="258">
        <v>650</v>
      </c>
      <c r="C15" s="260" t="s">
        <v>158</v>
      </c>
      <c r="D15" s="501">
        <v>0</v>
      </c>
      <c r="E15" s="506">
        <v>0</v>
      </c>
      <c r="F15" s="489">
        <f>E15+D15</f>
        <v>0</v>
      </c>
      <c r="G15" s="496">
        <f>F15*B15</f>
        <v>0</v>
      </c>
    </row>
    <row r="16" spans="1:7" ht="28.5">
      <c r="A16" s="319" t="s">
        <v>1938</v>
      </c>
      <c r="B16" s="373">
        <v>1</v>
      </c>
      <c r="C16" s="307" t="s">
        <v>1861</v>
      </c>
      <c r="D16" s="501">
        <v>0</v>
      </c>
      <c r="E16" s="505">
        <v>0</v>
      </c>
      <c r="F16" s="492">
        <f>E16+D16</f>
        <v>0</v>
      </c>
      <c r="G16" s="499">
        <f>F16*B16</f>
        <v>0</v>
      </c>
    </row>
    <row r="17" spans="1:7" ht="15">
      <c r="A17" s="263" t="s">
        <v>1865</v>
      </c>
      <c r="B17" s="374"/>
      <c r="C17" s="271"/>
      <c r="D17" s="490"/>
      <c r="E17" s="507"/>
      <c r="F17" s="512"/>
      <c r="G17" s="497"/>
    </row>
    <row r="18" spans="1:7" ht="42.75">
      <c r="A18" s="272" t="s">
        <v>1581</v>
      </c>
      <c r="B18" s="258">
        <v>550</v>
      </c>
      <c r="C18" s="260" t="s">
        <v>158</v>
      </c>
      <c r="D18" s="501">
        <v>0</v>
      </c>
      <c r="E18" s="506">
        <v>0</v>
      </c>
      <c r="F18" s="489">
        <f>E18+D18</f>
        <v>0</v>
      </c>
      <c r="G18" s="496">
        <f>F18*B18</f>
        <v>0</v>
      </c>
    </row>
    <row r="19" spans="1:7" ht="42.75">
      <c r="A19" s="272" t="s">
        <v>1582</v>
      </c>
      <c r="B19" s="258">
        <v>140</v>
      </c>
      <c r="C19" s="260" t="s">
        <v>158</v>
      </c>
      <c r="D19" s="501">
        <v>0</v>
      </c>
      <c r="E19" s="506">
        <v>0</v>
      </c>
      <c r="F19" s="489">
        <f>E19+D19</f>
        <v>0</v>
      </c>
      <c r="G19" s="496">
        <f>F19*B19</f>
        <v>0</v>
      </c>
    </row>
    <row r="20" spans="1:7" ht="42.75">
      <c r="A20" s="375" t="s">
        <v>1583</v>
      </c>
      <c r="B20" s="373">
        <v>35</v>
      </c>
      <c r="C20" s="307" t="s">
        <v>158</v>
      </c>
      <c r="D20" s="502">
        <v>0</v>
      </c>
      <c r="E20" s="506">
        <v>0</v>
      </c>
      <c r="F20" s="513">
        <f>E20+D20</f>
        <v>0</v>
      </c>
      <c r="G20" s="496">
        <f>F20*B20</f>
        <v>0</v>
      </c>
    </row>
    <row r="21" spans="1:7" ht="15">
      <c r="A21" s="275" t="s">
        <v>1875</v>
      </c>
      <c r="B21" s="374"/>
      <c r="C21" s="271"/>
      <c r="D21" s="490"/>
      <c r="E21" s="507"/>
      <c r="F21" s="512"/>
      <c r="G21" s="497"/>
    </row>
    <row r="22" spans="1:7" ht="28.5">
      <c r="A22" s="276" t="s">
        <v>1584</v>
      </c>
      <c r="B22" s="258">
        <v>600</v>
      </c>
      <c r="C22" s="260" t="s">
        <v>158</v>
      </c>
      <c r="D22" s="501">
        <v>0</v>
      </c>
      <c r="E22" s="506">
        <v>0</v>
      </c>
      <c r="F22" s="489">
        <f>E22+D22</f>
        <v>0</v>
      </c>
      <c r="G22" s="496">
        <f>F22*B22</f>
        <v>0</v>
      </c>
    </row>
    <row r="23" spans="1:7" ht="28.5">
      <c r="A23" s="276" t="s">
        <v>1940</v>
      </c>
      <c r="B23" s="258">
        <v>1</v>
      </c>
      <c r="C23" s="260" t="s">
        <v>75</v>
      </c>
      <c r="D23" s="501">
        <v>0</v>
      </c>
      <c r="E23" s="506">
        <v>0</v>
      </c>
      <c r="F23" s="489">
        <f>E23+D23</f>
        <v>0</v>
      </c>
      <c r="G23" s="496">
        <f>F23*B23</f>
        <v>0</v>
      </c>
    </row>
    <row r="24" spans="1:7" ht="28.5">
      <c r="A24" s="276" t="s">
        <v>1877</v>
      </c>
      <c r="B24" s="258">
        <v>1</v>
      </c>
      <c r="C24" s="260" t="s">
        <v>75</v>
      </c>
      <c r="D24" s="501">
        <v>0</v>
      </c>
      <c r="E24" s="506">
        <v>0</v>
      </c>
      <c r="F24" s="489">
        <f>E24+D24</f>
        <v>0</v>
      </c>
      <c r="G24" s="496">
        <f>F24*B24</f>
        <v>0</v>
      </c>
    </row>
    <row r="25" spans="1:7" ht="14.25">
      <c r="A25" s="276" t="s">
        <v>1878</v>
      </c>
      <c r="B25" s="258">
        <v>1</v>
      </c>
      <c r="C25" s="260" t="s">
        <v>75</v>
      </c>
      <c r="D25" s="501">
        <v>0</v>
      </c>
      <c r="E25" s="506">
        <v>0</v>
      </c>
      <c r="F25" s="489">
        <f>E25+D25</f>
        <v>0</v>
      </c>
      <c r="G25" s="496">
        <f>F25*B25</f>
        <v>0</v>
      </c>
    </row>
    <row r="26" spans="1:7" ht="15" thickBot="1">
      <c r="A26" s="321" t="s">
        <v>1879</v>
      </c>
      <c r="B26" s="376">
        <v>1</v>
      </c>
      <c r="C26" s="296" t="s">
        <v>75</v>
      </c>
      <c r="D26" s="503">
        <v>0</v>
      </c>
      <c r="E26" s="508">
        <v>0</v>
      </c>
      <c r="F26" s="489">
        <f>E26+D26</f>
        <v>0</v>
      </c>
      <c r="G26" s="496">
        <f>F26*B26</f>
        <v>0</v>
      </c>
    </row>
    <row r="27" spans="1:7" ht="15.75" thickBot="1">
      <c r="A27" s="278" t="s">
        <v>1794</v>
      </c>
      <c r="B27" s="280"/>
      <c r="C27" s="280"/>
      <c r="D27" s="491"/>
      <c r="E27" s="509"/>
      <c r="F27" s="491"/>
      <c r="G27" s="498">
        <f>SUM(G6:G26)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Z310"/>
  <sheetViews>
    <sheetView view="pageBreakPreview" zoomScaleSheetLayoutView="100" zoomScalePageLayoutView="0" workbookViewId="0" topLeftCell="A278">
      <selection activeCell="G310" sqref="G310"/>
    </sheetView>
  </sheetViews>
  <sheetFormatPr defaultColWidth="9.00390625" defaultRowHeight="12.75"/>
  <cols>
    <col min="3" max="3" width="41.75390625" style="0" customWidth="1"/>
    <col min="7" max="7" width="12.375" style="0" customWidth="1"/>
    <col min="8" max="27" width="9.125" style="0" hidden="1" customWidth="1"/>
  </cols>
  <sheetData>
    <row r="1" spans="1:7" ht="15.75">
      <c r="A1" s="542" t="s">
        <v>1944</v>
      </c>
      <c r="B1" s="542"/>
      <c r="C1" s="542"/>
      <c r="D1" s="542"/>
      <c r="E1" s="542"/>
      <c r="F1" s="542"/>
      <c r="G1" s="542"/>
    </row>
    <row r="2" spans="1:7" ht="13.5" thickBot="1">
      <c r="A2" s="104"/>
      <c r="B2" s="105"/>
      <c r="C2" s="106"/>
      <c r="D2" s="106"/>
      <c r="E2" s="107"/>
      <c r="F2" s="106"/>
      <c r="G2" s="106"/>
    </row>
    <row r="3" spans="1:7" ht="13.5" thickTop="1">
      <c r="A3" s="528" t="s">
        <v>48</v>
      </c>
      <c r="B3" s="529"/>
      <c r="C3" s="75" t="str">
        <f>CONCATENATE(cislostavby," ",nazevstavby)</f>
        <v>2012/54 Ubytovna odsouzených budova 17</v>
      </c>
      <c r="D3" s="108"/>
      <c r="E3" s="109" t="s">
        <v>64</v>
      </c>
      <c r="F3" s="110">
        <f>'[1]Rekapitulace'!H3</f>
        <v>0</v>
      </c>
      <c r="G3" s="111"/>
    </row>
    <row r="4" spans="1:7" ht="13.5" thickBot="1">
      <c r="A4" s="543" t="s">
        <v>50</v>
      </c>
      <c r="B4" s="531"/>
      <c r="C4" s="77" t="s">
        <v>2102</v>
      </c>
      <c r="D4" s="112"/>
      <c r="E4" s="544">
        <f>'[1]Rekapitulace'!G4</f>
        <v>0</v>
      </c>
      <c r="F4" s="545"/>
      <c r="G4" s="546"/>
    </row>
    <row r="5" spans="1:7" ht="13.5" thickTop="1">
      <c r="A5" s="113"/>
      <c r="B5" s="104"/>
      <c r="C5" s="104"/>
      <c r="D5" s="104"/>
      <c r="E5" s="114"/>
      <c r="F5" s="104"/>
      <c r="G5" s="115"/>
    </row>
    <row r="6" spans="1:7" ht="12.75">
      <c r="A6" s="116" t="s">
        <v>65</v>
      </c>
      <c r="B6" s="117" t="s">
        <v>66</v>
      </c>
      <c r="C6" s="117" t="s">
        <v>67</v>
      </c>
      <c r="D6" s="117" t="s">
        <v>68</v>
      </c>
      <c r="E6" s="118" t="s">
        <v>69</v>
      </c>
      <c r="F6" s="117" t="s">
        <v>70</v>
      </c>
      <c r="G6" s="119" t="s">
        <v>71</v>
      </c>
    </row>
    <row r="7" spans="1:7" ht="12.75">
      <c r="A7" s="120" t="s">
        <v>72</v>
      </c>
      <c r="B7" s="121" t="s">
        <v>73</v>
      </c>
      <c r="C7" s="122" t="s">
        <v>74</v>
      </c>
      <c r="D7" s="123"/>
      <c r="E7" s="124"/>
      <c r="F7" s="124"/>
      <c r="G7" s="125"/>
    </row>
    <row r="8" spans="1:7" ht="12.75">
      <c r="A8" s="128">
        <v>1</v>
      </c>
      <c r="B8" s="129" t="s">
        <v>790</v>
      </c>
      <c r="C8" s="130" t="s">
        <v>791</v>
      </c>
      <c r="D8" s="131" t="s">
        <v>111</v>
      </c>
      <c r="E8" s="132">
        <v>69</v>
      </c>
      <c r="F8" s="132">
        <v>0</v>
      </c>
      <c r="G8" s="133">
        <f>E8*F8</f>
        <v>0</v>
      </c>
    </row>
    <row r="9" spans="1:7" ht="12.75">
      <c r="A9" s="134"/>
      <c r="B9" s="137"/>
      <c r="C9" s="540" t="s">
        <v>1076</v>
      </c>
      <c r="D9" s="541"/>
      <c r="E9" s="138">
        <v>69</v>
      </c>
      <c r="F9" s="139"/>
      <c r="G9" s="140"/>
    </row>
    <row r="10" spans="1:7" ht="12.75">
      <c r="A10" s="128">
        <v>2</v>
      </c>
      <c r="B10" s="129" t="s">
        <v>1077</v>
      </c>
      <c r="C10" s="130" t="s">
        <v>1078</v>
      </c>
      <c r="D10" s="131" t="s">
        <v>111</v>
      </c>
      <c r="E10" s="132">
        <v>15</v>
      </c>
      <c r="F10" s="132">
        <v>0</v>
      </c>
      <c r="G10" s="133">
        <f>E10*F10</f>
        <v>0</v>
      </c>
    </row>
    <row r="11" spans="1:7" ht="12.75">
      <c r="A11" s="134"/>
      <c r="B11" s="137"/>
      <c r="C11" s="540" t="s">
        <v>1079</v>
      </c>
      <c r="D11" s="541"/>
      <c r="E11" s="138">
        <v>15</v>
      </c>
      <c r="F11" s="139"/>
      <c r="G11" s="140"/>
    </row>
    <row r="12" spans="1:7" ht="12.75">
      <c r="A12" s="128">
        <v>3</v>
      </c>
      <c r="B12" s="129" t="s">
        <v>792</v>
      </c>
      <c r="C12" s="130" t="s">
        <v>1080</v>
      </c>
      <c r="D12" s="131" t="s">
        <v>111</v>
      </c>
      <c r="E12" s="132">
        <v>15</v>
      </c>
      <c r="F12" s="132">
        <v>0</v>
      </c>
      <c r="G12" s="133">
        <f>E12*F12</f>
        <v>0</v>
      </c>
    </row>
    <row r="13" spans="1:7" ht="12.75">
      <c r="A13" s="134"/>
      <c r="B13" s="137"/>
      <c r="C13" s="540" t="s">
        <v>1079</v>
      </c>
      <c r="D13" s="541"/>
      <c r="E13" s="138">
        <v>15</v>
      </c>
      <c r="F13" s="139"/>
      <c r="G13" s="140"/>
    </row>
    <row r="14" spans="1:7" ht="22.5">
      <c r="A14" s="128">
        <v>4</v>
      </c>
      <c r="B14" s="129" t="s">
        <v>1081</v>
      </c>
      <c r="C14" s="130" t="s">
        <v>1082</v>
      </c>
      <c r="D14" s="131" t="s">
        <v>111</v>
      </c>
      <c r="E14" s="132">
        <v>54</v>
      </c>
      <c r="F14" s="132">
        <v>0</v>
      </c>
      <c r="G14" s="133">
        <f>E14*F14</f>
        <v>0</v>
      </c>
    </row>
    <row r="15" spans="1:7" ht="12.75">
      <c r="A15" s="134"/>
      <c r="B15" s="137"/>
      <c r="C15" s="540" t="s">
        <v>1083</v>
      </c>
      <c r="D15" s="541"/>
      <c r="E15" s="138">
        <v>54</v>
      </c>
      <c r="F15" s="139"/>
      <c r="G15" s="140"/>
    </row>
    <row r="16" spans="1:7" ht="12.75">
      <c r="A16" s="128">
        <v>5</v>
      </c>
      <c r="B16" s="129" t="s">
        <v>1084</v>
      </c>
      <c r="C16" s="130" t="s">
        <v>1085</v>
      </c>
      <c r="D16" s="131" t="s">
        <v>111</v>
      </c>
      <c r="E16" s="132">
        <v>15</v>
      </c>
      <c r="F16" s="132">
        <v>0</v>
      </c>
      <c r="G16" s="133">
        <f>E16*F16</f>
        <v>0</v>
      </c>
    </row>
    <row r="17" spans="1:7" ht="12.75">
      <c r="A17" s="134"/>
      <c r="B17" s="137"/>
      <c r="C17" s="540" t="s">
        <v>1079</v>
      </c>
      <c r="D17" s="541"/>
      <c r="E17" s="138">
        <v>15</v>
      </c>
      <c r="F17" s="139"/>
      <c r="G17" s="140"/>
    </row>
    <row r="18" spans="1:7" ht="12.75">
      <c r="A18" s="128">
        <v>6</v>
      </c>
      <c r="B18" s="129" t="s">
        <v>81</v>
      </c>
      <c r="C18" s="130" t="s">
        <v>82</v>
      </c>
      <c r="D18" s="131" t="s">
        <v>83</v>
      </c>
      <c r="E18" s="132">
        <v>72</v>
      </c>
      <c r="F18" s="132">
        <v>0</v>
      </c>
      <c r="G18" s="133">
        <f>E18*F18</f>
        <v>0</v>
      </c>
    </row>
    <row r="19" spans="1:7" ht="12.75">
      <c r="A19" s="134"/>
      <c r="B19" s="137"/>
      <c r="C19" s="540" t="s">
        <v>1086</v>
      </c>
      <c r="D19" s="541"/>
      <c r="E19" s="138">
        <v>72</v>
      </c>
      <c r="F19" s="139"/>
      <c r="G19" s="140"/>
    </row>
    <row r="20" spans="1:7" ht="12.75">
      <c r="A20" s="128">
        <v>7</v>
      </c>
      <c r="B20" s="129" t="s">
        <v>793</v>
      </c>
      <c r="C20" s="130" t="s">
        <v>794</v>
      </c>
      <c r="D20" s="131" t="s">
        <v>83</v>
      </c>
      <c r="E20" s="132">
        <v>72</v>
      </c>
      <c r="F20" s="132">
        <v>0</v>
      </c>
      <c r="G20" s="133">
        <f>E20*F20</f>
        <v>0</v>
      </c>
    </row>
    <row r="21" spans="1:7" ht="12.75">
      <c r="A21" s="134"/>
      <c r="B21" s="137"/>
      <c r="C21" s="540" t="s">
        <v>1086</v>
      </c>
      <c r="D21" s="541"/>
      <c r="E21" s="138">
        <v>72</v>
      </c>
      <c r="F21" s="139"/>
      <c r="G21" s="140"/>
    </row>
    <row r="22" spans="1:7" ht="22.5">
      <c r="A22" s="128">
        <v>8</v>
      </c>
      <c r="B22" s="129" t="s">
        <v>101</v>
      </c>
      <c r="C22" s="130" t="s">
        <v>102</v>
      </c>
      <c r="D22" s="131" t="s">
        <v>83</v>
      </c>
      <c r="E22" s="132">
        <v>7.2</v>
      </c>
      <c r="F22" s="132">
        <v>0</v>
      </c>
      <c r="G22" s="133">
        <f>E22*F22</f>
        <v>0</v>
      </c>
    </row>
    <row r="23" spans="1:7" ht="12.75">
      <c r="A23" s="134"/>
      <c r="B23" s="137"/>
      <c r="C23" s="540" t="s">
        <v>1087</v>
      </c>
      <c r="D23" s="541"/>
      <c r="E23" s="138">
        <v>72</v>
      </c>
      <c r="F23" s="139"/>
      <c r="G23" s="140"/>
    </row>
    <row r="24" spans="1:7" ht="12.75">
      <c r="A24" s="134"/>
      <c r="B24" s="137"/>
      <c r="C24" s="540" t="s">
        <v>1089</v>
      </c>
      <c r="D24" s="541"/>
      <c r="E24" s="138">
        <v>-64.8</v>
      </c>
      <c r="F24" s="139"/>
      <c r="G24" s="140"/>
    </row>
    <row r="25" spans="1:7" ht="12.75">
      <c r="A25" s="128">
        <v>9</v>
      </c>
      <c r="B25" s="129" t="s">
        <v>795</v>
      </c>
      <c r="C25" s="130" t="s">
        <v>796</v>
      </c>
      <c r="D25" s="131" t="s">
        <v>83</v>
      </c>
      <c r="E25" s="132">
        <v>7.2</v>
      </c>
      <c r="F25" s="132">
        <v>0</v>
      </c>
      <c r="G25" s="133">
        <f>E25*F25</f>
        <v>0</v>
      </c>
    </row>
    <row r="26" spans="1:7" ht="12.75">
      <c r="A26" s="134"/>
      <c r="B26" s="137"/>
      <c r="C26" s="540" t="s">
        <v>1087</v>
      </c>
      <c r="D26" s="541"/>
      <c r="E26" s="138">
        <v>72</v>
      </c>
      <c r="F26" s="139"/>
      <c r="G26" s="140"/>
    </row>
    <row r="27" spans="1:7" ht="12.75">
      <c r="A27" s="134"/>
      <c r="B27" s="137"/>
      <c r="C27" s="540" t="s">
        <v>1089</v>
      </c>
      <c r="D27" s="541"/>
      <c r="E27" s="138">
        <v>-64.8</v>
      </c>
      <c r="F27" s="139"/>
      <c r="G27" s="140"/>
    </row>
    <row r="28" spans="1:7" ht="12.75">
      <c r="A28" s="128">
        <v>10</v>
      </c>
      <c r="B28" s="129" t="s">
        <v>797</v>
      </c>
      <c r="C28" s="130" t="s">
        <v>798</v>
      </c>
      <c r="D28" s="131" t="s">
        <v>83</v>
      </c>
      <c r="E28" s="132">
        <v>7.2</v>
      </c>
      <c r="F28" s="132">
        <v>0</v>
      </c>
      <c r="G28" s="133">
        <f>E28*F28</f>
        <v>0</v>
      </c>
    </row>
    <row r="29" spans="1:7" ht="12.75">
      <c r="A29" s="134"/>
      <c r="B29" s="137"/>
      <c r="C29" s="540" t="s">
        <v>1087</v>
      </c>
      <c r="D29" s="541"/>
      <c r="E29" s="138">
        <v>92.32</v>
      </c>
      <c r="F29" s="139"/>
      <c r="G29" s="140"/>
    </row>
    <row r="30" spans="1:7" ht="12.75">
      <c r="A30" s="134"/>
      <c r="B30" s="137"/>
      <c r="C30" s="540" t="s">
        <v>1089</v>
      </c>
      <c r="D30" s="541"/>
      <c r="E30" s="138">
        <v>-64.8</v>
      </c>
      <c r="F30" s="139"/>
      <c r="G30" s="140"/>
    </row>
    <row r="31" spans="1:7" ht="12.75">
      <c r="A31" s="128">
        <v>11</v>
      </c>
      <c r="B31" s="129" t="s">
        <v>799</v>
      </c>
      <c r="C31" s="130" t="s">
        <v>800</v>
      </c>
      <c r="D31" s="131" t="s">
        <v>83</v>
      </c>
      <c r="E31" s="132">
        <v>64.8</v>
      </c>
      <c r="F31" s="132">
        <v>0</v>
      </c>
      <c r="G31" s="133">
        <f>E31*F31</f>
        <v>0</v>
      </c>
    </row>
    <row r="32" spans="1:30" ht="12.75">
      <c r="A32" s="134"/>
      <c r="B32" s="137"/>
      <c r="C32" s="540" t="s">
        <v>1088</v>
      </c>
      <c r="D32" s="541"/>
      <c r="E32" s="138">
        <v>64.8</v>
      </c>
      <c r="F32" s="139"/>
      <c r="G32" s="140"/>
      <c r="AD32" s="102"/>
    </row>
    <row r="33" spans="1:7" ht="12.75">
      <c r="A33" s="128">
        <v>12</v>
      </c>
      <c r="B33" s="129" t="s">
        <v>801</v>
      </c>
      <c r="C33" s="130" t="s">
        <v>802</v>
      </c>
      <c r="D33" s="131" t="s">
        <v>111</v>
      </c>
      <c r="E33" s="132">
        <v>42</v>
      </c>
      <c r="F33" s="132">
        <v>0</v>
      </c>
      <c r="G33" s="133">
        <f>E33*F33</f>
        <v>0</v>
      </c>
    </row>
    <row r="34" spans="1:7" ht="12.75">
      <c r="A34" s="134"/>
      <c r="B34" s="137"/>
      <c r="C34" s="540" t="s">
        <v>1090</v>
      </c>
      <c r="D34" s="541"/>
      <c r="E34" s="138">
        <v>42</v>
      </c>
      <c r="F34" s="139"/>
      <c r="G34" s="140"/>
    </row>
    <row r="35" spans="1:7" ht="12.75">
      <c r="A35" s="128">
        <v>13</v>
      </c>
      <c r="B35" s="129" t="s">
        <v>803</v>
      </c>
      <c r="C35" s="130" t="s">
        <v>804</v>
      </c>
      <c r="D35" s="131" t="s">
        <v>106</v>
      </c>
      <c r="E35" s="132">
        <v>11.52</v>
      </c>
      <c r="F35" s="132">
        <v>0</v>
      </c>
      <c r="G35" s="133">
        <f>E35*F35</f>
        <v>0</v>
      </c>
    </row>
    <row r="36" spans="1:7" ht="12.75">
      <c r="A36" s="141"/>
      <c r="B36" s="142" t="s">
        <v>76</v>
      </c>
      <c r="C36" s="143" t="str">
        <f>CONCATENATE(B7," ",C7)</f>
        <v>1 Zemní práce</v>
      </c>
      <c r="D36" s="144"/>
      <c r="E36" s="145"/>
      <c r="F36" s="146"/>
      <c r="G36" s="147">
        <f>SUM(G7:G35)</f>
        <v>0</v>
      </c>
    </row>
    <row r="37" spans="1:7" ht="12.75">
      <c r="A37" s="120" t="s">
        <v>72</v>
      </c>
      <c r="B37" s="121" t="s">
        <v>128</v>
      </c>
      <c r="C37" s="122" t="s">
        <v>129</v>
      </c>
      <c r="D37" s="123"/>
      <c r="E37" s="124"/>
      <c r="F37" s="124"/>
      <c r="G37" s="125"/>
    </row>
    <row r="38" spans="1:7" ht="12.75">
      <c r="A38" s="128">
        <v>14</v>
      </c>
      <c r="B38" s="129" t="s">
        <v>805</v>
      </c>
      <c r="C38" s="130" t="s">
        <v>806</v>
      </c>
      <c r="D38" s="131" t="s">
        <v>83</v>
      </c>
      <c r="E38" s="132">
        <v>1.1011</v>
      </c>
      <c r="F38" s="132">
        <v>0</v>
      </c>
      <c r="G38" s="133">
        <f>E38*F38</f>
        <v>0</v>
      </c>
    </row>
    <row r="39" spans="1:7" ht="12.75">
      <c r="A39" s="134"/>
      <c r="B39" s="137"/>
      <c r="C39" s="540" t="s">
        <v>807</v>
      </c>
      <c r="D39" s="541"/>
      <c r="E39" s="138">
        <v>1.1011</v>
      </c>
      <c r="F39" s="139"/>
      <c r="G39" s="140"/>
    </row>
    <row r="40" spans="1:7" ht="12.75">
      <c r="A40" s="128">
        <v>15</v>
      </c>
      <c r="B40" s="129" t="s">
        <v>1091</v>
      </c>
      <c r="C40" s="130" t="s">
        <v>1092</v>
      </c>
      <c r="D40" s="131" t="s">
        <v>2440</v>
      </c>
      <c r="E40" s="132">
        <v>4</v>
      </c>
      <c r="F40" s="132">
        <v>0</v>
      </c>
      <c r="G40" s="133">
        <f>E40*F40</f>
        <v>0</v>
      </c>
    </row>
    <row r="41" spans="1:7" ht="12.75">
      <c r="A41" s="134"/>
      <c r="B41" s="137"/>
      <c r="C41" s="540" t="s">
        <v>1093</v>
      </c>
      <c r="D41" s="541"/>
      <c r="E41" s="344">
        <v>4</v>
      </c>
      <c r="F41" s="345"/>
      <c r="G41" s="140"/>
    </row>
    <row r="42" spans="1:7" ht="12.75">
      <c r="A42" s="141"/>
      <c r="B42" s="142" t="s">
        <v>76</v>
      </c>
      <c r="C42" s="143" t="str">
        <f>CONCATENATE(B37," ",C37)</f>
        <v>3 Svislé a kompletní konstrukce</v>
      </c>
      <c r="D42" s="144"/>
      <c r="E42" s="145"/>
      <c r="F42" s="146"/>
      <c r="G42" s="147">
        <f>SUM(G37:G41)</f>
        <v>0</v>
      </c>
    </row>
    <row r="43" spans="1:7" ht="12.75">
      <c r="A43" s="120" t="s">
        <v>72</v>
      </c>
      <c r="B43" s="121" t="s">
        <v>189</v>
      </c>
      <c r="C43" s="122" t="s">
        <v>190</v>
      </c>
      <c r="D43" s="123"/>
      <c r="E43" s="124"/>
      <c r="F43" s="124"/>
      <c r="G43" s="125"/>
    </row>
    <row r="44" spans="1:7" ht="12.75">
      <c r="A44" s="128">
        <v>16</v>
      </c>
      <c r="B44" s="129" t="s">
        <v>808</v>
      </c>
      <c r="C44" s="130" t="s">
        <v>809</v>
      </c>
      <c r="D44" s="131" t="s">
        <v>83</v>
      </c>
      <c r="E44" s="132">
        <v>0.4235</v>
      </c>
      <c r="F44" s="132">
        <v>0</v>
      </c>
      <c r="G44" s="133">
        <f>E44*F44</f>
        <v>0</v>
      </c>
    </row>
    <row r="45" spans="1:7" ht="12.75">
      <c r="A45" s="134"/>
      <c r="B45" s="137"/>
      <c r="C45" s="540" t="s">
        <v>810</v>
      </c>
      <c r="D45" s="541"/>
      <c r="E45" s="138">
        <v>0.4235</v>
      </c>
      <c r="F45" s="139"/>
      <c r="G45" s="140"/>
    </row>
    <row r="46" spans="1:7" ht="12.75">
      <c r="A46" s="128">
        <v>17</v>
      </c>
      <c r="B46" s="129" t="s">
        <v>811</v>
      </c>
      <c r="C46" s="130" t="s">
        <v>812</v>
      </c>
      <c r="D46" s="131" t="s">
        <v>111</v>
      </c>
      <c r="E46" s="132">
        <v>7.47</v>
      </c>
      <c r="F46" s="132">
        <v>0</v>
      </c>
      <c r="G46" s="133">
        <f>E46*F46</f>
        <v>0</v>
      </c>
    </row>
    <row r="47" spans="1:7" ht="12.75">
      <c r="A47" s="134"/>
      <c r="B47" s="137"/>
      <c r="C47" s="540" t="s">
        <v>813</v>
      </c>
      <c r="D47" s="541"/>
      <c r="E47" s="138">
        <v>7.47</v>
      </c>
      <c r="F47" s="139"/>
      <c r="G47" s="140"/>
    </row>
    <row r="48" spans="1:7" ht="12.75">
      <c r="A48" s="128">
        <v>18</v>
      </c>
      <c r="B48" s="129" t="s">
        <v>814</v>
      </c>
      <c r="C48" s="130" t="s">
        <v>815</v>
      </c>
      <c r="D48" s="131" t="s">
        <v>111</v>
      </c>
      <c r="E48" s="132">
        <v>7.47</v>
      </c>
      <c r="F48" s="132">
        <v>0</v>
      </c>
      <c r="G48" s="133">
        <f>E48*F48</f>
        <v>0</v>
      </c>
    </row>
    <row r="49" spans="1:7" ht="12.75">
      <c r="A49" s="128">
        <v>19</v>
      </c>
      <c r="B49" s="129" t="s">
        <v>816</v>
      </c>
      <c r="C49" s="130" t="s">
        <v>817</v>
      </c>
      <c r="D49" s="131" t="s">
        <v>106</v>
      </c>
      <c r="E49" s="132">
        <v>0.025</v>
      </c>
      <c r="F49" s="132">
        <v>0</v>
      </c>
      <c r="G49" s="133">
        <f>E49*F49</f>
        <v>0</v>
      </c>
    </row>
    <row r="50" spans="1:7" ht="12.75">
      <c r="A50" s="141"/>
      <c r="B50" s="142" t="s">
        <v>76</v>
      </c>
      <c r="C50" s="143" t="str">
        <f>CONCATENATE(B43," ",C43)</f>
        <v>4 Vodorovné konstrukce</v>
      </c>
      <c r="D50" s="144"/>
      <c r="E50" s="145"/>
      <c r="F50" s="146"/>
      <c r="G50" s="147">
        <f>SUM(G43:G49)</f>
        <v>0</v>
      </c>
    </row>
    <row r="51" spans="1:7" ht="12.75">
      <c r="A51" s="120" t="s">
        <v>72</v>
      </c>
      <c r="B51" s="121" t="s">
        <v>818</v>
      </c>
      <c r="C51" s="122" t="s">
        <v>819</v>
      </c>
      <c r="D51" s="123"/>
      <c r="E51" s="124"/>
      <c r="F51" s="124"/>
      <c r="G51" s="125"/>
    </row>
    <row r="52" spans="1:7" ht="12.75">
      <c r="A52" s="128">
        <v>20</v>
      </c>
      <c r="B52" s="129" t="s">
        <v>1094</v>
      </c>
      <c r="C52" s="130" t="s">
        <v>1095</v>
      </c>
      <c r="D52" s="131" t="s">
        <v>111</v>
      </c>
      <c r="E52" s="132">
        <v>69</v>
      </c>
      <c r="F52" s="132">
        <v>0</v>
      </c>
      <c r="G52" s="133">
        <f>E52*F52</f>
        <v>0</v>
      </c>
    </row>
    <row r="53" spans="1:7" ht="12.75">
      <c r="A53" s="134"/>
      <c r="B53" s="137"/>
      <c r="C53" s="540" t="s">
        <v>1096</v>
      </c>
      <c r="D53" s="541"/>
      <c r="E53" s="138">
        <v>69</v>
      </c>
      <c r="F53" s="139"/>
      <c r="G53" s="140"/>
    </row>
    <row r="54" spans="1:7" ht="12.75">
      <c r="A54" s="128">
        <v>21</v>
      </c>
      <c r="B54" s="129" t="s">
        <v>1099</v>
      </c>
      <c r="C54" s="130" t="s">
        <v>1097</v>
      </c>
      <c r="D54" s="131" t="s">
        <v>111</v>
      </c>
      <c r="E54" s="132">
        <v>15</v>
      </c>
      <c r="F54" s="132">
        <v>0</v>
      </c>
      <c r="G54" s="133">
        <f>E54*F54</f>
        <v>0</v>
      </c>
    </row>
    <row r="55" spans="1:7" ht="12.75">
      <c r="A55" s="134"/>
      <c r="B55" s="137"/>
      <c r="C55" s="540" t="s">
        <v>1098</v>
      </c>
      <c r="D55" s="541"/>
      <c r="E55" s="138">
        <v>15</v>
      </c>
      <c r="F55" s="139"/>
      <c r="G55" s="140"/>
    </row>
    <row r="56" spans="1:7" ht="12.75">
      <c r="A56" s="128">
        <v>22</v>
      </c>
      <c r="B56" s="129" t="s">
        <v>1100</v>
      </c>
      <c r="C56" s="130" t="s">
        <v>1101</v>
      </c>
      <c r="D56" s="131" t="s">
        <v>111</v>
      </c>
      <c r="E56" s="132">
        <v>15</v>
      </c>
      <c r="F56" s="132">
        <v>0</v>
      </c>
      <c r="G56" s="133">
        <f>E56*F56</f>
        <v>0</v>
      </c>
    </row>
    <row r="57" spans="1:7" ht="12.75">
      <c r="A57" s="134"/>
      <c r="B57" s="137"/>
      <c r="C57" s="540" t="s">
        <v>1102</v>
      </c>
      <c r="D57" s="541"/>
      <c r="E57" s="138">
        <v>15</v>
      </c>
      <c r="F57" s="139"/>
      <c r="G57" s="140"/>
    </row>
    <row r="58" spans="1:7" ht="12.75">
      <c r="A58" s="128">
        <v>23</v>
      </c>
      <c r="B58" s="129" t="s">
        <v>1105</v>
      </c>
      <c r="C58" s="130" t="s">
        <v>1103</v>
      </c>
      <c r="D58" s="131" t="s">
        <v>111</v>
      </c>
      <c r="E58" s="132">
        <v>54</v>
      </c>
      <c r="F58" s="132">
        <v>0</v>
      </c>
      <c r="G58" s="133">
        <f>E58*F58</f>
        <v>0</v>
      </c>
    </row>
    <row r="59" spans="1:7" ht="12.75">
      <c r="A59" s="134"/>
      <c r="B59" s="137"/>
      <c r="C59" s="540" t="s">
        <v>1104</v>
      </c>
      <c r="D59" s="541"/>
      <c r="E59" s="138">
        <v>54</v>
      </c>
      <c r="F59" s="139"/>
      <c r="G59" s="140"/>
    </row>
    <row r="60" spans="1:7" ht="12.75">
      <c r="A60" s="141"/>
      <c r="B60" s="142" t="s">
        <v>76</v>
      </c>
      <c r="C60" s="143" t="str">
        <f>CONCATENATE(B51," ",C51)</f>
        <v>5 Komunikace</v>
      </c>
      <c r="D60" s="144"/>
      <c r="E60" s="145"/>
      <c r="F60" s="146"/>
      <c r="G60" s="147">
        <f>SUM(G51:G59)</f>
        <v>0</v>
      </c>
    </row>
    <row r="61" spans="1:7" ht="12.75">
      <c r="A61" s="120" t="s">
        <v>72</v>
      </c>
      <c r="B61" s="121" t="s">
        <v>2369</v>
      </c>
      <c r="C61" s="122" t="s">
        <v>2370</v>
      </c>
      <c r="D61" s="123"/>
      <c r="E61" s="124"/>
      <c r="F61" s="124"/>
      <c r="G61" s="125"/>
    </row>
    <row r="62" spans="1:7" ht="12.75">
      <c r="A62" s="128">
        <v>24</v>
      </c>
      <c r="B62" s="129" t="s">
        <v>820</v>
      </c>
      <c r="C62" s="130" t="s">
        <v>821</v>
      </c>
      <c r="D62" s="131" t="s">
        <v>111</v>
      </c>
      <c r="E62" s="132">
        <v>71.41</v>
      </c>
      <c r="F62" s="132">
        <v>0</v>
      </c>
      <c r="G62" s="133">
        <f>E62*F62</f>
        <v>0</v>
      </c>
    </row>
    <row r="63" spans="1:7" ht="12.75">
      <c r="A63" s="134"/>
      <c r="B63" s="137"/>
      <c r="C63" s="540" t="s">
        <v>822</v>
      </c>
      <c r="D63" s="541"/>
      <c r="E63" s="138">
        <v>33.184</v>
      </c>
      <c r="F63" s="139"/>
      <c r="G63" s="140"/>
    </row>
    <row r="64" spans="1:7" ht="12.75">
      <c r="A64" s="134"/>
      <c r="B64" s="137"/>
      <c r="C64" s="540" t="s">
        <v>823</v>
      </c>
      <c r="D64" s="541"/>
      <c r="E64" s="138">
        <v>1</v>
      </c>
      <c r="F64" s="139"/>
      <c r="G64" s="140"/>
    </row>
    <row r="65" spans="1:7" ht="12.75">
      <c r="A65" s="134"/>
      <c r="B65" s="137"/>
      <c r="C65" s="540" t="s">
        <v>824</v>
      </c>
      <c r="D65" s="541"/>
      <c r="E65" s="138">
        <v>1.09</v>
      </c>
      <c r="F65" s="139"/>
      <c r="G65" s="140"/>
    </row>
    <row r="66" spans="1:7" ht="12.75">
      <c r="A66" s="134"/>
      <c r="B66" s="137"/>
      <c r="C66" s="540" t="s">
        <v>825</v>
      </c>
      <c r="D66" s="541"/>
      <c r="E66" s="138">
        <v>35.136</v>
      </c>
      <c r="F66" s="139"/>
      <c r="G66" s="140"/>
    </row>
    <row r="67" spans="1:7" ht="12.75">
      <c r="A67" s="134"/>
      <c r="B67" s="137"/>
      <c r="C67" s="540" t="s">
        <v>823</v>
      </c>
      <c r="D67" s="541"/>
      <c r="E67" s="138">
        <v>1</v>
      </c>
      <c r="F67" s="139"/>
      <c r="G67" s="140"/>
    </row>
    <row r="68" spans="1:7" ht="12.75">
      <c r="A68" s="128">
        <v>25</v>
      </c>
      <c r="B68" s="129" t="s">
        <v>2225</v>
      </c>
      <c r="C68" s="130" t="s">
        <v>2226</v>
      </c>
      <c r="D68" s="131" t="s">
        <v>111</v>
      </c>
      <c r="E68" s="132">
        <f>SUM(E69:E72)</f>
        <v>796.2</v>
      </c>
      <c r="F68" s="132">
        <v>0</v>
      </c>
      <c r="G68" s="133">
        <f>E68*F68</f>
        <v>0</v>
      </c>
    </row>
    <row r="69" spans="1:7" ht="12.75">
      <c r="A69" s="120"/>
      <c r="B69" s="350"/>
      <c r="C69" s="540" t="s">
        <v>2227</v>
      </c>
      <c r="D69" s="541"/>
      <c r="E69" s="138">
        <v>697.2</v>
      </c>
      <c r="F69" s="139"/>
      <c r="G69" s="140"/>
    </row>
    <row r="70" spans="1:7" ht="12.75">
      <c r="A70" s="120"/>
      <c r="B70" s="121"/>
      <c r="C70" s="540" t="s">
        <v>2228</v>
      </c>
      <c r="D70" s="541"/>
      <c r="E70" s="138">
        <v>52</v>
      </c>
      <c r="F70" s="139"/>
      <c r="G70" s="140"/>
    </row>
    <row r="71" spans="1:7" ht="12.75">
      <c r="A71" s="120"/>
      <c r="B71" s="121"/>
      <c r="C71" s="540" t="s">
        <v>2229</v>
      </c>
      <c r="D71" s="541"/>
      <c r="E71" s="138">
        <v>28</v>
      </c>
      <c r="F71" s="139"/>
      <c r="G71" s="140"/>
    </row>
    <row r="72" spans="1:7" ht="12.75">
      <c r="A72" s="120"/>
      <c r="B72" s="121"/>
      <c r="C72" s="540" t="s">
        <v>2230</v>
      </c>
      <c r="D72" s="541"/>
      <c r="E72" s="138">
        <v>19</v>
      </c>
      <c r="F72" s="139"/>
      <c r="G72" s="140"/>
    </row>
    <row r="73" spans="1:7" ht="12.75">
      <c r="A73" s="128">
        <v>26</v>
      </c>
      <c r="B73" s="129" t="s">
        <v>2237</v>
      </c>
      <c r="C73" s="130" t="s">
        <v>2231</v>
      </c>
      <c r="D73" s="131" t="s">
        <v>111</v>
      </c>
      <c r="E73" s="132">
        <f>SUM(E74:E79)</f>
        <v>175.07</v>
      </c>
      <c r="F73" s="132">
        <v>0</v>
      </c>
      <c r="G73" s="133">
        <f>E73*F73</f>
        <v>0</v>
      </c>
    </row>
    <row r="74" spans="1:7" ht="12.75">
      <c r="A74" s="120"/>
      <c r="B74" s="350"/>
      <c r="C74" s="540" t="s">
        <v>2232</v>
      </c>
      <c r="D74" s="541"/>
      <c r="E74" s="138">
        <v>162.12</v>
      </c>
      <c r="F74" s="139"/>
      <c r="G74" s="140"/>
    </row>
    <row r="75" spans="1:7" ht="12.75">
      <c r="A75" s="120"/>
      <c r="B75" s="121"/>
      <c r="C75" s="540" t="s">
        <v>247</v>
      </c>
      <c r="D75" s="541"/>
      <c r="E75" s="138">
        <v>2.01</v>
      </c>
      <c r="F75" s="139"/>
      <c r="G75" s="140"/>
    </row>
    <row r="76" spans="1:7" ht="12.75">
      <c r="A76" s="120"/>
      <c r="B76" s="121"/>
      <c r="C76" s="540" t="s">
        <v>2233</v>
      </c>
      <c r="D76" s="541"/>
      <c r="E76" s="138">
        <v>4.4</v>
      </c>
      <c r="F76" s="139"/>
      <c r="G76" s="140"/>
    </row>
    <row r="77" spans="1:7" ht="12.75">
      <c r="A77" s="120"/>
      <c r="B77" s="121"/>
      <c r="C77" s="540" t="s">
        <v>2234</v>
      </c>
      <c r="D77" s="541"/>
      <c r="E77" s="138">
        <v>0.94</v>
      </c>
      <c r="F77" s="139"/>
      <c r="G77" s="140"/>
    </row>
    <row r="78" spans="1:7" ht="12.75">
      <c r="A78" s="120"/>
      <c r="B78" s="121"/>
      <c r="C78" s="540" t="s">
        <v>2235</v>
      </c>
      <c r="D78" s="541"/>
      <c r="E78" s="138">
        <v>2.34</v>
      </c>
      <c r="F78" s="139"/>
      <c r="G78" s="140"/>
    </row>
    <row r="79" spans="1:7" ht="12.75">
      <c r="A79" s="120"/>
      <c r="B79" s="121"/>
      <c r="C79" s="540" t="s">
        <v>2236</v>
      </c>
      <c r="D79" s="541"/>
      <c r="E79" s="138">
        <v>3.26</v>
      </c>
      <c r="F79" s="139"/>
      <c r="G79" s="140"/>
    </row>
    <row r="80" spans="1:7" ht="22.5">
      <c r="A80" s="128">
        <v>27</v>
      </c>
      <c r="B80" s="129" t="s">
        <v>826</v>
      </c>
      <c r="C80" s="130" t="s">
        <v>827</v>
      </c>
      <c r="D80" s="131" t="s">
        <v>111</v>
      </c>
      <c r="E80" s="132">
        <v>52</v>
      </c>
      <c r="F80" s="132">
        <v>0</v>
      </c>
      <c r="G80" s="133">
        <f>E80*F80</f>
        <v>0</v>
      </c>
    </row>
    <row r="81" spans="1:7" ht="14.25" customHeight="1">
      <c r="A81" s="134"/>
      <c r="B81" s="137"/>
      <c r="C81" s="540" t="s">
        <v>2224</v>
      </c>
      <c r="D81" s="541"/>
      <c r="E81" s="138">
        <v>52</v>
      </c>
      <c r="F81" s="139"/>
      <c r="G81" s="140"/>
    </row>
    <row r="82" spans="1:7" ht="12.75">
      <c r="A82" s="128">
        <v>28</v>
      </c>
      <c r="B82" s="129" t="s">
        <v>2239</v>
      </c>
      <c r="C82" s="130" t="s">
        <v>2238</v>
      </c>
      <c r="D82" s="131" t="s">
        <v>158</v>
      </c>
      <c r="E82" s="132">
        <f>SUM(E83:E85)</f>
        <v>100.60000000000001</v>
      </c>
      <c r="F82" s="132">
        <v>0</v>
      </c>
      <c r="G82" s="133">
        <f>E82*F82</f>
        <v>0</v>
      </c>
    </row>
    <row r="83" spans="1:7" ht="14.25" customHeight="1">
      <c r="A83" s="134"/>
      <c r="B83" s="350"/>
      <c r="C83" s="540" t="s">
        <v>2240</v>
      </c>
      <c r="D83" s="541"/>
      <c r="E83" s="138">
        <v>42.5</v>
      </c>
      <c r="F83" s="139"/>
      <c r="G83" s="140"/>
    </row>
    <row r="84" spans="1:7" ht="14.25" customHeight="1">
      <c r="A84" s="134"/>
      <c r="B84" s="137"/>
      <c r="C84" s="540" t="s">
        <v>2241</v>
      </c>
      <c r="D84" s="541"/>
      <c r="E84" s="138">
        <v>43.9</v>
      </c>
      <c r="F84" s="139"/>
      <c r="G84" s="140"/>
    </row>
    <row r="85" spans="1:7" ht="14.25" customHeight="1">
      <c r="A85" s="134"/>
      <c r="B85" s="137"/>
      <c r="C85" s="540" t="s">
        <v>2242</v>
      </c>
      <c r="D85" s="541"/>
      <c r="E85" s="138">
        <v>14.2</v>
      </c>
      <c r="F85" s="139"/>
      <c r="G85" s="140"/>
    </row>
    <row r="86" spans="1:7" ht="12.75">
      <c r="A86" s="128">
        <v>29</v>
      </c>
      <c r="B86" s="129" t="s">
        <v>2244</v>
      </c>
      <c r="C86" s="130" t="s">
        <v>2243</v>
      </c>
      <c r="D86" s="131" t="s">
        <v>158</v>
      </c>
      <c r="E86" s="132">
        <f>SUM(E87:E92)</f>
        <v>186.35999999999999</v>
      </c>
      <c r="F86" s="132">
        <v>0</v>
      </c>
      <c r="G86" s="133">
        <f>E86*F86</f>
        <v>0</v>
      </c>
    </row>
    <row r="87" spans="1:7" ht="14.25" customHeight="1">
      <c r="A87" s="134"/>
      <c r="B87" s="350"/>
      <c r="C87" s="540" t="s">
        <v>2245</v>
      </c>
      <c r="D87" s="541"/>
      <c r="E87" s="138">
        <v>92.4</v>
      </c>
      <c r="F87" s="139"/>
      <c r="G87" s="140"/>
    </row>
    <row r="88" spans="1:7" ht="14.25" customHeight="1">
      <c r="A88" s="134"/>
      <c r="B88" s="137"/>
      <c r="C88" s="540" t="s">
        <v>2246</v>
      </c>
      <c r="D88" s="541"/>
      <c r="E88" s="138">
        <v>2.2</v>
      </c>
      <c r="F88" s="139"/>
      <c r="G88" s="140"/>
    </row>
    <row r="89" spans="1:7" ht="14.25" customHeight="1">
      <c r="A89" s="134"/>
      <c r="B89" s="137"/>
      <c r="C89" s="540" t="s">
        <v>2247</v>
      </c>
      <c r="D89" s="541"/>
      <c r="E89" s="138">
        <v>1.57</v>
      </c>
      <c r="F89" s="139"/>
      <c r="G89" s="140"/>
    </row>
    <row r="90" spans="1:7" ht="14.25" customHeight="1">
      <c r="A90" s="134"/>
      <c r="B90" s="137"/>
      <c r="C90" s="540" t="s">
        <v>2248</v>
      </c>
      <c r="D90" s="541"/>
      <c r="E90" s="138">
        <v>1.07</v>
      </c>
      <c r="F90" s="139"/>
      <c r="G90" s="140"/>
    </row>
    <row r="91" spans="1:7" ht="14.25" customHeight="1">
      <c r="A91" s="134"/>
      <c r="B91" s="137"/>
      <c r="C91" s="540" t="s">
        <v>2249</v>
      </c>
      <c r="D91" s="541"/>
      <c r="E91" s="138">
        <v>1.32</v>
      </c>
      <c r="F91" s="139"/>
      <c r="G91" s="140"/>
    </row>
    <row r="92" spans="1:7" ht="14.25" customHeight="1">
      <c r="A92" s="134"/>
      <c r="B92" s="137"/>
      <c r="C92" s="540" t="s">
        <v>2250</v>
      </c>
      <c r="D92" s="541"/>
      <c r="E92" s="138">
        <v>87.8</v>
      </c>
      <c r="F92" s="139"/>
      <c r="G92" s="140"/>
    </row>
    <row r="93" spans="1:7" ht="12.75">
      <c r="A93" s="128">
        <v>30</v>
      </c>
      <c r="B93" s="129" t="s">
        <v>2251</v>
      </c>
      <c r="C93" s="130" t="s">
        <v>2258</v>
      </c>
      <c r="D93" s="131" t="s">
        <v>158</v>
      </c>
      <c r="E93" s="132">
        <f>SUM(E94:E99)</f>
        <v>461.04999999999995</v>
      </c>
      <c r="F93" s="132">
        <v>0</v>
      </c>
      <c r="G93" s="133">
        <f>E93*F93</f>
        <v>0</v>
      </c>
    </row>
    <row r="94" spans="1:7" ht="14.25" customHeight="1">
      <c r="A94" s="134"/>
      <c r="B94" s="350"/>
      <c r="C94" s="540" t="s">
        <v>2252</v>
      </c>
      <c r="D94" s="541"/>
      <c r="E94" s="138">
        <v>427.8</v>
      </c>
      <c r="F94" s="139"/>
      <c r="G94" s="140"/>
    </row>
    <row r="95" spans="1:7" ht="14.25" customHeight="1">
      <c r="A95" s="134"/>
      <c r="B95" s="137"/>
      <c r="C95" s="540" t="s">
        <v>2253</v>
      </c>
      <c r="D95" s="541"/>
      <c r="E95" s="138">
        <v>5.68</v>
      </c>
      <c r="F95" s="139"/>
      <c r="G95" s="140"/>
    </row>
    <row r="96" spans="1:7" ht="14.25" customHeight="1">
      <c r="A96" s="134"/>
      <c r="B96" s="137"/>
      <c r="C96" s="540" t="s">
        <v>2254</v>
      </c>
      <c r="D96" s="541"/>
      <c r="E96" s="138">
        <v>10.2</v>
      </c>
      <c r="F96" s="139"/>
      <c r="G96" s="140"/>
    </row>
    <row r="97" spans="1:7" ht="14.25" customHeight="1">
      <c r="A97" s="134"/>
      <c r="B97" s="137"/>
      <c r="C97" s="540" t="s">
        <v>2255</v>
      </c>
      <c r="D97" s="541"/>
      <c r="E97" s="138">
        <v>4.34</v>
      </c>
      <c r="F97" s="139"/>
      <c r="G97" s="140"/>
    </row>
    <row r="98" spans="1:7" ht="14.25" customHeight="1">
      <c r="A98" s="134"/>
      <c r="B98" s="137"/>
      <c r="C98" s="540" t="s">
        <v>2256</v>
      </c>
      <c r="D98" s="541"/>
      <c r="E98" s="138">
        <v>5.45</v>
      </c>
      <c r="F98" s="139"/>
      <c r="G98" s="140"/>
    </row>
    <row r="99" spans="1:7" ht="14.25" customHeight="1">
      <c r="A99" s="134"/>
      <c r="B99" s="137"/>
      <c r="C99" s="540" t="s">
        <v>2257</v>
      </c>
      <c r="D99" s="541"/>
      <c r="E99" s="138">
        <v>7.58</v>
      </c>
      <c r="F99" s="139"/>
      <c r="G99" s="140"/>
    </row>
    <row r="100" spans="1:7" ht="12.75">
      <c r="A100" s="128">
        <v>31</v>
      </c>
      <c r="B100" s="129" t="s">
        <v>2261</v>
      </c>
      <c r="C100" s="130" t="s">
        <v>2259</v>
      </c>
      <c r="D100" s="131" t="s">
        <v>158</v>
      </c>
      <c r="E100" s="132">
        <f>E101+E102+E103</f>
        <v>95.28999999999999</v>
      </c>
      <c r="F100" s="132">
        <v>0</v>
      </c>
      <c r="G100" s="133">
        <f>E100*F100</f>
        <v>0</v>
      </c>
    </row>
    <row r="101" spans="1:7" ht="14.25" customHeight="1">
      <c r="A101" s="134"/>
      <c r="B101" s="350"/>
      <c r="C101" s="540" t="s">
        <v>2245</v>
      </c>
      <c r="D101" s="541"/>
      <c r="E101" s="138">
        <v>92.4</v>
      </c>
      <c r="F101" s="139"/>
      <c r="G101" s="140"/>
    </row>
    <row r="102" spans="1:7" ht="14.25" customHeight="1">
      <c r="A102" s="134"/>
      <c r="B102" s="137"/>
      <c r="C102" s="540" t="s">
        <v>2247</v>
      </c>
      <c r="D102" s="541"/>
      <c r="E102" s="138">
        <v>1.57</v>
      </c>
      <c r="F102" s="139"/>
      <c r="G102" s="140"/>
    </row>
    <row r="103" spans="1:7" ht="14.25" customHeight="1">
      <c r="A103" s="134"/>
      <c r="B103" s="137"/>
      <c r="C103" s="540" t="s">
        <v>2249</v>
      </c>
      <c r="D103" s="541"/>
      <c r="E103" s="138">
        <v>1.32</v>
      </c>
      <c r="F103" s="139"/>
      <c r="G103" s="140"/>
    </row>
    <row r="104" spans="1:7" ht="22.5">
      <c r="A104" s="128">
        <v>32</v>
      </c>
      <c r="B104" s="129" t="s">
        <v>2291</v>
      </c>
      <c r="C104" s="130" t="s">
        <v>2292</v>
      </c>
      <c r="D104" s="131" t="s">
        <v>158</v>
      </c>
      <c r="E104" s="132">
        <f>SUM(E105:E111)</f>
        <v>286.59999999999997</v>
      </c>
      <c r="F104" s="132">
        <v>0</v>
      </c>
      <c r="G104" s="133">
        <f>E104*F104</f>
        <v>0</v>
      </c>
    </row>
    <row r="105" spans="1:7" ht="14.25" customHeight="1">
      <c r="A105" s="134"/>
      <c r="B105" s="350"/>
      <c r="C105" s="540" t="s">
        <v>2293</v>
      </c>
      <c r="D105" s="541"/>
      <c r="E105" s="138">
        <v>245.64</v>
      </c>
      <c r="F105" s="139"/>
      <c r="G105" s="140"/>
    </row>
    <row r="106" spans="1:7" ht="14.25" customHeight="1">
      <c r="A106" s="134"/>
      <c r="B106" s="137"/>
      <c r="C106" s="540" t="s">
        <v>2294</v>
      </c>
      <c r="D106" s="541"/>
      <c r="E106" s="138">
        <v>3.04</v>
      </c>
      <c r="F106" s="139"/>
      <c r="G106" s="140"/>
    </row>
    <row r="107" spans="1:7" ht="14.25" customHeight="1">
      <c r="A107" s="134"/>
      <c r="B107" s="137"/>
      <c r="C107" s="540" t="s">
        <v>2295</v>
      </c>
      <c r="D107" s="541"/>
      <c r="E107" s="138">
        <v>8.8</v>
      </c>
      <c r="F107" s="139"/>
      <c r="G107" s="140"/>
    </row>
    <row r="108" spans="1:7" ht="14.25" customHeight="1">
      <c r="A108" s="134"/>
      <c r="B108" s="137"/>
      <c r="C108" s="540" t="s">
        <v>2296</v>
      </c>
      <c r="D108" s="541"/>
      <c r="E108" s="138">
        <v>1.2</v>
      </c>
      <c r="F108" s="139"/>
      <c r="G108" s="140"/>
    </row>
    <row r="109" spans="1:7" ht="14.25" customHeight="1">
      <c r="A109" s="134"/>
      <c r="B109" s="137"/>
      <c r="C109" s="540" t="s">
        <v>2297</v>
      </c>
      <c r="D109" s="541"/>
      <c r="E109" s="138">
        <v>4.38</v>
      </c>
      <c r="F109" s="139"/>
      <c r="G109" s="140"/>
    </row>
    <row r="110" spans="1:7" ht="14.25" customHeight="1">
      <c r="A110" s="134"/>
      <c r="B110" s="137"/>
      <c r="C110" s="540" t="s">
        <v>637</v>
      </c>
      <c r="D110" s="541"/>
      <c r="E110" s="138">
        <v>4.94</v>
      </c>
      <c r="F110" s="139"/>
      <c r="G110" s="140"/>
    </row>
    <row r="111" spans="1:7" ht="14.25" customHeight="1">
      <c r="A111" s="134"/>
      <c r="B111" s="137"/>
      <c r="C111" s="540" t="s">
        <v>638</v>
      </c>
      <c r="D111" s="541"/>
      <c r="E111" s="138">
        <v>18.6</v>
      </c>
      <c r="F111" s="139"/>
      <c r="G111" s="140"/>
    </row>
    <row r="112" spans="1:7" ht="12.75">
      <c r="A112" s="128">
        <v>33</v>
      </c>
      <c r="B112" s="129" t="s">
        <v>641</v>
      </c>
      <c r="C112" s="130" t="s">
        <v>639</v>
      </c>
      <c r="D112" s="131" t="s">
        <v>158</v>
      </c>
      <c r="E112" s="132">
        <f>E113*1</f>
        <v>300.93</v>
      </c>
      <c r="F112" s="132">
        <v>0</v>
      </c>
      <c r="G112" s="133">
        <f>E112*F112</f>
        <v>0</v>
      </c>
    </row>
    <row r="113" spans="1:7" ht="14.25" customHeight="1">
      <c r="A113" s="134"/>
      <c r="B113" s="350"/>
      <c r="C113" s="540" t="s">
        <v>640</v>
      </c>
      <c r="D113" s="541"/>
      <c r="E113" s="334">
        <v>300.93</v>
      </c>
      <c r="F113" s="139"/>
      <c r="G113" s="140"/>
    </row>
    <row r="114" spans="1:7" ht="22.5">
      <c r="A114" s="128">
        <v>34</v>
      </c>
      <c r="B114" s="129" t="s">
        <v>2262</v>
      </c>
      <c r="C114" s="130" t="s">
        <v>2260</v>
      </c>
      <c r="D114" s="131" t="s">
        <v>111</v>
      </c>
      <c r="E114" s="132">
        <f>E115*1</f>
        <v>663</v>
      </c>
      <c r="F114" s="132">
        <v>0</v>
      </c>
      <c r="G114" s="133">
        <f>E114*F114</f>
        <v>0</v>
      </c>
    </row>
    <row r="115" spans="1:7" ht="14.25" customHeight="1">
      <c r="A115" s="134"/>
      <c r="B115" s="350"/>
      <c r="C115" s="540" t="s">
        <v>2263</v>
      </c>
      <c r="D115" s="541"/>
      <c r="E115" s="334">
        <v>663</v>
      </c>
      <c r="F115" s="139"/>
      <c r="G115" s="140"/>
    </row>
    <row r="116" spans="1:7" ht="22.5">
      <c r="A116" s="128">
        <v>35</v>
      </c>
      <c r="B116" s="129" t="s">
        <v>2267</v>
      </c>
      <c r="C116" s="130" t="s">
        <v>2264</v>
      </c>
      <c r="D116" s="131" t="s">
        <v>111</v>
      </c>
      <c r="E116" s="132">
        <f>E117*1</f>
        <v>34.2</v>
      </c>
      <c r="F116" s="132">
        <v>0</v>
      </c>
      <c r="G116" s="133">
        <f>E116*F116</f>
        <v>0</v>
      </c>
    </row>
    <row r="117" spans="1:7" ht="14.25" customHeight="1">
      <c r="A117" s="134"/>
      <c r="B117" s="350"/>
      <c r="C117" s="540" t="s">
        <v>2266</v>
      </c>
      <c r="D117" s="541"/>
      <c r="E117" s="334">
        <v>34.2</v>
      </c>
      <c r="F117" s="139"/>
      <c r="G117" s="140"/>
    </row>
    <row r="118" spans="1:7" ht="22.5">
      <c r="A118" s="128">
        <v>36</v>
      </c>
      <c r="B118" s="129" t="s">
        <v>2268</v>
      </c>
      <c r="C118" s="130" t="s">
        <v>2269</v>
      </c>
      <c r="D118" s="131" t="s">
        <v>111</v>
      </c>
      <c r="E118" s="132">
        <f>E119*1</f>
        <v>18</v>
      </c>
      <c r="F118" s="132">
        <v>0</v>
      </c>
      <c r="G118" s="133">
        <f>E118*F118</f>
        <v>0</v>
      </c>
    </row>
    <row r="119" spans="1:7" ht="14.25" customHeight="1">
      <c r="A119" s="134"/>
      <c r="B119" s="350"/>
      <c r="C119" s="540" t="s">
        <v>2270</v>
      </c>
      <c r="D119" s="541"/>
      <c r="E119" s="334">
        <v>18</v>
      </c>
      <c r="F119" s="139"/>
      <c r="G119" s="140"/>
    </row>
    <row r="120" spans="1:7" ht="22.5">
      <c r="A120" s="128">
        <v>37</v>
      </c>
      <c r="B120" s="129" t="s">
        <v>2271</v>
      </c>
      <c r="C120" s="130" t="s">
        <v>2272</v>
      </c>
      <c r="D120" s="131" t="s">
        <v>111</v>
      </c>
      <c r="E120" s="132">
        <f>E121*1</f>
        <v>1</v>
      </c>
      <c r="F120" s="132">
        <v>0</v>
      </c>
      <c r="G120" s="133">
        <f>E120*F120</f>
        <v>0</v>
      </c>
    </row>
    <row r="121" spans="1:7" ht="14.25" customHeight="1">
      <c r="A121" s="134"/>
      <c r="B121" s="350"/>
      <c r="C121" s="540" t="s">
        <v>2273</v>
      </c>
      <c r="D121" s="541"/>
      <c r="E121" s="334">
        <v>1</v>
      </c>
      <c r="F121" s="139"/>
      <c r="G121" s="140"/>
    </row>
    <row r="122" spans="1:7" ht="12.75" customHeight="1">
      <c r="A122" s="128">
        <v>38</v>
      </c>
      <c r="B122" s="129" t="s">
        <v>2275</v>
      </c>
      <c r="C122" s="130" t="s">
        <v>2274</v>
      </c>
      <c r="D122" s="131" t="s">
        <v>158</v>
      </c>
      <c r="E122" s="132">
        <f>SUM(E123:E128)</f>
        <v>461.04999999999995</v>
      </c>
      <c r="F122" s="132">
        <v>0</v>
      </c>
      <c r="G122" s="133">
        <f>E122*F122</f>
        <v>0</v>
      </c>
    </row>
    <row r="123" spans="1:7" ht="14.25" customHeight="1">
      <c r="A123" s="134"/>
      <c r="B123" s="350"/>
      <c r="C123" s="540" t="s">
        <v>2252</v>
      </c>
      <c r="D123" s="541"/>
      <c r="E123" s="138">
        <v>427.8</v>
      </c>
      <c r="F123" s="139"/>
      <c r="G123" s="140"/>
    </row>
    <row r="124" spans="1:7" ht="14.25" customHeight="1">
      <c r="A124" s="134"/>
      <c r="B124" s="137"/>
      <c r="C124" s="540" t="s">
        <v>2253</v>
      </c>
      <c r="D124" s="541"/>
      <c r="E124" s="138">
        <v>5.68</v>
      </c>
      <c r="F124" s="139"/>
      <c r="G124" s="140"/>
    </row>
    <row r="125" spans="1:7" ht="14.25" customHeight="1">
      <c r="A125" s="134"/>
      <c r="B125" s="137"/>
      <c r="C125" s="540" t="s">
        <v>2254</v>
      </c>
      <c r="D125" s="541"/>
      <c r="E125" s="138">
        <v>10.2</v>
      </c>
      <c r="F125" s="139"/>
      <c r="G125" s="140"/>
    </row>
    <row r="126" spans="1:7" ht="14.25" customHeight="1">
      <c r="A126" s="134"/>
      <c r="B126" s="137"/>
      <c r="C126" s="540" t="s">
        <v>2255</v>
      </c>
      <c r="D126" s="541"/>
      <c r="E126" s="138">
        <v>4.34</v>
      </c>
      <c r="F126" s="139"/>
      <c r="G126" s="140"/>
    </row>
    <row r="127" spans="1:7" ht="14.25" customHeight="1">
      <c r="A127" s="134"/>
      <c r="B127" s="137"/>
      <c r="C127" s="540" t="s">
        <v>2256</v>
      </c>
      <c r="D127" s="541"/>
      <c r="E127" s="138">
        <v>5.45</v>
      </c>
      <c r="F127" s="139"/>
      <c r="G127" s="140"/>
    </row>
    <row r="128" spans="1:7" ht="14.25" customHeight="1">
      <c r="A128" s="134"/>
      <c r="B128" s="137"/>
      <c r="C128" s="540" t="s">
        <v>2257</v>
      </c>
      <c r="D128" s="541"/>
      <c r="E128" s="138">
        <v>7.58</v>
      </c>
      <c r="F128" s="139"/>
      <c r="G128" s="140"/>
    </row>
    <row r="129" spans="1:7" ht="12.75" customHeight="1">
      <c r="A129" s="128">
        <v>39</v>
      </c>
      <c r="B129" s="129" t="s">
        <v>2276</v>
      </c>
      <c r="C129" s="130" t="s">
        <v>2277</v>
      </c>
      <c r="D129" s="131" t="s">
        <v>111</v>
      </c>
      <c r="E129" s="132">
        <f>E130*1</f>
        <v>696.15</v>
      </c>
      <c r="F129" s="132">
        <v>0</v>
      </c>
      <c r="G129" s="133">
        <f>E129*F129</f>
        <v>0</v>
      </c>
    </row>
    <row r="130" spans="1:7" ht="14.25" customHeight="1">
      <c r="A130" s="134"/>
      <c r="B130" s="350"/>
      <c r="C130" s="540" t="s">
        <v>2278</v>
      </c>
      <c r="D130" s="541"/>
      <c r="E130" s="334">
        <v>696.15</v>
      </c>
      <c r="F130" s="139"/>
      <c r="G130" s="140"/>
    </row>
    <row r="131" spans="1:7" ht="12.75" customHeight="1">
      <c r="A131" s="128">
        <v>40</v>
      </c>
      <c r="B131" s="129" t="s">
        <v>2288</v>
      </c>
      <c r="C131" s="130" t="s">
        <v>2289</v>
      </c>
      <c r="D131" s="131" t="s">
        <v>111</v>
      </c>
      <c r="E131" s="132">
        <f>E132*1</f>
        <v>183.75</v>
      </c>
      <c r="F131" s="132">
        <v>0</v>
      </c>
      <c r="G131" s="133">
        <f>E131*F131</f>
        <v>0</v>
      </c>
    </row>
    <row r="132" spans="1:7" ht="14.25" customHeight="1">
      <c r="A132" s="134"/>
      <c r="B132" s="350"/>
      <c r="C132" s="540" t="s">
        <v>2290</v>
      </c>
      <c r="D132" s="541"/>
      <c r="E132" s="334">
        <v>183.75</v>
      </c>
      <c r="F132" s="139"/>
      <c r="G132" s="140"/>
    </row>
    <row r="133" spans="1:7" ht="12.75" customHeight="1">
      <c r="A133" s="128">
        <v>41</v>
      </c>
      <c r="B133" s="129" t="s">
        <v>2279</v>
      </c>
      <c r="C133" s="130" t="s">
        <v>2280</v>
      </c>
      <c r="D133" s="131" t="s">
        <v>111</v>
      </c>
      <c r="E133" s="132">
        <f>E134*1</f>
        <v>35.91</v>
      </c>
      <c r="F133" s="132">
        <v>0</v>
      </c>
      <c r="G133" s="133">
        <f>E133*F133</f>
        <v>0</v>
      </c>
    </row>
    <row r="134" spans="1:7" ht="14.25" customHeight="1">
      <c r="A134" s="134"/>
      <c r="B134" s="350"/>
      <c r="C134" s="540" t="s">
        <v>2281</v>
      </c>
      <c r="D134" s="541"/>
      <c r="E134" s="334">
        <v>35.91</v>
      </c>
      <c r="F134" s="139"/>
      <c r="G134" s="140"/>
    </row>
    <row r="135" spans="1:7" ht="12.75" customHeight="1">
      <c r="A135" s="128">
        <v>42</v>
      </c>
      <c r="B135" s="129" t="s">
        <v>2282</v>
      </c>
      <c r="C135" s="130" t="s">
        <v>2283</v>
      </c>
      <c r="D135" s="131" t="s">
        <v>111</v>
      </c>
      <c r="E135" s="132">
        <f>E136*1</f>
        <v>18.9</v>
      </c>
      <c r="F135" s="132">
        <v>0</v>
      </c>
      <c r="G135" s="133">
        <f>E135*F135</f>
        <v>0</v>
      </c>
    </row>
    <row r="136" spans="1:7" ht="14.25" customHeight="1">
      <c r="A136" s="134"/>
      <c r="B136" s="350"/>
      <c r="C136" s="540" t="s">
        <v>2284</v>
      </c>
      <c r="D136" s="541"/>
      <c r="E136" s="334">
        <v>18.9</v>
      </c>
      <c r="F136" s="139"/>
      <c r="G136" s="140"/>
    </row>
    <row r="137" spans="1:7" ht="12.75" customHeight="1">
      <c r="A137" s="128">
        <v>43</v>
      </c>
      <c r="B137" s="129" t="s">
        <v>2285</v>
      </c>
      <c r="C137" s="130" t="s">
        <v>2286</v>
      </c>
      <c r="D137" s="131" t="s">
        <v>111</v>
      </c>
      <c r="E137" s="132">
        <f>E138*1</f>
        <v>1.05</v>
      </c>
      <c r="F137" s="132">
        <v>0</v>
      </c>
      <c r="G137" s="133">
        <f>E137*F137</f>
        <v>0</v>
      </c>
    </row>
    <row r="138" spans="1:7" ht="14.25" customHeight="1">
      <c r="A138" s="134"/>
      <c r="B138" s="350" t="s">
        <v>2265</v>
      </c>
      <c r="C138" s="540" t="s">
        <v>2287</v>
      </c>
      <c r="D138" s="541"/>
      <c r="E138" s="334">
        <v>1.05</v>
      </c>
      <c r="F138" s="139"/>
      <c r="G138" s="140"/>
    </row>
    <row r="139" spans="1:7" ht="12.75" customHeight="1">
      <c r="A139" s="128">
        <v>44</v>
      </c>
      <c r="B139" s="129" t="s">
        <v>642</v>
      </c>
      <c r="C139" s="130" t="s">
        <v>643</v>
      </c>
      <c r="D139" s="131" t="s">
        <v>111</v>
      </c>
      <c r="E139" s="132">
        <f>E140+E141+E142</f>
        <v>881.2</v>
      </c>
      <c r="F139" s="132">
        <v>0</v>
      </c>
      <c r="G139" s="133">
        <f>E139*F139</f>
        <v>0</v>
      </c>
    </row>
    <row r="140" spans="1:7" ht="14.25" customHeight="1">
      <c r="A140" s="134"/>
      <c r="B140" s="350"/>
      <c r="C140" s="540" t="s">
        <v>644</v>
      </c>
      <c r="D140" s="541"/>
      <c r="E140" s="334">
        <v>834.2</v>
      </c>
      <c r="F140" s="139"/>
      <c r="G140" s="140"/>
    </row>
    <row r="141" spans="1:7" ht="14.25" customHeight="1">
      <c r="A141" s="134"/>
      <c r="B141" s="137"/>
      <c r="C141" s="540" t="s">
        <v>2229</v>
      </c>
      <c r="D141" s="541"/>
      <c r="E141" s="334">
        <v>28</v>
      </c>
      <c r="F141" s="139"/>
      <c r="G141" s="140"/>
    </row>
    <row r="142" spans="1:7" ht="12.75">
      <c r="A142" s="134"/>
      <c r="B142" s="137"/>
      <c r="C142" s="540" t="s">
        <v>2230</v>
      </c>
      <c r="D142" s="541"/>
      <c r="E142" s="334">
        <v>19</v>
      </c>
      <c r="F142" s="139"/>
      <c r="G142" s="140"/>
    </row>
    <row r="143" spans="1:7" ht="12.75">
      <c r="A143" s="128">
        <v>45</v>
      </c>
      <c r="B143" s="129" t="s">
        <v>646</v>
      </c>
      <c r="C143" s="130" t="s">
        <v>645</v>
      </c>
      <c r="D143" s="131" t="s">
        <v>111</v>
      </c>
      <c r="E143" s="132">
        <f>SUM(E144:E147)</f>
        <v>796.2</v>
      </c>
      <c r="F143" s="132">
        <v>0</v>
      </c>
      <c r="G143" s="133">
        <f>E143*F143</f>
        <v>0</v>
      </c>
    </row>
    <row r="144" spans="1:7" ht="12.75">
      <c r="A144" s="134"/>
      <c r="B144" s="350"/>
      <c r="C144" s="540" t="s">
        <v>2227</v>
      </c>
      <c r="D144" s="541"/>
      <c r="E144" s="138">
        <v>697.2</v>
      </c>
      <c r="F144" s="139"/>
      <c r="G144" s="140"/>
    </row>
    <row r="145" spans="1:7" ht="12.75">
      <c r="A145" s="134"/>
      <c r="B145" s="137"/>
      <c r="C145" s="540" t="s">
        <v>2228</v>
      </c>
      <c r="D145" s="541"/>
      <c r="E145" s="138">
        <v>52</v>
      </c>
      <c r="F145" s="139"/>
      <c r="G145" s="140"/>
    </row>
    <row r="146" spans="1:7" ht="12.75">
      <c r="A146" s="134"/>
      <c r="B146" s="137"/>
      <c r="C146" s="540" t="s">
        <v>2229</v>
      </c>
      <c r="D146" s="541"/>
      <c r="E146" s="138">
        <v>28</v>
      </c>
      <c r="F146" s="139"/>
      <c r="G146" s="140"/>
    </row>
    <row r="147" spans="1:7" ht="12.75">
      <c r="A147" s="134"/>
      <c r="B147" s="137"/>
      <c r="C147" s="540" t="s">
        <v>2230</v>
      </c>
      <c r="D147" s="541"/>
      <c r="E147" s="138">
        <v>19</v>
      </c>
      <c r="F147" s="139"/>
      <c r="G147" s="140"/>
    </row>
    <row r="148" spans="1:7" ht="22.5">
      <c r="A148" s="128">
        <v>46</v>
      </c>
      <c r="B148" s="129" t="s">
        <v>1142</v>
      </c>
      <c r="C148" s="130" t="s">
        <v>1143</v>
      </c>
      <c r="D148" s="131" t="s">
        <v>111</v>
      </c>
      <c r="E148" s="132">
        <v>28</v>
      </c>
      <c r="F148" s="132">
        <v>0</v>
      </c>
      <c r="G148" s="133">
        <f>E148*F148</f>
        <v>0</v>
      </c>
    </row>
    <row r="149" spans="1:7" ht="12.75">
      <c r="A149" s="134"/>
      <c r="B149" s="350"/>
      <c r="C149" s="540" t="s">
        <v>2229</v>
      </c>
      <c r="D149" s="541"/>
      <c r="E149" s="138">
        <v>28</v>
      </c>
      <c r="F149" s="139"/>
      <c r="G149" s="140"/>
    </row>
    <row r="150" spans="1:7" ht="12.75" customHeight="1">
      <c r="A150" s="128">
        <v>47</v>
      </c>
      <c r="B150" s="129" t="s">
        <v>647</v>
      </c>
      <c r="C150" s="130" t="s">
        <v>648</v>
      </c>
      <c r="D150" s="131" t="s">
        <v>111</v>
      </c>
      <c r="E150" s="132">
        <f>E151*1</f>
        <v>76</v>
      </c>
      <c r="F150" s="132">
        <v>0</v>
      </c>
      <c r="G150" s="133">
        <f>E150*F150</f>
        <v>0</v>
      </c>
    </row>
    <row r="151" spans="1:7" ht="14.25" customHeight="1">
      <c r="A151" s="134"/>
      <c r="B151" s="350"/>
      <c r="C151" s="540" t="s">
        <v>649</v>
      </c>
      <c r="D151" s="541"/>
      <c r="E151" s="334">
        <v>76</v>
      </c>
      <c r="F151" s="139"/>
      <c r="G151" s="140"/>
    </row>
    <row r="152" spans="1:7" ht="12.75">
      <c r="A152" s="141"/>
      <c r="B152" s="142" t="s">
        <v>76</v>
      </c>
      <c r="C152" s="143" t="str">
        <f>CONCATENATE(B61," ",C61)</f>
        <v>62 Úpravy povrchů vnější</v>
      </c>
      <c r="D152" s="144"/>
      <c r="E152" s="145"/>
      <c r="F152" s="146"/>
      <c r="G152" s="147">
        <f>SUM(G61:G151)</f>
        <v>0</v>
      </c>
    </row>
    <row r="153" spans="1:7" ht="12.75">
      <c r="A153" s="120" t="s">
        <v>72</v>
      </c>
      <c r="B153" s="121" t="s">
        <v>2387</v>
      </c>
      <c r="C153" s="122" t="s">
        <v>2388</v>
      </c>
      <c r="D153" s="123"/>
      <c r="E153" s="124"/>
      <c r="F153" s="124"/>
      <c r="G153" s="125"/>
    </row>
    <row r="154" spans="1:7" ht="12.75">
      <c r="A154" s="128">
        <v>48</v>
      </c>
      <c r="B154" s="129" t="s">
        <v>830</v>
      </c>
      <c r="C154" s="130" t="s">
        <v>831</v>
      </c>
      <c r="D154" s="131" t="s">
        <v>83</v>
      </c>
      <c r="E154" s="132">
        <v>12.6547</v>
      </c>
      <c r="F154" s="132">
        <v>0</v>
      </c>
      <c r="G154" s="133">
        <f>E154*F154</f>
        <v>0</v>
      </c>
    </row>
    <row r="155" spans="1:7" ht="12.75">
      <c r="A155" s="134"/>
      <c r="B155" s="137"/>
      <c r="C155" s="540" t="s">
        <v>832</v>
      </c>
      <c r="D155" s="541"/>
      <c r="E155" s="138">
        <v>12.6547</v>
      </c>
      <c r="F155" s="139"/>
      <c r="G155" s="140"/>
    </row>
    <row r="156" spans="1:7" ht="12.75">
      <c r="A156" s="128">
        <v>49</v>
      </c>
      <c r="B156" s="129" t="s">
        <v>833</v>
      </c>
      <c r="C156" s="130" t="s">
        <v>834</v>
      </c>
      <c r="D156" s="131" t="s">
        <v>83</v>
      </c>
      <c r="E156" s="132">
        <v>12.6547</v>
      </c>
      <c r="F156" s="132">
        <v>0</v>
      </c>
      <c r="G156" s="133">
        <f>E156*F156</f>
        <v>0</v>
      </c>
    </row>
    <row r="157" spans="1:7" ht="12.75">
      <c r="A157" s="134"/>
      <c r="B157" s="137"/>
      <c r="C157" s="540" t="s">
        <v>832</v>
      </c>
      <c r="D157" s="541"/>
      <c r="E157" s="138">
        <v>12.6547</v>
      </c>
      <c r="F157" s="139"/>
      <c r="G157" s="140"/>
    </row>
    <row r="158" spans="1:7" ht="12.75">
      <c r="A158" s="128">
        <v>50</v>
      </c>
      <c r="B158" s="129" t="s">
        <v>835</v>
      </c>
      <c r="C158" s="130" t="s">
        <v>836</v>
      </c>
      <c r="D158" s="131" t="s">
        <v>83</v>
      </c>
      <c r="E158" s="132">
        <v>12.6547</v>
      </c>
      <c r="F158" s="132">
        <v>0</v>
      </c>
      <c r="G158" s="133">
        <f>E158*F158</f>
        <v>0</v>
      </c>
    </row>
    <row r="159" spans="1:7" ht="12.75">
      <c r="A159" s="134"/>
      <c r="B159" s="137"/>
      <c r="C159" s="540" t="s">
        <v>832</v>
      </c>
      <c r="D159" s="541"/>
      <c r="E159" s="138">
        <v>12.6547</v>
      </c>
      <c r="F159" s="139"/>
      <c r="G159" s="140"/>
    </row>
    <row r="160" spans="1:7" ht="22.5">
      <c r="A160" s="128">
        <v>51</v>
      </c>
      <c r="B160" s="129" t="s">
        <v>2398</v>
      </c>
      <c r="C160" s="130" t="s">
        <v>2399</v>
      </c>
      <c r="D160" s="131" t="s">
        <v>106</v>
      </c>
      <c r="E160" s="132">
        <v>0.8684</v>
      </c>
      <c r="F160" s="132">
        <v>0</v>
      </c>
      <c r="G160" s="133">
        <f>E160*F160</f>
        <v>0</v>
      </c>
    </row>
    <row r="161" spans="1:7" ht="12.75">
      <c r="A161" s="134"/>
      <c r="B161" s="137"/>
      <c r="C161" s="540" t="s">
        <v>837</v>
      </c>
      <c r="D161" s="541"/>
      <c r="E161" s="138">
        <v>0.8684</v>
      </c>
      <c r="F161" s="139"/>
      <c r="G161" s="140"/>
    </row>
    <row r="162" spans="1:7" ht="12.75">
      <c r="A162" s="141"/>
      <c r="B162" s="142" t="s">
        <v>76</v>
      </c>
      <c r="C162" s="143" t="str">
        <f>CONCATENATE(B153," ",C153)</f>
        <v>63 Podlahy a podlahové konstrukce</v>
      </c>
      <c r="D162" s="144"/>
      <c r="E162" s="145"/>
      <c r="F162" s="146"/>
      <c r="G162" s="147">
        <f>SUM(G153:G161)</f>
        <v>0</v>
      </c>
    </row>
    <row r="163" spans="1:7" ht="12.75">
      <c r="A163" s="120" t="s">
        <v>72</v>
      </c>
      <c r="B163" s="121" t="s">
        <v>838</v>
      </c>
      <c r="C163" s="122" t="s">
        <v>839</v>
      </c>
      <c r="D163" s="123"/>
      <c r="E163" s="124"/>
      <c r="F163" s="124"/>
      <c r="G163" s="125"/>
    </row>
    <row r="164" spans="1:7" ht="12.75">
      <c r="A164" s="128">
        <v>52</v>
      </c>
      <c r="B164" s="129" t="s">
        <v>840</v>
      </c>
      <c r="C164" s="130" t="s">
        <v>841</v>
      </c>
      <c r="D164" s="131" t="s">
        <v>158</v>
      </c>
      <c r="E164" s="132">
        <v>54</v>
      </c>
      <c r="F164" s="132">
        <v>0</v>
      </c>
      <c r="G164" s="133">
        <f>E164*F164</f>
        <v>0</v>
      </c>
    </row>
    <row r="165" spans="1:7" ht="12.75">
      <c r="A165" s="134"/>
      <c r="B165" s="137"/>
      <c r="C165" s="540" t="s">
        <v>1106</v>
      </c>
      <c r="D165" s="541"/>
      <c r="E165" s="138">
        <v>54</v>
      </c>
      <c r="F165" s="139"/>
      <c r="G165" s="140"/>
    </row>
    <row r="166" spans="1:7" ht="12.75">
      <c r="A166" s="141"/>
      <c r="B166" s="142" t="s">
        <v>76</v>
      </c>
      <c r="C166" s="143" t="str">
        <f>CONCATENATE(B163," ",C163)</f>
        <v>91 Doplňující práce na komunikaci</v>
      </c>
      <c r="D166" s="144"/>
      <c r="E166" s="145"/>
      <c r="F166" s="146"/>
      <c r="G166" s="147">
        <f>SUM(G163:G165)</f>
        <v>0</v>
      </c>
    </row>
    <row r="167" spans="1:7" ht="12.75">
      <c r="A167" s="120" t="s">
        <v>72</v>
      </c>
      <c r="B167" s="121" t="s">
        <v>842</v>
      </c>
      <c r="C167" s="122" t="s">
        <v>843</v>
      </c>
      <c r="D167" s="123"/>
      <c r="E167" s="124"/>
      <c r="F167" s="124"/>
      <c r="G167" s="125"/>
    </row>
    <row r="168" spans="1:7" ht="12.75">
      <c r="A168" s="128">
        <v>53</v>
      </c>
      <c r="B168" s="129" t="s">
        <v>844</v>
      </c>
      <c r="C168" s="130" t="s">
        <v>845</v>
      </c>
      <c r="D168" s="131" t="s">
        <v>111</v>
      </c>
      <c r="E168" s="132">
        <v>990</v>
      </c>
      <c r="F168" s="132">
        <v>0</v>
      </c>
      <c r="G168" s="133">
        <f>E168*F168</f>
        <v>0</v>
      </c>
    </row>
    <row r="169" spans="1:7" ht="12.75">
      <c r="A169" s="134"/>
      <c r="B169" s="350"/>
      <c r="C169" s="540" t="s">
        <v>650</v>
      </c>
      <c r="D169" s="541" t="s">
        <v>650</v>
      </c>
      <c r="E169" s="138">
        <v>834.1</v>
      </c>
      <c r="F169" s="139"/>
      <c r="G169" s="140"/>
    </row>
    <row r="170" spans="1:7" ht="12.75">
      <c r="A170" s="134"/>
      <c r="B170" s="137"/>
      <c r="C170" s="540" t="s">
        <v>651</v>
      </c>
      <c r="D170" s="541" t="s">
        <v>651</v>
      </c>
      <c r="E170" s="138">
        <v>156.75</v>
      </c>
      <c r="F170" s="139"/>
      <c r="G170" s="140"/>
    </row>
    <row r="171" spans="1:7" ht="12.75">
      <c r="A171" s="128">
        <v>54</v>
      </c>
      <c r="B171" s="129" t="s">
        <v>846</v>
      </c>
      <c r="C171" s="130" t="s">
        <v>847</v>
      </c>
      <c r="D171" s="131" t="s">
        <v>111</v>
      </c>
      <c r="E171" s="132">
        <v>1485</v>
      </c>
      <c r="F171" s="132">
        <v>0</v>
      </c>
      <c r="G171" s="133">
        <f>E171*F171</f>
        <v>0</v>
      </c>
    </row>
    <row r="172" spans="1:7" ht="12.75">
      <c r="A172" s="134"/>
      <c r="B172" s="350"/>
      <c r="C172" s="540" t="s">
        <v>652</v>
      </c>
      <c r="D172" s="541"/>
      <c r="E172" s="138">
        <v>1485</v>
      </c>
      <c r="F172" s="139"/>
      <c r="G172" s="140"/>
    </row>
    <row r="173" spans="1:7" ht="12.75">
      <c r="A173" s="128">
        <v>55</v>
      </c>
      <c r="B173" s="129" t="s">
        <v>848</v>
      </c>
      <c r="C173" s="130" t="s">
        <v>849</v>
      </c>
      <c r="D173" s="131" t="s">
        <v>850</v>
      </c>
      <c r="E173" s="132">
        <v>150</v>
      </c>
      <c r="F173" s="132">
        <v>0</v>
      </c>
      <c r="G173" s="133">
        <f>E173*F173</f>
        <v>0</v>
      </c>
    </row>
    <row r="174" spans="1:7" ht="12.75">
      <c r="A174" s="128">
        <v>56</v>
      </c>
      <c r="B174" s="129" t="s">
        <v>851</v>
      </c>
      <c r="C174" s="130" t="s">
        <v>852</v>
      </c>
      <c r="D174" s="131" t="s">
        <v>111</v>
      </c>
      <c r="E174" s="132">
        <v>990</v>
      </c>
      <c r="F174" s="132">
        <v>0</v>
      </c>
      <c r="G174" s="133">
        <f>E174*F174</f>
        <v>0</v>
      </c>
    </row>
    <row r="175" spans="1:7" ht="12.75">
      <c r="A175" s="134"/>
      <c r="B175" s="350"/>
      <c r="C175" s="540" t="s">
        <v>650</v>
      </c>
      <c r="D175" s="541" t="s">
        <v>650</v>
      </c>
      <c r="E175" s="138">
        <v>834.1</v>
      </c>
      <c r="F175" s="139"/>
      <c r="G175" s="140"/>
    </row>
    <row r="176" spans="1:7" ht="12.75">
      <c r="A176" s="134"/>
      <c r="B176" s="137"/>
      <c r="C176" s="540" t="s">
        <v>651</v>
      </c>
      <c r="D176" s="541" t="s">
        <v>651</v>
      </c>
      <c r="E176" s="138">
        <v>156.75</v>
      </c>
      <c r="F176" s="139"/>
      <c r="G176" s="140"/>
    </row>
    <row r="177" spans="1:7" ht="12.75">
      <c r="A177" s="141"/>
      <c r="B177" s="142" t="s">
        <v>76</v>
      </c>
      <c r="C177" s="143" t="str">
        <f>CONCATENATE(B167," ",C167)</f>
        <v>94 Lešení a stavební výtahy</v>
      </c>
      <c r="D177" s="144"/>
      <c r="E177" s="145"/>
      <c r="F177" s="146"/>
      <c r="G177" s="147">
        <f>SUM(G167:G176)</f>
        <v>0</v>
      </c>
    </row>
    <row r="178" spans="1:7" ht="12.75">
      <c r="A178" s="120" t="s">
        <v>72</v>
      </c>
      <c r="B178" s="121" t="s">
        <v>2455</v>
      </c>
      <c r="C178" s="122" t="s">
        <v>2456</v>
      </c>
      <c r="D178" s="123"/>
      <c r="E178" s="124"/>
      <c r="F178" s="124"/>
      <c r="G178" s="125"/>
    </row>
    <row r="179" spans="1:7" ht="22.5">
      <c r="A179" s="128">
        <v>57</v>
      </c>
      <c r="B179" s="129" t="s">
        <v>439</v>
      </c>
      <c r="C179" s="130" t="s">
        <v>853</v>
      </c>
      <c r="D179" s="131" t="s">
        <v>83</v>
      </c>
      <c r="E179" s="132">
        <v>12.6547</v>
      </c>
      <c r="F179" s="132">
        <v>0</v>
      </c>
      <c r="G179" s="133">
        <f>E179*F179</f>
        <v>0</v>
      </c>
    </row>
    <row r="180" spans="1:7" ht="12.75">
      <c r="A180" s="134"/>
      <c r="B180" s="137"/>
      <c r="C180" s="540" t="s">
        <v>832</v>
      </c>
      <c r="D180" s="541"/>
      <c r="E180" s="138">
        <v>12.6547</v>
      </c>
      <c r="F180" s="139"/>
      <c r="G180" s="140"/>
    </row>
    <row r="181" spans="1:7" ht="12.75">
      <c r="A181" s="128">
        <v>58</v>
      </c>
      <c r="B181" s="129" t="s">
        <v>854</v>
      </c>
      <c r="C181" s="130" t="s">
        <v>855</v>
      </c>
      <c r="D181" s="131" t="s">
        <v>111</v>
      </c>
      <c r="E181" s="132">
        <v>89.89</v>
      </c>
      <c r="F181" s="132">
        <v>0</v>
      </c>
      <c r="G181" s="133">
        <f>E181*F181</f>
        <v>0</v>
      </c>
    </row>
    <row r="182" spans="1:7" ht="12.75">
      <c r="A182" s="134"/>
      <c r="B182" s="137"/>
      <c r="C182" s="540" t="s">
        <v>856</v>
      </c>
      <c r="D182" s="541"/>
      <c r="E182" s="138">
        <v>0</v>
      </c>
      <c r="F182" s="139"/>
      <c r="G182" s="140"/>
    </row>
    <row r="183" spans="1:7" ht="12.75">
      <c r="A183" s="134"/>
      <c r="B183" s="137"/>
      <c r="C183" s="540" t="s">
        <v>857</v>
      </c>
      <c r="D183" s="541"/>
      <c r="E183" s="138">
        <v>42.16</v>
      </c>
      <c r="F183" s="139"/>
      <c r="G183" s="140"/>
    </row>
    <row r="184" spans="1:7" ht="12.75">
      <c r="A184" s="134"/>
      <c r="B184" s="137"/>
      <c r="C184" s="540" t="s">
        <v>823</v>
      </c>
      <c r="D184" s="541"/>
      <c r="E184" s="138">
        <v>1</v>
      </c>
      <c r="F184" s="139"/>
      <c r="G184" s="140"/>
    </row>
    <row r="185" spans="1:7" ht="12.75">
      <c r="A185" s="134"/>
      <c r="B185" s="137"/>
      <c r="C185" s="540" t="s">
        <v>824</v>
      </c>
      <c r="D185" s="541"/>
      <c r="E185" s="138">
        <v>1.09</v>
      </c>
      <c r="F185" s="139"/>
      <c r="G185" s="140"/>
    </row>
    <row r="186" spans="1:7" ht="12.75">
      <c r="A186" s="134"/>
      <c r="B186" s="137"/>
      <c r="C186" s="540" t="s">
        <v>858</v>
      </c>
      <c r="D186" s="541"/>
      <c r="E186" s="138">
        <v>44.64</v>
      </c>
      <c r="F186" s="139"/>
      <c r="G186" s="140"/>
    </row>
    <row r="187" spans="1:7" ht="12.75">
      <c r="A187" s="134"/>
      <c r="B187" s="137"/>
      <c r="C187" s="540" t="s">
        <v>823</v>
      </c>
      <c r="D187" s="541"/>
      <c r="E187" s="138">
        <v>1</v>
      </c>
      <c r="F187" s="139"/>
      <c r="G187" s="140"/>
    </row>
    <row r="188" spans="1:7" ht="12.75">
      <c r="A188" s="128">
        <v>59</v>
      </c>
      <c r="B188" s="129" t="s">
        <v>653</v>
      </c>
      <c r="C188" s="130" t="s">
        <v>654</v>
      </c>
      <c r="D188" s="131" t="s">
        <v>111</v>
      </c>
      <c r="E188" s="132">
        <f>SUM(E189:E192)</f>
        <v>796.2</v>
      </c>
      <c r="F188" s="132">
        <v>0</v>
      </c>
      <c r="G188" s="133">
        <f>E188*F188</f>
        <v>0</v>
      </c>
    </row>
    <row r="189" spans="1:7" ht="12.75">
      <c r="A189" s="134"/>
      <c r="B189" s="350"/>
      <c r="C189" s="540" t="s">
        <v>2227</v>
      </c>
      <c r="D189" s="541"/>
      <c r="E189" s="138">
        <v>697.2</v>
      </c>
      <c r="F189" s="345"/>
      <c r="G189" s="140"/>
    </row>
    <row r="190" spans="1:7" ht="12.75">
      <c r="A190" s="134"/>
      <c r="B190" s="137"/>
      <c r="C190" s="540" t="s">
        <v>2228</v>
      </c>
      <c r="D190" s="541"/>
      <c r="E190" s="138">
        <v>52</v>
      </c>
      <c r="F190" s="345"/>
      <c r="G190" s="140"/>
    </row>
    <row r="191" spans="1:7" ht="12.75">
      <c r="A191" s="134"/>
      <c r="B191" s="137"/>
      <c r="C191" s="540" t="s">
        <v>2229</v>
      </c>
      <c r="D191" s="541"/>
      <c r="E191" s="138">
        <v>28</v>
      </c>
      <c r="F191" s="345"/>
      <c r="G191" s="140"/>
    </row>
    <row r="192" spans="1:7" ht="12.75">
      <c r="A192" s="134"/>
      <c r="B192" s="137"/>
      <c r="C192" s="540" t="s">
        <v>2230</v>
      </c>
      <c r="D192" s="541"/>
      <c r="E192" s="138">
        <v>19</v>
      </c>
      <c r="F192" s="345"/>
      <c r="G192" s="140"/>
    </row>
    <row r="193" spans="1:7" ht="12.75">
      <c r="A193" s="141"/>
      <c r="B193" s="142" t="s">
        <v>76</v>
      </c>
      <c r="C193" s="143" t="str">
        <f>CONCATENATE(B178," ",C178)</f>
        <v>96 Bourání konstrukcí</v>
      </c>
      <c r="D193" s="144"/>
      <c r="E193" s="145"/>
      <c r="F193" s="146"/>
      <c r="G193" s="147">
        <f>SUM(G178:G192)</f>
        <v>0</v>
      </c>
    </row>
    <row r="194" spans="1:7" ht="12.75">
      <c r="A194" s="120" t="s">
        <v>72</v>
      </c>
      <c r="B194" s="121" t="s">
        <v>519</v>
      </c>
      <c r="C194" s="122" t="s">
        <v>520</v>
      </c>
      <c r="D194" s="123"/>
      <c r="E194" s="124"/>
      <c r="F194" s="124"/>
      <c r="G194" s="125"/>
    </row>
    <row r="195" spans="1:7" ht="12.75">
      <c r="A195" s="128">
        <v>60</v>
      </c>
      <c r="B195" s="129" t="s">
        <v>521</v>
      </c>
      <c r="C195" s="130" t="s">
        <v>522</v>
      </c>
      <c r="D195" s="131" t="s">
        <v>106</v>
      </c>
      <c r="E195" s="132">
        <v>158.27</v>
      </c>
      <c r="F195" s="132">
        <v>0</v>
      </c>
      <c r="G195" s="133">
        <f>E195*F195</f>
        <v>0</v>
      </c>
    </row>
    <row r="196" spans="1:7" ht="12.75">
      <c r="A196" s="141"/>
      <c r="B196" s="142" t="s">
        <v>76</v>
      </c>
      <c r="C196" s="143" t="str">
        <f>CONCATENATE(B194," ",C194)</f>
        <v>99 Staveništní přesun hmot</v>
      </c>
      <c r="D196" s="144"/>
      <c r="E196" s="145"/>
      <c r="F196" s="146"/>
      <c r="G196" s="147">
        <f>SUM(G194:G195)</f>
        <v>0</v>
      </c>
    </row>
    <row r="197" spans="1:7" ht="12.75">
      <c r="A197" s="120" t="s">
        <v>72</v>
      </c>
      <c r="B197" s="121" t="s">
        <v>523</v>
      </c>
      <c r="C197" s="122" t="s">
        <v>524</v>
      </c>
      <c r="D197" s="123"/>
      <c r="E197" s="124"/>
      <c r="F197" s="124"/>
      <c r="G197" s="125"/>
    </row>
    <row r="198" spans="1:7" ht="12.75">
      <c r="A198" s="128">
        <v>61</v>
      </c>
      <c r="B198" s="129" t="s">
        <v>859</v>
      </c>
      <c r="C198" s="130" t="s">
        <v>860</v>
      </c>
      <c r="D198" s="131" t="s">
        <v>111</v>
      </c>
      <c r="E198" s="132">
        <v>76</v>
      </c>
      <c r="F198" s="132">
        <v>0</v>
      </c>
      <c r="G198" s="133">
        <f>E198*F198</f>
        <v>0</v>
      </c>
    </row>
    <row r="199" spans="1:7" ht="12.75">
      <c r="A199" s="134"/>
      <c r="B199" s="350"/>
      <c r="C199" s="540" t="s">
        <v>649</v>
      </c>
      <c r="D199" s="541"/>
      <c r="E199" s="138">
        <v>76</v>
      </c>
      <c r="F199" s="139"/>
      <c r="G199" s="140"/>
    </row>
    <row r="200" spans="1:7" ht="12.75">
      <c r="A200" s="128">
        <v>62</v>
      </c>
      <c r="B200" s="129" t="s">
        <v>573</v>
      </c>
      <c r="C200" s="130" t="s">
        <v>574</v>
      </c>
      <c r="D200" s="131" t="s">
        <v>61</v>
      </c>
      <c r="E200" s="132">
        <v>0</v>
      </c>
      <c r="F200" s="132">
        <v>0</v>
      </c>
      <c r="G200" s="133">
        <f>E200*F200</f>
        <v>0</v>
      </c>
    </row>
    <row r="201" spans="1:7" ht="12.75">
      <c r="A201" s="141"/>
      <c r="B201" s="142" t="s">
        <v>76</v>
      </c>
      <c r="C201" s="143" t="str">
        <f>CONCATENATE(B197," ",C197)</f>
        <v>711 Izolace proti vodě</v>
      </c>
      <c r="D201" s="144"/>
      <c r="E201" s="145"/>
      <c r="F201" s="146"/>
      <c r="G201" s="147">
        <f>SUM(G197:G200)</f>
        <v>0</v>
      </c>
    </row>
    <row r="202" spans="1:7" ht="12.75">
      <c r="A202" s="120" t="s">
        <v>72</v>
      </c>
      <c r="B202" s="121" t="s">
        <v>861</v>
      </c>
      <c r="C202" s="122" t="s">
        <v>862</v>
      </c>
      <c r="D202" s="123"/>
      <c r="E202" s="124"/>
      <c r="F202" s="124"/>
      <c r="G202" s="125"/>
    </row>
    <row r="203" spans="1:7" ht="22.5">
      <c r="A203" s="128">
        <v>63</v>
      </c>
      <c r="B203" s="129" t="s">
        <v>863</v>
      </c>
      <c r="C203" s="130" t="s">
        <v>864</v>
      </c>
      <c r="D203" s="131" t="s">
        <v>111</v>
      </c>
      <c r="E203" s="132">
        <v>158.184</v>
      </c>
      <c r="F203" s="132">
        <v>0</v>
      </c>
      <c r="G203" s="133">
        <f>E203*F203</f>
        <v>0</v>
      </c>
    </row>
    <row r="204" spans="1:7" ht="12.75">
      <c r="A204" s="134"/>
      <c r="B204" s="137"/>
      <c r="C204" s="540" t="s">
        <v>865</v>
      </c>
      <c r="D204" s="541"/>
      <c r="E204" s="138">
        <v>158.184</v>
      </c>
      <c r="F204" s="139"/>
      <c r="G204" s="140"/>
    </row>
    <row r="205" spans="1:7" ht="22.5">
      <c r="A205" s="128">
        <v>64</v>
      </c>
      <c r="B205" s="129" t="s">
        <v>866</v>
      </c>
      <c r="C205" s="130" t="s">
        <v>867</v>
      </c>
      <c r="D205" s="131" t="s">
        <v>111</v>
      </c>
      <c r="E205" s="132">
        <v>87.6</v>
      </c>
      <c r="F205" s="132">
        <v>0</v>
      </c>
      <c r="G205" s="133">
        <f>E205*F205</f>
        <v>0</v>
      </c>
    </row>
    <row r="206" spans="1:7" ht="12.75">
      <c r="A206" s="134"/>
      <c r="B206" s="137"/>
      <c r="C206" s="540" t="s">
        <v>868</v>
      </c>
      <c r="D206" s="541"/>
      <c r="E206" s="138">
        <v>87.6</v>
      </c>
      <c r="F206" s="139"/>
      <c r="G206" s="140"/>
    </row>
    <row r="207" spans="1:7" ht="22.5">
      <c r="A207" s="128">
        <v>65</v>
      </c>
      <c r="B207" s="129" t="s">
        <v>869</v>
      </c>
      <c r="C207" s="130" t="s">
        <v>870</v>
      </c>
      <c r="D207" s="131" t="s">
        <v>111</v>
      </c>
      <c r="E207" s="132">
        <v>641.524</v>
      </c>
      <c r="F207" s="132">
        <v>0</v>
      </c>
      <c r="G207" s="133">
        <f>E207*F207</f>
        <v>0</v>
      </c>
    </row>
    <row r="208" spans="1:7" ht="12.75">
      <c r="A208" s="134"/>
      <c r="B208" s="137"/>
      <c r="C208" s="540" t="s">
        <v>871</v>
      </c>
      <c r="D208" s="541"/>
      <c r="E208" s="138">
        <v>33.58</v>
      </c>
      <c r="F208" s="139"/>
      <c r="G208" s="140"/>
    </row>
    <row r="209" spans="1:7" ht="12.75">
      <c r="A209" s="134"/>
      <c r="B209" s="137"/>
      <c r="C209" s="540" t="s">
        <v>872</v>
      </c>
      <c r="D209" s="541"/>
      <c r="E209" s="138">
        <v>607.944</v>
      </c>
      <c r="F209" s="139"/>
      <c r="G209" s="140"/>
    </row>
    <row r="210" spans="1:7" ht="22.5">
      <c r="A210" s="128">
        <v>66</v>
      </c>
      <c r="B210" s="129" t="s">
        <v>873</v>
      </c>
      <c r="C210" s="130" t="s">
        <v>874</v>
      </c>
      <c r="D210" s="131" t="s">
        <v>111</v>
      </c>
      <c r="E210" s="132">
        <v>641.524</v>
      </c>
      <c r="F210" s="132">
        <v>0</v>
      </c>
      <c r="G210" s="133">
        <f>E210*F210</f>
        <v>0</v>
      </c>
    </row>
    <row r="211" spans="1:7" ht="12.75">
      <c r="A211" s="134"/>
      <c r="B211" s="137"/>
      <c r="C211" s="540" t="s">
        <v>875</v>
      </c>
      <c r="D211" s="541"/>
      <c r="E211" s="138">
        <v>33.58</v>
      </c>
      <c r="F211" s="139"/>
      <c r="G211" s="140"/>
    </row>
    <row r="212" spans="1:7" ht="12.75">
      <c r="A212" s="134"/>
      <c r="B212" s="137"/>
      <c r="C212" s="540" t="s">
        <v>876</v>
      </c>
      <c r="D212" s="541"/>
      <c r="E212" s="138">
        <v>607.944</v>
      </c>
      <c r="F212" s="139"/>
      <c r="G212" s="140"/>
    </row>
    <row r="213" spans="1:7" ht="22.5">
      <c r="A213" s="128">
        <v>67</v>
      </c>
      <c r="B213" s="129" t="s">
        <v>877</v>
      </c>
      <c r="C213" s="130" t="s">
        <v>878</v>
      </c>
      <c r="D213" s="131" t="s">
        <v>111</v>
      </c>
      <c r="E213" s="132">
        <v>769.8288</v>
      </c>
      <c r="F213" s="132">
        <v>0</v>
      </c>
      <c r="G213" s="133">
        <f>E213*F213</f>
        <v>0</v>
      </c>
    </row>
    <row r="214" spans="1:7" ht="12.75">
      <c r="A214" s="134"/>
      <c r="B214" s="137"/>
      <c r="C214" s="540" t="s">
        <v>879</v>
      </c>
      <c r="D214" s="541"/>
      <c r="E214" s="138">
        <v>40.296</v>
      </c>
      <c r="F214" s="139"/>
      <c r="G214" s="140"/>
    </row>
    <row r="215" spans="1:7" ht="12.75">
      <c r="A215" s="134"/>
      <c r="B215" s="137"/>
      <c r="C215" s="540" t="s">
        <v>880</v>
      </c>
      <c r="D215" s="541"/>
      <c r="E215" s="138">
        <v>729.5328</v>
      </c>
      <c r="F215" s="139"/>
      <c r="G215" s="140"/>
    </row>
    <row r="216" spans="1:7" ht="12.75">
      <c r="A216" s="128">
        <v>68</v>
      </c>
      <c r="B216" s="129" t="s">
        <v>881</v>
      </c>
      <c r="C216" s="130" t="s">
        <v>882</v>
      </c>
      <c r="D216" s="131" t="s">
        <v>111</v>
      </c>
      <c r="E216" s="132">
        <v>769.8288</v>
      </c>
      <c r="F216" s="132">
        <v>0</v>
      </c>
      <c r="G216" s="133">
        <f>E216*F216</f>
        <v>0</v>
      </c>
    </row>
    <row r="217" spans="1:7" ht="12.75">
      <c r="A217" s="134"/>
      <c r="B217" s="137"/>
      <c r="C217" s="540" t="s">
        <v>883</v>
      </c>
      <c r="D217" s="541"/>
      <c r="E217" s="138">
        <v>40.296</v>
      </c>
      <c r="F217" s="139"/>
      <c r="G217" s="140"/>
    </row>
    <row r="218" spans="1:7" ht="12.75">
      <c r="A218" s="134"/>
      <c r="B218" s="137"/>
      <c r="C218" s="540" t="s">
        <v>884</v>
      </c>
      <c r="D218" s="541"/>
      <c r="E218" s="138">
        <v>729.5328</v>
      </c>
      <c r="F218" s="139"/>
      <c r="G218" s="140"/>
    </row>
    <row r="219" spans="1:7" ht="12.75">
      <c r="A219" s="128">
        <v>69</v>
      </c>
      <c r="B219" s="129" t="s">
        <v>885</v>
      </c>
      <c r="C219" s="130" t="s">
        <v>886</v>
      </c>
      <c r="D219" s="131" t="s">
        <v>61</v>
      </c>
      <c r="E219" s="132">
        <f>SUM(G205:G218)</f>
        <v>0</v>
      </c>
      <c r="F219" s="132">
        <v>0</v>
      </c>
      <c r="G219" s="133">
        <f>E219*F219</f>
        <v>0</v>
      </c>
    </row>
    <row r="220" spans="1:7" ht="12.75">
      <c r="A220" s="141"/>
      <c r="B220" s="142" t="s">
        <v>76</v>
      </c>
      <c r="C220" s="143" t="str">
        <f>CONCATENATE(B202," ",C202)</f>
        <v>712 Živičné krytiny</v>
      </c>
      <c r="D220" s="144"/>
      <c r="E220" s="145"/>
      <c r="F220" s="146"/>
      <c r="G220" s="147">
        <f>SUM(G202:G219)</f>
        <v>0</v>
      </c>
    </row>
    <row r="221" spans="1:7" ht="12.75">
      <c r="A221" s="120" t="s">
        <v>72</v>
      </c>
      <c r="B221" s="121" t="s">
        <v>887</v>
      </c>
      <c r="C221" s="122" t="s">
        <v>888</v>
      </c>
      <c r="D221" s="123"/>
      <c r="E221" s="124"/>
      <c r="F221" s="124"/>
      <c r="G221" s="125"/>
    </row>
    <row r="222" spans="1:7" ht="12.75">
      <c r="A222" s="128">
        <v>70</v>
      </c>
      <c r="B222" s="129" t="s">
        <v>889</v>
      </c>
      <c r="C222" s="130" t="s">
        <v>890</v>
      </c>
      <c r="D222" s="131" t="s">
        <v>111</v>
      </c>
      <c r="E222" s="132">
        <v>76</v>
      </c>
      <c r="F222" s="132">
        <v>0</v>
      </c>
      <c r="G222" s="133">
        <f>E222*F222</f>
        <v>0</v>
      </c>
    </row>
    <row r="223" spans="1:7" ht="12.75">
      <c r="A223" s="134"/>
      <c r="B223" s="350"/>
      <c r="C223" s="540" t="s">
        <v>649</v>
      </c>
      <c r="D223" s="541"/>
      <c r="E223" s="138">
        <v>76</v>
      </c>
      <c r="F223" s="139"/>
      <c r="G223" s="140"/>
    </row>
    <row r="224" spans="1:7" ht="22.5">
      <c r="A224" s="128">
        <v>71</v>
      </c>
      <c r="B224" s="129" t="s">
        <v>891</v>
      </c>
      <c r="C224" s="130" t="s">
        <v>892</v>
      </c>
      <c r="D224" s="131" t="s">
        <v>111</v>
      </c>
      <c r="E224" s="132">
        <v>33.58</v>
      </c>
      <c r="F224" s="132">
        <v>0</v>
      </c>
      <c r="G224" s="133">
        <f>E224*F224</f>
        <v>0</v>
      </c>
    </row>
    <row r="225" spans="1:7" ht="12.75">
      <c r="A225" s="134"/>
      <c r="B225" s="137"/>
      <c r="C225" s="540" t="s">
        <v>875</v>
      </c>
      <c r="D225" s="541"/>
      <c r="E225" s="138">
        <v>33.58</v>
      </c>
      <c r="F225" s="139"/>
      <c r="G225" s="140"/>
    </row>
    <row r="226" spans="1:7" ht="22.5">
      <c r="A226" s="128">
        <v>72</v>
      </c>
      <c r="B226" s="129" t="s">
        <v>893</v>
      </c>
      <c r="C226" s="130" t="s">
        <v>894</v>
      </c>
      <c r="D226" s="131" t="s">
        <v>111</v>
      </c>
      <c r="E226" s="132">
        <v>607.944</v>
      </c>
      <c r="F226" s="132">
        <v>0</v>
      </c>
      <c r="G226" s="133">
        <f>E226*F226</f>
        <v>0</v>
      </c>
    </row>
    <row r="227" spans="1:7" ht="12.75">
      <c r="A227" s="134"/>
      <c r="B227" s="137"/>
      <c r="C227" s="540" t="s">
        <v>876</v>
      </c>
      <c r="D227" s="541"/>
      <c r="E227" s="138">
        <v>607.944</v>
      </c>
      <c r="F227" s="139"/>
      <c r="G227" s="140"/>
    </row>
    <row r="228" spans="1:7" ht="12.75">
      <c r="A228" s="128">
        <v>73</v>
      </c>
      <c r="B228" s="129" t="s">
        <v>895</v>
      </c>
      <c r="C228" s="130" t="s">
        <v>896</v>
      </c>
      <c r="D228" s="131" t="s">
        <v>111</v>
      </c>
      <c r="E228" s="132">
        <v>77.52</v>
      </c>
      <c r="F228" s="132">
        <v>0</v>
      </c>
      <c r="G228" s="133">
        <f>E228*F228</f>
        <v>0</v>
      </c>
    </row>
    <row r="229" spans="1:7" ht="12.75">
      <c r="A229" s="134"/>
      <c r="B229" s="350"/>
      <c r="C229" s="540" t="s">
        <v>655</v>
      </c>
      <c r="D229" s="541"/>
      <c r="E229" s="138">
        <v>77.52</v>
      </c>
      <c r="F229" s="139"/>
      <c r="G229" s="140"/>
    </row>
    <row r="230" spans="1:7" ht="12.75">
      <c r="A230" s="128">
        <v>74</v>
      </c>
      <c r="B230" s="129" t="s">
        <v>897</v>
      </c>
      <c r="C230" s="130" t="s">
        <v>898</v>
      </c>
      <c r="D230" s="131" t="s">
        <v>83</v>
      </c>
      <c r="E230" s="132">
        <v>87.5439</v>
      </c>
      <c r="F230" s="132">
        <v>0</v>
      </c>
      <c r="G230" s="133">
        <f>E230*F230</f>
        <v>0</v>
      </c>
    </row>
    <row r="231" spans="1:7" ht="12.75">
      <c r="A231" s="134"/>
      <c r="B231" s="137"/>
      <c r="C231" s="540" t="s">
        <v>899</v>
      </c>
      <c r="D231" s="541"/>
      <c r="E231" s="138">
        <v>87.5439</v>
      </c>
      <c r="F231" s="139"/>
      <c r="G231" s="140"/>
    </row>
    <row r="232" spans="1:7" ht="12.75">
      <c r="A232" s="128">
        <v>75</v>
      </c>
      <c r="B232" s="129" t="s">
        <v>900</v>
      </c>
      <c r="C232" s="130" t="s">
        <v>901</v>
      </c>
      <c r="D232" s="131" t="s">
        <v>111</v>
      </c>
      <c r="E232" s="132">
        <v>729.5328</v>
      </c>
      <c r="F232" s="132">
        <v>0</v>
      </c>
      <c r="G232" s="133">
        <f>E232*F232</f>
        <v>0</v>
      </c>
    </row>
    <row r="233" spans="1:7" ht="12.75">
      <c r="A233" s="134"/>
      <c r="B233" s="137"/>
      <c r="C233" s="540" t="s">
        <v>880</v>
      </c>
      <c r="D233" s="541"/>
      <c r="E233" s="138">
        <v>729.5328</v>
      </c>
      <c r="F233" s="139"/>
      <c r="G233" s="140"/>
    </row>
    <row r="234" spans="1:7" ht="12.75">
      <c r="A234" s="128">
        <v>76</v>
      </c>
      <c r="B234" s="129" t="s">
        <v>902</v>
      </c>
      <c r="C234" s="130" t="s">
        <v>903</v>
      </c>
      <c r="D234" s="131" t="s">
        <v>83</v>
      </c>
      <c r="E234" s="132">
        <v>8.1264</v>
      </c>
      <c r="F234" s="132">
        <v>0</v>
      </c>
      <c r="G234" s="133">
        <f>E234*F234</f>
        <v>0</v>
      </c>
    </row>
    <row r="235" spans="1:7" ht="12.75">
      <c r="A235" s="134"/>
      <c r="B235" s="137"/>
      <c r="C235" s="540" t="s">
        <v>904</v>
      </c>
      <c r="D235" s="541"/>
      <c r="E235" s="138">
        <v>8.1264</v>
      </c>
      <c r="F235" s="139"/>
      <c r="G235" s="140"/>
    </row>
    <row r="236" spans="1:7" ht="12.75">
      <c r="A236" s="128">
        <v>77</v>
      </c>
      <c r="B236" s="129" t="s">
        <v>905</v>
      </c>
      <c r="C236" s="130" t="s">
        <v>906</v>
      </c>
      <c r="D236" s="131" t="s">
        <v>61</v>
      </c>
      <c r="E236" s="132">
        <f>SUM(G222:G235)</f>
        <v>0</v>
      </c>
      <c r="F236" s="132">
        <v>0</v>
      </c>
      <c r="G236" s="133">
        <f>E236*F236</f>
        <v>0</v>
      </c>
    </row>
    <row r="237" spans="1:7" ht="12.75">
      <c r="A237" s="141"/>
      <c r="B237" s="142" t="s">
        <v>76</v>
      </c>
      <c r="C237" s="143" t="str">
        <f>CONCATENATE(B221," ",C221)</f>
        <v>713 Izolace tepelné</v>
      </c>
      <c r="D237" s="144"/>
      <c r="E237" s="145"/>
      <c r="F237" s="146"/>
      <c r="G237" s="147">
        <f>SUM(G221:G236)</f>
        <v>0</v>
      </c>
    </row>
    <row r="238" spans="1:15" s="103" customFormat="1" ht="12.75">
      <c r="A238" s="120" t="s">
        <v>72</v>
      </c>
      <c r="B238" s="121" t="s">
        <v>575</v>
      </c>
      <c r="C238" s="122" t="s">
        <v>576</v>
      </c>
      <c r="D238" s="123"/>
      <c r="E238" s="124"/>
      <c r="F238" s="124"/>
      <c r="G238" s="125"/>
      <c r="H238" s="126"/>
      <c r="I238" s="126"/>
      <c r="O238" s="127">
        <v>1</v>
      </c>
    </row>
    <row r="239" spans="1:104" s="103" customFormat="1" ht="12.75">
      <c r="A239" s="128">
        <v>78</v>
      </c>
      <c r="B239" s="129" t="s">
        <v>1109</v>
      </c>
      <c r="C239" s="130" t="s">
        <v>1107</v>
      </c>
      <c r="D239" s="131" t="s">
        <v>2440</v>
      </c>
      <c r="E239" s="132">
        <v>4</v>
      </c>
      <c r="F239" s="132">
        <v>0</v>
      </c>
      <c r="G239" s="133">
        <f>E239*F239</f>
        <v>0</v>
      </c>
      <c r="O239" s="127">
        <v>2</v>
      </c>
      <c r="AA239" s="103">
        <v>1</v>
      </c>
      <c r="AZ239" s="103">
        <v>2</v>
      </c>
      <c r="BA239" s="103">
        <f>IF(AZ239=1,G239,0)</f>
        <v>0</v>
      </c>
      <c r="BB239" s="103">
        <f>IF(AZ239=2,G239,0)</f>
        <v>0</v>
      </c>
      <c r="BC239" s="103">
        <f>IF(AZ239=3,G239,0)</f>
        <v>0</v>
      </c>
      <c r="BD239" s="103">
        <f>IF(AZ239=4,G239,0)</f>
        <v>0</v>
      </c>
      <c r="BE239" s="103">
        <f>IF(AZ239=5,G239,0)</f>
        <v>0</v>
      </c>
      <c r="CA239" s="127">
        <v>1</v>
      </c>
      <c r="CB239" s="127">
        <v>7</v>
      </c>
      <c r="CZ239" s="103">
        <v>0</v>
      </c>
    </row>
    <row r="240" spans="1:104" s="103" customFormat="1" ht="22.5">
      <c r="A240" s="128">
        <v>79</v>
      </c>
      <c r="B240" s="129" t="s">
        <v>1108</v>
      </c>
      <c r="C240" s="130" t="s">
        <v>1110</v>
      </c>
      <c r="D240" s="131" t="s">
        <v>2440</v>
      </c>
      <c r="E240" s="132">
        <v>4</v>
      </c>
      <c r="F240" s="132">
        <v>0</v>
      </c>
      <c r="G240" s="133">
        <f>E240*F240</f>
        <v>0</v>
      </c>
      <c r="O240" s="127">
        <v>2</v>
      </c>
      <c r="AA240" s="103">
        <v>1</v>
      </c>
      <c r="AZ240" s="103">
        <v>2</v>
      </c>
      <c r="BA240" s="103">
        <f>IF(AZ240=1,G240,0)</f>
        <v>0</v>
      </c>
      <c r="BB240" s="103">
        <f>IF(AZ240=2,G240,0)</f>
        <v>0</v>
      </c>
      <c r="BC240" s="103">
        <f>IF(AZ240=3,G240,0)</f>
        <v>0</v>
      </c>
      <c r="BD240" s="103">
        <f>IF(AZ240=4,G240,0)</f>
        <v>0</v>
      </c>
      <c r="BE240" s="103">
        <f>IF(AZ240=5,G240,0)</f>
        <v>0</v>
      </c>
      <c r="CA240" s="127">
        <v>1</v>
      </c>
      <c r="CB240" s="127">
        <v>7</v>
      </c>
      <c r="CZ240" s="103">
        <v>0</v>
      </c>
    </row>
    <row r="241" spans="1:57" s="103" customFormat="1" ht="12.75">
      <c r="A241" s="141"/>
      <c r="B241" s="142" t="s">
        <v>76</v>
      </c>
      <c r="C241" s="143" t="str">
        <f>CONCATENATE(B238," ",C238)</f>
        <v>721  Zdravotechnika</v>
      </c>
      <c r="D241" s="144"/>
      <c r="E241" s="145"/>
      <c r="F241" s="146"/>
      <c r="G241" s="147">
        <f>SUM(G238:G240)</f>
        <v>0</v>
      </c>
      <c r="O241" s="127">
        <v>4</v>
      </c>
      <c r="BA241" s="148">
        <f>SUM(BA238:BA239)</f>
        <v>0</v>
      </c>
      <c r="BB241" s="148">
        <f>SUM(BB238:BB239)</f>
        <v>0</v>
      </c>
      <c r="BC241" s="148">
        <f>SUM(BC238:BC239)</f>
        <v>0</v>
      </c>
      <c r="BD241" s="148">
        <f>SUM(BD238:BD239)</f>
        <v>0</v>
      </c>
      <c r="BE241" s="148">
        <f>SUM(BE238:BE239)</f>
        <v>0</v>
      </c>
    </row>
    <row r="242" spans="1:7" ht="12.75">
      <c r="A242" s="120" t="s">
        <v>72</v>
      </c>
      <c r="B242" s="121" t="s">
        <v>589</v>
      </c>
      <c r="C242" s="122" t="s">
        <v>590</v>
      </c>
      <c r="D242" s="123"/>
      <c r="E242" s="124"/>
      <c r="F242" s="124"/>
      <c r="G242" s="125"/>
    </row>
    <row r="243" spans="1:7" ht="12.75">
      <c r="A243" s="128">
        <v>80</v>
      </c>
      <c r="B243" s="129" t="s">
        <v>908</v>
      </c>
      <c r="C243" s="130" t="s">
        <v>909</v>
      </c>
      <c r="D243" s="131" t="s">
        <v>158</v>
      </c>
      <c r="E243" s="132">
        <v>89.76</v>
      </c>
      <c r="F243" s="132">
        <v>0</v>
      </c>
      <c r="G243" s="133">
        <f>E243*F243</f>
        <v>0</v>
      </c>
    </row>
    <row r="244" spans="1:7" ht="12.75">
      <c r="A244" s="134"/>
      <c r="B244" s="137"/>
      <c r="C244" s="540" t="s">
        <v>828</v>
      </c>
      <c r="D244" s="541"/>
      <c r="E244" s="138">
        <v>44.88</v>
      </c>
      <c r="F244" s="139"/>
      <c r="G244" s="140"/>
    </row>
    <row r="245" spans="1:7" ht="12.75">
      <c r="A245" s="134"/>
      <c r="B245" s="137"/>
      <c r="C245" s="540" t="s">
        <v>829</v>
      </c>
      <c r="D245" s="541"/>
      <c r="E245" s="138">
        <v>44.88</v>
      </c>
      <c r="F245" s="139"/>
      <c r="G245" s="140"/>
    </row>
    <row r="246" spans="1:7" ht="12.75">
      <c r="A246" s="128">
        <v>81</v>
      </c>
      <c r="B246" s="129" t="s">
        <v>656</v>
      </c>
      <c r="C246" s="130" t="s">
        <v>657</v>
      </c>
      <c r="D246" s="131" t="s">
        <v>158</v>
      </c>
      <c r="E246" s="132">
        <v>87.6</v>
      </c>
      <c r="F246" s="132">
        <v>0</v>
      </c>
      <c r="G246" s="133">
        <f>E246*F246</f>
        <v>0</v>
      </c>
    </row>
    <row r="247" spans="1:7" ht="12.75">
      <c r="A247" s="134"/>
      <c r="B247" s="137"/>
      <c r="C247" s="540" t="s">
        <v>907</v>
      </c>
      <c r="D247" s="541"/>
      <c r="E247" s="138">
        <v>87.6</v>
      </c>
      <c r="F247" s="139"/>
      <c r="G247" s="140"/>
    </row>
    <row r="248" spans="1:7" ht="12.75">
      <c r="A248" s="128">
        <v>82</v>
      </c>
      <c r="B248" s="129" t="s">
        <v>658</v>
      </c>
      <c r="C248" s="130" t="s">
        <v>659</v>
      </c>
      <c r="D248" s="131" t="s">
        <v>158</v>
      </c>
      <c r="E248" s="132">
        <v>37.6</v>
      </c>
      <c r="F248" s="132">
        <v>0</v>
      </c>
      <c r="G248" s="133">
        <f>E248*F248</f>
        <v>0</v>
      </c>
    </row>
    <row r="249" spans="1:7" ht="12.75">
      <c r="A249" s="134"/>
      <c r="B249" s="137"/>
      <c r="C249" s="540" t="s">
        <v>660</v>
      </c>
      <c r="D249" s="541"/>
      <c r="E249" s="138">
        <v>37.6</v>
      </c>
      <c r="F249" s="139"/>
      <c r="G249" s="140"/>
    </row>
    <row r="250" spans="1:7" ht="12.75">
      <c r="A250" s="128">
        <v>83</v>
      </c>
      <c r="B250" s="129" t="s">
        <v>662</v>
      </c>
      <c r="C250" s="130" t="s">
        <v>661</v>
      </c>
      <c r="D250" s="131" t="s">
        <v>158</v>
      </c>
      <c r="E250" s="132">
        <v>12.1</v>
      </c>
      <c r="F250" s="132">
        <v>0</v>
      </c>
      <c r="G250" s="133">
        <f>E250*F250</f>
        <v>0</v>
      </c>
    </row>
    <row r="251" spans="1:7" ht="12.75">
      <c r="A251" s="128">
        <v>84</v>
      </c>
      <c r="B251" s="129" t="s">
        <v>664</v>
      </c>
      <c r="C251" s="130" t="s">
        <v>665</v>
      </c>
      <c r="D251" s="131" t="s">
        <v>158</v>
      </c>
      <c r="E251" s="132">
        <v>2.5</v>
      </c>
      <c r="F251" s="132">
        <v>0</v>
      </c>
      <c r="G251" s="133">
        <f>E251*F251</f>
        <v>0</v>
      </c>
    </row>
    <row r="252" spans="1:7" ht="12.75">
      <c r="A252" s="134"/>
      <c r="B252" s="137"/>
      <c r="C252" s="540" t="s">
        <v>666</v>
      </c>
      <c r="D252" s="541"/>
      <c r="E252" s="138">
        <v>2.5</v>
      </c>
      <c r="F252" s="139"/>
      <c r="G252" s="140"/>
    </row>
    <row r="253" spans="1:7" ht="22.5">
      <c r="A253" s="128">
        <v>85</v>
      </c>
      <c r="B253" s="129" t="s">
        <v>663</v>
      </c>
      <c r="C253" s="130" t="s">
        <v>667</v>
      </c>
      <c r="D253" s="131" t="s">
        <v>158</v>
      </c>
      <c r="E253" s="132">
        <v>47.52</v>
      </c>
      <c r="F253" s="132">
        <v>0</v>
      </c>
      <c r="G253" s="133">
        <f aca="true" t="shared" si="0" ref="G253:G274">E253*F253</f>
        <v>0</v>
      </c>
    </row>
    <row r="254" spans="1:7" ht="22.5">
      <c r="A254" s="128">
        <v>86</v>
      </c>
      <c r="B254" s="129" t="s">
        <v>663</v>
      </c>
      <c r="C254" s="130" t="s">
        <v>668</v>
      </c>
      <c r="D254" s="131" t="s">
        <v>158</v>
      </c>
      <c r="E254" s="132">
        <v>44.88</v>
      </c>
      <c r="F254" s="132">
        <v>0</v>
      </c>
      <c r="G254" s="133">
        <f t="shared" si="0"/>
        <v>0</v>
      </c>
    </row>
    <row r="255" spans="1:7" ht="33.75">
      <c r="A255" s="128">
        <v>87</v>
      </c>
      <c r="B255" s="129" t="s">
        <v>669</v>
      </c>
      <c r="C255" s="130" t="s">
        <v>670</v>
      </c>
      <c r="D255" s="131" t="s">
        <v>111</v>
      </c>
      <c r="E255" s="132">
        <v>1</v>
      </c>
      <c r="F255" s="132">
        <v>0</v>
      </c>
      <c r="G255" s="133">
        <f t="shared" si="0"/>
        <v>0</v>
      </c>
    </row>
    <row r="256" spans="1:7" ht="22.5">
      <c r="A256" s="128">
        <v>88</v>
      </c>
      <c r="B256" s="129" t="s">
        <v>671</v>
      </c>
      <c r="C256" s="130" t="s">
        <v>672</v>
      </c>
      <c r="D256" s="131" t="s">
        <v>158</v>
      </c>
      <c r="E256" s="132">
        <v>1</v>
      </c>
      <c r="F256" s="132">
        <v>0</v>
      </c>
      <c r="G256" s="133">
        <f t="shared" si="0"/>
        <v>0</v>
      </c>
    </row>
    <row r="257" spans="1:7" ht="22.5">
      <c r="A257" s="128">
        <v>89</v>
      </c>
      <c r="B257" s="129" t="s">
        <v>673</v>
      </c>
      <c r="C257" s="130" t="s">
        <v>674</v>
      </c>
      <c r="D257" s="131" t="s">
        <v>158</v>
      </c>
      <c r="E257" s="132">
        <v>36</v>
      </c>
      <c r="F257" s="132">
        <v>0</v>
      </c>
      <c r="G257" s="133">
        <f t="shared" si="0"/>
        <v>0</v>
      </c>
    </row>
    <row r="258" spans="1:7" ht="22.5">
      <c r="A258" s="128">
        <v>90</v>
      </c>
      <c r="B258" s="129" t="s">
        <v>675</v>
      </c>
      <c r="C258" s="130" t="s">
        <v>676</v>
      </c>
      <c r="D258" s="131" t="s">
        <v>158</v>
      </c>
      <c r="E258" s="132">
        <v>1.32</v>
      </c>
      <c r="F258" s="132">
        <v>0</v>
      </c>
      <c r="G258" s="133">
        <f t="shared" si="0"/>
        <v>0</v>
      </c>
    </row>
    <row r="259" spans="1:7" ht="22.5">
      <c r="A259" s="128">
        <v>91</v>
      </c>
      <c r="B259" s="129" t="s">
        <v>677</v>
      </c>
      <c r="C259" s="130" t="s">
        <v>678</v>
      </c>
      <c r="D259" s="131" t="s">
        <v>158</v>
      </c>
      <c r="E259" s="132">
        <v>1.32</v>
      </c>
      <c r="F259" s="132">
        <v>0</v>
      </c>
      <c r="G259" s="133">
        <f t="shared" si="0"/>
        <v>0</v>
      </c>
    </row>
    <row r="260" spans="1:7" ht="22.5">
      <c r="A260" s="128">
        <v>92</v>
      </c>
      <c r="B260" s="129" t="s">
        <v>679</v>
      </c>
      <c r="C260" s="130" t="s">
        <v>682</v>
      </c>
      <c r="D260" s="131" t="s">
        <v>158</v>
      </c>
      <c r="E260" s="132">
        <v>2.84</v>
      </c>
      <c r="F260" s="132">
        <v>0</v>
      </c>
      <c r="G260" s="133">
        <f t="shared" si="0"/>
        <v>0</v>
      </c>
    </row>
    <row r="261" spans="1:7" ht="22.5">
      <c r="A261" s="128">
        <v>93</v>
      </c>
      <c r="B261" s="129" t="s">
        <v>681</v>
      </c>
      <c r="C261" s="130" t="s">
        <v>680</v>
      </c>
      <c r="D261" s="131" t="s">
        <v>158</v>
      </c>
      <c r="E261" s="132">
        <v>1.7</v>
      </c>
      <c r="F261" s="132">
        <v>0</v>
      </c>
      <c r="G261" s="133">
        <f t="shared" si="0"/>
        <v>0</v>
      </c>
    </row>
    <row r="262" spans="1:7" ht="22.5">
      <c r="A262" s="128">
        <v>94</v>
      </c>
      <c r="B262" s="129" t="s">
        <v>683</v>
      </c>
      <c r="C262" s="130" t="s">
        <v>684</v>
      </c>
      <c r="D262" s="131" t="s">
        <v>75</v>
      </c>
      <c r="E262" s="132">
        <v>4</v>
      </c>
      <c r="F262" s="132">
        <v>0</v>
      </c>
      <c r="G262" s="133">
        <f t="shared" si="0"/>
        <v>0</v>
      </c>
    </row>
    <row r="263" spans="1:7" ht="22.5">
      <c r="A263" s="128">
        <v>95</v>
      </c>
      <c r="B263" s="129" t="s">
        <v>685</v>
      </c>
      <c r="C263" s="130" t="s">
        <v>686</v>
      </c>
      <c r="D263" s="131" t="s">
        <v>158</v>
      </c>
      <c r="E263" s="132">
        <v>87.28</v>
      </c>
      <c r="F263" s="132">
        <v>0</v>
      </c>
      <c r="G263" s="133">
        <f t="shared" si="0"/>
        <v>0</v>
      </c>
    </row>
    <row r="264" spans="1:7" ht="22.5">
      <c r="A264" s="128">
        <v>96</v>
      </c>
      <c r="B264" s="129" t="s">
        <v>687</v>
      </c>
      <c r="C264" s="130" t="s">
        <v>688</v>
      </c>
      <c r="D264" s="131" t="s">
        <v>158</v>
      </c>
      <c r="E264" s="132">
        <v>87.28</v>
      </c>
      <c r="F264" s="132">
        <v>0</v>
      </c>
      <c r="G264" s="133">
        <f t="shared" si="0"/>
        <v>0</v>
      </c>
    </row>
    <row r="265" spans="1:7" ht="22.5">
      <c r="A265" s="128">
        <v>97</v>
      </c>
      <c r="B265" s="129" t="s">
        <v>687</v>
      </c>
      <c r="C265" s="130" t="s">
        <v>689</v>
      </c>
      <c r="D265" s="131" t="s">
        <v>158</v>
      </c>
      <c r="E265" s="132">
        <v>87.28</v>
      </c>
      <c r="F265" s="132">
        <v>0</v>
      </c>
      <c r="G265" s="133">
        <f t="shared" si="0"/>
        <v>0</v>
      </c>
    </row>
    <row r="266" spans="1:7" ht="22.5">
      <c r="A266" s="128">
        <v>98</v>
      </c>
      <c r="B266" s="129" t="s">
        <v>690</v>
      </c>
      <c r="C266" s="130" t="s">
        <v>691</v>
      </c>
      <c r="D266" s="131" t="s">
        <v>158</v>
      </c>
      <c r="E266" s="132">
        <v>14.6</v>
      </c>
      <c r="F266" s="132">
        <v>0</v>
      </c>
      <c r="G266" s="133">
        <f t="shared" si="0"/>
        <v>0</v>
      </c>
    </row>
    <row r="267" spans="1:7" ht="22.5">
      <c r="A267" s="128">
        <v>99</v>
      </c>
      <c r="B267" s="129" t="s">
        <v>692</v>
      </c>
      <c r="C267" s="130" t="s">
        <v>693</v>
      </c>
      <c r="D267" s="131" t="s">
        <v>158</v>
      </c>
      <c r="E267" s="132">
        <v>12.2</v>
      </c>
      <c r="F267" s="132">
        <v>0</v>
      </c>
      <c r="G267" s="133">
        <f t="shared" si="0"/>
        <v>0</v>
      </c>
    </row>
    <row r="268" spans="1:7" ht="22.5">
      <c r="A268" s="128">
        <v>100</v>
      </c>
      <c r="B268" s="129" t="s">
        <v>694</v>
      </c>
      <c r="C268" s="130" t="s">
        <v>695</v>
      </c>
      <c r="D268" s="131" t="s">
        <v>158</v>
      </c>
      <c r="E268" s="132">
        <v>12.9</v>
      </c>
      <c r="F268" s="132">
        <v>0</v>
      </c>
      <c r="G268" s="133">
        <f t="shared" si="0"/>
        <v>0</v>
      </c>
    </row>
    <row r="269" spans="1:7" ht="22.5">
      <c r="A269" s="128">
        <v>101</v>
      </c>
      <c r="B269" s="129" t="s">
        <v>696</v>
      </c>
      <c r="C269" s="130" t="s">
        <v>697</v>
      </c>
      <c r="D269" s="131" t="s">
        <v>158</v>
      </c>
      <c r="E269" s="132">
        <v>2.4</v>
      </c>
      <c r="F269" s="132">
        <v>0</v>
      </c>
      <c r="G269" s="133">
        <f t="shared" si="0"/>
        <v>0</v>
      </c>
    </row>
    <row r="270" spans="1:7" ht="22.5">
      <c r="A270" s="128">
        <v>102</v>
      </c>
      <c r="B270" s="129" t="s">
        <v>698</v>
      </c>
      <c r="C270" s="130" t="s">
        <v>699</v>
      </c>
      <c r="D270" s="131" t="s">
        <v>158</v>
      </c>
      <c r="E270" s="132">
        <v>10.8</v>
      </c>
      <c r="F270" s="132">
        <v>0</v>
      </c>
      <c r="G270" s="133">
        <f t="shared" si="0"/>
        <v>0</v>
      </c>
    </row>
    <row r="271" spans="1:7" ht="22.5">
      <c r="A271" s="128">
        <v>103</v>
      </c>
      <c r="B271" s="129" t="s">
        <v>700</v>
      </c>
      <c r="C271" s="130" t="s">
        <v>701</v>
      </c>
      <c r="D271" s="131" t="s">
        <v>75</v>
      </c>
      <c r="E271" s="132">
        <v>8</v>
      </c>
      <c r="F271" s="132">
        <v>0</v>
      </c>
      <c r="G271" s="133">
        <f t="shared" si="0"/>
        <v>0</v>
      </c>
    </row>
    <row r="272" spans="1:7" ht="22.5">
      <c r="A272" s="128">
        <v>104</v>
      </c>
      <c r="B272" s="129" t="s">
        <v>702</v>
      </c>
      <c r="C272" s="130" t="s">
        <v>703</v>
      </c>
      <c r="D272" s="131" t="s">
        <v>158</v>
      </c>
      <c r="E272" s="132">
        <v>1.6</v>
      </c>
      <c r="F272" s="132">
        <v>0</v>
      </c>
      <c r="G272" s="133">
        <f t="shared" si="0"/>
        <v>0</v>
      </c>
    </row>
    <row r="273" spans="1:7" ht="22.5">
      <c r="A273" s="128">
        <v>105</v>
      </c>
      <c r="B273" s="129" t="s">
        <v>704</v>
      </c>
      <c r="C273" s="130" t="s">
        <v>678</v>
      </c>
      <c r="D273" s="131" t="s">
        <v>158</v>
      </c>
      <c r="E273" s="132">
        <v>0.9</v>
      </c>
      <c r="F273" s="132">
        <v>0</v>
      </c>
      <c r="G273" s="133">
        <f t="shared" si="0"/>
        <v>0</v>
      </c>
    </row>
    <row r="274" spans="1:7" ht="12.75">
      <c r="A274" s="128">
        <v>106</v>
      </c>
      <c r="B274" s="129" t="s">
        <v>705</v>
      </c>
      <c r="C274" s="130" t="s">
        <v>706</v>
      </c>
      <c r="D274" s="131" t="s">
        <v>158</v>
      </c>
      <c r="E274" s="132">
        <v>25.1</v>
      </c>
      <c r="F274" s="132">
        <v>0</v>
      </c>
      <c r="G274" s="133">
        <f t="shared" si="0"/>
        <v>0</v>
      </c>
    </row>
    <row r="275" spans="1:7" ht="12.75">
      <c r="A275" s="134"/>
      <c r="B275" s="137"/>
      <c r="C275" s="540" t="s">
        <v>707</v>
      </c>
      <c r="D275" s="541"/>
      <c r="E275" s="138">
        <v>25.1</v>
      </c>
      <c r="F275" s="139"/>
      <c r="G275" s="140"/>
    </row>
    <row r="276" spans="1:7" ht="12.75">
      <c r="A276" s="128">
        <v>107</v>
      </c>
      <c r="B276" s="129" t="s">
        <v>910</v>
      </c>
      <c r="C276" s="130" t="s">
        <v>911</v>
      </c>
      <c r="D276" s="131" t="s">
        <v>61</v>
      </c>
      <c r="E276" s="132">
        <f>SUM(G253:G275)</f>
        <v>0</v>
      </c>
      <c r="F276" s="132">
        <v>0</v>
      </c>
      <c r="G276" s="133">
        <f>E276*F276</f>
        <v>0</v>
      </c>
    </row>
    <row r="277" spans="1:7" ht="12.75">
      <c r="A277" s="141"/>
      <c r="B277" s="142" t="s">
        <v>76</v>
      </c>
      <c r="C277" s="143" t="str">
        <f>CONCATENATE(B242," ",C242)</f>
        <v>764 Konstrukce klempířské</v>
      </c>
      <c r="D277" s="144"/>
      <c r="E277" s="145"/>
      <c r="F277" s="146"/>
      <c r="G277" s="147">
        <f>SUM(G242:G276)</f>
        <v>0</v>
      </c>
    </row>
    <row r="278" spans="1:15" s="103" customFormat="1" ht="12.75">
      <c r="A278" s="120" t="s">
        <v>72</v>
      </c>
      <c r="B278" s="121" t="s">
        <v>617</v>
      </c>
      <c r="C278" s="122" t="s">
        <v>618</v>
      </c>
      <c r="D278" s="123"/>
      <c r="E278" s="124"/>
      <c r="F278" s="124"/>
      <c r="G278" s="125"/>
      <c r="H278" s="126"/>
      <c r="I278" s="126"/>
      <c r="O278" s="127">
        <v>1</v>
      </c>
    </row>
    <row r="279" spans="1:104" s="103" customFormat="1" ht="12.75">
      <c r="A279" s="128">
        <v>108</v>
      </c>
      <c r="B279" s="129" t="s">
        <v>1111</v>
      </c>
      <c r="C279" s="130" t="s">
        <v>1112</v>
      </c>
      <c r="D279" s="131" t="s">
        <v>2440</v>
      </c>
      <c r="E279" s="132">
        <v>5</v>
      </c>
      <c r="F279" s="132">
        <v>0</v>
      </c>
      <c r="G279" s="133">
        <f>E279*F279</f>
        <v>0</v>
      </c>
      <c r="O279" s="127">
        <v>2</v>
      </c>
      <c r="AA279" s="103">
        <v>1</v>
      </c>
      <c r="AZ279" s="103">
        <v>2</v>
      </c>
      <c r="BA279" s="103">
        <f>IF(AZ279=1,G279,0)</f>
        <v>0</v>
      </c>
      <c r="BB279" s="103">
        <f>IF(AZ279=2,G279,0)</f>
        <v>0</v>
      </c>
      <c r="BC279" s="103">
        <f>IF(AZ279=3,G279,0)</f>
        <v>0</v>
      </c>
      <c r="BD279" s="103">
        <f>IF(AZ279=4,G279,0)</f>
        <v>0</v>
      </c>
      <c r="BE279" s="103">
        <f>IF(AZ279=5,G279,0)</f>
        <v>0</v>
      </c>
      <c r="CA279" s="127">
        <v>1</v>
      </c>
      <c r="CB279" s="127">
        <v>7</v>
      </c>
      <c r="CZ279" s="103">
        <v>0</v>
      </c>
    </row>
    <row r="280" spans="1:15" s="103" customFormat="1" ht="12.75">
      <c r="A280" s="134"/>
      <c r="B280" s="350"/>
      <c r="C280" s="540" t="s">
        <v>1113</v>
      </c>
      <c r="D280" s="541"/>
      <c r="E280" s="138">
        <v>5</v>
      </c>
      <c r="F280" s="139"/>
      <c r="G280" s="140"/>
      <c r="M280" s="136" t="s">
        <v>621</v>
      </c>
      <c r="O280" s="127"/>
    </row>
    <row r="281" spans="1:7" ht="12.75">
      <c r="A281" s="128">
        <v>109</v>
      </c>
      <c r="B281" s="129" t="s">
        <v>1114</v>
      </c>
      <c r="C281" s="130" t="s">
        <v>1116</v>
      </c>
      <c r="D281" s="131" t="s">
        <v>2440</v>
      </c>
      <c r="E281" s="132">
        <v>3</v>
      </c>
      <c r="F281" s="132">
        <v>0</v>
      </c>
      <c r="G281" s="133">
        <f>E281*F281</f>
        <v>0</v>
      </c>
    </row>
    <row r="282" spans="1:7" ht="12.75">
      <c r="A282" s="128">
        <v>110</v>
      </c>
      <c r="B282" s="129" t="s">
        <v>1115</v>
      </c>
      <c r="C282" s="130" t="s">
        <v>1117</v>
      </c>
      <c r="D282" s="131" t="s">
        <v>2440</v>
      </c>
      <c r="E282" s="132">
        <v>2</v>
      </c>
      <c r="F282" s="132">
        <v>0</v>
      </c>
      <c r="G282" s="133">
        <f>E282*F282</f>
        <v>0</v>
      </c>
    </row>
    <row r="283" spans="1:104" s="103" customFormat="1" ht="12.75">
      <c r="A283" s="128">
        <v>111</v>
      </c>
      <c r="B283" s="129" t="s">
        <v>1119</v>
      </c>
      <c r="C283" s="130" t="s">
        <v>1118</v>
      </c>
      <c r="D283" s="131" t="s">
        <v>2440</v>
      </c>
      <c r="E283" s="132">
        <v>2</v>
      </c>
      <c r="F283" s="132">
        <v>0</v>
      </c>
      <c r="G283" s="133">
        <f>E283*F283</f>
        <v>0</v>
      </c>
      <c r="O283" s="127">
        <v>2</v>
      </c>
      <c r="AA283" s="103">
        <v>1</v>
      </c>
      <c r="AZ283" s="103">
        <v>2</v>
      </c>
      <c r="BA283" s="103">
        <f>IF(AZ283=1,G283,0)</f>
        <v>0</v>
      </c>
      <c r="BB283" s="103">
        <f>IF(AZ283=2,G283,0)</f>
        <v>0</v>
      </c>
      <c r="BC283" s="103">
        <f>IF(AZ283=3,G283,0)</f>
        <v>0</v>
      </c>
      <c r="BD283" s="103">
        <f>IF(AZ283=4,G283,0)</f>
        <v>0</v>
      </c>
      <c r="BE283" s="103">
        <f>IF(AZ283=5,G283,0)</f>
        <v>0</v>
      </c>
      <c r="CA283" s="127">
        <v>1</v>
      </c>
      <c r="CB283" s="127">
        <v>7</v>
      </c>
      <c r="CZ283" s="103">
        <v>0</v>
      </c>
    </row>
    <row r="284" spans="1:15" s="103" customFormat="1" ht="12.75">
      <c r="A284" s="134"/>
      <c r="B284" s="350"/>
      <c r="C284" s="540" t="s">
        <v>1120</v>
      </c>
      <c r="D284" s="541"/>
      <c r="E284" s="138">
        <v>2</v>
      </c>
      <c r="F284" s="139"/>
      <c r="G284" s="140"/>
      <c r="M284" s="136" t="s">
        <v>621</v>
      </c>
      <c r="O284" s="127"/>
    </row>
    <row r="285" spans="1:104" s="103" customFormat="1" ht="12.75">
      <c r="A285" s="128">
        <v>112</v>
      </c>
      <c r="B285" s="129" t="s">
        <v>1121</v>
      </c>
      <c r="C285" s="130" t="s">
        <v>1122</v>
      </c>
      <c r="D285" s="131" t="s">
        <v>2440</v>
      </c>
      <c r="E285" s="132">
        <v>1</v>
      </c>
      <c r="F285" s="132">
        <v>0</v>
      </c>
      <c r="G285" s="133">
        <f>E285*F285</f>
        <v>0</v>
      </c>
      <c r="O285" s="127">
        <v>2</v>
      </c>
      <c r="AA285" s="103">
        <v>1</v>
      </c>
      <c r="AZ285" s="103">
        <v>2</v>
      </c>
      <c r="BA285" s="103">
        <f>IF(AZ285=1,G285,0)</f>
        <v>0</v>
      </c>
      <c r="BB285" s="103">
        <f>IF(AZ285=2,G285,0)</f>
        <v>0</v>
      </c>
      <c r="BC285" s="103">
        <f>IF(AZ285=3,G285,0)</f>
        <v>0</v>
      </c>
      <c r="BD285" s="103">
        <f>IF(AZ285=4,G285,0)</f>
        <v>0</v>
      </c>
      <c r="BE285" s="103">
        <f>IF(AZ285=5,G285,0)</f>
        <v>0</v>
      </c>
      <c r="CA285" s="127">
        <v>1</v>
      </c>
      <c r="CB285" s="127">
        <v>7</v>
      </c>
      <c r="CZ285" s="103">
        <v>0</v>
      </c>
    </row>
    <row r="286" spans="1:15" s="103" customFormat="1" ht="12.75">
      <c r="A286" s="134"/>
      <c r="B286" s="350"/>
      <c r="C286" s="540" t="s">
        <v>1123</v>
      </c>
      <c r="D286" s="541"/>
      <c r="E286" s="138">
        <v>1</v>
      </c>
      <c r="F286" s="139"/>
      <c r="G286" s="140"/>
      <c r="M286" s="136" t="s">
        <v>621</v>
      </c>
      <c r="O286" s="127"/>
    </row>
    <row r="287" spans="1:104" s="103" customFormat="1" ht="22.5">
      <c r="A287" s="128">
        <v>113</v>
      </c>
      <c r="B287" s="129" t="s">
        <v>1124</v>
      </c>
      <c r="C287" s="130" t="s">
        <v>1125</v>
      </c>
      <c r="D287" s="131" t="s">
        <v>2440</v>
      </c>
      <c r="E287" s="132">
        <v>1</v>
      </c>
      <c r="F287" s="132">
        <v>0</v>
      </c>
      <c r="G287" s="133">
        <f>E287*F287</f>
        <v>0</v>
      </c>
      <c r="O287" s="127">
        <v>2</v>
      </c>
      <c r="AA287" s="103">
        <v>1</v>
      </c>
      <c r="AZ287" s="103">
        <v>2</v>
      </c>
      <c r="BA287" s="103">
        <f>IF(AZ287=1,G287,0)</f>
        <v>0</v>
      </c>
      <c r="BB287" s="103">
        <f>IF(AZ287=2,G287,0)</f>
        <v>0</v>
      </c>
      <c r="BC287" s="103">
        <f>IF(AZ287=3,G287,0)</f>
        <v>0</v>
      </c>
      <c r="BD287" s="103">
        <f>IF(AZ287=4,G287,0)</f>
        <v>0</v>
      </c>
      <c r="BE287" s="103">
        <f>IF(AZ287=5,G287,0)</f>
        <v>0</v>
      </c>
      <c r="CA287" s="127">
        <v>1</v>
      </c>
      <c r="CB287" s="127">
        <v>7</v>
      </c>
      <c r="CZ287" s="103">
        <v>0</v>
      </c>
    </row>
    <row r="288" spans="1:15" s="103" customFormat="1" ht="12.75">
      <c r="A288" s="134"/>
      <c r="B288" s="350"/>
      <c r="C288" s="540" t="s">
        <v>1126</v>
      </c>
      <c r="D288" s="541"/>
      <c r="E288" s="138">
        <v>1</v>
      </c>
      <c r="F288" s="139"/>
      <c r="G288" s="140"/>
      <c r="M288" s="136" t="s">
        <v>621</v>
      </c>
      <c r="O288" s="127"/>
    </row>
    <row r="289" spans="1:104" s="103" customFormat="1" ht="12.75">
      <c r="A289" s="128">
        <v>114</v>
      </c>
      <c r="B289" s="129" t="s">
        <v>1052</v>
      </c>
      <c r="C289" s="130" t="s">
        <v>1053</v>
      </c>
      <c r="D289" s="131" t="s">
        <v>61</v>
      </c>
      <c r="E289" s="132">
        <f>SUM(G279:G287)</f>
        <v>0</v>
      </c>
      <c r="F289" s="132">
        <v>0</v>
      </c>
      <c r="G289" s="133">
        <f>E289*F289</f>
        <v>0</v>
      </c>
      <c r="O289" s="127">
        <v>2</v>
      </c>
      <c r="AA289" s="103">
        <v>7</v>
      </c>
      <c r="AZ289" s="103">
        <v>2</v>
      </c>
      <c r="BA289" s="103">
        <f>IF(AZ289=1,G289,0)</f>
        <v>0</v>
      </c>
      <c r="BB289" s="103">
        <f>IF(AZ289=2,G289,0)</f>
        <v>0</v>
      </c>
      <c r="BC289" s="103">
        <f>IF(AZ289=3,G289,0)</f>
        <v>0</v>
      </c>
      <c r="BD289" s="103">
        <f>IF(AZ289=4,G289,0)</f>
        <v>0</v>
      </c>
      <c r="BE289" s="103">
        <f>IF(AZ289=5,G289,0)</f>
        <v>0</v>
      </c>
      <c r="CA289" s="127">
        <v>7</v>
      </c>
      <c r="CB289" s="127">
        <v>1002</v>
      </c>
      <c r="CZ289" s="103">
        <v>0</v>
      </c>
    </row>
    <row r="290" spans="1:57" s="103" customFormat="1" ht="12" customHeight="1">
      <c r="A290" s="141"/>
      <c r="B290" s="142" t="s">
        <v>76</v>
      </c>
      <c r="C290" s="143" t="str">
        <f>CONCATENATE(B278," ",C278)</f>
        <v>767 Konstrukce zámečnické</v>
      </c>
      <c r="D290" s="144"/>
      <c r="E290" s="145"/>
      <c r="F290" s="146"/>
      <c r="G290" s="147">
        <f>SUM(G278:G289)</f>
        <v>0</v>
      </c>
      <c r="O290" s="127">
        <v>4</v>
      </c>
      <c r="BA290" s="148">
        <f>SUM(BA238:BA287)</f>
        <v>0</v>
      </c>
      <c r="BB290" s="148">
        <f>SUM(BB238:BB287)</f>
        <v>0</v>
      </c>
      <c r="BC290" s="148">
        <f>SUM(BC238:BC287)</f>
        <v>0</v>
      </c>
      <c r="BD290" s="148">
        <f>SUM(BD238:BD287)</f>
        <v>0</v>
      </c>
      <c r="BE290" s="148">
        <f>SUM(BE238:BE287)</f>
        <v>0</v>
      </c>
    </row>
    <row r="291" spans="1:7" ht="12.75">
      <c r="A291" s="120" t="s">
        <v>72</v>
      </c>
      <c r="B291" s="121" t="s">
        <v>717</v>
      </c>
      <c r="C291" s="122" t="s">
        <v>718</v>
      </c>
      <c r="D291" s="123"/>
      <c r="E291" s="124"/>
      <c r="F291" s="124"/>
      <c r="G291" s="125"/>
    </row>
    <row r="292" spans="1:7" ht="12.75">
      <c r="A292" s="128">
        <v>115</v>
      </c>
      <c r="B292" s="129" t="s">
        <v>912</v>
      </c>
      <c r="C292" s="130" t="s">
        <v>913</v>
      </c>
      <c r="D292" s="131" t="s">
        <v>111</v>
      </c>
      <c r="E292" s="132">
        <v>338.912</v>
      </c>
      <c r="F292" s="132">
        <v>0</v>
      </c>
      <c r="G292" s="133">
        <f>E292*F292</f>
        <v>0</v>
      </c>
    </row>
    <row r="293" spans="1:7" ht="12.75">
      <c r="A293" s="134"/>
      <c r="B293" s="137"/>
      <c r="C293" s="540" t="s">
        <v>914</v>
      </c>
      <c r="D293" s="541"/>
      <c r="E293" s="138">
        <v>338.912</v>
      </c>
      <c r="F293" s="139"/>
      <c r="G293" s="140"/>
    </row>
    <row r="294" spans="1:7" ht="12.75">
      <c r="A294" s="141"/>
      <c r="B294" s="142" t="s">
        <v>76</v>
      </c>
      <c r="C294" s="143" t="str">
        <f>CONCATENATE(B291," ",C291)</f>
        <v>783 Nátěry</v>
      </c>
      <c r="D294" s="144"/>
      <c r="E294" s="145"/>
      <c r="F294" s="146"/>
      <c r="G294" s="147">
        <f>SUM(G291:G293)</f>
        <v>0</v>
      </c>
    </row>
    <row r="295" spans="1:7" ht="12.75">
      <c r="A295" s="120" t="s">
        <v>72</v>
      </c>
      <c r="B295" s="121" t="s">
        <v>762</v>
      </c>
      <c r="C295" s="122" t="s">
        <v>763</v>
      </c>
      <c r="D295" s="123"/>
      <c r="E295" s="124"/>
      <c r="F295" s="124"/>
      <c r="G295" s="125"/>
    </row>
    <row r="296" spans="1:7" ht="12.75">
      <c r="A296" s="128">
        <v>116</v>
      </c>
      <c r="B296" s="129" t="s">
        <v>1128</v>
      </c>
      <c r="C296" s="130" t="s">
        <v>1127</v>
      </c>
      <c r="D296" s="131" t="s">
        <v>2440</v>
      </c>
      <c r="E296" s="132">
        <v>1</v>
      </c>
      <c r="F296" s="132">
        <v>0</v>
      </c>
      <c r="G296" s="133">
        <f>E296*F296</f>
        <v>0</v>
      </c>
    </row>
    <row r="297" spans="1:7" ht="12.75">
      <c r="A297" s="128">
        <v>117</v>
      </c>
      <c r="B297" s="129" t="s">
        <v>1144</v>
      </c>
      <c r="C297" s="130" t="s">
        <v>1129</v>
      </c>
      <c r="D297" s="131" t="s">
        <v>2440</v>
      </c>
      <c r="E297" s="132">
        <v>1</v>
      </c>
      <c r="F297" s="132">
        <v>0</v>
      </c>
      <c r="G297" s="133">
        <f>E297*F297</f>
        <v>0</v>
      </c>
    </row>
    <row r="298" spans="1:7" ht="12.75">
      <c r="A298" s="134"/>
      <c r="B298" s="137"/>
      <c r="C298" s="540" t="s">
        <v>1130</v>
      </c>
      <c r="D298" s="541"/>
      <c r="E298" s="138">
        <v>338.912</v>
      </c>
      <c r="F298" s="139"/>
      <c r="G298" s="140"/>
    </row>
    <row r="299" spans="1:7" ht="12.75">
      <c r="A299" s="128">
        <v>118</v>
      </c>
      <c r="B299" s="129" t="s">
        <v>1131</v>
      </c>
      <c r="C299" s="130" t="s">
        <v>1132</v>
      </c>
      <c r="D299" s="131" t="s">
        <v>1789</v>
      </c>
      <c r="E299" s="132">
        <v>8</v>
      </c>
      <c r="F299" s="132">
        <v>0</v>
      </c>
      <c r="G299" s="133">
        <f>E299*F299</f>
        <v>0</v>
      </c>
    </row>
    <row r="300" spans="1:7" ht="22.5">
      <c r="A300" s="128">
        <v>119</v>
      </c>
      <c r="B300" s="129" t="s">
        <v>1133</v>
      </c>
      <c r="C300" s="130" t="s">
        <v>1134</v>
      </c>
      <c r="D300" s="131" t="s">
        <v>1741</v>
      </c>
      <c r="E300" s="132">
        <v>1</v>
      </c>
      <c r="F300" s="132">
        <v>0</v>
      </c>
      <c r="G300" s="133">
        <f>E300*F300</f>
        <v>0</v>
      </c>
    </row>
    <row r="301" spans="1:7" ht="33.75">
      <c r="A301" s="128">
        <v>120</v>
      </c>
      <c r="B301" s="129" t="s">
        <v>1135</v>
      </c>
      <c r="C301" s="130" t="s">
        <v>1136</v>
      </c>
      <c r="D301" s="131" t="s">
        <v>158</v>
      </c>
      <c r="E301" s="132">
        <v>1</v>
      </c>
      <c r="F301" s="132">
        <v>0</v>
      </c>
      <c r="G301" s="133">
        <f>E301*F301</f>
        <v>0</v>
      </c>
    </row>
    <row r="302" spans="1:7" ht="12.75">
      <c r="A302" s="141"/>
      <c r="B302" s="142" t="s">
        <v>76</v>
      </c>
      <c r="C302" s="143" t="str">
        <f>CONCATENATE(B295," ",C295)</f>
        <v>M21 Elektromontáže</v>
      </c>
      <c r="D302" s="144"/>
      <c r="E302" s="145"/>
      <c r="F302" s="146"/>
      <c r="G302" s="147">
        <f>SUM(G295:G301)</f>
        <v>0</v>
      </c>
    </row>
    <row r="303" spans="1:7" ht="12.75">
      <c r="A303" s="120" t="s">
        <v>72</v>
      </c>
      <c r="B303" s="121" t="s">
        <v>768</v>
      </c>
      <c r="C303" s="122" t="s">
        <v>769</v>
      </c>
      <c r="D303" s="123"/>
      <c r="E303" s="124"/>
      <c r="F303" s="124"/>
      <c r="G303" s="125"/>
    </row>
    <row r="304" spans="1:7" ht="12.75">
      <c r="A304" s="128">
        <v>121</v>
      </c>
      <c r="B304" s="129" t="s">
        <v>770</v>
      </c>
      <c r="C304" s="130" t="s">
        <v>771</v>
      </c>
      <c r="D304" s="131" t="s">
        <v>106</v>
      </c>
      <c r="E304" s="132">
        <v>70.05</v>
      </c>
      <c r="F304" s="132">
        <v>0</v>
      </c>
      <c r="G304" s="133">
        <f aca="true" t="shared" si="1" ref="G304:G309">E304*F304</f>
        <v>0</v>
      </c>
    </row>
    <row r="305" spans="1:7" ht="12.75">
      <c r="A305" s="128">
        <v>122</v>
      </c>
      <c r="B305" s="129" t="s">
        <v>772</v>
      </c>
      <c r="C305" s="130" t="s">
        <v>773</v>
      </c>
      <c r="D305" s="131" t="s">
        <v>106</v>
      </c>
      <c r="E305" s="132">
        <v>103.45</v>
      </c>
      <c r="F305" s="132">
        <v>0</v>
      </c>
      <c r="G305" s="133">
        <f t="shared" si="1"/>
        <v>0</v>
      </c>
    </row>
    <row r="306" spans="1:7" ht="12.75">
      <c r="A306" s="128">
        <v>123</v>
      </c>
      <c r="B306" s="129" t="s">
        <v>774</v>
      </c>
      <c r="C306" s="130" t="s">
        <v>775</v>
      </c>
      <c r="D306" s="131" t="s">
        <v>106</v>
      </c>
      <c r="E306" s="132">
        <f>E305*10</f>
        <v>1034.5</v>
      </c>
      <c r="F306" s="132">
        <v>0</v>
      </c>
      <c r="G306" s="133">
        <f t="shared" si="1"/>
        <v>0</v>
      </c>
    </row>
    <row r="307" spans="1:7" ht="12.75">
      <c r="A307" s="128">
        <v>124</v>
      </c>
      <c r="B307" s="129" t="s">
        <v>776</v>
      </c>
      <c r="C307" s="130" t="s">
        <v>777</v>
      </c>
      <c r="D307" s="131" t="s">
        <v>106</v>
      </c>
      <c r="E307" s="132">
        <v>109.71</v>
      </c>
      <c r="F307" s="132">
        <v>0</v>
      </c>
      <c r="G307" s="133">
        <f t="shared" si="1"/>
        <v>0</v>
      </c>
    </row>
    <row r="308" spans="1:7" ht="12.75">
      <c r="A308" s="128">
        <v>125</v>
      </c>
      <c r="B308" s="129" t="s">
        <v>778</v>
      </c>
      <c r="C308" s="130" t="s">
        <v>779</v>
      </c>
      <c r="D308" s="131" t="s">
        <v>106</v>
      </c>
      <c r="E308" s="132">
        <f>E307*5</f>
        <v>548.55</v>
      </c>
      <c r="F308" s="132">
        <v>0</v>
      </c>
      <c r="G308" s="133">
        <f t="shared" si="1"/>
        <v>0</v>
      </c>
    </row>
    <row r="309" spans="1:7" ht="12.75">
      <c r="A309" s="128">
        <v>126</v>
      </c>
      <c r="B309" s="129" t="s">
        <v>780</v>
      </c>
      <c r="C309" s="130" t="s">
        <v>781</v>
      </c>
      <c r="D309" s="131" t="s">
        <v>106</v>
      </c>
      <c r="E309" s="132">
        <v>103.45</v>
      </c>
      <c r="F309" s="132">
        <v>0</v>
      </c>
      <c r="G309" s="133">
        <f t="shared" si="1"/>
        <v>0</v>
      </c>
    </row>
    <row r="310" spans="1:7" ht="12.75">
      <c r="A310" s="141"/>
      <c r="B310" s="142" t="s">
        <v>76</v>
      </c>
      <c r="C310" s="143" t="str">
        <f>CONCATENATE(B303," ",C303)</f>
        <v>D96 Přesuny suti a vybouraných hmot</v>
      </c>
      <c r="D310" s="144"/>
      <c r="E310" s="145"/>
      <c r="F310" s="146"/>
      <c r="G310" s="147">
        <f>SUM(G303:G309)</f>
        <v>0</v>
      </c>
    </row>
  </sheetData>
  <sheetProtection/>
  <mergeCells count="144">
    <mergeCell ref="C298:D298"/>
    <mergeCell ref="C149:D149"/>
    <mergeCell ref="C41:D41"/>
    <mergeCell ref="C55:D55"/>
    <mergeCell ref="C57:D57"/>
    <mergeCell ref="C280:D280"/>
    <mergeCell ref="C63:D63"/>
    <mergeCell ref="C64:D64"/>
    <mergeCell ref="C47:D47"/>
    <mergeCell ref="C53:D53"/>
    <mergeCell ref="C29:D29"/>
    <mergeCell ref="C24:D24"/>
    <mergeCell ref="C9:D9"/>
    <mergeCell ref="C19:D19"/>
    <mergeCell ref="C11:D11"/>
    <mergeCell ref="C13:D13"/>
    <mergeCell ref="C15:D15"/>
    <mergeCell ref="C17:D17"/>
    <mergeCell ref="C26:D26"/>
    <mergeCell ref="C27:D27"/>
    <mergeCell ref="C21:D21"/>
    <mergeCell ref="C23:D23"/>
    <mergeCell ref="A1:G1"/>
    <mergeCell ref="A3:B3"/>
    <mergeCell ref="A4:B4"/>
    <mergeCell ref="E4:G4"/>
    <mergeCell ref="C155:D155"/>
    <mergeCell ref="C69:D69"/>
    <mergeCell ref="C71:D71"/>
    <mergeCell ref="C72:D72"/>
    <mergeCell ref="C81:D81"/>
    <mergeCell ref="C78:D78"/>
    <mergeCell ref="C70:D70"/>
    <mergeCell ref="C88:D88"/>
    <mergeCell ref="C89:D89"/>
    <mergeCell ref="C79:D79"/>
    <mergeCell ref="C30:D30"/>
    <mergeCell ref="C32:D32"/>
    <mergeCell ref="C34:D34"/>
    <mergeCell ref="C39:D39"/>
    <mergeCell ref="C183:D183"/>
    <mergeCell ref="C175:D175"/>
    <mergeCell ref="C176:D176"/>
    <mergeCell ref="C161:D161"/>
    <mergeCell ref="C165:D165"/>
    <mergeCell ref="C87:D87"/>
    <mergeCell ref="C45:D45"/>
    <mergeCell ref="C169:D169"/>
    <mergeCell ref="C170:D170"/>
    <mergeCell ref="C172:D172"/>
    <mergeCell ref="C59:D59"/>
    <mergeCell ref="C65:D65"/>
    <mergeCell ref="C66:D66"/>
    <mergeCell ref="C67:D67"/>
    <mergeCell ref="C157:D157"/>
    <mergeCell ref="C159:D159"/>
    <mergeCell ref="C192:D192"/>
    <mergeCell ref="C189:D189"/>
    <mergeCell ref="C190:D190"/>
    <mergeCell ref="C184:D184"/>
    <mergeCell ref="C85:D85"/>
    <mergeCell ref="C275:D275"/>
    <mergeCell ref="C208:D208"/>
    <mergeCell ref="C209:D209"/>
    <mergeCell ref="C102:D102"/>
    <mergeCell ref="C247:D247"/>
    <mergeCell ref="C293:D293"/>
    <mergeCell ref="C249:D249"/>
    <mergeCell ref="C252:D252"/>
    <mergeCell ref="C284:D284"/>
    <mergeCell ref="C286:D286"/>
    <mergeCell ref="C288:D288"/>
    <mergeCell ref="C74:D74"/>
    <mergeCell ref="C75:D75"/>
    <mergeCell ref="C76:D76"/>
    <mergeCell ref="C77:D77"/>
    <mergeCell ref="C95:D95"/>
    <mergeCell ref="C96:D96"/>
    <mergeCell ref="C83:D83"/>
    <mergeCell ref="C84:D84"/>
    <mergeCell ref="C97:D97"/>
    <mergeCell ref="C98:D98"/>
    <mergeCell ref="C99:D99"/>
    <mergeCell ref="C101:D101"/>
    <mergeCell ref="C90:D90"/>
    <mergeCell ref="C91:D91"/>
    <mergeCell ref="C92:D92"/>
    <mergeCell ref="C94:D94"/>
    <mergeCell ref="C211:D211"/>
    <mergeCell ref="C105:D105"/>
    <mergeCell ref="C106:D106"/>
    <mergeCell ref="C107:D107"/>
    <mergeCell ref="C108:D108"/>
    <mergeCell ref="C124:D124"/>
    <mergeCell ref="C180:D180"/>
    <mergeCell ref="C182:D182"/>
    <mergeCell ref="C206:D206"/>
    <mergeCell ref="C191:D191"/>
    <mergeCell ref="C103:D103"/>
    <mergeCell ref="C117:D117"/>
    <mergeCell ref="C119:D119"/>
    <mergeCell ref="C121:D121"/>
    <mergeCell ref="C123:D123"/>
    <mergeCell ref="C140:D140"/>
    <mergeCell ref="C134:D134"/>
    <mergeCell ref="C227:D227"/>
    <mergeCell ref="C229:D229"/>
    <mergeCell ref="C212:D212"/>
    <mergeCell ref="C126:D126"/>
    <mergeCell ref="C127:D127"/>
    <mergeCell ref="C185:D185"/>
    <mergeCell ref="C186:D186"/>
    <mergeCell ref="C187:D187"/>
    <mergeCell ref="C199:D199"/>
    <mergeCell ref="C204:D204"/>
    <mergeCell ref="C245:D245"/>
    <mergeCell ref="C231:D231"/>
    <mergeCell ref="C233:D233"/>
    <mergeCell ref="C235:D235"/>
    <mergeCell ref="C244:D244"/>
    <mergeCell ref="C214:D214"/>
    <mergeCell ref="C215:D215"/>
    <mergeCell ref="C223:D223"/>
    <mergeCell ref="C225:D225"/>
    <mergeCell ref="C217:D217"/>
    <mergeCell ref="C218:D218"/>
    <mergeCell ref="C132:D132"/>
    <mergeCell ref="C109:D109"/>
    <mergeCell ref="C110:D110"/>
    <mergeCell ref="C128:D128"/>
    <mergeCell ref="C130:D130"/>
    <mergeCell ref="C111:D111"/>
    <mergeCell ref="C113:D113"/>
    <mergeCell ref="C125:D125"/>
    <mergeCell ref="C115:D115"/>
    <mergeCell ref="C136:D136"/>
    <mergeCell ref="C138:D138"/>
    <mergeCell ref="C145:D145"/>
    <mergeCell ref="C146:D146"/>
    <mergeCell ref="C147:D147"/>
    <mergeCell ref="C151:D151"/>
    <mergeCell ref="C142:D142"/>
    <mergeCell ref="C144:D144"/>
    <mergeCell ref="C141:D141"/>
  </mergeCells>
  <printOptions/>
  <pageMargins left="0.7" right="0.7" top="0.787401575" bottom="0.787401575" header="0.3" footer="0.3"/>
  <pageSetup horizontalDpi="600" verticalDpi="600" orientation="portrait" paperSize="9" scale="89" r:id="rId1"/>
  <headerFooter>
    <oddFooter>&amp;C&amp;A&amp;RStránka &amp;P</oddFooter>
  </headerFooter>
  <colBreaks count="2" manualBreakCount="2">
    <brk id="7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Mareček Adam</cp:lastModifiedBy>
  <cp:lastPrinted>2013-12-13T13:09:53Z</cp:lastPrinted>
  <dcterms:created xsi:type="dcterms:W3CDTF">2013-06-02T11:50:18Z</dcterms:created>
  <dcterms:modified xsi:type="dcterms:W3CDTF">2014-01-24T06:38:36Z</dcterms:modified>
  <cp:category/>
  <cp:version/>
  <cp:contentType/>
  <cp:contentStatus/>
</cp:coreProperties>
</file>