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5480" windowHeight="787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'Rekapitulace'!$G$35</definedName>
    <definedName name="Dodavka0">'Položky'!#REF!</definedName>
    <definedName name="HSV">'Rekapitulace'!$E$35</definedName>
    <definedName name="HSV0">'Položky'!#REF!</definedName>
    <definedName name="HZS">'Rekapitulace'!$I$35</definedName>
    <definedName name="HZS0">'Položky'!#REF!</definedName>
    <definedName name="JKSO">'Krycí list'!$G$2</definedName>
    <definedName name="MJ">'Krycí list'!$G$5</definedName>
    <definedName name="Mont">'Rekapitulace'!$H$35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'Položky'!$A$1:$G$152</definedName>
    <definedName name="_xlnm.Print_Area" localSheetId="1">'Rekapitulace'!$A$1:$I$49</definedName>
    <definedName name="PocetMJ">'Krycí list'!$G$6</definedName>
    <definedName name="Poznamka">'Krycí list'!$B$37</definedName>
    <definedName name="Projektant">'Krycí list'!$C$8</definedName>
    <definedName name="PSV">'Rekapitulace'!$F$35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'Rekapitulace'!$H$48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<sst xmlns="http://schemas.openxmlformats.org/spreadsheetml/2006/main" count="494" uniqueCount="336">
  <si>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</si>
  <si>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</si>
  <si>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</si>
  <si>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</si>
  <si>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</si>
  <si>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</si>
  <si>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</si>
  <si>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</si>
  <si>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</si>
  <si>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</si>
  <si>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</si>
  <si>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</si>
  <si>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</si>
  <si>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</si>
  <si>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</si>
  <si>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</si>
  <si>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</si>
  <si>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</si>
  <si>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</si>
  <si>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</si>
  <si>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</si>
  <si>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</si>
  <si>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</si>
  <si>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</si>
  <si>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</si>
  <si>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</si>
  <si>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</si>
  <si>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</si>
  <si>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</si>
  <si>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</si>
  <si>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</si>
  <si>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</si>
  <si>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</si>
  <si>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</si>
  <si>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</si>
  <si>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</si>
  <si>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</si>
  <si>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</si>
  <si>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</si>
  <si>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</si>
  <si>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</si>
  <si>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</si>
  <si>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</si>
  <si>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</si>
  <si>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</si>
  <si>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</si>
  <si>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</si>
  <si>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</si>
  <si>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</si>
  <si>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</si>
  <si>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</si>
  <si>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</si>
  <si>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</si>
  <si>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</si>
  <si>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</si>
  <si>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</si>
  <si>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</si>
  <si>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</si>
  <si>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</si>
  <si>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</si>
  <si>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</si>
  <si>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</si>
  <si>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</si>
  <si>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</si>
  <si>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</si>
  <si>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</si>
  <si>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</si>
  <si>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</si>
  <si>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</si>
  <si>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</si>
  <si>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</si>
  <si>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</si>
  <si>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</si>
  <si>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</si>
  <si>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</si>
  <si>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</si>
  <si>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</si>
  <si>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</si>
  <si>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003</t>
  </si>
  <si>
    <t>Věznice Bělušice</t>
  </si>
  <si>
    <t>03</t>
  </si>
  <si>
    <t>Ubytovna č.2 a č.5</t>
  </si>
  <si>
    <t>Výměna kanalizace a oprava sociálních zařízení</t>
  </si>
  <si>
    <t>139601103R00</t>
  </si>
  <si>
    <t xml:space="preserve">Ruční výkop jam, rýh a šachet v hornině tř. 4 </t>
  </si>
  <si>
    <t>m3</t>
  </si>
  <si>
    <t>162201101R00</t>
  </si>
  <si>
    <t xml:space="preserve">Vodorovné přemístění výkopku z hor.1-4 do 20 m </t>
  </si>
  <si>
    <t>162701105R00</t>
  </si>
  <si>
    <t xml:space="preserve">Vodorovné přemístění výkopku z hor.1-4 do 10000 m </t>
  </si>
  <si>
    <t>162702199R00</t>
  </si>
  <si>
    <t xml:space="preserve">Poplatek za skládku zeminy (6 m3) </t>
  </si>
  <si>
    <t>t</t>
  </si>
  <si>
    <t>171201101R00</t>
  </si>
  <si>
    <t xml:space="preserve">Uložení sypaniny do násypů nezhutněných </t>
  </si>
  <si>
    <t>174101101R00</t>
  </si>
  <si>
    <t xml:space="preserve">Zásyp jam, rýh, šachet se zhutněním </t>
  </si>
  <si>
    <t>175101101R00</t>
  </si>
  <si>
    <t xml:space="preserve">Obsyp potrubí bez prohození sypaniny </t>
  </si>
  <si>
    <t>58337304</t>
  </si>
  <si>
    <t>Štěrkopísek frakce 0-16 B</t>
  </si>
  <si>
    <t>T</t>
  </si>
  <si>
    <t>3</t>
  </si>
  <si>
    <t>Svislé a kompletní konstrukce</t>
  </si>
  <si>
    <t>342255022RT1</t>
  </si>
  <si>
    <t>Příčky z desek Ytong tl. 7,5 cm desky P 2 - 500, 599 x 249 x 75 mm</t>
  </si>
  <si>
    <t>m2</t>
  </si>
  <si>
    <t>342291121U00</t>
  </si>
  <si>
    <t xml:space="preserve">Ukotvení příčka tl -10cm zeď kotva </t>
  </si>
  <si>
    <t>m</t>
  </si>
  <si>
    <t>4</t>
  </si>
  <si>
    <t>Vodorovné konstrukce</t>
  </si>
  <si>
    <t>451573111R00</t>
  </si>
  <si>
    <t xml:space="preserve">Lože pod potrubí ze štěrkopísku do 63 mm </t>
  </si>
  <si>
    <t>6</t>
  </si>
  <si>
    <t>Úpravy povrchu, podlahy</t>
  </si>
  <si>
    <t>612409991R00</t>
  </si>
  <si>
    <t xml:space="preserve">Začištění omítek kolem oken,dveří apod. </t>
  </si>
  <si>
    <t>612423521R00</t>
  </si>
  <si>
    <t xml:space="preserve">Omítka rýh stěn MV o šířce do 15 cm, hladká </t>
  </si>
  <si>
    <t>61</t>
  </si>
  <si>
    <t>Upravy povrchů vnitřní</t>
  </si>
  <si>
    <t>610991111R00</t>
  </si>
  <si>
    <t xml:space="preserve">Zakrývání výplní vnitřních otvorů </t>
  </si>
  <si>
    <t>611421331R00</t>
  </si>
  <si>
    <t xml:space="preserve">Oprava váp.omítek stropů do 30% plochy - štukových </t>
  </si>
  <si>
    <t>611471411R00</t>
  </si>
  <si>
    <t xml:space="preserve">Úprava stropů aktivovaným štukem tl. 2 - 3 mm </t>
  </si>
  <si>
    <t>612421626R00</t>
  </si>
  <si>
    <t xml:space="preserve">Omítka vnitřní zdiva, MVC, hladká </t>
  </si>
  <si>
    <t>612471411R00</t>
  </si>
  <si>
    <t xml:space="preserve">Úprava vnitřních stěn aktivovaným štukem </t>
  </si>
  <si>
    <t>62</t>
  </si>
  <si>
    <t>Úpravy povrchů vnější</t>
  </si>
  <si>
    <t>622481211RT7</t>
  </si>
  <si>
    <t>Montáž výztužné sítě do stěrkového tmelu včetně výztužné sítě a stěrkového tmelu Hasit</t>
  </si>
  <si>
    <t>63</t>
  </si>
  <si>
    <t>Podlahy a podlahové konstrukce</t>
  </si>
  <si>
    <t>631312611R00</t>
  </si>
  <si>
    <t xml:space="preserve">Mazanina betonová tl. 5 - 8 cm B 20 (C 16/20) </t>
  </si>
  <si>
    <t>631313511R00</t>
  </si>
  <si>
    <t xml:space="preserve">Mazanina betonová tl. 8 - 12 cm B 12,5 (C 12/15) </t>
  </si>
  <si>
    <t>631319171R00</t>
  </si>
  <si>
    <t xml:space="preserve">Příplatek za stržení povrchu mazaniny tl. 8 cm </t>
  </si>
  <si>
    <t>631319181R00</t>
  </si>
  <si>
    <t xml:space="preserve">Příplatek za sklon mazaniny st. tl. 5 - 8 cm </t>
  </si>
  <si>
    <t>631361921RT4</t>
  </si>
  <si>
    <t>Výztuž mazanin svařovanou sítí z drátů tažených svařovaná síť - drát 6,0 mm, oka 100/100 mm</t>
  </si>
  <si>
    <t>631571003R00</t>
  </si>
  <si>
    <t xml:space="preserve">Násyp ze štěrkopísku 0 - 32,  zpevňující </t>
  </si>
  <si>
    <t>64</t>
  </si>
  <si>
    <t>Výplně otvorů</t>
  </si>
  <si>
    <t>642944121RT2</t>
  </si>
  <si>
    <t>Osazení ocelových zárubní dodatečně do 2,5 m2. včetně dodávky zárubně CgH  60x197x11 cm</t>
  </si>
  <si>
    <t>kus</t>
  </si>
  <si>
    <t>89</t>
  </si>
  <si>
    <t>Ostatní konstrukce na trubním vedení</t>
  </si>
  <si>
    <t>Agregováno</t>
  </si>
  <si>
    <t xml:space="preserve">Napojení na stávající kanalizaci, úprava R šachty </t>
  </si>
  <si>
    <t>kpl</t>
  </si>
  <si>
    <t>94</t>
  </si>
  <si>
    <t>Lešení a stavební výtahy</t>
  </si>
  <si>
    <t>941955001R00</t>
  </si>
  <si>
    <t xml:space="preserve">Lešení lehké pomocné, výška podlahy do 1,2 m </t>
  </si>
  <si>
    <t>95</t>
  </si>
  <si>
    <t>Dokončovací konstrukce na pozemních stavbách</t>
  </si>
  <si>
    <t>952901111R00</t>
  </si>
  <si>
    <t xml:space="preserve">Vyčištění budov o výšce podlaží do 4 m </t>
  </si>
  <si>
    <t>96</t>
  </si>
  <si>
    <t>Bourání konstrukcí</t>
  </si>
  <si>
    <t>AGREGOVANO</t>
  </si>
  <si>
    <t xml:space="preserve">DTZ zařizovacích předmětů a ZTI rozvodů </t>
  </si>
  <si>
    <t>soubor</t>
  </si>
  <si>
    <t>962031132R00</t>
  </si>
  <si>
    <t xml:space="preserve">Bourání příček cihelných tl. 10 cm </t>
  </si>
  <si>
    <t>965042221R00</t>
  </si>
  <si>
    <t xml:space="preserve">Bourání mazanin betonových tl. nad 10 cm, pl. 1 m2 </t>
  </si>
  <si>
    <t>965081713RT1</t>
  </si>
  <si>
    <t>Bourání dlaždic keramických tl. 1 cm, nad 1 m2 ručně dlaždice keramické</t>
  </si>
  <si>
    <t>965082933R00</t>
  </si>
  <si>
    <t xml:space="preserve">Odstranění násypu tl. do 20 cm, plocha nad 2 m2 </t>
  </si>
  <si>
    <t>968061125R00</t>
  </si>
  <si>
    <t xml:space="preserve">Vyvěšení dřevěných dveřních křídel pl. do 2 m2 </t>
  </si>
  <si>
    <t>968072455R00</t>
  </si>
  <si>
    <t xml:space="preserve">Vybourání kovových dveřních zárubní pl. do 2 m2 </t>
  </si>
  <si>
    <t>97</t>
  </si>
  <si>
    <t>Prorážení otvorů</t>
  </si>
  <si>
    <t>971042451R00</t>
  </si>
  <si>
    <t xml:space="preserve">Vybourání otvorů v základech 0,25 m2, tl.45cm </t>
  </si>
  <si>
    <t>974031144R00</t>
  </si>
  <si>
    <t xml:space="preserve">Vysekání rýh ve zdi cihelné 7 x 15 cm </t>
  </si>
  <si>
    <t>978011141R00</t>
  </si>
  <si>
    <t xml:space="preserve">Otlučení omítek vnitřních vápenných stropů do 30 % </t>
  </si>
  <si>
    <t>978013191R00</t>
  </si>
  <si>
    <t xml:space="preserve">Otlučení omítek vnitřních stěn v rozsahu do 100 % </t>
  </si>
  <si>
    <t>978059531R00</t>
  </si>
  <si>
    <t xml:space="preserve">Odsekání vnitřních obkladů stěn nad 2 m2 </t>
  </si>
  <si>
    <t>99</t>
  </si>
  <si>
    <t>Staveništní přesun hmot</t>
  </si>
  <si>
    <t>999281111R00</t>
  </si>
  <si>
    <t xml:space="preserve">Přesun hmot pro opravy a údržbu do výšky 25 m </t>
  </si>
  <si>
    <t>711</t>
  </si>
  <si>
    <t>Izolace proti vodě</t>
  </si>
  <si>
    <t>711111001RZ1</t>
  </si>
  <si>
    <t>Izolace proti vlhkosti vodor. nátěr ALP za studena 1x nátěr - včetně dodávky penetračního laku ALP</t>
  </si>
  <si>
    <t>711141559RZ2</t>
  </si>
  <si>
    <t>Izolace proti vlhk. vodorovná pásy přitavením 2 vrstvy - včetně dodávky Bitubitagit S 35</t>
  </si>
  <si>
    <t>711212002RT2</t>
  </si>
  <si>
    <t>Stěrka hydroizolační těsnicí hmotou Aquafin 2K (fa Schomburg), proti tlakové vodě</t>
  </si>
  <si>
    <t>711212601RT2</t>
  </si>
  <si>
    <t>Těsnicí pás do spoje podlaha - stěna Mapeband š. 100 mm (fa Mapei)</t>
  </si>
  <si>
    <t>998711201R00</t>
  </si>
  <si>
    <t xml:space="preserve">Přesun hmot pro izolace proti vodě, výšky do 6 m </t>
  </si>
  <si>
    <t>713</t>
  </si>
  <si>
    <t>Izolace tepelné</t>
  </si>
  <si>
    <t>713121121RV1</t>
  </si>
  <si>
    <t>Izolace tepelná podlah na sucho, dvouvrstvá včetně dodávky polystyren tl. 2 x 40 mm</t>
  </si>
  <si>
    <t>998713201R00</t>
  </si>
  <si>
    <t xml:space="preserve">Přesun hmot pro izolace tepelné, výšky do 6 m </t>
  </si>
  <si>
    <t>721</t>
  </si>
  <si>
    <t>Vnitřní kanalizace</t>
  </si>
  <si>
    <t>Kavos</t>
  </si>
  <si>
    <t xml:space="preserve">Úprava ZTI rozvodů -  kanalizace </t>
  </si>
  <si>
    <t>722</t>
  </si>
  <si>
    <t>Vnitřní vodovod</t>
  </si>
  <si>
    <t xml:space="preserve">Úprava ZTI rozvodů - voda </t>
  </si>
  <si>
    <t>730</t>
  </si>
  <si>
    <t>Ústřední vytápění</t>
  </si>
  <si>
    <t>7301</t>
  </si>
  <si>
    <t>Dtz stávajících rozvodů, vypuštění systému zpětná montáž, napuštění systému</t>
  </si>
  <si>
    <t>766</t>
  </si>
  <si>
    <t>Konstrukce truhlářské</t>
  </si>
  <si>
    <t>766661112R00</t>
  </si>
  <si>
    <t xml:space="preserve">Montáž dveří do zárubně,otevíravých 1kř.do 0,8 m </t>
  </si>
  <si>
    <t>766664915R00</t>
  </si>
  <si>
    <t xml:space="preserve">Seříznutí dveřních křídel  kompletizovaných </t>
  </si>
  <si>
    <t>766670021R00</t>
  </si>
  <si>
    <t xml:space="preserve">Montáž kliky a štítku </t>
  </si>
  <si>
    <t>54914624</t>
  </si>
  <si>
    <t>Dveřní kování KLASIK klíč Cr</t>
  </si>
  <si>
    <t>61160126</t>
  </si>
  <si>
    <t>Dveře vnitřní hladké plné 1 kříd. 60x197 lak A</t>
  </si>
  <si>
    <t>61160186</t>
  </si>
  <si>
    <t>Dveře vnitřní hladké plné 1 kříd. 80x197 lak A</t>
  </si>
  <si>
    <t>998766201R00</t>
  </si>
  <si>
    <t xml:space="preserve">Přesun hmot pro truhlářské konstr., výšky do 6 m </t>
  </si>
  <si>
    <t>771</t>
  </si>
  <si>
    <t>Podlahy z dlaždic a obklady</t>
  </si>
  <si>
    <t>DODÁVKA - PC 1</t>
  </si>
  <si>
    <t xml:space="preserve">Dlažba keramická protiskuzová </t>
  </si>
  <si>
    <t>771479001R00</t>
  </si>
  <si>
    <t xml:space="preserve">Řezání dlaždic keramických </t>
  </si>
  <si>
    <t>771575107RT2</t>
  </si>
  <si>
    <t xml:space="preserve">Montáž podlah keram.,režné hladké, tmel, 20x20 cm </t>
  </si>
  <si>
    <t>771578011R00</t>
  </si>
  <si>
    <t xml:space="preserve">Spára podlaha - stěna, silikonem </t>
  </si>
  <si>
    <t>771579792R00</t>
  </si>
  <si>
    <t xml:space="preserve">Příplatek za podlahy keram.v omezeném prostoru </t>
  </si>
  <si>
    <t>998771201R00</t>
  </si>
  <si>
    <t xml:space="preserve">Přesun hmot pro podlahy z dlaždic, výšky do 6 m </t>
  </si>
  <si>
    <t>777</t>
  </si>
  <si>
    <t>Podlahy ze syntetických hmot</t>
  </si>
  <si>
    <t>777551955R00</t>
  </si>
  <si>
    <t xml:space="preserve">Oprava podlah cementovou stěrkou s přísadou </t>
  </si>
  <si>
    <t>777553010R00</t>
  </si>
  <si>
    <t xml:space="preserve">Penetrace savého podkladu podlah disperzí </t>
  </si>
  <si>
    <t>998777101R00</t>
  </si>
  <si>
    <t xml:space="preserve">Přesun hmot pro podlahy syntetické, výšky do 6 m </t>
  </si>
  <si>
    <t>781</t>
  </si>
  <si>
    <t>Obklady keramické</t>
  </si>
  <si>
    <t>DODÁVKA - PC 3</t>
  </si>
  <si>
    <t xml:space="preserve">Obklad keramický standart 15 x 15 cm </t>
  </si>
  <si>
    <t>781101111R00</t>
  </si>
  <si>
    <t xml:space="preserve">Vyrovnání podkladu maltou ze SMS tl. do 1,5 cm </t>
  </si>
  <si>
    <t>781111111R00</t>
  </si>
  <si>
    <t xml:space="preserve">Řezání obkladaček bělninových </t>
  </si>
  <si>
    <t>781111151R00</t>
  </si>
  <si>
    <t xml:space="preserve">Příplatek za sestavení ostění, parapetu, listel </t>
  </si>
  <si>
    <t>781415015RT7</t>
  </si>
  <si>
    <t xml:space="preserve">Montáž obkladů stěn, porovinových do tmele </t>
  </si>
  <si>
    <t>781419192U00</t>
  </si>
  <si>
    <t xml:space="preserve">Přípl obklad pórov omezený prostor </t>
  </si>
  <si>
    <t>781494111U00</t>
  </si>
  <si>
    <t xml:space="preserve">Plastový profil flex lepidlo rohový </t>
  </si>
  <si>
    <t>781495111U00</t>
  </si>
  <si>
    <t xml:space="preserve">Penetrace podkladu obkladu </t>
  </si>
  <si>
    <t>781495142U00</t>
  </si>
  <si>
    <t xml:space="preserve">Kruhový průnik obklad -DN 90 </t>
  </si>
  <si>
    <t>998781201R00</t>
  </si>
  <si>
    <t xml:space="preserve">Přesun hmot pro obklady keramické, výšky do 6 m </t>
  </si>
  <si>
    <t>783</t>
  </si>
  <si>
    <t>Nátěry</t>
  </si>
  <si>
    <t>783226110R00</t>
  </si>
  <si>
    <t xml:space="preserve">Natěr zárubní syntetický dvojnásobný </t>
  </si>
  <si>
    <t>Mb</t>
  </si>
  <si>
    <t>784</t>
  </si>
  <si>
    <t>Malby</t>
  </si>
  <si>
    <t>784403804R00</t>
  </si>
  <si>
    <t xml:space="preserve">Odstranění maleb  H do 3,8 m </t>
  </si>
  <si>
    <t>784441101U00</t>
  </si>
  <si>
    <t xml:space="preserve">Malba 2x  HET bílá míst 3,8m </t>
  </si>
  <si>
    <t>M21</t>
  </si>
  <si>
    <t>Elektromontáže</t>
  </si>
  <si>
    <t>Schuran</t>
  </si>
  <si>
    <t xml:space="preserve">Elektromontážní práce (bez světel) </t>
  </si>
  <si>
    <t xml:space="preserve">Revizní zpráva </t>
  </si>
  <si>
    <t>KS</t>
  </si>
  <si>
    <t>M24</t>
  </si>
  <si>
    <t>Montáže vzduchotechnických zařízení</t>
  </si>
  <si>
    <t>24001</t>
  </si>
  <si>
    <t xml:space="preserve">Montáže vzduchotechniky - odvětrání </t>
  </si>
  <si>
    <t>24002</t>
  </si>
  <si>
    <t xml:space="preserve">Dodávka vzduchotechnických zařízení vč.ventilátoru 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</si>
  <si>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</si>
  <si>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</si>
  <si>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</si>
  <si>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</si>
  <si>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</si>
  <si>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</si>
  <si>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</si>
  <si>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</si>
  <si>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979087112R00</t>
  </si>
  <si>
    <t xml:space="preserve">Nakládání suti na dopravní prostředky </t>
  </si>
  <si>
    <t>979098191U00</t>
  </si>
  <si>
    <t xml:space="preserve">Skládkovné suti netříděné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</si>
  <si>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</si>
  <si>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</si>
  <si>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</si>
  <si>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</si>
  <si>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</si>
  <si>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</si>
  <si>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</si>
  <si>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</si>
  <si>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HOSTAV Teplice s.r.o.</t>
  </si>
  <si>
    <t>Vězeňská služba ČR</t>
  </si>
  <si>
    <t>2. ubytovna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</si>
</sst>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36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12" fillId="0" borderId="7" applyNumberFormat="0" applyFill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8" fillId="0" borderId="10" xfId="0" applyFont="1" applyBorder="1" applyAlignment="1">
      <alignment horizontal="centerContinuous" vertical="top"/>
    </xf>
    <xf numFmtId="0" fontId="19" fillId="0" borderId="10" xfId="0" applyFont="1" applyBorder="1" applyAlignment="1">
      <alignment horizontal="centerContinuous"/>
    </xf>
    <xf numFmtId="0" fontId="20" fillId="19" borderId="11" xfId="0" applyFont="1" applyFill="1" applyBorder="1" applyAlignment="1">
      <alignment horizontal="left"/>
    </xf>
    <xf numFmtId="0" fontId="21" fillId="19" borderId="12" xfId="0" applyFont="1" applyFill="1" applyBorder="1" applyAlignment="1">
      <alignment horizontal="centerContinuous"/>
    </xf>
    <xf numFmtId="0" fontId="22" fillId="19" borderId="13" xfId="0" applyFont="1" applyFill="1" applyBorder="1" applyAlignment="1">
      <alignment horizontal="left"/>
    </xf>
    <xf numFmtId="0" fontId="21" fillId="0" borderId="14" xfId="0" applyFont="1" applyBorder="1" applyAlignment="1">
      <alignment/>
    </xf>
    <xf numFmtId="49" fontId="21" fillId="0" borderId="15" xfId="0" applyNumberFormat="1" applyFont="1" applyBorder="1" applyAlignment="1">
      <alignment horizontal="left"/>
    </xf>
    <xf numFmtId="0" fontId="19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0" fillId="0" borderId="16" xfId="0" applyFont="1" applyBorder="1" applyAlignment="1">
      <alignment/>
    </xf>
    <xf numFmtId="49" fontId="21" fillId="0" borderId="20" xfId="0" applyNumberFormat="1" applyFont="1" applyBorder="1" applyAlignment="1">
      <alignment horizontal="left"/>
    </xf>
    <xf numFmtId="49" fontId="20" fillId="19" borderId="16" xfId="0" applyNumberFormat="1" applyFont="1" applyFill="1" applyBorder="1" applyAlignment="1">
      <alignment/>
    </xf>
    <xf numFmtId="49" fontId="19" fillId="19" borderId="17" xfId="0" applyNumberFormat="1" applyFont="1" applyFill="1" applyBorder="1" applyAlignment="1">
      <alignment/>
    </xf>
    <xf numFmtId="0" fontId="20" fillId="19" borderId="18" xfId="0" applyFont="1" applyFill="1" applyBorder="1" applyAlignment="1">
      <alignment/>
    </xf>
    <xf numFmtId="0" fontId="19" fillId="19" borderId="18" xfId="0" applyFont="1" applyFill="1" applyBorder="1" applyAlignment="1">
      <alignment/>
    </xf>
    <xf numFmtId="0" fontId="19" fillId="19" borderId="17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3" fontId="21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0" fillId="19" borderId="21" xfId="0" applyNumberFormat="1" applyFont="1" applyFill="1" applyBorder="1" applyAlignment="1">
      <alignment/>
    </xf>
    <xf numFmtId="49" fontId="19" fillId="19" borderId="22" xfId="0" applyNumberFormat="1" applyFont="1" applyFill="1" applyBorder="1" applyAlignment="1">
      <alignment/>
    </xf>
    <xf numFmtId="0" fontId="20" fillId="19" borderId="0" xfId="0" applyFont="1" applyFill="1" applyBorder="1" applyAlignment="1">
      <alignment/>
    </xf>
    <xf numFmtId="0" fontId="19" fillId="19" borderId="0" xfId="0" applyFont="1" applyFill="1" applyBorder="1" applyAlignment="1">
      <alignment/>
    </xf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19" xfId="0" applyNumberFormat="1" applyFont="1" applyBorder="1" applyAlignment="1">
      <alignment/>
    </xf>
    <xf numFmtId="0" fontId="21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1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1" fillId="0" borderId="16" xfId="0" applyFont="1" applyBorder="1" applyAlignment="1">
      <alignment/>
    </xf>
    <xf numFmtId="0" fontId="21" fillId="0" borderId="14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18" fillId="0" borderId="26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19" fillId="0" borderId="27" xfId="0" applyFont="1" applyBorder="1" applyAlignment="1">
      <alignment horizontal="centerContinuous" vertical="center"/>
    </xf>
    <xf numFmtId="0" fontId="19" fillId="0" borderId="28" xfId="0" applyFont="1" applyBorder="1" applyAlignment="1">
      <alignment horizontal="centerContinuous" vertical="center"/>
    </xf>
    <xf numFmtId="0" fontId="20" fillId="19" borderId="29" xfId="0" applyFont="1" applyFill="1" applyBorder="1" applyAlignment="1">
      <alignment horizontal="left"/>
    </xf>
    <xf numFmtId="0" fontId="19" fillId="19" borderId="30" xfId="0" applyFont="1" applyFill="1" applyBorder="1" applyAlignment="1">
      <alignment horizontal="left"/>
    </xf>
    <xf numFmtId="0" fontId="19" fillId="19" borderId="31" xfId="0" applyFont="1" applyFill="1" applyBorder="1" applyAlignment="1">
      <alignment horizontal="centerContinuous"/>
    </xf>
    <xf numFmtId="0" fontId="20" fillId="19" borderId="30" xfId="0" applyFont="1" applyFill="1" applyBorder="1" applyAlignment="1">
      <alignment horizontal="centerContinuous"/>
    </xf>
    <xf numFmtId="0" fontId="19" fillId="19" borderId="30" xfId="0" applyFont="1" applyFill="1" applyBorder="1" applyAlignment="1">
      <alignment horizontal="centerContinuous"/>
    </xf>
    <xf numFmtId="0" fontId="19" fillId="0" borderId="32" xfId="0" applyFont="1" applyBorder="1" applyAlignment="1">
      <alignment/>
    </xf>
    <xf numFmtId="0" fontId="19" fillId="0" borderId="33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33" xfId="0" applyFont="1" applyBorder="1" applyAlignment="1">
      <alignment shrinkToFit="1"/>
    </xf>
    <xf numFmtId="0" fontId="19" fillId="0" borderId="35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/>
    </xf>
    <xf numFmtId="3" fontId="19" fillId="0" borderId="36" xfId="0" applyNumberFormat="1" applyFont="1" applyBorder="1" applyAlignment="1">
      <alignment/>
    </xf>
    <xf numFmtId="0" fontId="19" fillId="0" borderId="37" xfId="0" applyFont="1" applyBorder="1" applyAlignment="1">
      <alignment/>
    </xf>
    <xf numFmtId="3" fontId="19" fillId="0" borderId="38" xfId="0" applyNumberFormat="1" applyFont="1" applyBorder="1" applyAlignment="1">
      <alignment/>
    </xf>
    <xf numFmtId="0" fontId="19" fillId="0" borderId="39" xfId="0" applyFont="1" applyBorder="1" applyAlignment="1">
      <alignment/>
    </xf>
    <xf numFmtId="0" fontId="20" fillId="19" borderId="11" xfId="0" applyFont="1" applyFill="1" applyBorder="1" applyAlignment="1">
      <alignment/>
    </xf>
    <xf numFmtId="0" fontId="20" fillId="19" borderId="13" xfId="0" applyFont="1" applyFill="1" applyBorder="1" applyAlignment="1">
      <alignment/>
    </xf>
    <xf numFmtId="0" fontId="20" fillId="19" borderId="12" xfId="0" applyFont="1" applyFill="1" applyBorder="1" applyAlignment="1">
      <alignment/>
    </xf>
    <xf numFmtId="0" fontId="20" fillId="19" borderId="40" xfId="0" applyFont="1" applyFill="1" applyBorder="1" applyAlignment="1">
      <alignment/>
    </xf>
    <xf numFmtId="0" fontId="20" fillId="19" borderId="41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/>
    </xf>
    <xf numFmtId="0" fontId="19" fillId="0" borderId="42" xfId="0" applyFont="1" applyBorder="1" applyAlignment="1">
      <alignment/>
    </xf>
    <xf numFmtId="0" fontId="19" fillId="0" borderId="43" xfId="0" applyFont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44" xfId="0" applyFont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165" fontId="19" fillId="0" borderId="48" xfId="0" applyNumberFormat="1" applyFont="1" applyBorder="1" applyAlignment="1">
      <alignment horizontal="right"/>
    </xf>
    <xf numFmtId="0" fontId="19" fillId="0" borderId="48" xfId="0" applyFont="1" applyBorder="1" applyAlignment="1">
      <alignment/>
    </xf>
    <xf numFmtId="0" fontId="19" fillId="0" borderId="18" xfId="0" applyFont="1" applyBorder="1" applyAlignment="1">
      <alignment/>
    </xf>
    <xf numFmtId="165" fontId="19" fillId="0" borderId="17" xfId="0" applyNumberFormat="1" applyFont="1" applyBorder="1" applyAlignment="1">
      <alignment horizontal="right"/>
    </xf>
    <xf numFmtId="0" fontId="23" fillId="19" borderId="37" xfId="0" applyFont="1" applyFill="1" applyBorder="1" applyAlignment="1">
      <alignment/>
    </xf>
    <xf numFmtId="0" fontId="23" fillId="19" borderId="38" xfId="0" applyFont="1" applyFill="1" applyBorder="1" applyAlignment="1">
      <alignment/>
    </xf>
    <xf numFmtId="0" fontId="23" fillId="19" borderId="39" xfId="0" applyFont="1" applyFill="1" applyBorder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20" fillId="0" borderId="49" xfId="46" applyFont="1" applyBorder="1">
      <alignment/>
      <protection/>
    </xf>
    <xf numFmtId="0" fontId="19" fillId="0" borderId="49" xfId="46" applyFont="1" applyBorder="1">
      <alignment/>
      <protection/>
    </xf>
    <xf numFmtId="0" fontId="19" fillId="0" borderId="49" xfId="46" applyFont="1" applyBorder="1" applyAlignment="1">
      <alignment horizontal="right"/>
      <protection/>
    </xf>
    <xf numFmtId="0" fontId="19" fillId="0" borderId="50" xfId="46" applyFont="1" applyBorder="1">
      <alignment/>
      <protection/>
    </xf>
    <xf numFmtId="0" fontId="19" fillId="0" borderId="49" xfId="0" applyNumberFormat="1" applyFont="1" applyBorder="1" applyAlignment="1">
      <alignment horizontal="left"/>
    </xf>
    <xf numFmtId="0" fontId="19" fillId="0" borderId="51" xfId="0" applyNumberFormat="1" applyFont="1" applyBorder="1" applyAlignment="1">
      <alignment/>
    </xf>
    <xf numFmtId="0" fontId="20" fillId="0" borderId="52" xfId="46" applyFont="1" applyBorder="1">
      <alignment/>
      <protection/>
    </xf>
    <xf numFmtId="0" fontId="19" fillId="0" borderId="52" xfId="46" applyFont="1" applyBorder="1">
      <alignment/>
      <protection/>
    </xf>
    <xf numFmtId="0" fontId="19" fillId="0" borderId="52" xfId="46" applyFont="1" applyBorder="1" applyAlignment="1">
      <alignment horizontal="righ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0" fillId="19" borderId="29" xfId="0" applyNumberFormat="1" applyFont="1" applyFill="1" applyBorder="1" applyAlignment="1">
      <alignment horizontal="center"/>
    </xf>
    <xf numFmtId="0" fontId="20" fillId="19" borderId="30" xfId="0" applyFont="1" applyFill="1" applyBorder="1" applyAlignment="1">
      <alignment horizontal="center"/>
    </xf>
    <xf numFmtId="0" fontId="20" fillId="19" borderId="31" xfId="0" applyFont="1" applyFill="1" applyBorder="1" applyAlignment="1">
      <alignment horizontal="center"/>
    </xf>
    <xf numFmtId="0" fontId="20" fillId="19" borderId="53" xfId="0" applyFont="1" applyFill="1" applyBorder="1" applyAlignment="1">
      <alignment horizontal="center"/>
    </xf>
    <xf numFmtId="0" fontId="20" fillId="19" borderId="54" xfId="0" applyFont="1" applyFill="1" applyBorder="1" applyAlignment="1">
      <alignment horizontal="center"/>
    </xf>
    <xf numFmtId="0" fontId="20" fillId="19" borderId="55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19" fillId="0" borderId="43" xfId="0" applyNumberFormat="1" applyFont="1" applyBorder="1" applyAlignment="1">
      <alignment/>
    </xf>
    <xf numFmtId="0" fontId="20" fillId="19" borderId="29" xfId="0" applyFont="1" applyFill="1" applyBorder="1" applyAlignment="1">
      <alignment/>
    </xf>
    <xf numFmtId="0" fontId="20" fillId="19" borderId="30" xfId="0" applyFont="1" applyFill="1" applyBorder="1" applyAlignment="1">
      <alignment/>
    </xf>
    <xf numFmtId="3" fontId="20" fillId="19" borderId="31" xfId="0" applyNumberFormat="1" applyFont="1" applyFill="1" applyBorder="1" applyAlignment="1">
      <alignment/>
    </xf>
    <xf numFmtId="3" fontId="20" fillId="19" borderId="53" xfId="0" applyNumberFormat="1" applyFont="1" applyFill="1" applyBorder="1" applyAlignment="1">
      <alignment/>
    </xf>
    <xf numFmtId="3" fontId="20" fillId="19" borderId="54" xfId="0" applyNumberFormat="1" applyFont="1" applyFill="1" applyBorder="1" applyAlignment="1">
      <alignment/>
    </xf>
    <xf numFmtId="3" fontId="20" fillId="19" borderId="55" xfId="0" applyNumberFormat="1" applyFont="1" applyFill="1" applyBorder="1" applyAlignment="1">
      <alignment/>
    </xf>
    <xf numFmtId="0" fontId="26" fillId="0" borderId="0" xfId="0" applyFont="1" applyAlignment="1">
      <alignment/>
    </xf>
    <xf numFmtId="3" fontId="18" fillId="0" borderId="0" xfId="0" applyNumberFormat="1" applyFont="1" applyAlignment="1">
      <alignment horizontal="centerContinuous"/>
    </xf>
    <xf numFmtId="0" fontId="19" fillId="19" borderId="41" xfId="0" applyFont="1" applyFill="1" applyBorder="1" applyAlignment="1">
      <alignment/>
    </xf>
    <xf numFmtId="0" fontId="20" fillId="19" borderId="56" xfId="0" applyFont="1" applyFill="1" applyBorder="1" applyAlignment="1">
      <alignment horizontal="right"/>
    </xf>
    <xf numFmtId="0" fontId="20" fillId="19" borderId="13" xfId="0" applyFont="1" applyFill="1" applyBorder="1" applyAlignment="1">
      <alignment horizontal="right"/>
    </xf>
    <xf numFmtId="0" fontId="20" fillId="19" borderId="12" xfId="0" applyFont="1" applyFill="1" applyBorder="1" applyAlignment="1">
      <alignment horizontal="center"/>
    </xf>
    <xf numFmtId="4" fontId="22" fillId="19" borderId="13" xfId="0" applyNumberFormat="1" applyFont="1" applyFill="1" applyBorder="1" applyAlignment="1">
      <alignment horizontal="right"/>
    </xf>
    <xf numFmtId="4" fontId="22" fillId="19" borderId="41" xfId="0" applyNumberFormat="1" applyFont="1" applyFill="1" applyBorder="1" applyAlignment="1">
      <alignment horizontal="right"/>
    </xf>
    <xf numFmtId="0" fontId="19" fillId="0" borderId="25" xfId="0" applyFont="1" applyBorder="1" applyAlignment="1">
      <alignment/>
    </xf>
    <xf numFmtId="3" fontId="19" fillId="0" borderId="34" xfId="0" applyNumberFormat="1" applyFont="1" applyBorder="1" applyAlignment="1">
      <alignment horizontal="right"/>
    </xf>
    <xf numFmtId="165" fontId="19" fillId="0" borderId="19" xfId="0" applyNumberFormat="1" applyFont="1" applyBorder="1" applyAlignment="1">
      <alignment horizontal="right"/>
    </xf>
    <xf numFmtId="3" fontId="19" fillId="0" borderId="44" xfId="0" applyNumberFormat="1" applyFont="1" applyBorder="1" applyAlignment="1">
      <alignment horizontal="right"/>
    </xf>
    <xf numFmtId="4" fontId="19" fillId="0" borderId="33" xfId="0" applyNumberFormat="1" applyFont="1" applyBorder="1" applyAlignment="1">
      <alignment horizontal="right"/>
    </xf>
    <xf numFmtId="3" fontId="19" fillId="0" borderId="25" xfId="0" applyNumberFormat="1" applyFont="1" applyBorder="1" applyAlignment="1">
      <alignment horizontal="right"/>
    </xf>
    <xf numFmtId="0" fontId="19" fillId="19" borderId="37" xfId="0" applyFont="1" applyFill="1" applyBorder="1" applyAlignment="1">
      <alignment/>
    </xf>
    <xf numFmtId="0" fontId="20" fillId="19" borderId="38" xfId="0" applyFont="1" applyFill="1" applyBorder="1" applyAlignment="1">
      <alignment/>
    </xf>
    <xf numFmtId="0" fontId="19" fillId="19" borderId="38" xfId="0" applyFont="1" applyFill="1" applyBorder="1" applyAlignment="1">
      <alignment/>
    </xf>
    <xf numFmtId="4" fontId="19" fillId="19" borderId="57" xfId="0" applyNumberFormat="1" applyFont="1" applyFill="1" applyBorder="1" applyAlignment="1">
      <alignment/>
    </xf>
    <xf numFmtId="4" fontId="19" fillId="19" borderId="37" xfId="0" applyNumberFormat="1" applyFont="1" applyFill="1" applyBorder="1" applyAlignment="1">
      <alignment/>
    </xf>
    <xf numFmtId="4" fontId="19" fillId="19" borderId="38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19" fillId="0" borderId="0" xfId="46" applyFont="1">
      <alignment/>
      <protection/>
    </xf>
    <xf numFmtId="0" fontId="29" fillId="0" borderId="0" xfId="46" applyFont="1" applyAlignment="1">
      <alignment horizontal="centerContinuous"/>
      <protection/>
    </xf>
    <xf numFmtId="0" fontId="30" fillId="0" borderId="0" xfId="46" applyFont="1" applyAlignment="1">
      <alignment horizontal="centerContinuous"/>
      <protection/>
    </xf>
    <xf numFmtId="0" fontId="30" fillId="0" borderId="0" xfId="46" applyFont="1" applyAlignment="1">
      <alignment horizontal="right"/>
      <protection/>
    </xf>
    <xf numFmtId="0" fontId="21" fillId="0" borderId="50" xfId="46" applyFont="1" applyBorder="1" applyAlignment="1">
      <alignment horizontal="right"/>
      <protection/>
    </xf>
    <xf numFmtId="0" fontId="19" fillId="0" borderId="49" xfId="46" applyFont="1" applyBorder="1" applyAlignment="1">
      <alignment horizontal="left"/>
      <protection/>
    </xf>
    <xf numFmtId="0" fontId="19" fillId="0" borderId="51" xfId="46" applyFont="1" applyBorder="1">
      <alignment/>
      <protection/>
    </xf>
    <xf numFmtId="0" fontId="21" fillId="0" borderId="0" xfId="46" applyFont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/>
      <protection/>
    </xf>
    <xf numFmtId="49" fontId="21" fillId="19" borderId="19" xfId="46" applyNumberFormat="1" applyFont="1" applyFill="1" applyBorder="1">
      <alignment/>
      <protection/>
    </xf>
    <xf numFmtId="0" fontId="21" fillId="19" borderId="17" xfId="46" applyFont="1" applyFill="1" applyBorder="1" applyAlignment="1">
      <alignment horizontal="center"/>
      <protection/>
    </xf>
    <xf numFmtId="0" fontId="21" fillId="19" borderId="17" xfId="46" applyNumberFormat="1" applyFont="1" applyFill="1" applyBorder="1" applyAlignment="1">
      <alignment horizontal="center"/>
      <protection/>
    </xf>
    <xf numFmtId="0" fontId="21" fillId="19" borderId="19" xfId="46" applyFont="1" applyFill="1" applyBorder="1" applyAlignment="1">
      <alignment horizontal="center"/>
      <protection/>
    </xf>
    <xf numFmtId="0" fontId="20" fillId="0" borderId="58" xfId="46" applyFont="1" applyBorder="1" applyAlignment="1">
      <alignment horizontal="center"/>
      <protection/>
    </xf>
    <xf numFmtId="49" fontId="20" fillId="0" borderId="58" xfId="46" applyNumberFormat="1" applyFont="1" applyBorder="1" applyAlignment="1">
      <alignment horizontal="left"/>
      <protection/>
    </xf>
    <xf numFmtId="0" fontId="20" fillId="0" borderId="59" xfId="46" applyFont="1" applyBorder="1">
      <alignment/>
      <protection/>
    </xf>
    <xf numFmtId="0" fontId="19" fillId="0" borderId="18" xfId="46" applyFont="1" applyBorder="1" applyAlignment="1">
      <alignment horizontal="center"/>
      <protection/>
    </xf>
    <xf numFmtId="0" fontId="19" fillId="0" borderId="18" xfId="46" applyNumberFormat="1" applyFont="1" applyBorder="1" applyAlignment="1">
      <alignment horizontal="right"/>
      <protection/>
    </xf>
    <xf numFmtId="0" fontId="19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31" fillId="0" borderId="0" xfId="46" applyFont="1">
      <alignment/>
      <protection/>
    </xf>
    <xf numFmtId="0" fontId="32" fillId="0" borderId="60" xfId="46" applyFont="1" applyBorder="1" applyAlignment="1">
      <alignment horizontal="center" vertical="top"/>
      <protection/>
    </xf>
    <xf numFmtId="49" fontId="32" fillId="0" borderId="60" xfId="46" applyNumberFormat="1" applyFont="1" applyBorder="1" applyAlignment="1">
      <alignment horizontal="left" vertical="top"/>
      <protection/>
    </xf>
    <xf numFmtId="0" fontId="32" fillId="0" borderId="60" xfId="46" applyFont="1" applyBorder="1" applyAlignment="1">
      <alignment vertical="top" wrapText="1"/>
      <protection/>
    </xf>
    <xf numFmtId="49" fontId="32" fillId="0" borderId="60" xfId="46" applyNumberFormat="1" applyFont="1" applyBorder="1" applyAlignment="1">
      <alignment horizontal="center" shrinkToFit="1"/>
      <protection/>
    </xf>
    <xf numFmtId="4" fontId="32" fillId="0" borderId="60" xfId="46" applyNumberFormat="1" applyFont="1" applyBorder="1" applyAlignment="1">
      <alignment horizontal="right"/>
      <protection/>
    </xf>
    <xf numFmtId="4" fontId="32" fillId="0" borderId="60" xfId="46" applyNumberFormat="1" applyFont="1" applyBorder="1">
      <alignment/>
      <protection/>
    </xf>
    <xf numFmtId="0" fontId="31" fillId="0" borderId="0" xfId="46" applyFont="1">
      <alignment/>
      <protection/>
    </xf>
    <xf numFmtId="0" fontId="19" fillId="19" borderId="19" xfId="46" applyFont="1" applyFill="1" applyBorder="1" applyAlignment="1">
      <alignment horizontal="center"/>
      <protection/>
    </xf>
    <xf numFmtId="49" fontId="33" fillId="19" borderId="19" xfId="46" applyNumberFormat="1" applyFont="1" applyFill="1" applyBorder="1" applyAlignment="1">
      <alignment horizontal="left"/>
      <protection/>
    </xf>
    <xf numFmtId="0" fontId="33" fillId="19" borderId="59" xfId="46" applyFont="1" applyFill="1" applyBorder="1">
      <alignment/>
      <protection/>
    </xf>
    <xf numFmtId="0" fontId="19" fillId="19" borderId="18" xfId="46" applyFont="1" applyFill="1" applyBorder="1" applyAlignment="1">
      <alignment horizontal="center"/>
      <protection/>
    </xf>
    <xf numFmtId="4" fontId="19" fillId="19" borderId="18" xfId="46" applyNumberFormat="1" applyFont="1" applyFill="1" applyBorder="1" applyAlignment="1">
      <alignment horizontal="right"/>
      <protection/>
    </xf>
    <xf numFmtId="4" fontId="19" fillId="19" borderId="17" xfId="46" applyNumberFormat="1" applyFont="1" applyFill="1" applyBorder="1" applyAlignment="1">
      <alignment horizontal="right"/>
      <protection/>
    </xf>
    <xf numFmtId="4" fontId="20" fillId="19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4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5" fillId="0" borderId="0" xfId="46" applyFont="1" applyBorder="1">
      <alignment/>
      <protection/>
    </xf>
    <xf numFmtId="3" fontId="35" fillId="0" borderId="0" xfId="46" applyNumberFormat="1" applyFont="1" applyBorder="1" applyAlignment="1">
      <alignment horizontal="right"/>
      <protection/>
    </xf>
    <xf numFmtId="4" fontId="35" fillId="0" borderId="0" xfId="46" applyNumberFormat="1" applyFont="1" applyBorder="1">
      <alignment/>
      <protection/>
    </xf>
    <xf numFmtId="0" fontId="34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1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58" xfId="0" applyNumberFormat="1" applyFont="1" applyBorder="1" applyAlignment="1">
      <alignment/>
    </xf>
    <xf numFmtId="3" fontId="19" fillId="0" borderId="61" xfId="0" applyNumberFormat="1" applyFont="1" applyBorder="1" applyAlignment="1">
      <alignment/>
    </xf>
    <xf numFmtId="0" fontId="21" fillId="0" borderId="19" xfId="0" applyFont="1" applyBorder="1" applyAlignment="1">
      <alignment horizontal="center"/>
    </xf>
    <xf numFmtId="0" fontId="19" fillId="0" borderId="37" xfId="0" applyFont="1" applyBorder="1" applyAlignment="1">
      <alignment horizontal="center" shrinkToFit="1"/>
    </xf>
    <xf numFmtId="0" fontId="19" fillId="0" borderId="39" xfId="0" applyFont="1" applyBorder="1" applyAlignment="1">
      <alignment horizontal="center" shrinkToFit="1"/>
    </xf>
    <xf numFmtId="0" fontId="21" fillId="0" borderId="19" xfId="0" applyFont="1" applyBorder="1" applyAlignment="1">
      <alignment horizontal="left"/>
    </xf>
    <xf numFmtId="0" fontId="21" fillId="0" borderId="59" xfId="0" applyFont="1" applyBorder="1" applyAlignment="1">
      <alignment horizontal="left"/>
    </xf>
    <xf numFmtId="0" fontId="0" fillId="0" borderId="0" xfId="0" applyAlignment="1">
      <alignment horizontal="left" wrapText="1"/>
    </xf>
    <xf numFmtId="166" fontId="19" fillId="0" borderId="59" xfId="0" applyNumberFormat="1" applyFont="1" applyBorder="1" applyAlignment="1">
      <alignment horizontal="right" indent="2"/>
    </xf>
    <xf numFmtId="166" fontId="19" fillId="0" borderId="24" xfId="0" applyNumberFormat="1" applyFont="1" applyBorder="1" applyAlignment="1">
      <alignment horizontal="right" indent="2"/>
    </xf>
    <xf numFmtId="166" fontId="23" fillId="19" borderId="62" xfId="0" applyNumberFormat="1" applyFont="1" applyFill="1" applyBorder="1" applyAlignment="1">
      <alignment horizontal="right" indent="2"/>
    </xf>
    <xf numFmtId="166" fontId="23" fillId="19" borderId="57" xfId="0" applyNumberFormat="1" applyFont="1" applyFill="1" applyBorder="1" applyAlignment="1">
      <alignment horizontal="right" indent="2"/>
    </xf>
    <xf numFmtId="0" fontId="25" fillId="0" borderId="0" xfId="0" applyFont="1" applyAlignment="1">
      <alignment horizontal="left" vertical="top" wrapText="1"/>
    </xf>
    <xf numFmtId="0" fontId="19" fillId="0" borderId="63" xfId="46" applyFont="1" applyBorder="1" applyAlignment="1">
      <alignment horizontal="center"/>
      <protection/>
    </xf>
    <xf numFmtId="0" fontId="19" fillId="0" borderId="64" xfId="46" applyFont="1" applyBorder="1" applyAlignment="1">
      <alignment horizontal="center"/>
      <protection/>
    </xf>
    <xf numFmtId="0" fontId="19" fillId="0" borderId="65" xfId="46" applyFont="1" applyBorder="1" applyAlignment="1">
      <alignment horizontal="center"/>
      <protection/>
    </xf>
    <xf numFmtId="0" fontId="19" fillId="0" borderId="66" xfId="46" applyFont="1" applyBorder="1" applyAlignment="1">
      <alignment horizontal="center"/>
      <protection/>
    </xf>
    <xf numFmtId="0" fontId="19" fillId="0" borderId="67" xfId="46" applyFont="1" applyBorder="1" applyAlignment="1">
      <alignment horizontal="left"/>
      <protection/>
    </xf>
    <xf numFmtId="0" fontId="19" fillId="0" borderId="52" xfId="46" applyFont="1" applyBorder="1" applyAlignment="1">
      <alignment horizontal="left"/>
      <protection/>
    </xf>
    <xf numFmtId="0" fontId="19" fillId="0" borderId="68" xfId="46" applyFont="1" applyBorder="1" applyAlignment="1">
      <alignment horizontal="left"/>
      <protection/>
    </xf>
    <xf numFmtId="3" fontId="20" fillId="19" borderId="38" xfId="0" applyNumberFormat="1" applyFont="1" applyFill="1" applyBorder="1" applyAlignment="1">
      <alignment horizontal="right"/>
    </xf>
    <xf numFmtId="3" fontId="20" fillId="19" borderId="57" xfId="0" applyNumberFormat="1" applyFont="1" applyFill="1" applyBorder="1" applyAlignment="1">
      <alignment horizontal="right"/>
    </xf>
    <xf numFmtId="0" fontId="28" fillId="0" borderId="0" xfId="46" applyFont="1" applyAlignment="1">
      <alignment horizontal="center"/>
      <protection/>
    </xf>
    <xf numFmtId="49" fontId="19" fillId="0" borderId="65" xfId="46" applyNumberFormat="1" applyFont="1" applyBorder="1" applyAlignment="1">
      <alignment horizontal="center"/>
      <protection/>
    </xf>
    <xf numFmtId="0" fontId="19" fillId="0" borderId="67" xfId="46" applyFont="1" applyBorder="1" applyAlignment="1">
      <alignment horizontal="center" shrinkToFit="1"/>
      <protection/>
    </xf>
    <xf numFmtId="0" fontId="19" fillId="0" borderId="52" xfId="46" applyFont="1" applyBorder="1" applyAlignment="1">
      <alignment horizontal="center" shrinkToFit="1"/>
      <protection/>
    </xf>
    <xf numFmtId="0" fontId="19" fillId="0" borderId="68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zoomScalePageLayoutView="0" workbookViewId="0" topLeftCell="A1">
      <selection activeCell="G15" sqref="G15:G23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>
        <f>Rekapitulace!H1</f>
        <v>1</v>
      </c>
      <c r="D2" s="5" t="str">
        <f>Rekapitulace!G2</f>
        <v>Výměna kanalizace a oprava sociálních zařízení</v>
      </c>
      <c r="E2" s="4"/>
      <c r="F2" s="6" t="s">
        <v>2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7" ht="12.75" customHeight="1">
      <c r="A5" s="15" t="s">
        <v>80</v>
      </c>
      <c r="B5" s="16"/>
      <c r="C5" s="17" t="s">
        <v>81</v>
      </c>
      <c r="D5" s="18"/>
      <c r="E5" s="19"/>
      <c r="F5" s="11" t="s">
        <v>7</v>
      </c>
      <c r="G5" s="12"/>
    </row>
    <row r="6" spans="1:15" ht="12.75" customHeight="1">
      <c r="A6" s="13" t="s">
        <v>8</v>
      </c>
      <c r="B6" s="9"/>
      <c r="C6" s="10" t="s">
        <v>9</v>
      </c>
      <c r="D6" s="10"/>
      <c r="E6" s="9"/>
      <c r="F6" s="20" t="s">
        <v>10</v>
      </c>
      <c r="G6" s="21">
        <v>0</v>
      </c>
      <c r="O6" s="22"/>
    </row>
    <row r="7" spans="1:7" ht="12.75" customHeight="1">
      <c r="A7" s="23" t="s">
        <v>78</v>
      </c>
      <c r="B7" s="24"/>
      <c r="C7" s="25" t="s">
        <v>79</v>
      </c>
      <c r="D7" s="26"/>
      <c r="E7" s="26"/>
      <c r="F7" s="27" t="s">
        <v>11</v>
      </c>
      <c r="G7" s="21">
        <f>IF(PocetMJ=0,,ROUND((F30+F32)/PocetMJ,1))</f>
        <v>0</v>
      </c>
    </row>
    <row r="8" spans="1:9" ht="12.75">
      <c r="A8" s="28" t="s">
        <v>12</v>
      </c>
      <c r="B8" s="11"/>
      <c r="C8" s="198"/>
      <c r="D8" s="198"/>
      <c r="E8" s="199"/>
      <c r="F8" s="29" t="s">
        <v>13</v>
      </c>
      <c r="G8" s="30"/>
      <c r="H8" s="31"/>
      <c r="I8" s="32"/>
    </row>
    <row r="9" spans="1:8" ht="12.75">
      <c r="A9" s="28" t="s">
        <v>14</v>
      </c>
      <c r="B9" s="11"/>
      <c r="C9" s="198">
        <f>Projektant</f>
        <v>0</v>
      </c>
      <c r="D9" s="198"/>
      <c r="E9" s="199"/>
      <c r="F9" s="11"/>
      <c r="G9" s="33"/>
      <c r="H9" s="34"/>
    </row>
    <row r="10" spans="1:8" ht="12.75">
      <c r="A10" s="28" t="s">
        <v>15</v>
      </c>
      <c r="B10" s="11"/>
      <c r="C10" s="198" t="s">
        <v>334</v>
      </c>
      <c r="D10" s="198"/>
      <c r="E10" s="198"/>
      <c r="F10" s="35"/>
      <c r="G10" s="36"/>
      <c r="H10" s="37"/>
    </row>
    <row r="11" spans="1:57" ht="13.5" customHeight="1">
      <c r="A11" s="28" t="s">
        <v>16</v>
      </c>
      <c r="B11" s="11"/>
      <c r="C11" s="198" t="s">
        <v>333</v>
      </c>
      <c r="D11" s="198"/>
      <c r="E11" s="198"/>
      <c r="F11" s="38" t="s">
        <v>17</v>
      </c>
      <c r="G11" s="39">
        <v>3</v>
      </c>
      <c r="H11" s="34"/>
      <c r="BA11" s="40"/>
      <c r="BB11" s="40"/>
      <c r="BC11" s="40"/>
      <c r="BD11" s="40"/>
      <c r="BE11" s="40"/>
    </row>
    <row r="12" spans="1:8" ht="12.75" customHeight="1">
      <c r="A12" s="41" t="s">
        <v>18</v>
      </c>
      <c r="B12" s="9"/>
      <c r="C12" s="195"/>
      <c r="D12" s="195"/>
      <c r="E12" s="195"/>
      <c r="F12" s="42" t="s">
        <v>19</v>
      </c>
      <c r="G12" s="43"/>
      <c r="H12" s="34"/>
    </row>
    <row r="13" spans="1:8" ht="28.5" customHeight="1" thickBot="1">
      <c r="A13" s="44" t="s">
        <v>20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21</v>
      </c>
      <c r="B14" s="49"/>
      <c r="C14" s="50"/>
      <c r="D14" s="51" t="s">
        <v>22</v>
      </c>
      <c r="E14" s="52"/>
      <c r="F14" s="52"/>
      <c r="G14" s="50"/>
    </row>
    <row r="15" spans="1:7" ht="15.75" customHeight="1">
      <c r="A15" s="53"/>
      <c r="B15" s="54" t="s">
        <v>23</v>
      </c>
      <c r="C15" s="55"/>
      <c r="D15" s="56" t="str">
        <f>Rekapitulace!A40</f>
        <v>Ztížené výrobní podmínky</v>
      </c>
      <c r="E15" s="57"/>
      <c r="F15" s="58"/>
      <c r="G15" s="55"/>
    </row>
    <row r="16" spans="1:7" ht="15.75" customHeight="1">
      <c r="A16" s="53" t="s">
        <v>24</v>
      </c>
      <c r="B16" s="54" t="s">
        <v>25</v>
      </c>
      <c r="C16" s="55"/>
      <c r="D16" s="8" t="str">
        <f>Rekapitulace!A41</f>
        <v>Oborová přirážka</v>
      </c>
      <c r="E16" s="59"/>
      <c r="F16" s="60"/>
      <c r="G16" s="55"/>
    </row>
    <row r="17" spans="1:7" ht="15.75" customHeight="1">
      <c r="A17" s="53" t="s">
        <v>26</v>
      </c>
      <c r="B17" s="54" t="s">
        <v>27</v>
      </c>
      <c r="C17" s="55"/>
      <c r="D17" s="8" t="str">
        <f>Rekapitulace!A42</f>
        <v>Přesun stavebních kapacit</v>
      </c>
      <c r="E17" s="59"/>
      <c r="F17" s="60"/>
      <c r="G17" s="55"/>
    </row>
    <row r="18" spans="1:7" ht="15.75" customHeight="1">
      <c r="A18" s="61" t="s">
        <v>28</v>
      </c>
      <c r="B18" s="62" t="s">
        <v>29</v>
      </c>
      <c r="C18" s="55"/>
      <c r="D18" s="8" t="str">
        <f>Rekapitulace!A43</f>
        <v>Mimostaveništní doprava</v>
      </c>
      <c r="E18" s="59"/>
      <c r="F18" s="60"/>
      <c r="G18" s="55"/>
    </row>
    <row r="19" spans="1:7" ht="15.75" customHeight="1">
      <c r="A19" s="63" t="s">
        <v>30</v>
      </c>
      <c r="B19" s="54"/>
      <c r="C19" s="55"/>
      <c r="D19" s="8" t="str">
        <f>Rekapitulace!A44</f>
        <v>Zařízení staveniště</v>
      </c>
      <c r="E19" s="59"/>
      <c r="F19" s="60"/>
      <c r="G19" s="55"/>
    </row>
    <row r="20" spans="1:7" ht="15.75" customHeight="1">
      <c r="A20" s="63"/>
      <c r="B20" s="54"/>
      <c r="C20" s="55"/>
      <c r="D20" s="8" t="str">
        <f>Rekapitulace!A45</f>
        <v>Provoz investora</v>
      </c>
      <c r="E20" s="59"/>
      <c r="F20" s="60"/>
      <c r="G20" s="55"/>
    </row>
    <row r="21" spans="1:7" ht="15.75" customHeight="1">
      <c r="A21" s="63" t="s">
        <v>31</v>
      </c>
      <c r="B21" s="54"/>
      <c r="C21" s="55"/>
      <c r="D21" s="8" t="str">
        <f>Rekapitulace!A46</f>
        <v>Kompletační činnost (IČD)</v>
      </c>
      <c r="E21" s="59"/>
      <c r="F21" s="60"/>
      <c r="G21" s="55"/>
    </row>
    <row r="22" spans="1:7" ht="15.75" customHeight="1">
      <c r="A22" s="64" t="s">
        <v>32</v>
      </c>
      <c r="B22" s="65"/>
      <c r="C22" s="55"/>
      <c r="D22" s="8" t="s">
        <v>33</v>
      </c>
      <c r="E22" s="59"/>
      <c r="F22" s="60"/>
      <c r="G22" s="55"/>
    </row>
    <row r="23" spans="1:7" ht="15.75" customHeight="1" thickBot="1">
      <c r="A23" s="196" t="s">
        <v>34</v>
      </c>
      <c r="B23" s="197"/>
      <c r="C23" s="66"/>
      <c r="D23" s="67" t="s">
        <v>35</v>
      </c>
      <c r="E23" s="68"/>
      <c r="F23" s="69"/>
      <c r="G23" s="55"/>
    </row>
    <row r="24" spans="1:7" ht="12.75">
      <c r="A24" s="70" t="s">
        <v>36</v>
      </c>
      <c r="B24" s="71"/>
      <c r="C24" s="72"/>
      <c r="D24" s="71" t="s">
        <v>37</v>
      </c>
      <c r="E24" s="71"/>
      <c r="F24" s="73" t="s">
        <v>38</v>
      </c>
      <c r="G24" s="74"/>
    </row>
    <row r="25" spans="1:7" ht="12.75">
      <c r="A25" s="64" t="s">
        <v>39</v>
      </c>
      <c r="B25" s="65"/>
      <c r="C25" s="75"/>
      <c r="D25" s="65" t="s">
        <v>39</v>
      </c>
      <c r="E25" s="76"/>
      <c r="F25" s="77" t="s">
        <v>39</v>
      </c>
      <c r="G25" s="78"/>
    </row>
    <row r="26" spans="1:7" ht="37.5" customHeight="1">
      <c r="A26" s="64" t="s">
        <v>40</v>
      </c>
      <c r="B26" s="79"/>
      <c r="C26" s="75"/>
      <c r="D26" s="65" t="s">
        <v>40</v>
      </c>
      <c r="E26" s="76"/>
      <c r="F26" s="77" t="s">
        <v>40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41</v>
      </c>
      <c r="B28" s="65"/>
      <c r="C28" s="75"/>
      <c r="D28" s="77" t="s">
        <v>42</v>
      </c>
      <c r="E28" s="75"/>
      <c r="F28" s="81" t="s">
        <v>42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43</v>
      </c>
      <c r="B30" s="85"/>
      <c r="C30" s="86">
        <v>20</v>
      </c>
      <c r="D30" s="85" t="s">
        <v>44</v>
      </c>
      <c r="E30" s="87"/>
      <c r="F30" s="201">
        <f>C23-F32</f>
        <v>0</v>
      </c>
      <c r="G30" s="202"/>
    </row>
    <row r="31" spans="1:7" ht="12.75">
      <c r="A31" s="84" t="s">
        <v>45</v>
      </c>
      <c r="B31" s="85"/>
      <c r="C31" s="86">
        <f>SazbaDPH1</f>
        <v>20</v>
      </c>
      <c r="D31" s="85" t="s">
        <v>46</v>
      </c>
      <c r="E31" s="87"/>
      <c r="F31" s="201">
        <f>ROUND(PRODUCT(F30,C31/100),0)</f>
        <v>0</v>
      </c>
      <c r="G31" s="202"/>
    </row>
    <row r="32" spans="1:7" ht="12.75">
      <c r="A32" s="84" t="s">
        <v>43</v>
      </c>
      <c r="B32" s="85"/>
      <c r="C32" s="86">
        <v>0</v>
      </c>
      <c r="D32" s="85" t="s">
        <v>46</v>
      </c>
      <c r="E32" s="87"/>
      <c r="F32" s="201">
        <v>0</v>
      </c>
      <c r="G32" s="202"/>
    </row>
    <row r="33" spans="1:7" ht="12.75">
      <c r="A33" s="84" t="s">
        <v>45</v>
      </c>
      <c r="B33" s="88"/>
      <c r="C33" s="89">
        <f>SazbaDPH2</f>
        <v>0</v>
      </c>
      <c r="D33" s="85" t="s">
        <v>46</v>
      </c>
      <c r="E33" s="60"/>
      <c r="F33" s="201">
        <f>ROUND(PRODUCT(F32,C33/100),0)</f>
        <v>0</v>
      </c>
      <c r="G33" s="202"/>
    </row>
    <row r="34" spans="1:7" s="93" customFormat="1" ht="19.5" customHeight="1" thickBot="1">
      <c r="A34" s="90" t="s">
        <v>47</v>
      </c>
      <c r="B34" s="91"/>
      <c r="C34" s="91"/>
      <c r="D34" s="91"/>
      <c r="E34" s="92"/>
      <c r="F34" s="203">
        <f>ROUND(SUM(F30:F33),0)</f>
        <v>0</v>
      </c>
      <c r="G34" s="204"/>
    </row>
    <row r="36" spans="1:8" ht="12.75">
      <c r="A36" s="94" t="s">
        <v>48</v>
      </c>
      <c r="B36" s="94"/>
      <c r="C36" s="94"/>
      <c r="D36" s="94"/>
      <c r="E36" s="94"/>
      <c r="F36" s="94"/>
      <c r="G36" s="94"/>
      <c r="H36" t="s">
        <v>6</v>
      </c>
    </row>
    <row r="37" spans="1:8" ht="14.25" customHeight="1">
      <c r="A37" s="94"/>
      <c r="B37" s="205"/>
      <c r="C37" s="205"/>
      <c r="D37" s="205"/>
      <c r="E37" s="205"/>
      <c r="F37" s="205"/>
      <c r="G37" s="205"/>
      <c r="H37" t="s">
        <v>6</v>
      </c>
    </row>
    <row r="38" spans="1:8" ht="12.75" customHeight="1">
      <c r="A38" s="95"/>
      <c r="B38" s="205"/>
      <c r="C38" s="205"/>
      <c r="D38" s="205"/>
      <c r="E38" s="205"/>
      <c r="F38" s="205"/>
      <c r="G38" s="205"/>
      <c r="H38" t="s">
        <v>6</v>
      </c>
    </row>
    <row r="39" spans="1:8" ht="12.75">
      <c r="A39" s="95"/>
      <c r="B39" s="205"/>
      <c r="C39" s="205"/>
      <c r="D39" s="205"/>
      <c r="E39" s="205"/>
      <c r="F39" s="205"/>
      <c r="G39" s="205"/>
      <c r="H39" t="s">
        <v>6</v>
      </c>
    </row>
    <row r="40" spans="1:8" ht="12.75">
      <c r="A40" s="95"/>
      <c r="B40" s="205"/>
      <c r="C40" s="205"/>
      <c r="D40" s="205"/>
      <c r="E40" s="205"/>
      <c r="F40" s="205"/>
      <c r="G40" s="205"/>
      <c r="H40" t="s">
        <v>6</v>
      </c>
    </row>
    <row r="41" spans="1:8" ht="12.75">
      <c r="A41" s="95"/>
      <c r="B41" s="205"/>
      <c r="C41" s="205"/>
      <c r="D41" s="205"/>
      <c r="E41" s="205"/>
      <c r="F41" s="205"/>
      <c r="G41" s="205"/>
      <c r="H41" t="s">
        <v>6</v>
      </c>
    </row>
    <row r="42" spans="1:8" ht="12.75">
      <c r="A42" s="95"/>
      <c r="B42" s="205"/>
      <c r="C42" s="205"/>
      <c r="D42" s="205"/>
      <c r="E42" s="205"/>
      <c r="F42" s="205"/>
      <c r="G42" s="205"/>
      <c r="H42" t="s">
        <v>6</v>
      </c>
    </row>
    <row r="43" spans="1:8" ht="12.75">
      <c r="A43" s="95"/>
      <c r="B43" s="205"/>
      <c r="C43" s="205"/>
      <c r="D43" s="205"/>
      <c r="E43" s="205"/>
      <c r="F43" s="205"/>
      <c r="G43" s="205"/>
      <c r="H43" t="s">
        <v>6</v>
      </c>
    </row>
    <row r="44" spans="1:8" ht="12.75">
      <c r="A44" s="95"/>
      <c r="B44" s="205"/>
      <c r="C44" s="205"/>
      <c r="D44" s="205"/>
      <c r="E44" s="205"/>
      <c r="F44" s="205"/>
      <c r="G44" s="205"/>
      <c r="H44" t="s">
        <v>6</v>
      </c>
    </row>
    <row r="45" spans="1:8" ht="0.75" customHeight="1">
      <c r="A45" s="95"/>
      <c r="B45" s="205"/>
      <c r="C45" s="205"/>
      <c r="D45" s="205"/>
      <c r="E45" s="205"/>
      <c r="F45" s="205"/>
      <c r="G45" s="205"/>
      <c r="H45" t="s">
        <v>6</v>
      </c>
    </row>
    <row r="46" spans="2:7" ht="12.75">
      <c r="B46" s="200"/>
      <c r="C46" s="200"/>
      <c r="D46" s="200"/>
      <c r="E46" s="200"/>
      <c r="F46" s="200"/>
      <c r="G46" s="200"/>
    </row>
    <row r="47" spans="2:7" ht="12.75">
      <c r="B47" s="200"/>
      <c r="C47" s="200"/>
      <c r="D47" s="200"/>
      <c r="E47" s="200"/>
      <c r="F47" s="200"/>
      <c r="G47" s="200"/>
    </row>
    <row r="48" spans="2:7" ht="12.75">
      <c r="B48" s="200"/>
      <c r="C48" s="200"/>
      <c r="D48" s="200"/>
      <c r="E48" s="200"/>
      <c r="F48" s="200"/>
      <c r="G48" s="200"/>
    </row>
    <row r="49" spans="2:7" ht="12.75">
      <c r="B49" s="200"/>
      <c r="C49" s="200"/>
      <c r="D49" s="200"/>
      <c r="E49" s="200"/>
      <c r="F49" s="200"/>
      <c r="G49" s="200"/>
    </row>
    <row r="50" spans="2:7" ht="12.75">
      <c r="B50" s="200"/>
      <c r="C50" s="200"/>
      <c r="D50" s="200"/>
      <c r="E50" s="200"/>
      <c r="F50" s="200"/>
      <c r="G50" s="200"/>
    </row>
    <row r="51" spans="2:7" ht="12.75">
      <c r="B51" s="200"/>
      <c r="C51" s="200"/>
      <c r="D51" s="200"/>
      <c r="E51" s="200"/>
      <c r="F51" s="200"/>
      <c r="G51" s="200"/>
    </row>
    <row r="52" spans="2:7" ht="12.75">
      <c r="B52" s="200"/>
      <c r="C52" s="200"/>
      <c r="D52" s="200"/>
      <c r="E52" s="200"/>
      <c r="F52" s="200"/>
      <c r="G52" s="200"/>
    </row>
    <row r="53" spans="2:7" ht="12.75">
      <c r="B53" s="200"/>
      <c r="C53" s="200"/>
      <c r="D53" s="200"/>
      <c r="E53" s="200"/>
      <c r="F53" s="200"/>
      <c r="G53" s="200"/>
    </row>
    <row r="54" spans="2:7" ht="12.75">
      <c r="B54" s="200"/>
      <c r="C54" s="200"/>
      <c r="D54" s="200"/>
      <c r="E54" s="200"/>
      <c r="F54" s="200"/>
      <c r="G54" s="200"/>
    </row>
    <row r="55" spans="2:7" ht="12.75">
      <c r="B55" s="200"/>
      <c r="C55" s="200"/>
      <c r="D55" s="200"/>
      <c r="E55" s="200"/>
      <c r="F55" s="200"/>
      <c r="G55" s="200"/>
    </row>
  </sheetData>
  <sheetProtection/>
  <mergeCells count="22">
    <mergeCell ref="B54:G54"/>
    <mergeCell ref="B55:G55"/>
    <mergeCell ref="B48:G48"/>
    <mergeCell ref="B49:G49"/>
    <mergeCell ref="B52:G52"/>
    <mergeCell ref="B53:G53"/>
    <mergeCell ref="B50:G50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C12:E12"/>
    <mergeCell ref="A23:B23"/>
    <mergeCell ref="C8:E8"/>
    <mergeCell ref="C9:E9"/>
    <mergeCell ref="C10:E10"/>
    <mergeCell ref="C11:E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99"/>
  <sheetViews>
    <sheetView zoomScalePageLayoutView="0" workbookViewId="0" topLeftCell="A1">
      <selection activeCell="G28" sqref="G2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6" t="s">
        <v>49</v>
      </c>
      <c r="B1" s="207"/>
      <c r="C1" s="96" t="str">
        <f>CONCATENATE(cislostavby," ",nazevstavby)</f>
        <v>003 Věznice Bělušice</v>
      </c>
      <c r="D1" s="97"/>
      <c r="E1" s="98"/>
      <c r="F1" s="97"/>
      <c r="G1" s="99" t="s">
        <v>50</v>
      </c>
      <c r="H1" s="100">
        <v>1</v>
      </c>
      <c r="I1" s="101"/>
    </row>
    <row r="2" spans="1:9" ht="13.5" thickBot="1">
      <c r="A2" s="208" t="s">
        <v>51</v>
      </c>
      <c r="B2" s="209"/>
      <c r="C2" s="102" t="str">
        <f>CONCATENATE(cisloobjektu," ",nazevobjektu)</f>
        <v>03 Ubytovna č.2 a č.5</v>
      </c>
      <c r="D2" s="103"/>
      <c r="E2" s="104"/>
      <c r="F2" s="103"/>
      <c r="G2" s="210" t="s">
        <v>82</v>
      </c>
      <c r="H2" s="211"/>
      <c r="I2" s="212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52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53</v>
      </c>
      <c r="C6" s="109"/>
      <c r="D6" s="110"/>
      <c r="E6" s="111" t="s">
        <v>54</v>
      </c>
      <c r="F6" s="112" t="s">
        <v>55</v>
      </c>
      <c r="G6" s="112" t="s">
        <v>56</v>
      </c>
      <c r="H6" s="112" t="s">
        <v>57</v>
      </c>
      <c r="I6" s="113" t="s">
        <v>31</v>
      </c>
    </row>
    <row r="7" spans="1:9" s="34" customFormat="1" ht="12.75">
      <c r="A7" s="191" t="str">
        <f>Položky!B7</f>
        <v>1</v>
      </c>
      <c r="B7" s="114" t="str">
        <f>Položky!C7</f>
        <v>Zemní práce</v>
      </c>
      <c r="C7" s="65"/>
      <c r="D7" s="115"/>
      <c r="E7" s="192"/>
      <c r="F7" s="193">
        <f>Položky!BB16</f>
        <v>0</v>
      </c>
      <c r="G7" s="193">
        <f>Položky!BC16</f>
        <v>0</v>
      </c>
      <c r="H7" s="193">
        <f>Položky!BD16</f>
        <v>0</v>
      </c>
      <c r="I7" s="194">
        <f>Položky!BE16</f>
        <v>0</v>
      </c>
    </row>
    <row r="8" spans="1:9" s="34" customFormat="1" ht="12.75">
      <c r="A8" s="191" t="str">
        <f>Položky!B17</f>
        <v>3</v>
      </c>
      <c r="B8" s="114" t="str">
        <f>Položky!C17</f>
        <v>Svislé a kompletní konstrukce</v>
      </c>
      <c r="C8" s="65"/>
      <c r="D8" s="115"/>
      <c r="E8" s="192"/>
      <c r="F8" s="193">
        <f>Položky!BB20</f>
        <v>0</v>
      </c>
      <c r="G8" s="193">
        <f>Položky!BC20</f>
        <v>0</v>
      </c>
      <c r="H8" s="193">
        <f>Položky!BD20</f>
        <v>0</v>
      </c>
      <c r="I8" s="194">
        <f>Položky!BE20</f>
        <v>0</v>
      </c>
    </row>
    <row r="9" spans="1:9" s="34" customFormat="1" ht="12.75">
      <c r="A9" s="191" t="str">
        <f>Položky!B21</f>
        <v>4</v>
      </c>
      <c r="B9" s="114" t="str">
        <f>Položky!C21</f>
        <v>Vodorovné konstrukce</v>
      </c>
      <c r="C9" s="65"/>
      <c r="D9" s="115"/>
      <c r="E9" s="192"/>
      <c r="F9" s="193">
        <f>Položky!BB23</f>
        <v>0</v>
      </c>
      <c r="G9" s="193">
        <f>Položky!BC23</f>
        <v>0</v>
      </c>
      <c r="H9" s="193">
        <f>Položky!BD23</f>
        <v>0</v>
      </c>
      <c r="I9" s="194">
        <f>Položky!BE23</f>
        <v>0</v>
      </c>
    </row>
    <row r="10" spans="1:9" s="34" customFormat="1" ht="12.75">
      <c r="A10" s="191" t="str">
        <f>Položky!B24</f>
        <v>6</v>
      </c>
      <c r="B10" s="114" t="str">
        <f>Položky!C24</f>
        <v>Úpravy povrchu, podlahy</v>
      </c>
      <c r="C10" s="65"/>
      <c r="D10" s="115"/>
      <c r="E10" s="192"/>
      <c r="F10" s="193">
        <f>Položky!BB27</f>
        <v>0</v>
      </c>
      <c r="G10" s="193">
        <f>Položky!BC27</f>
        <v>0</v>
      </c>
      <c r="H10" s="193">
        <f>Položky!BD27</f>
        <v>0</v>
      </c>
      <c r="I10" s="194">
        <f>Položky!BE27</f>
        <v>0</v>
      </c>
    </row>
    <row r="11" spans="1:9" s="34" customFormat="1" ht="12.75">
      <c r="A11" s="191" t="str">
        <f>Položky!B28</f>
        <v>61</v>
      </c>
      <c r="B11" s="114" t="str">
        <f>Položky!C28</f>
        <v>Upravy povrchů vnitřní</v>
      </c>
      <c r="C11" s="65"/>
      <c r="D11" s="115"/>
      <c r="E11" s="192"/>
      <c r="F11" s="193">
        <f>Položky!BB34</f>
        <v>0</v>
      </c>
      <c r="G11" s="193">
        <f>Položky!BC34</f>
        <v>0</v>
      </c>
      <c r="H11" s="193">
        <f>Položky!BD34</f>
        <v>0</v>
      </c>
      <c r="I11" s="194">
        <f>Položky!BE34</f>
        <v>0</v>
      </c>
    </row>
    <row r="12" spans="1:9" s="34" customFormat="1" ht="12.75">
      <c r="A12" s="191" t="str">
        <f>Položky!B35</f>
        <v>62</v>
      </c>
      <c r="B12" s="114" t="str">
        <f>Položky!C35</f>
        <v>Úpravy povrchů vnější</v>
      </c>
      <c r="C12" s="65"/>
      <c r="D12" s="115"/>
      <c r="E12" s="192"/>
      <c r="F12" s="193">
        <f>Položky!BB37</f>
        <v>0</v>
      </c>
      <c r="G12" s="193">
        <f>Položky!BC37</f>
        <v>0</v>
      </c>
      <c r="H12" s="193">
        <f>Položky!BD37</f>
        <v>0</v>
      </c>
      <c r="I12" s="194">
        <f>Položky!BE37</f>
        <v>0</v>
      </c>
    </row>
    <row r="13" spans="1:9" s="34" customFormat="1" ht="12.75">
      <c r="A13" s="191" t="str">
        <f>Položky!B38</f>
        <v>63</v>
      </c>
      <c r="B13" s="114" t="str">
        <f>Položky!C38</f>
        <v>Podlahy a podlahové konstrukce</v>
      </c>
      <c r="C13" s="65"/>
      <c r="D13" s="115"/>
      <c r="E13" s="192"/>
      <c r="F13" s="193">
        <f>Položky!BB45</f>
        <v>0</v>
      </c>
      <c r="G13" s="193">
        <f>Položky!BC45</f>
        <v>0</v>
      </c>
      <c r="H13" s="193">
        <f>Položky!BD45</f>
        <v>0</v>
      </c>
      <c r="I13" s="194">
        <f>Položky!BE45</f>
        <v>0</v>
      </c>
    </row>
    <row r="14" spans="1:9" s="34" customFormat="1" ht="12.75">
      <c r="A14" s="191" t="str">
        <f>Položky!B46</f>
        <v>64</v>
      </c>
      <c r="B14" s="114" t="str">
        <f>Položky!C46</f>
        <v>Výplně otvorů</v>
      </c>
      <c r="C14" s="65"/>
      <c r="D14" s="115"/>
      <c r="E14" s="192"/>
      <c r="F14" s="193">
        <f>Položky!BB48</f>
        <v>0</v>
      </c>
      <c r="G14" s="193">
        <f>Položky!BC48</f>
        <v>0</v>
      </c>
      <c r="H14" s="193">
        <f>Položky!BD48</f>
        <v>0</v>
      </c>
      <c r="I14" s="194">
        <f>Položky!BE48</f>
        <v>0</v>
      </c>
    </row>
    <row r="15" spans="1:9" s="34" customFormat="1" ht="12.75">
      <c r="A15" s="191" t="str">
        <f>Položky!B49</f>
        <v>89</v>
      </c>
      <c r="B15" s="114" t="str">
        <f>Položky!C49</f>
        <v>Ostatní konstrukce na trubním vedení</v>
      </c>
      <c r="C15" s="65"/>
      <c r="D15" s="115"/>
      <c r="E15" s="192"/>
      <c r="F15" s="193">
        <f>Položky!BB51</f>
        <v>0</v>
      </c>
      <c r="G15" s="193">
        <f>Položky!BC51</f>
        <v>0</v>
      </c>
      <c r="H15" s="193">
        <f>Položky!BD51</f>
        <v>0</v>
      </c>
      <c r="I15" s="194">
        <f>Položky!BE51</f>
        <v>0</v>
      </c>
    </row>
    <row r="16" spans="1:9" s="34" customFormat="1" ht="12.75">
      <c r="A16" s="191" t="str">
        <f>Položky!B52</f>
        <v>94</v>
      </c>
      <c r="B16" s="114" t="str">
        <f>Položky!C52</f>
        <v>Lešení a stavební výtahy</v>
      </c>
      <c r="C16" s="65"/>
      <c r="D16" s="115"/>
      <c r="E16" s="192"/>
      <c r="F16" s="193">
        <f>Položky!BB54</f>
        <v>0</v>
      </c>
      <c r="G16" s="193">
        <f>Položky!BC54</f>
        <v>0</v>
      </c>
      <c r="H16" s="193">
        <f>Položky!BD54</f>
        <v>0</v>
      </c>
      <c r="I16" s="194">
        <f>Položky!BE54</f>
        <v>0</v>
      </c>
    </row>
    <row r="17" spans="1:9" s="34" customFormat="1" ht="12.75">
      <c r="A17" s="191" t="str">
        <f>Položky!B55</f>
        <v>95</v>
      </c>
      <c r="B17" s="114" t="str">
        <f>Položky!C55</f>
        <v>Dokončovací konstrukce na pozemních stavbách</v>
      </c>
      <c r="C17" s="65"/>
      <c r="D17" s="115"/>
      <c r="E17" s="192"/>
      <c r="F17" s="193">
        <f>Položky!BB57</f>
        <v>0</v>
      </c>
      <c r="G17" s="193">
        <f>Položky!BC57</f>
        <v>0</v>
      </c>
      <c r="H17" s="193">
        <f>Položky!BD57</f>
        <v>0</v>
      </c>
      <c r="I17" s="194">
        <f>Položky!BE57</f>
        <v>0</v>
      </c>
    </row>
    <row r="18" spans="1:9" s="34" customFormat="1" ht="12.75">
      <c r="A18" s="191" t="str">
        <f>Položky!B58</f>
        <v>96</v>
      </c>
      <c r="B18" s="114" t="str">
        <f>Položky!C58</f>
        <v>Bourání konstrukcí</v>
      </c>
      <c r="C18" s="65"/>
      <c r="D18" s="115"/>
      <c r="E18" s="192"/>
      <c r="F18" s="193">
        <f>Položky!BB66</f>
        <v>0</v>
      </c>
      <c r="G18" s="193">
        <f>Položky!BC66</f>
        <v>0</v>
      </c>
      <c r="H18" s="193">
        <f>Položky!BD66</f>
        <v>0</v>
      </c>
      <c r="I18" s="194">
        <f>Položky!BE66</f>
        <v>0</v>
      </c>
    </row>
    <row r="19" spans="1:9" s="34" customFormat="1" ht="12.75">
      <c r="A19" s="191" t="str">
        <f>Položky!B67</f>
        <v>97</v>
      </c>
      <c r="B19" s="114" t="str">
        <f>Položky!C67</f>
        <v>Prorážení otvorů</v>
      </c>
      <c r="C19" s="65"/>
      <c r="D19" s="115"/>
      <c r="E19" s="192"/>
      <c r="F19" s="193">
        <f>Položky!BB73</f>
        <v>0</v>
      </c>
      <c r="G19" s="193">
        <f>Položky!BC73</f>
        <v>0</v>
      </c>
      <c r="H19" s="193">
        <f>Položky!BD73</f>
        <v>0</v>
      </c>
      <c r="I19" s="194">
        <f>Položky!BE73</f>
        <v>0</v>
      </c>
    </row>
    <row r="20" spans="1:9" s="34" customFormat="1" ht="12.75">
      <c r="A20" s="191" t="str">
        <f>Položky!B74</f>
        <v>99</v>
      </c>
      <c r="B20" s="114" t="str">
        <f>Položky!C74</f>
        <v>Staveništní přesun hmot</v>
      </c>
      <c r="C20" s="65"/>
      <c r="D20" s="115"/>
      <c r="E20" s="192"/>
      <c r="F20" s="193">
        <f>Položky!BB76</f>
        <v>0</v>
      </c>
      <c r="G20" s="193">
        <f>Položky!BC76</f>
        <v>0</v>
      </c>
      <c r="H20" s="193">
        <f>Položky!BD76</f>
        <v>0</v>
      </c>
      <c r="I20" s="194">
        <f>Položky!BE76</f>
        <v>0</v>
      </c>
    </row>
    <row r="21" spans="1:9" s="34" customFormat="1" ht="12.75">
      <c r="A21" s="191" t="str">
        <f>Položky!B77</f>
        <v>711</v>
      </c>
      <c r="B21" s="114" t="str">
        <f>Položky!C77</f>
        <v>Izolace proti vodě</v>
      </c>
      <c r="C21" s="65"/>
      <c r="D21" s="115"/>
      <c r="E21" s="192">
        <f>Položky!BA83</f>
        <v>0</v>
      </c>
      <c r="F21" s="193"/>
      <c r="G21" s="193">
        <f>Položky!BC83</f>
        <v>0</v>
      </c>
      <c r="H21" s="193">
        <f>Položky!BD83</f>
        <v>0</v>
      </c>
      <c r="I21" s="194">
        <f>Položky!BE83</f>
        <v>0</v>
      </c>
    </row>
    <row r="22" spans="1:9" s="34" customFormat="1" ht="12.75">
      <c r="A22" s="191" t="str">
        <f>Položky!B84</f>
        <v>713</v>
      </c>
      <c r="B22" s="114" t="str">
        <f>Položky!C84</f>
        <v>Izolace tepelné</v>
      </c>
      <c r="C22" s="65"/>
      <c r="D22" s="115"/>
      <c r="E22" s="192">
        <f>Položky!BA87</f>
        <v>0</v>
      </c>
      <c r="F22" s="193"/>
      <c r="G22" s="193">
        <f>Položky!BC87</f>
        <v>0</v>
      </c>
      <c r="H22" s="193">
        <f>Položky!BD87</f>
        <v>0</v>
      </c>
      <c r="I22" s="194">
        <f>Položky!BE87</f>
        <v>0</v>
      </c>
    </row>
    <row r="23" spans="1:9" s="34" customFormat="1" ht="12.75">
      <c r="A23" s="191" t="str">
        <f>Položky!B88</f>
        <v>721</v>
      </c>
      <c r="B23" s="114" t="str">
        <f>Položky!C88</f>
        <v>Vnitřní kanalizace</v>
      </c>
      <c r="C23" s="65"/>
      <c r="D23" s="115"/>
      <c r="E23" s="192">
        <f>Položky!BA90</f>
        <v>0</v>
      </c>
      <c r="F23" s="193"/>
      <c r="G23" s="193">
        <f>Položky!BC90</f>
        <v>0</v>
      </c>
      <c r="H23" s="193">
        <f>Položky!BD90</f>
        <v>0</v>
      </c>
      <c r="I23" s="194">
        <f>Položky!BE90</f>
        <v>0</v>
      </c>
    </row>
    <row r="24" spans="1:9" s="34" customFormat="1" ht="12.75">
      <c r="A24" s="191" t="str">
        <f>Položky!B91</f>
        <v>722</v>
      </c>
      <c r="B24" s="114" t="str">
        <f>Položky!C91</f>
        <v>Vnitřní vodovod</v>
      </c>
      <c r="C24" s="65"/>
      <c r="D24" s="115"/>
      <c r="E24" s="192">
        <f>Položky!BA93</f>
        <v>0</v>
      </c>
      <c r="F24" s="193"/>
      <c r="G24" s="193">
        <f>Položky!BC93</f>
        <v>0</v>
      </c>
      <c r="H24" s="193">
        <f>Položky!BD93</f>
        <v>0</v>
      </c>
      <c r="I24" s="194">
        <f>Položky!BE93</f>
        <v>0</v>
      </c>
    </row>
    <row r="25" spans="1:9" s="34" customFormat="1" ht="12.75">
      <c r="A25" s="191" t="str">
        <f>Položky!B94</f>
        <v>730</v>
      </c>
      <c r="B25" s="114" t="str">
        <f>Položky!C94</f>
        <v>Ústřední vytápění</v>
      </c>
      <c r="C25" s="65"/>
      <c r="D25" s="115"/>
      <c r="E25" s="192">
        <f>Položky!BA96</f>
        <v>0</v>
      </c>
      <c r="F25" s="193"/>
      <c r="G25" s="193">
        <f>Položky!BC96</f>
        <v>0</v>
      </c>
      <c r="H25" s="193">
        <f>Položky!BD96</f>
        <v>0</v>
      </c>
      <c r="I25" s="194">
        <f>Položky!BE96</f>
        <v>0</v>
      </c>
    </row>
    <row r="26" spans="1:9" s="34" customFormat="1" ht="12.75">
      <c r="A26" s="191" t="str">
        <f>Položky!B97</f>
        <v>766</v>
      </c>
      <c r="B26" s="114" t="str">
        <f>Položky!C97</f>
        <v>Konstrukce truhlářské</v>
      </c>
      <c r="C26" s="65"/>
      <c r="D26" s="115"/>
      <c r="E26" s="192">
        <f>Položky!BA105</f>
        <v>0</v>
      </c>
      <c r="F26" s="193"/>
      <c r="G26" s="193">
        <f>Položky!BC105</f>
        <v>0</v>
      </c>
      <c r="H26" s="193">
        <f>Položky!BD105</f>
        <v>0</v>
      </c>
      <c r="I26" s="194">
        <f>Položky!BE105</f>
        <v>0</v>
      </c>
    </row>
    <row r="27" spans="1:9" s="34" customFormat="1" ht="12.75">
      <c r="A27" s="191" t="str">
        <f>Položky!B106</f>
        <v>771</v>
      </c>
      <c r="B27" s="114" t="str">
        <f>Položky!C106</f>
        <v>Podlahy z dlaždic a obklady</v>
      </c>
      <c r="C27" s="65"/>
      <c r="D27" s="115"/>
      <c r="E27" s="192">
        <f>Položky!BA113</f>
        <v>0</v>
      </c>
      <c r="F27" s="193"/>
      <c r="G27" s="193">
        <f>Položky!BC113</f>
        <v>0</v>
      </c>
      <c r="H27" s="193">
        <f>Položky!BD113</f>
        <v>0</v>
      </c>
      <c r="I27" s="194">
        <f>Položky!BE113</f>
        <v>0</v>
      </c>
    </row>
    <row r="28" spans="1:9" s="34" customFormat="1" ht="12.75">
      <c r="A28" s="191" t="str">
        <f>Položky!B114</f>
        <v>777</v>
      </c>
      <c r="B28" s="114" t="str">
        <f>Položky!C114</f>
        <v>Podlahy ze syntetických hmot</v>
      </c>
      <c r="C28" s="65"/>
      <c r="D28" s="115"/>
      <c r="E28" s="192">
        <f>Položky!BA118</f>
        <v>0</v>
      </c>
      <c r="F28" s="193"/>
      <c r="G28" s="193">
        <f>Položky!BC118</f>
        <v>0</v>
      </c>
      <c r="H28" s="193">
        <f>Položky!BD118</f>
        <v>0</v>
      </c>
      <c r="I28" s="194">
        <f>Položky!BE118</f>
        <v>0</v>
      </c>
    </row>
    <row r="29" spans="1:9" s="34" customFormat="1" ht="12.75">
      <c r="A29" s="191" t="str">
        <f>Položky!B119</f>
        <v>781</v>
      </c>
      <c r="B29" s="114" t="str">
        <f>Položky!C119</f>
        <v>Obklady keramické</v>
      </c>
      <c r="C29" s="65"/>
      <c r="D29" s="115"/>
      <c r="E29" s="192">
        <f>Položky!BA130</f>
        <v>0</v>
      </c>
      <c r="F29" s="193"/>
      <c r="G29" s="193">
        <f>Položky!BC130</f>
        <v>0</v>
      </c>
      <c r="H29" s="193">
        <f>Položky!BD130</f>
        <v>0</v>
      </c>
      <c r="I29" s="194">
        <f>Položky!BE130</f>
        <v>0</v>
      </c>
    </row>
    <row r="30" spans="1:9" s="34" customFormat="1" ht="12.75">
      <c r="A30" s="191" t="str">
        <f>Položky!B131</f>
        <v>783</v>
      </c>
      <c r="B30" s="114" t="str">
        <f>Položky!C131</f>
        <v>Nátěry</v>
      </c>
      <c r="C30" s="65"/>
      <c r="D30" s="115"/>
      <c r="E30" s="192">
        <f>Položky!BA133</f>
        <v>0</v>
      </c>
      <c r="F30" s="193"/>
      <c r="G30" s="193">
        <f>Položky!BC133</f>
        <v>0</v>
      </c>
      <c r="H30" s="193">
        <f>Položky!BD133</f>
        <v>0</v>
      </c>
      <c r="I30" s="194">
        <f>Položky!BE133</f>
        <v>0</v>
      </c>
    </row>
    <row r="31" spans="1:9" s="34" customFormat="1" ht="12.75">
      <c r="A31" s="191" t="str">
        <f>Položky!B134</f>
        <v>784</v>
      </c>
      <c r="B31" s="114" t="str">
        <f>Položky!C134</f>
        <v>Malby</v>
      </c>
      <c r="C31" s="65"/>
      <c r="D31" s="115"/>
      <c r="E31" s="192">
        <f>Položky!BA137</f>
        <v>0</v>
      </c>
      <c r="F31" s="193"/>
      <c r="G31" s="193">
        <f>Položky!BC137</f>
        <v>0</v>
      </c>
      <c r="H31" s="193">
        <f>Položky!BD137</f>
        <v>0</v>
      </c>
      <c r="I31" s="194">
        <f>Položky!BE137</f>
        <v>0</v>
      </c>
    </row>
    <row r="32" spans="1:9" s="34" customFormat="1" ht="12.75">
      <c r="A32" s="191" t="str">
        <f>Položky!B138</f>
        <v>M21</v>
      </c>
      <c r="B32" s="114" t="str">
        <f>Položky!C138</f>
        <v>Elektromontáže</v>
      </c>
      <c r="C32" s="65"/>
      <c r="D32" s="115"/>
      <c r="E32" s="192">
        <f>Položky!BA141</f>
        <v>0</v>
      </c>
      <c r="F32" s="193">
        <f>Položky!BB141</f>
        <v>0</v>
      </c>
      <c r="G32" s="193">
        <f>Položky!BC141</f>
        <v>0</v>
      </c>
      <c r="H32" s="193"/>
      <c r="I32" s="194">
        <f>Položky!BE141</f>
        <v>0</v>
      </c>
    </row>
    <row r="33" spans="1:9" s="34" customFormat="1" ht="12.75">
      <c r="A33" s="191" t="str">
        <f>Položky!B142</f>
        <v>M24</v>
      </c>
      <c r="B33" s="114" t="str">
        <f>Položky!C142</f>
        <v>Montáže vzduchotechnických zařízení</v>
      </c>
      <c r="C33" s="65"/>
      <c r="D33" s="115"/>
      <c r="E33" s="192">
        <f>Položky!BA145</f>
        <v>0</v>
      </c>
      <c r="F33" s="193">
        <f>Položky!BB145</f>
        <v>0</v>
      </c>
      <c r="G33" s="193">
        <f>Položky!BC145</f>
        <v>0</v>
      </c>
      <c r="H33" s="193"/>
      <c r="I33" s="194">
        <f>Položky!BE145</f>
        <v>0</v>
      </c>
    </row>
    <row r="34" spans="1:9" s="34" customFormat="1" ht="13.5" thickBot="1">
      <c r="A34" s="191" t="str">
        <f>Položky!B146</f>
        <v>D96</v>
      </c>
      <c r="B34" s="114" t="str">
        <f>Položky!C146</f>
        <v>Přesuny suti a vybouraných hmot</v>
      </c>
      <c r="C34" s="65"/>
      <c r="D34" s="115"/>
      <c r="E34" s="192"/>
      <c r="F34" s="193">
        <f>Položky!BB152</f>
        <v>0</v>
      </c>
      <c r="G34" s="193">
        <f>Položky!BC152</f>
        <v>0</v>
      </c>
      <c r="H34" s="193">
        <f>Položky!BD152</f>
        <v>0</v>
      </c>
      <c r="I34" s="194">
        <f>Položky!BE152</f>
        <v>0</v>
      </c>
    </row>
    <row r="35" spans="1:9" s="122" customFormat="1" ht="13.5" thickBot="1">
      <c r="A35" s="116"/>
      <c r="B35" s="117" t="s">
        <v>58</v>
      </c>
      <c r="C35" s="117"/>
      <c r="D35" s="118"/>
      <c r="E35" s="119"/>
      <c r="F35" s="120">
        <f>SUM(F7:F34)</f>
        <v>0</v>
      </c>
      <c r="G35" s="120">
        <f>SUM(G7:G34)</f>
        <v>0</v>
      </c>
      <c r="H35" s="120">
        <f>SUM(H7:H34)</f>
        <v>0</v>
      </c>
      <c r="I35" s="121">
        <f>SUM(I7:I34)</f>
        <v>0</v>
      </c>
    </row>
    <row r="36" spans="1:9" ht="12.75">
      <c r="A36" s="65"/>
      <c r="B36" s="65"/>
      <c r="C36" s="65"/>
      <c r="D36" s="65"/>
      <c r="E36" s="65"/>
      <c r="F36" s="65"/>
      <c r="G36" s="65"/>
      <c r="H36" s="65"/>
      <c r="I36" s="65"/>
    </row>
    <row r="37" spans="1:57" ht="19.5" customHeight="1">
      <c r="A37" s="106" t="s">
        <v>59</v>
      </c>
      <c r="B37" s="106"/>
      <c r="C37" s="106"/>
      <c r="D37" s="106"/>
      <c r="E37" s="106"/>
      <c r="F37" s="106"/>
      <c r="G37" s="123"/>
      <c r="H37" s="106"/>
      <c r="I37" s="106"/>
      <c r="BA37" s="40"/>
      <c r="BB37" s="40"/>
      <c r="BC37" s="40"/>
      <c r="BD37" s="40"/>
      <c r="BE37" s="40"/>
    </row>
    <row r="38" spans="1:9" ht="13.5" thickBot="1">
      <c r="A38" s="76"/>
      <c r="B38" s="76"/>
      <c r="C38" s="76"/>
      <c r="D38" s="76"/>
      <c r="E38" s="76"/>
      <c r="F38" s="76"/>
      <c r="G38" s="76"/>
      <c r="H38" s="76"/>
      <c r="I38" s="76"/>
    </row>
    <row r="39" spans="1:9" ht="12.75">
      <c r="A39" s="70" t="s">
        <v>60</v>
      </c>
      <c r="B39" s="71"/>
      <c r="C39" s="71"/>
      <c r="D39" s="124"/>
      <c r="E39" s="125" t="s">
        <v>61</v>
      </c>
      <c r="F39" s="126" t="s">
        <v>62</v>
      </c>
      <c r="G39" s="127" t="s">
        <v>63</v>
      </c>
      <c r="H39" s="128"/>
      <c r="I39" s="129" t="s">
        <v>61</v>
      </c>
    </row>
    <row r="40" spans="1:53" ht="12.75">
      <c r="A40" s="63" t="s">
        <v>325</v>
      </c>
      <c r="B40" s="54"/>
      <c r="C40" s="54"/>
      <c r="D40" s="130"/>
      <c r="E40" s="131">
        <v>0</v>
      </c>
      <c r="F40" s="132">
        <v>10</v>
      </c>
      <c r="G40" s="133">
        <f aca="true" t="shared" si="0" ref="G40:G47">CHOOSE(BA40+1,HSV+PSV,HSV+PSV+Mont,HSV+PSV+Dodavka+Mont,HSV,PSV,Mont,Dodavka,Mont+Dodavka,0)</f>
        <v>0</v>
      </c>
      <c r="H40" s="134"/>
      <c r="I40" s="135">
        <f aca="true" t="shared" si="1" ref="I40:I47">E40+F40*G40/100</f>
        <v>0</v>
      </c>
      <c r="BA40">
        <v>0</v>
      </c>
    </row>
    <row r="41" spans="1:53" ht="12.75">
      <c r="A41" s="63" t="s">
        <v>326</v>
      </c>
      <c r="B41" s="54"/>
      <c r="C41" s="54"/>
      <c r="D41" s="130"/>
      <c r="E41" s="131">
        <v>0</v>
      </c>
      <c r="F41" s="132">
        <v>0</v>
      </c>
      <c r="G41" s="133">
        <f t="shared" si="0"/>
        <v>0</v>
      </c>
      <c r="H41" s="134"/>
      <c r="I41" s="135">
        <f t="shared" si="1"/>
        <v>0</v>
      </c>
      <c r="BA41">
        <v>0</v>
      </c>
    </row>
    <row r="42" spans="1:53" ht="12.75">
      <c r="A42" s="63" t="s">
        <v>327</v>
      </c>
      <c r="B42" s="54"/>
      <c r="C42" s="54"/>
      <c r="D42" s="130"/>
      <c r="E42" s="131">
        <v>0</v>
      </c>
      <c r="F42" s="132">
        <v>1.5</v>
      </c>
      <c r="G42" s="133">
        <f t="shared" si="0"/>
        <v>0</v>
      </c>
      <c r="H42" s="134"/>
      <c r="I42" s="135">
        <f t="shared" si="1"/>
        <v>0</v>
      </c>
      <c r="BA42">
        <v>0</v>
      </c>
    </row>
    <row r="43" spans="1:53" ht="12.75">
      <c r="A43" s="63" t="s">
        <v>328</v>
      </c>
      <c r="B43" s="54"/>
      <c r="C43" s="54"/>
      <c r="D43" s="130"/>
      <c r="E43" s="131">
        <v>0</v>
      </c>
      <c r="F43" s="132">
        <v>0</v>
      </c>
      <c r="G43" s="133">
        <f t="shared" si="0"/>
        <v>0</v>
      </c>
      <c r="H43" s="134"/>
      <c r="I43" s="135">
        <f t="shared" si="1"/>
        <v>0</v>
      </c>
      <c r="BA43">
        <v>0</v>
      </c>
    </row>
    <row r="44" spans="1:53" ht="12.75">
      <c r="A44" s="63" t="s">
        <v>329</v>
      </c>
      <c r="B44" s="54"/>
      <c r="C44" s="54"/>
      <c r="D44" s="130"/>
      <c r="E44" s="131">
        <v>0</v>
      </c>
      <c r="F44" s="132">
        <v>4.5</v>
      </c>
      <c r="G44" s="133">
        <f t="shared" si="0"/>
        <v>0</v>
      </c>
      <c r="H44" s="134"/>
      <c r="I44" s="135">
        <f t="shared" si="1"/>
        <v>0</v>
      </c>
      <c r="BA44">
        <v>1</v>
      </c>
    </row>
    <row r="45" spans="1:53" ht="12.75">
      <c r="A45" s="63" t="s">
        <v>330</v>
      </c>
      <c r="B45" s="54"/>
      <c r="C45" s="54"/>
      <c r="D45" s="130"/>
      <c r="E45" s="131">
        <v>0</v>
      </c>
      <c r="F45" s="132">
        <v>0</v>
      </c>
      <c r="G45" s="133">
        <f t="shared" si="0"/>
        <v>0</v>
      </c>
      <c r="H45" s="134"/>
      <c r="I45" s="135">
        <f t="shared" si="1"/>
        <v>0</v>
      </c>
      <c r="BA45">
        <v>1</v>
      </c>
    </row>
    <row r="46" spans="1:53" ht="12.75">
      <c r="A46" s="63" t="s">
        <v>331</v>
      </c>
      <c r="B46" s="54"/>
      <c r="C46" s="54"/>
      <c r="D46" s="130"/>
      <c r="E46" s="131">
        <v>0</v>
      </c>
      <c r="F46" s="132">
        <v>0</v>
      </c>
      <c r="G46" s="133">
        <f t="shared" si="0"/>
        <v>0</v>
      </c>
      <c r="H46" s="134"/>
      <c r="I46" s="135">
        <f t="shared" si="1"/>
        <v>0</v>
      </c>
      <c r="BA46">
        <v>2</v>
      </c>
    </row>
    <row r="47" spans="1:53" ht="12.75">
      <c r="A47" s="63" t="s">
        <v>332</v>
      </c>
      <c r="B47" s="54"/>
      <c r="C47" s="54"/>
      <c r="D47" s="130"/>
      <c r="E47" s="131">
        <v>0</v>
      </c>
      <c r="F47" s="132">
        <v>0</v>
      </c>
      <c r="G47" s="133">
        <f t="shared" si="0"/>
        <v>0</v>
      </c>
      <c r="H47" s="134"/>
      <c r="I47" s="135">
        <f t="shared" si="1"/>
        <v>0</v>
      </c>
      <c r="BA47">
        <v>2</v>
      </c>
    </row>
    <row r="48" spans="1:9" ht="13.5" thickBot="1">
      <c r="A48" s="136"/>
      <c r="B48" s="137" t="s">
        <v>64</v>
      </c>
      <c r="C48" s="138"/>
      <c r="D48" s="139"/>
      <c r="E48" s="140"/>
      <c r="F48" s="141"/>
      <c r="G48" s="141"/>
      <c r="H48" s="213">
        <f>SUM(I40:I47)</f>
        <v>0</v>
      </c>
      <c r="I48" s="214"/>
    </row>
    <row r="50" spans="2:9" ht="12.75">
      <c r="B50" s="122"/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  <row r="75" spans="6:9" ht="12.75">
      <c r="F75" s="142"/>
      <c r="G75" s="143"/>
      <c r="H75" s="143"/>
      <c r="I75" s="144"/>
    </row>
    <row r="76" spans="6:9" ht="12.75">
      <c r="F76" s="142"/>
      <c r="G76" s="143"/>
      <c r="H76" s="143"/>
      <c r="I76" s="144"/>
    </row>
    <row r="77" spans="6:9" ht="12.75">
      <c r="F77" s="142"/>
      <c r="G77" s="143"/>
      <c r="H77" s="143"/>
      <c r="I77" s="144"/>
    </row>
    <row r="78" spans="6:9" ht="12.75">
      <c r="F78" s="142"/>
      <c r="G78" s="143"/>
      <c r="H78" s="143"/>
      <c r="I78" s="144"/>
    </row>
    <row r="79" spans="6:9" ht="12.75">
      <c r="F79" s="142"/>
      <c r="G79" s="143"/>
      <c r="H79" s="143"/>
      <c r="I79" s="144"/>
    </row>
    <row r="80" spans="6:9" ht="12.75">
      <c r="F80" s="142"/>
      <c r="G80" s="143"/>
      <c r="H80" s="143"/>
      <c r="I80" s="144"/>
    </row>
    <row r="81" spans="6:9" ht="12.75">
      <c r="F81" s="142"/>
      <c r="G81" s="143"/>
      <c r="H81" s="143"/>
      <c r="I81" s="144"/>
    </row>
    <row r="82" spans="6:9" ht="12.75">
      <c r="F82" s="142"/>
      <c r="G82" s="143"/>
      <c r="H82" s="143"/>
      <c r="I82" s="144"/>
    </row>
    <row r="83" spans="6:9" ht="12.75">
      <c r="F83" s="142"/>
      <c r="G83" s="143"/>
      <c r="H83" s="143"/>
      <c r="I83" s="144"/>
    </row>
    <row r="84" spans="6:9" ht="12.75">
      <c r="F84" s="142"/>
      <c r="G84" s="143"/>
      <c r="H84" s="143"/>
      <c r="I84" s="144"/>
    </row>
    <row r="85" spans="6:9" ht="12.75">
      <c r="F85" s="142"/>
      <c r="G85" s="143"/>
      <c r="H85" s="143"/>
      <c r="I85" s="144"/>
    </row>
    <row r="86" spans="6:9" ht="12.75">
      <c r="F86" s="142"/>
      <c r="G86" s="143"/>
      <c r="H86" s="143"/>
      <c r="I86" s="144"/>
    </row>
    <row r="87" spans="6:9" ht="12.75">
      <c r="F87" s="142"/>
      <c r="G87" s="143"/>
      <c r="H87" s="143"/>
      <c r="I87" s="144"/>
    </row>
    <row r="88" spans="6:9" ht="12.75">
      <c r="F88" s="142"/>
      <c r="G88" s="143"/>
      <c r="H88" s="143"/>
      <c r="I88" s="144"/>
    </row>
    <row r="89" spans="6:9" ht="12.75">
      <c r="F89" s="142"/>
      <c r="G89" s="143"/>
      <c r="H89" s="143"/>
      <c r="I89" s="144"/>
    </row>
    <row r="90" spans="6:9" ht="12.75">
      <c r="F90" s="142"/>
      <c r="G90" s="143"/>
      <c r="H90" s="143"/>
      <c r="I90" s="144"/>
    </row>
    <row r="91" spans="6:9" ht="12.75">
      <c r="F91" s="142"/>
      <c r="G91" s="143"/>
      <c r="H91" s="143"/>
      <c r="I91" s="144"/>
    </row>
    <row r="92" spans="6:9" ht="12.75">
      <c r="F92" s="142"/>
      <c r="G92" s="143"/>
      <c r="H92" s="143"/>
      <c r="I92" s="144"/>
    </row>
    <row r="93" spans="6:9" ht="12.75">
      <c r="F93" s="142"/>
      <c r="G93" s="143"/>
      <c r="H93" s="143"/>
      <c r="I93" s="144"/>
    </row>
    <row r="94" spans="6:9" ht="12.75">
      <c r="F94" s="142"/>
      <c r="G94" s="143"/>
      <c r="H94" s="143"/>
      <c r="I94" s="144"/>
    </row>
    <row r="95" spans="6:9" ht="12.75">
      <c r="F95" s="142"/>
      <c r="G95" s="143"/>
      <c r="H95" s="143"/>
      <c r="I95" s="144"/>
    </row>
    <row r="96" spans="6:9" ht="12.75">
      <c r="F96" s="142"/>
      <c r="G96" s="143"/>
      <c r="H96" s="143"/>
      <c r="I96" s="144"/>
    </row>
    <row r="97" spans="6:9" ht="12.75">
      <c r="F97" s="142"/>
      <c r="G97" s="143"/>
      <c r="H97" s="143"/>
      <c r="I97" s="144"/>
    </row>
    <row r="98" spans="6:9" ht="12.75">
      <c r="F98" s="142"/>
      <c r="G98" s="143"/>
      <c r="H98" s="143"/>
      <c r="I98" s="144"/>
    </row>
    <row r="99" spans="6:9" ht="12.75">
      <c r="F99" s="142"/>
      <c r="G99" s="143"/>
      <c r="H99" s="143"/>
      <c r="I99" s="144"/>
    </row>
  </sheetData>
  <sheetProtection/>
  <mergeCells count="4">
    <mergeCell ref="A1:B1"/>
    <mergeCell ref="A2:B2"/>
    <mergeCell ref="G2:I2"/>
    <mergeCell ref="H48:I4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225"/>
  <sheetViews>
    <sheetView showGridLines="0" showZeros="0" tabSelected="1" zoomScalePageLayoutView="0" workbookViewId="0" topLeftCell="A1">
      <selection activeCell="H6" sqref="H6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85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15" t="s">
        <v>65</v>
      </c>
      <c r="B1" s="215"/>
      <c r="C1" s="215"/>
      <c r="D1" s="215"/>
      <c r="E1" s="215"/>
      <c r="F1" s="215"/>
      <c r="G1" s="215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06" t="s">
        <v>49</v>
      </c>
      <c r="B3" s="207"/>
      <c r="C3" s="96" t="str">
        <f>CONCATENATE(cislostavby," ",nazevstavby)</f>
        <v>003 Věznice Bělušice</v>
      </c>
      <c r="D3" s="97"/>
      <c r="E3" s="150" t="s">
        <v>66</v>
      </c>
      <c r="F3" s="151">
        <f>Rekapitulace!H1</f>
        <v>1</v>
      </c>
      <c r="G3" s="152"/>
    </row>
    <row r="4" spans="1:7" ht="13.5" thickBot="1">
      <c r="A4" s="216" t="s">
        <v>51</v>
      </c>
      <c r="B4" s="209"/>
      <c r="C4" s="102" t="str">
        <f>CONCATENATE(cisloobjektu," ",nazevobjektu)</f>
        <v>03 Ubytovna č.2 a č.5</v>
      </c>
      <c r="D4" s="103"/>
      <c r="E4" s="217" t="s">
        <v>335</v>
      </c>
      <c r="F4" s="218"/>
      <c r="G4" s="219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7" ht="12.75">
      <c r="A6" s="156" t="s">
        <v>67</v>
      </c>
      <c r="B6" s="157" t="s">
        <v>68</v>
      </c>
      <c r="C6" s="157" t="s">
        <v>69</v>
      </c>
      <c r="D6" s="157" t="s">
        <v>70</v>
      </c>
      <c r="E6" s="158" t="s">
        <v>71</v>
      </c>
      <c r="F6" s="157" t="s">
        <v>72</v>
      </c>
      <c r="G6" s="159" t="s">
        <v>73</v>
      </c>
    </row>
    <row r="7" spans="1:15" ht="12.75">
      <c r="A7" s="160" t="s">
        <v>74</v>
      </c>
      <c r="B7" s="161" t="s">
        <v>75</v>
      </c>
      <c r="C7" s="162" t="s">
        <v>76</v>
      </c>
      <c r="D7" s="163"/>
      <c r="E7" s="164"/>
      <c r="F7" s="164"/>
      <c r="G7" s="165"/>
      <c r="H7" s="166"/>
      <c r="I7" s="166"/>
      <c r="O7" s="167">
        <v>1</v>
      </c>
    </row>
    <row r="8" spans="1:104" ht="12.75">
      <c r="A8" s="168">
        <v>1</v>
      </c>
      <c r="B8" s="169" t="s">
        <v>83</v>
      </c>
      <c r="C8" s="170" t="s">
        <v>84</v>
      </c>
      <c r="D8" s="171" t="s">
        <v>85</v>
      </c>
      <c r="E8" s="172">
        <v>10</v>
      </c>
      <c r="F8" s="172"/>
      <c r="G8" s="173">
        <f aca="true" t="shared" si="0" ref="G8:G15">E8*F8</f>
        <v>0</v>
      </c>
      <c r="O8" s="167">
        <v>2</v>
      </c>
      <c r="AA8" s="145">
        <v>1</v>
      </c>
      <c r="AB8" s="145">
        <v>1</v>
      </c>
      <c r="AC8" s="145">
        <v>1</v>
      </c>
      <c r="AZ8" s="145">
        <v>1</v>
      </c>
      <c r="BA8" s="145">
        <f aca="true" t="shared" si="1" ref="BA8:BA15">IF(AZ8=1,G8,0)</f>
        <v>0</v>
      </c>
      <c r="BB8" s="145">
        <f aca="true" t="shared" si="2" ref="BB8:BB15">IF(AZ8=2,G8,0)</f>
        <v>0</v>
      </c>
      <c r="BC8" s="145">
        <f aca="true" t="shared" si="3" ref="BC8:BC15">IF(AZ8=3,G8,0)</f>
        <v>0</v>
      </c>
      <c r="BD8" s="145">
        <f aca="true" t="shared" si="4" ref="BD8:BD15">IF(AZ8=4,G8,0)</f>
        <v>0</v>
      </c>
      <c r="BE8" s="145">
        <f aca="true" t="shared" si="5" ref="BE8:BE15">IF(AZ8=5,G8,0)</f>
        <v>0</v>
      </c>
      <c r="CA8" s="174">
        <v>1</v>
      </c>
      <c r="CB8" s="174">
        <v>1</v>
      </c>
      <c r="CZ8" s="145">
        <v>0</v>
      </c>
    </row>
    <row r="9" spans="1:104" ht="12.75">
      <c r="A9" s="168">
        <v>2</v>
      </c>
      <c r="B9" s="169" t="s">
        <v>86</v>
      </c>
      <c r="C9" s="170" t="s">
        <v>87</v>
      </c>
      <c r="D9" s="171" t="s">
        <v>85</v>
      </c>
      <c r="E9" s="172">
        <v>6</v>
      </c>
      <c r="F9" s="172"/>
      <c r="G9" s="173">
        <f t="shared" si="0"/>
        <v>0</v>
      </c>
      <c r="O9" s="167">
        <v>2</v>
      </c>
      <c r="AA9" s="145">
        <v>1</v>
      </c>
      <c r="AB9" s="145">
        <v>1</v>
      </c>
      <c r="AC9" s="145">
        <v>1</v>
      </c>
      <c r="AZ9" s="145">
        <v>1</v>
      </c>
      <c r="BA9" s="145">
        <f t="shared" si="1"/>
        <v>0</v>
      </c>
      <c r="BB9" s="145">
        <f t="shared" si="2"/>
        <v>0</v>
      </c>
      <c r="BC9" s="145">
        <f t="shared" si="3"/>
        <v>0</v>
      </c>
      <c r="BD9" s="145">
        <f t="shared" si="4"/>
        <v>0</v>
      </c>
      <c r="BE9" s="145">
        <f t="shared" si="5"/>
        <v>0</v>
      </c>
      <c r="CA9" s="174">
        <v>1</v>
      </c>
      <c r="CB9" s="174">
        <v>1</v>
      </c>
      <c r="CZ9" s="145">
        <v>0</v>
      </c>
    </row>
    <row r="10" spans="1:104" ht="12.75">
      <c r="A10" s="168">
        <v>3</v>
      </c>
      <c r="B10" s="169" t="s">
        <v>88</v>
      </c>
      <c r="C10" s="170" t="s">
        <v>89</v>
      </c>
      <c r="D10" s="171" t="s">
        <v>85</v>
      </c>
      <c r="E10" s="172">
        <v>6</v>
      </c>
      <c r="F10" s="172"/>
      <c r="G10" s="173">
        <f t="shared" si="0"/>
        <v>0</v>
      </c>
      <c r="O10" s="167">
        <v>2</v>
      </c>
      <c r="AA10" s="145">
        <v>1</v>
      </c>
      <c r="AB10" s="145">
        <v>1</v>
      </c>
      <c r="AC10" s="145">
        <v>1</v>
      </c>
      <c r="AZ10" s="145">
        <v>1</v>
      </c>
      <c r="BA10" s="145">
        <f t="shared" si="1"/>
        <v>0</v>
      </c>
      <c r="BB10" s="145">
        <f t="shared" si="2"/>
        <v>0</v>
      </c>
      <c r="BC10" s="145">
        <f t="shared" si="3"/>
        <v>0</v>
      </c>
      <c r="BD10" s="145">
        <f t="shared" si="4"/>
        <v>0</v>
      </c>
      <c r="BE10" s="145">
        <f t="shared" si="5"/>
        <v>0</v>
      </c>
      <c r="CA10" s="174">
        <v>1</v>
      </c>
      <c r="CB10" s="174">
        <v>1</v>
      </c>
      <c r="CZ10" s="145">
        <v>0</v>
      </c>
    </row>
    <row r="11" spans="1:104" ht="12.75">
      <c r="A11" s="168">
        <v>4</v>
      </c>
      <c r="B11" s="169" t="s">
        <v>90</v>
      </c>
      <c r="C11" s="170" t="s">
        <v>91</v>
      </c>
      <c r="D11" s="171" t="s">
        <v>92</v>
      </c>
      <c r="E11" s="172">
        <v>11</v>
      </c>
      <c r="F11" s="172"/>
      <c r="G11" s="173">
        <f t="shared" si="0"/>
        <v>0</v>
      </c>
      <c r="O11" s="167">
        <v>2</v>
      </c>
      <c r="AA11" s="145">
        <v>1</v>
      </c>
      <c r="AB11" s="145">
        <v>1</v>
      </c>
      <c r="AC11" s="145">
        <v>1</v>
      </c>
      <c r="AZ11" s="145">
        <v>1</v>
      </c>
      <c r="BA11" s="145">
        <f t="shared" si="1"/>
        <v>0</v>
      </c>
      <c r="BB11" s="145">
        <f t="shared" si="2"/>
        <v>0</v>
      </c>
      <c r="BC11" s="145">
        <f t="shared" si="3"/>
        <v>0</v>
      </c>
      <c r="BD11" s="145">
        <f t="shared" si="4"/>
        <v>0</v>
      </c>
      <c r="BE11" s="145">
        <f t="shared" si="5"/>
        <v>0</v>
      </c>
      <c r="CA11" s="174">
        <v>1</v>
      </c>
      <c r="CB11" s="174">
        <v>1</v>
      </c>
      <c r="CZ11" s="145">
        <v>0</v>
      </c>
    </row>
    <row r="12" spans="1:104" ht="12.75">
      <c r="A12" s="168">
        <v>5</v>
      </c>
      <c r="B12" s="169" t="s">
        <v>93</v>
      </c>
      <c r="C12" s="170" t="s">
        <v>94</v>
      </c>
      <c r="D12" s="171" t="s">
        <v>85</v>
      </c>
      <c r="E12" s="172">
        <v>6</v>
      </c>
      <c r="F12" s="172"/>
      <c r="G12" s="173">
        <f t="shared" si="0"/>
        <v>0</v>
      </c>
      <c r="O12" s="167">
        <v>2</v>
      </c>
      <c r="AA12" s="145">
        <v>1</v>
      </c>
      <c r="AB12" s="145">
        <v>1</v>
      </c>
      <c r="AC12" s="145">
        <v>1</v>
      </c>
      <c r="AZ12" s="145">
        <v>1</v>
      </c>
      <c r="BA12" s="145">
        <f t="shared" si="1"/>
        <v>0</v>
      </c>
      <c r="BB12" s="145">
        <f t="shared" si="2"/>
        <v>0</v>
      </c>
      <c r="BC12" s="145">
        <f t="shared" si="3"/>
        <v>0</v>
      </c>
      <c r="BD12" s="145">
        <f t="shared" si="4"/>
        <v>0</v>
      </c>
      <c r="BE12" s="145">
        <f t="shared" si="5"/>
        <v>0</v>
      </c>
      <c r="CA12" s="174">
        <v>1</v>
      </c>
      <c r="CB12" s="174">
        <v>1</v>
      </c>
      <c r="CZ12" s="145">
        <v>0</v>
      </c>
    </row>
    <row r="13" spans="1:104" ht="12.75">
      <c r="A13" s="168">
        <v>6</v>
      </c>
      <c r="B13" s="169" t="s">
        <v>95</v>
      </c>
      <c r="C13" s="170" t="s">
        <v>96</v>
      </c>
      <c r="D13" s="171" t="s">
        <v>85</v>
      </c>
      <c r="E13" s="172">
        <v>4</v>
      </c>
      <c r="F13" s="172"/>
      <c r="G13" s="173">
        <f t="shared" si="0"/>
        <v>0</v>
      </c>
      <c r="O13" s="167">
        <v>2</v>
      </c>
      <c r="AA13" s="145">
        <v>1</v>
      </c>
      <c r="AB13" s="145">
        <v>1</v>
      </c>
      <c r="AC13" s="145">
        <v>1</v>
      </c>
      <c r="AZ13" s="145">
        <v>1</v>
      </c>
      <c r="BA13" s="145">
        <f t="shared" si="1"/>
        <v>0</v>
      </c>
      <c r="BB13" s="145">
        <f t="shared" si="2"/>
        <v>0</v>
      </c>
      <c r="BC13" s="145">
        <f t="shared" si="3"/>
        <v>0</v>
      </c>
      <c r="BD13" s="145">
        <f t="shared" si="4"/>
        <v>0</v>
      </c>
      <c r="BE13" s="145">
        <f t="shared" si="5"/>
        <v>0</v>
      </c>
      <c r="CA13" s="174">
        <v>1</v>
      </c>
      <c r="CB13" s="174">
        <v>1</v>
      </c>
      <c r="CZ13" s="145">
        <v>0</v>
      </c>
    </row>
    <row r="14" spans="1:104" ht="12.75">
      <c r="A14" s="168">
        <v>7</v>
      </c>
      <c r="B14" s="169" t="s">
        <v>97</v>
      </c>
      <c r="C14" s="170" t="s">
        <v>98</v>
      </c>
      <c r="D14" s="171" t="s">
        <v>85</v>
      </c>
      <c r="E14" s="172">
        <v>4</v>
      </c>
      <c r="F14" s="172"/>
      <c r="G14" s="173">
        <f t="shared" si="0"/>
        <v>0</v>
      </c>
      <c r="O14" s="167">
        <v>2</v>
      </c>
      <c r="AA14" s="145">
        <v>1</v>
      </c>
      <c r="AB14" s="145">
        <v>1</v>
      </c>
      <c r="AC14" s="145">
        <v>1</v>
      </c>
      <c r="AZ14" s="145">
        <v>1</v>
      </c>
      <c r="BA14" s="145">
        <f t="shared" si="1"/>
        <v>0</v>
      </c>
      <c r="BB14" s="145">
        <f t="shared" si="2"/>
        <v>0</v>
      </c>
      <c r="BC14" s="145">
        <f t="shared" si="3"/>
        <v>0</v>
      </c>
      <c r="BD14" s="145">
        <f t="shared" si="4"/>
        <v>0</v>
      </c>
      <c r="BE14" s="145">
        <f t="shared" si="5"/>
        <v>0</v>
      </c>
      <c r="CA14" s="174">
        <v>1</v>
      </c>
      <c r="CB14" s="174">
        <v>1</v>
      </c>
      <c r="CZ14" s="145">
        <v>0</v>
      </c>
    </row>
    <row r="15" spans="1:104" ht="12.75">
      <c r="A15" s="168">
        <v>8</v>
      </c>
      <c r="B15" s="169" t="s">
        <v>99</v>
      </c>
      <c r="C15" s="170" t="s">
        <v>100</v>
      </c>
      <c r="D15" s="171" t="s">
        <v>101</v>
      </c>
      <c r="E15" s="172">
        <v>7.5</v>
      </c>
      <c r="F15" s="172"/>
      <c r="G15" s="173">
        <f t="shared" si="0"/>
        <v>0</v>
      </c>
      <c r="O15" s="167">
        <v>2</v>
      </c>
      <c r="AA15" s="145">
        <v>3</v>
      </c>
      <c r="AB15" s="145">
        <v>1</v>
      </c>
      <c r="AC15" s="145">
        <v>58337304</v>
      </c>
      <c r="AZ15" s="145">
        <v>1</v>
      </c>
      <c r="BA15" s="145">
        <f t="shared" si="1"/>
        <v>0</v>
      </c>
      <c r="BB15" s="145">
        <f t="shared" si="2"/>
        <v>0</v>
      </c>
      <c r="BC15" s="145">
        <f t="shared" si="3"/>
        <v>0</v>
      </c>
      <c r="BD15" s="145">
        <f t="shared" si="4"/>
        <v>0</v>
      </c>
      <c r="BE15" s="145">
        <f t="shared" si="5"/>
        <v>0</v>
      </c>
      <c r="CA15" s="174">
        <v>3</v>
      </c>
      <c r="CB15" s="174">
        <v>1</v>
      </c>
      <c r="CZ15" s="145">
        <v>1</v>
      </c>
    </row>
    <row r="16" spans="1:57" ht="12.75">
      <c r="A16" s="175"/>
      <c r="B16" s="176" t="s">
        <v>77</v>
      </c>
      <c r="C16" s="177" t="str">
        <f>CONCATENATE(B7," ",C7)</f>
        <v>1 Zemní práce</v>
      </c>
      <c r="D16" s="178"/>
      <c r="E16" s="179"/>
      <c r="F16" s="180"/>
      <c r="G16" s="181">
        <f>SUM(G7:G15)</f>
        <v>0</v>
      </c>
      <c r="O16" s="167">
        <v>4</v>
      </c>
      <c r="BA16" s="182">
        <f>SUM(BA7:BA15)</f>
        <v>0</v>
      </c>
      <c r="BB16" s="182">
        <f>SUM(BB7:BB15)</f>
        <v>0</v>
      </c>
      <c r="BC16" s="182">
        <f>SUM(BC7:BC15)</f>
        <v>0</v>
      </c>
      <c r="BD16" s="182">
        <f>SUM(BD7:BD15)</f>
        <v>0</v>
      </c>
      <c r="BE16" s="182">
        <f>SUM(BE7:BE15)</f>
        <v>0</v>
      </c>
    </row>
    <row r="17" spans="1:15" ht="12.75">
      <c r="A17" s="160" t="s">
        <v>74</v>
      </c>
      <c r="B17" s="161" t="s">
        <v>102</v>
      </c>
      <c r="C17" s="162" t="s">
        <v>103</v>
      </c>
      <c r="D17" s="163"/>
      <c r="E17" s="164"/>
      <c r="F17" s="164"/>
      <c r="G17" s="165"/>
      <c r="H17" s="166"/>
      <c r="I17" s="166"/>
      <c r="O17" s="167">
        <v>1</v>
      </c>
    </row>
    <row r="18" spans="1:104" ht="22.5">
      <c r="A18" s="168">
        <v>9</v>
      </c>
      <c r="B18" s="169" t="s">
        <v>104</v>
      </c>
      <c r="C18" s="170" t="s">
        <v>105</v>
      </c>
      <c r="D18" s="171" t="s">
        <v>106</v>
      </c>
      <c r="E18" s="172">
        <v>17</v>
      </c>
      <c r="F18" s="172"/>
      <c r="G18" s="173">
        <f>E18*F18</f>
        <v>0</v>
      </c>
      <c r="O18" s="167">
        <v>2</v>
      </c>
      <c r="AA18" s="145">
        <v>1</v>
      </c>
      <c r="AB18" s="145">
        <v>1</v>
      </c>
      <c r="AC18" s="145">
        <v>1</v>
      </c>
      <c r="AZ18" s="145">
        <v>1</v>
      </c>
      <c r="BA18" s="145">
        <f>IF(AZ18=1,G18,0)</f>
        <v>0</v>
      </c>
      <c r="BB18" s="145">
        <f>IF(AZ18=2,G18,0)</f>
        <v>0</v>
      </c>
      <c r="BC18" s="145">
        <f>IF(AZ18=3,G18,0)</f>
        <v>0</v>
      </c>
      <c r="BD18" s="145">
        <f>IF(AZ18=4,G18,0)</f>
        <v>0</v>
      </c>
      <c r="BE18" s="145">
        <f>IF(AZ18=5,G18,0)</f>
        <v>0</v>
      </c>
      <c r="CA18" s="174">
        <v>1</v>
      </c>
      <c r="CB18" s="174">
        <v>1</v>
      </c>
      <c r="CZ18" s="145">
        <v>0.05315</v>
      </c>
    </row>
    <row r="19" spans="1:104" ht="12.75">
      <c r="A19" s="168">
        <v>10</v>
      </c>
      <c r="B19" s="169" t="s">
        <v>107</v>
      </c>
      <c r="C19" s="170" t="s">
        <v>108</v>
      </c>
      <c r="D19" s="171" t="s">
        <v>109</v>
      </c>
      <c r="E19" s="172">
        <v>12</v>
      </c>
      <c r="F19" s="172"/>
      <c r="G19" s="173">
        <f>E19*F19</f>
        <v>0</v>
      </c>
      <c r="O19" s="167">
        <v>2</v>
      </c>
      <c r="AA19" s="145">
        <v>1</v>
      </c>
      <c r="AB19" s="145">
        <v>1</v>
      </c>
      <c r="AC19" s="145">
        <v>1</v>
      </c>
      <c r="AZ19" s="145">
        <v>1</v>
      </c>
      <c r="BA19" s="145">
        <f>IF(AZ19=1,G19,0)</f>
        <v>0</v>
      </c>
      <c r="BB19" s="145">
        <f>IF(AZ19=2,G19,0)</f>
        <v>0</v>
      </c>
      <c r="BC19" s="145">
        <f>IF(AZ19=3,G19,0)</f>
        <v>0</v>
      </c>
      <c r="BD19" s="145">
        <f>IF(AZ19=4,G19,0)</f>
        <v>0</v>
      </c>
      <c r="BE19" s="145">
        <f>IF(AZ19=5,G19,0)</f>
        <v>0</v>
      </c>
      <c r="CA19" s="174">
        <v>1</v>
      </c>
      <c r="CB19" s="174">
        <v>1</v>
      </c>
      <c r="CZ19" s="145">
        <v>6E-05</v>
      </c>
    </row>
    <row r="20" spans="1:57" ht="12.75">
      <c r="A20" s="175"/>
      <c r="B20" s="176" t="s">
        <v>77</v>
      </c>
      <c r="C20" s="177" t="str">
        <f>CONCATENATE(B17," ",C17)</f>
        <v>3 Svislé a kompletní konstrukce</v>
      </c>
      <c r="D20" s="178"/>
      <c r="E20" s="179"/>
      <c r="F20" s="180"/>
      <c r="G20" s="181">
        <f>SUM(G17:G19)</f>
        <v>0</v>
      </c>
      <c r="O20" s="167">
        <v>4</v>
      </c>
      <c r="BA20" s="182">
        <f>SUM(BA17:BA19)</f>
        <v>0</v>
      </c>
      <c r="BB20" s="182">
        <f>SUM(BB17:BB19)</f>
        <v>0</v>
      </c>
      <c r="BC20" s="182">
        <f>SUM(BC17:BC19)</f>
        <v>0</v>
      </c>
      <c r="BD20" s="182">
        <f>SUM(BD17:BD19)</f>
        <v>0</v>
      </c>
      <c r="BE20" s="182">
        <f>SUM(BE17:BE19)</f>
        <v>0</v>
      </c>
    </row>
    <row r="21" spans="1:15" ht="12.75">
      <c r="A21" s="160" t="s">
        <v>74</v>
      </c>
      <c r="B21" s="161" t="s">
        <v>110</v>
      </c>
      <c r="C21" s="162" t="s">
        <v>111</v>
      </c>
      <c r="D21" s="163"/>
      <c r="E21" s="164"/>
      <c r="F21" s="164"/>
      <c r="G21" s="165"/>
      <c r="H21" s="166"/>
      <c r="I21" s="166"/>
      <c r="O21" s="167">
        <v>1</v>
      </c>
    </row>
    <row r="22" spans="1:104" ht="12.75">
      <c r="A22" s="168">
        <v>11</v>
      </c>
      <c r="B22" s="169" t="s">
        <v>112</v>
      </c>
      <c r="C22" s="170" t="s">
        <v>113</v>
      </c>
      <c r="D22" s="171" t="s">
        <v>85</v>
      </c>
      <c r="E22" s="172">
        <v>1.5</v>
      </c>
      <c r="F22" s="172"/>
      <c r="G22" s="173">
        <f>E22*F22</f>
        <v>0</v>
      </c>
      <c r="O22" s="167">
        <v>2</v>
      </c>
      <c r="AA22" s="145">
        <v>1</v>
      </c>
      <c r="AB22" s="145">
        <v>1</v>
      </c>
      <c r="AC22" s="145">
        <v>1</v>
      </c>
      <c r="AZ22" s="145">
        <v>1</v>
      </c>
      <c r="BA22" s="145">
        <f>IF(AZ22=1,G22,0)</f>
        <v>0</v>
      </c>
      <c r="BB22" s="145">
        <f>IF(AZ22=2,G22,0)</f>
        <v>0</v>
      </c>
      <c r="BC22" s="145">
        <f>IF(AZ22=3,G22,0)</f>
        <v>0</v>
      </c>
      <c r="BD22" s="145">
        <f>IF(AZ22=4,G22,0)</f>
        <v>0</v>
      </c>
      <c r="BE22" s="145">
        <f>IF(AZ22=5,G22,0)</f>
        <v>0</v>
      </c>
      <c r="CA22" s="174">
        <v>1</v>
      </c>
      <c r="CB22" s="174">
        <v>1</v>
      </c>
      <c r="CZ22" s="145">
        <v>1.89077</v>
      </c>
    </row>
    <row r="23" spans="1:57" ht="12.75">
      <c r="A23" s="175"/>
      <c r="B23" s="176" t="s">
        <v>77</v>
      </c>
      <c r="C23" s="177" t="str">
        <f>CONCATENATE(B21," ",C21)</f>
        <v>4 Vodorovné konstrukce</v>
      </c>
      <c r="D23" s="178"/>
      <c r="E23" s="179"/>
      <c r="F23" s="180"/>
      <c r="G23" s="181">
        <f>SUM(G21:G22)</f>
        <v>0</v>
      </c>
      <c r="O23" s="167">
        <v>4</v>
      </c>
      <c r="BA23" s="182">
        <f>SUM(BA21:BA22)</f>
        <v>0</v>
      </c>
      <c r="BB23" s="182">
        <f>SUM(BB21:BB22)</f>
        <v>0</v>
      </c>
      <c r="BC23" s="182">
        <f>SUM(BC21:BC22)</f>
        <v>0</v>
      </c>
      <c r="BD23" s="182">
        <f>SUM(BD21:BD22)</f>
        <v>0</v>
      </c>
      <c r="BE23" s="182">
        <f>SUM(BE21:BE22)</f>
        <v>0</v>
      </c>
    </row>
    <row r="24" spans="1:15" ht="12.75">
      <c r="A24" s="160" t="s">
        <v>74</v>
      </c>
      <c r="B24" s="161" t="s">
        <v>114</v>
      </c>
      <c r="C24" s="162" t="s">
        <v>115</v>
      </c>
      <c r="D24" s="163"/>
      <c r="E24" s="164"/>
      <c r="F24" s="164"/>
      <c r="G24" s="165"/>
      <c r="H24" s="166"/>
      <c r="I24" s="166"/>
      <c r="O24" s="167">
        <v>1</v>
      </c>
    </row>
    <row r="25" spans="1:104" ht="12.75">
      <c r="A25" s="168">
        <v>12</v>
      </c>
      <c r="B25" s="169" t="s">
        <v>116</v>
      </c>
      <c r="C25" s="170" t="s">
        <v>117</v>
      </c>
      <c r="D25" s="171" t="s">
        <v>109</v>
      </c>
      <c r="E25" s="172">
        <v>50</v>
      </c>
      <c r="F25" s="172"/>
      <c r="G25" s="173">
        <f>E25*F25</f>
        <v>0</v>
      </c>
      <c r="O25" s="167">
        <v>2</v>
      </c>
      <c r="AA25" s="145">
        <v>1</v>
      </c>
      <c r="AB25" s="145">
        <v>1</v>
      </c>
      <c r="AC25" s="145">
        <v>1</v>
      </c>
      <c r="AZ25" s="145">
        <v>1</v>
      </c>
      <c r="BA25" s="145">
        <f>IF(AZ25=1,G25,0)</f>
        <v>0</v>
      </c>
      <c r="BB25" s="145">
        <f>IF(AZ25=2,G25,0)</f>
        <v>0</v>
      </c>
      <c r="BC25" s="145">
        <f>IF(AZ25=3,G25,0)</f>
        <v>0</v>
      </c>
      <c r="BD25" s="145">
        <f>IF(AZ25=4,G25,0)</f>
        <v>0</v>
      </c>
      <c r="BE25" s="145">
        <f>IF(AZ25=5,G25,0)</f>
        <v>0</v>
      </c>
      <c r="CA25" s="174">
        <v>1</v>
      </c>
      <c r="CB25" s="174">
        <v>1</v>
      </c>
      <c r="CZ25" s="145">
        <v>0.00372</v>
      </c>
    </row>
    <row r="26" spans="1:104" ht="12.75">
      <c r="A26" s="168">
        <v>13</v>
      </c>
      <c r="B26" s="169" t="s">
        <v>118</v>
      </c>
      <c r="C26" s="170" t="s">
        <v>119</v>
      </c>
      <c r="D26" s="171" t="s">
        <v>106</v>
      </c>
      <c r="E26" s="172">
        <v>8</v>
      </c>
      <c r="F26" s="172"/>
      <c r="G26" s="173">
        <f>E26*F26</f>
        <v>0</v>
      </c>
      <c r="O26" s="167">
        <v>2</v>
      </c>
      <c r="AA26" s="145">
        <v>1</v>
      </c>
      <c r="AB26" s="145">
        <v>1</v>
      </c>
      <c r="AC26" s="145">
        <v>1</v>
      </c>
      <c r="AZ26" s="145">
        <v>1</v>
      </c>
      <c r="BA26" s="145">
        <f>IF(AZ26=1,G26,0)</f>
        <v>0</v>
      </c>
      <c r="BB26" s="145">
        <f>IF(AZ26=2,G26,0)</f>
        <v>0</v>
      </c>
      <c r="BC26" s="145">
        <f>IF(AZ26=3,G26,0)</f>
        <v>0</v>
      </c>
      <c r="BD26" s="145">
        <f>IF(AZ26=4,G26,0)</f>
        <v>0</v>
      </c>
      <c r="BE26" s="145">
        <f>IF(AZ26=5,G26,0)</f>
        <v>0</v>
      </c>
      <c r="CA26" s="174">
        <v>1</v>
      </c>
      <c r="CB26" s="174">
        <v>1</v>
      </c>
      <c r="CZ26" s="145">
        <v>0.05497</v>
      </c>
    </row>
    <row r="27" spans="1:57" ht="12.75">
      <c r="A27" s="175"/>
      <c r="B27" s="176" t="s">
        <v>77</v>
      </c>
      <c r="C27" s="177" t="str">
        <f>CONCATENATE(B24," ",C24)</f>
        <v>6 Úpravy povrchu, podlahy</v>
      </c>
      <c r="D27" s="178"/>
      <c r="E27" s="179"/>
      <c r="F27" s="180"/>
      <c r="G27" s="181">
        <f>SUM(G24:G26)</f>
        <v>0</v>
      </c>
      <c r="O27" s="167">
        <v>4</v>
      </c>
      <c r="BA27" s="182">
        <f>SUM(BA24:BA26)</f>
        <v>0</v>
      </c>
      <c r="BB27" s="182">
        <f>SUM(BB24:BB26)</f>
        <v>0</v>
      </c>
      <c r="BC27" s="182">
        <f>SUM(BC24:BC26)</f>
        <v>0</v>
      </c>
      <c r="BD27" s="182">
        <f>SUM(BD24:BD26)</f>
        <v>0</v>
      </c>
      <c r="BE27" s="182">
        <f>SUM(BE24:BE26)</f>
        <v>0</v>
      </c>
    </row>
    <row r="28" spans="1:15" ht="12.75">
      <c r="A28" s="160" t="s">
        <v>74</v>
      </c>
      <c r="B28" s="161" t="s">
        <v>120</v>
      </c>
      <c r="C28" s="162" t="s">
        <v>121</v>
      </c>
      <c r="D28" s="163"/>
      <c r="E28" s="164"/>
      <c r="F28" s="164"/>
      <c r="G28" s="165"/>
      <c r="H28" s="166"/>
      <c r="I28" s="166"/>
      <c r="O28" s="167">
        <v>1</v>
      </c>
    </row>
    <row r="29" spans="1:104" ht="12.75">
      <c r="A29" s="168">
        <v>14</v>
      </c>
      <c r="B29" s="169" t="s">
        <v>122</v>
      </c>
      <c r="C29" s="170" t="s">
        <v>123</v>
      </c>
      <c r="D29" s="171" t="s">
        <v>106</v>
      </c>
      <c r="E29" s="172">
        <v>10</v>
      </c>
      <c r="F29" s="172"/>
      <c r="G29" s="173">
        <f>E29*F29</f>
        <v>0</v>
      </c>
      <c r="O29" s="167">
        <v>2</v>
      </c>
      <c r="AA29" s="145">
        <v>1</v>
      </c>
      <c r="AB29" s="145">
        <v>1</v>
      </c>
      <c r="AC29" s="145">
        <v>1</v>
      </c>
      <c r="AZ29" s="145">
        <v>1</v>
      </c>
      <c r="BA29" s="145">
        <f>IF(AZ29=1,G29,0)</f>
        <v>0</v>
      </c>
      <c r="BB29" s="145">
        <f>IF(AZ29=2,G29,0)</f>
        <v>0</v>
      </c>
      <c r="BC29" s="145">
        <f>IF(AZ29=3,G29,0)</f>
        <v>0</v>
      </c>
      <c r="BD29" s="145">
        <f>IF(AZ29=4,G29,0)</f>
        <v>0</v>
      </c>
      <c r="BE29" s="145">
        <f>IF(AZ29=5,G29,0)</f>
        <v>0</v>
      </c>
      <c r="CA29" s="174">
        <v>1</v>
      </c>
      <c r="CB29" s="174">
        <v>1</v>
      </c>
      <c r="CZ29" s="145">
        <v>0</v>
      </c>
    </row>
    <row r="30" spans="1:104" ht="12.75">
      <c r="A30" s="168">
        <v>15</v>
      </c>
      <c r="B30" s="169" t="s">
        <v>124</v>
      </c>
      <c r="C30" s="170" t="s">
        <v>125</v>
      </c>
      <c r="D30" s="171" t="s">
        <v>106</v>
      </c>
      <c r="E30" s="172">
        <v>50</v>
      </c>
      <c r="F30" s="172"/>
      <c r="G30" s="173">
        <f>E30*F30</f>
        <v>0</v>
      </c>
      <c r="O30" s="167">
        <v>2</v>
      </c>
      <c r="AA30" s="145">
        <v>1</v>
      </c>
      <c r="AB30" s="145">
        <v>1</v>
      </c>
      <c r="AC30" s="145">
        <v>1</v>
      </c>
      <c r="AZ30" s="145">
        <v>1</v>
      </c>
      <c r="BA30" s="145">
        <f>IF(AZ30=1,G30,0)</f>
        <v>0</v>
      </c>
      <c r="BB30" s="145">
        <f>IF(AZ30=2,G30,0)</f>
        <v>0</v>
      </c>
      <c r="BC30" s="145">
        <f>IF(AZ30=3,G30,0)</f>
        <v>0</v>
      </c>
      <c r="BD30" s="145">
        <f>IF(AZ30=4,G30,0)</f>
        <v>0</v>
      </c>
      <c r="BE30" s="145">
        <f>IF(AZ30=5,G30,0)</f>
        <v>0</v>
      </c>
      <c r="CA30" s="174">
        <v>1</v>
      </c>
      <c r="CB30" s="174">
        <v>1</v>
      </c>
      <c r="CZ30" s="145">
        <v>0.01888</v>
      </c>
    </row>
    <row r="31" spans="1:104" ht="12.75">
      <c r="A31" s="168">
        <v>16</v>
      </c>
      <c r="B31" s="169" t="s">
        <v>126</v>
      </c>
      <c r="C31" s="170" t="s">
        <v>127</v>
      </c>
      <c r="D31" s="171" t="s">
        <v>106</v>
      </c>
      <c r="E31" s="172">
        <v>50</v>
      </c>
      <c r="F31" s="172"/>
      <c r="G31" s="173">
        <f>E31*F31</f>
        <v>0</v>
      </c>
      <c r="O31" s="167">
        <v>2</v>
      </c>
      <c r="AA31" s="145">
        <v>1</v>
      </c>
      <c r="AB31" s="145">
        <v>1</v>
      </c>
      <c r="AC31" s="145">
        <v>1</v>
      </c>
      <c r="AZ31" s="145">
        <v>1</v>
      </c>
      <c r="BA31" s="145">
        <f>IF(AZ31=1,G31,0)</f>
        <v>0</v>
      </c>
      <c r="BB31" s="145">
        <f>IF(AZ31=2,G31,0)</f>
        <v>0</v>
      </c>
      <c r="BC31" s="145">
        <f>IF(AZ31=3,G31,0)</f>
        <v>0</v>
      </c>
      <c r="BD31" s="145">
        <f>IF(AZ31=4,G31,0)</f>
        <v>0</v>
      </c>
      <c r="BE31" s="145">
        <f>IF(AZ31=5,G31,0)</f>
        <v>0</v>
      </c>
      <c r="CA31" s="174">
        <v>1</v>
      </c>
      <c r="CB31" s="174">
        <v>1</v>
      </c>
      <c r="CZ31" s="145">
        <v>0.00768</v>
      </c>
    </row>
    <row r="32" spans="1:104" ht="12.75">
      <c r="A32" s="168">
        <v>17</v>
      </c>
      <c r="B32" s="169" t="s">
        <v>128</v>
      </c>
      <c r="C32" s="170" t="s">
        <v>129</v>
      </c>
      <c r="D32" s="171" t="s">
        <v>106</v>
      </c>
      <c r="E32" s="172">
        <v>142.6</v>
      </c>
      <c r="F32" s="172"/>
      <c r="G32" s="173">
        <f>E32*F32</f>
        <v>0</v>
      </c>
      <c r="O32" s="167">
        <v>2</v>
      </c>
      <c r="AA32" s="145">
        <v>1</v>
      </c>
      <c r="AB32" s="145">
        <v>1</v>
      </c>
      <c r="AC32" s="145">
        <v>1</v>
      </c>
      <c r="AZ32" s="145">
        <v>1</v>
      </c>
      <c r="BA32" s="145">
        <f>IF(AZ32=1,G32,0)</f>
        <v>0</v>
      </c>
      <c r="BB32" s="145">
        <f>IF(AZ32=2,G32,0)</f>
        <v>0</v>
      </c>
      <c r="BC32" s="145">
        <f>IF(AZ32=3,G32,0)</f>
        <v>0</v>
      </c>
      <c r="BD32" s="145">
        <f>IF(AZ32=4,G32,0)</f>
        <v>0</v>
      </c>
      <c r="BE32" s="145">
        <f>IF(AZ32=5,G32,0)</f>
        <v>0</v>
      </c>
      <c r="CA32" s="174">
        <v>1</v>
      </c>
      <c r="CB32" s="174">
        <v>1</v>
      </c>
      <c r="CZ32" s="145">
        <v>0.04414</v>
      </c>
    </row>
    <row r="33" spans="1:104" ht="12.75">
      <c r="A33" s="168">
        <v>18</v>
      </c>
      <c r="B33" s="169" t="s">
        <v>130</v>
      </c>
      <c r="C33" s="170" t="s">
        <v>131</v>
      </c>
      <c r="D33" s="171" t="s">
        <v>106</v>
      </c>
      <c r="E33" s="172">
        <v>45</v>
      </c>
      <c r="F33" s="172"/>
      <c r="G33" s="173">
        <f>E33*F33</f>
        <v>0</v>
      </c>
      <c r="O33" s="167">
        <v>2</v>
      </c>
      <c r="AA33" s="145">
        <v>1</v>
      </c>
      <c r="AB33" s="145">
        <v>1</v>
      </c>
      <c r="AC33" s="145">
        <v>1</v>
      </c>
      <c r="AZ33" s="145">
        <v>1</v>
      </c>
      <c r="BA33" s="145">
        <f>IF(AZ33=1,G33,0)</f>
        <v>0</v>
      </c>
      <c r="BB33" s="145">
        <f>IF(AZ33=2,G33,0)</f>
        <v>0</v>
      </c>
      <c r="BC33" s="145">
        <f>IF(AZ33=3,G33,0)</f>
        <v>0</v>
      </c>
      <c r="BD33" s="145">
        <f>IF(AZ33=4,G33,0)</f>
        <v>0</v>
      </c>
      <c r="BE33" s="145">
        <f>IF(AZ33=5,G33,0)</f>
        <v>0</v>
      </c>
      <c r="CA33" s="174">
        <v>1</v>
      </c>
      <c r="CB33" s="174">
        <v>1</v>
      </c>
      <c r="CZ33" s="145">
        <v>0.00635</v>
      </c>
    </row>
    <row r="34" spans="1:57" ht="12.75">
      <c r="A34" s="175"/>
      <c r="B34" s="176" t="s">
        <v>77</v>
      </c>
      <c r="C34" s="177" t="str">
        <f>CONCATENATE(B28," ",C28)</f>
        <v>61 Upravy povrchů vnitřní</v>
      </c>
      <c r="D34" s="178"/>
      <c r="E34" s="179"/>
      <c r="F34" s="180"/>
      <c r="G34" s="181">
        <f>SUM(G28:G33)</f>
        <v>0</v>
      </c>
      <c r="O34" s="167">
        <v>4</v>
      </c>
      <c r="BA34" s="182">
        <f>SUM(BA28:BA33)</f>
        <v>0</v>
      </c>
      <c r="BB34" s="182">
        <f>SUM(BB28:BB33)</f>
        <v>0</v>
      </c>
      <c r="BC34" s="182">
        <f>SUM(BC28:BC33)</f>
        <v>0</v>
      </c>
      <c r="BD34" s="182">
        <f>SUM(BD28:BD33)</f>
        <v>0</v>
      </c>
      <c r="BE34" s="182">
        <f>SUM(BE28:BE33)</f>
        <v>0</v>
      </c>
    </row>
    <row r="35" spans="1:15" ht="12.75">
      <c r="A35" s="160" t="s">
        <v>74</v>
      </c>
      <c r="B35" s="161" t="s">
        <v>132</v>
      </c>
      <c r="C35" s="162" t="s">
        <v>133</v>
      </c>
      <c r="D35" s="163"/>
      <c r="E35" s="164"/>
      <c r="F35" s="164"/>
      <c r="G35" s="165"/>
      <c r="H35" s="166"/>
      <c r="I35" s="166"/>
      <c r="O35" s="167">
        <v>1</v>
      </c>
    </row>
    <row r="36" spans="1:104" ht="22.5">
      <c r="A36" s="168">
        <v>19</v>
      </c>
      <c r="B36" s="169" t="s">
        <v>134</v>
      </c>
      <c r="C36" s="170" t="s">
        <v>135</v>
      </c>
      <c r="D36" s="171" t="s">
        <v>106</v>
      </c>
      <c r="E36" s="172">
        <v>37</v>
      </c>
      <c r="F36" s="172"/>
      <c r="G36" s="173">
        <f>E36*F36</f>
        <v>0</v>
      </c>
      <c r="O36" s="167">
        <v>2</v>
      </c>
      <c r="AA36" s="145">
        <v>1</v>
      </c>
      <c r="AB36" s="145">
        <v>1</v>
      </c>
      <c r="AC36" s="145">
        <v>1</v>
      </c>
      <c r="AZ36" s="145">
        <v>1</v>
      </c>
      <c r="BA36" s="145">
        <f>IF(AZ36=1,G36,0)</f>
        <v>0</v>
      </c>
      <c r="BB36" s="145">
        <f>IF(AZ36=2,G36,0)</f>
        <v>0</v>
      </c>
      <c r="BC36" s="145">
        <f>IF(AZ36=3,G36,0)</f>
        <v>0</v>
      </c>
      <c r="BD36" s="145">
        <f>IF(AZ36=4,G36,0)</f>
        <v>0</v>
      </c>
      <c r="BE36" s="145">
        <f>IF(AZ36=5,G36,0)</f>
        <v>0</v>
      </c>
      <c r="CA36" s="174">
        <v>1</v>
      </c>
      <c r="CB36" s="174">
        <v>1</v>
      </c>
      <c r="CZ36" s="145">
        <v>0.00361</v>
      </c>
    </row>
    <row r="37" spans="1:57" ht="12.75">
      <c r="A37" s="175"/>
      <c r="B37" s="176" t="s">
        <v>77</v>
      </c>
      <c r="C37" s="177" t="str">
        <f>CONCATENATE(B35," ",C35)</f>
        <v>62 Úpravy povrchů vnější</v>
      </c>
      <c r="D37" s="178"/>
      <c r="E37" s="179"/>
      <c r="F37" s="180"/>
      <c r="G37" s="181">
        <f>SUM(G35:G36)</f>
        <v>0</v>
      </c>
      <c r="O37" s="167">
        <v>4</v>
      </c>
      <c r="BA37" s="182">
        <f>SUM(BA35:BA36)</f>
        <v>0</v>
      </c>
      <c r="BB37" s="182">
        <f>SUM(BB35:BB36)</f>
        <v>0</v>
      </c>
      <c r="BC37" s="182">
        <f>SUM(BC35:BC36)</f>
        <v>0</v>
      </c>
      <c r="BD37" s="182">
        <f>SUM(BD35:BD36)</f>
        <v>0</v>
      </c>
      <c r="BE37" s="182">
        <f>SUM(BE35:BE36)</f>
        <v>0</v>
      </c>
    </row>
    <row r="38" spans="1:15" ht="12.75">
      <c r="A38" s="160" t="s">
        <v>74</v>
      </c>
      <c r="B38" s="161" t="s">
        <v>136</v>
      </c>
      <c r="C38" s="162" t="s">
        <v>137</v>
      </c>
      <c r="D38" s="163"/>
      <c r="E38" s="164"/>
      <c r="F38" s="164"/>
      <c r="G38" s="165"/>
      <c r="H38" s="166"/>
      <c r="I38" s="166"/>
      <c r="O38" s="167">
        <v>1</v>
      </c>
    </row>
    <row r="39" spans="1:104" ht="12.75">
      <c r="A39" s="168">
        <v>20</v>
      </c>
      <c r="B39" s="169" t="s">
        <v>138</v>
      </c>
      <c r="C39" s="170" t="s">
        <v>139</v>
      </c>
      <c r="D39" s="171" t="s">
        <v>85</v>
      </c>
      <c r="E39" s="172">
        <v>4</v>
      </c>
      <c r="F39" s="172"/>
      <c r="G39" s="173">
        <f aca="true" t="shared" si="6" ref="G39:G44">E39*F39</f>
        <v>0</v>
      </c>
      <c r="O39" s="167">
        <v>2</v>
      </c>
      <c r="AA39" s="145">
        <v>1</v>
      </c>
      <c r="AB39" s="145">
        <v>1</v>
      </c>
      <c r="AC39" s="145">
        <v>1</v>
      </c>
      <c r="AZ39" s="145">
        <v>1</v>
      </c>
      <c r="BA39" s="145">
        <f aca="true" t="shared" si="7" ref="BA39:BA44">IF(AZ39=1,G39,0)</f>
        <v>0</v>
      </c>
      <c r="BB39" s="145">
        <f aca="true" t="shared" si="8" ref="BB39:BB44">IF(AZ39=2,G39,0)</f>
        <v>0</v>
      </c>
      <c r="BC39" s="145">
        <f aca="true" t="shared" si="9" ref="BC39:BC44">IF(AZ39=3,G39,0)</f>
        <v>0</v>
      </c>
      <c r="BD39" s="145">
        <f aca="true" t="shared" si="10" ref="BD39:BD44">IF(AZ39=4,G39,0)</f>
        <v>0</v>
      </c>
      <c r="BE39" s="145">
        <f aca="true" t="shared" si="11" ref="BE39:BE44">IF(AZ39=5,G39,0)</f>
        <v>0</v>
      </c>
      <c r="CA39" s="174">
        <v>1</v>
      </c>
      <c r="CB39" s="174">
        <v>1</v>
      </c>
      <c r="CZ39" s="145">
        <v>2.42198</v>
      </c>
    </row>
    <row r="40" spans="1:104" ht="12.75">
      <c r="A40" s="168">
        <v>21</v>
      </c>
      <c r="B40" s="169" t="s">
        <v>140</v>
      </c>
      <c r="C40" s="170" t="s">
        <v>141</v>
      </c>
      <c r="D40" s="171" t="s">
        <v>85</v>
      </c>
      <c r="E40" s="172">
        <v>5</v>
      </c>
      <c r="F40" s="172"/>
      <c r="G40" s="173">
        <f t="shared" si="6"/>
        <v>0</v>
      </c>
      <c r="O40" s="167">
        <v>2</v>
      </c>
      <c r="AA40" s="145">
        <v>1</v>
      </c>
      <c r="AB40" s="145">
        <v>1</v>
      </c>
      <c r="AC40" s="145">
        <v>1</v>
      </c>
      <c r="AZ40" s="145">
        <v>1</v>
      </c>
      <c r="BA40" s="145">
        <f t="shared" si="7"/>
        <v>0</v>
      </c>
      <c r="BB40" s="145">
        <f t="shared" si="8"/>
        <v>0</v>
      </c>
      <c r="BC40" s="145">
        <f t="shared" si="9"/>
        <v>0</v>
      </c>
      <c r="BD40" s="145">
        <f t="shared" si="10"/>
        <v>0</v>
      </c>
      <c r="BE40" s="145">
        <f t="shared" si="11"/>
        <v>0</v>
      </c>
      <c r="CA40" s="174">
        <v>1</v>
      </c>
      <c r="CB40" s="174">
        <v>1</v>
      </c>
      <c r="CZ40" s="145">
        <v>2.37855</v>
      </c>
    </row>
    <row r="41" spans="1:104" ht="12.75">
      <c r="A41" s="168">
        <v>22</v>
      </c>
      <c r="B41" s="169" t="s">
        <v>142</v>
      </c>
      <c r="C41" s="170" t="s">
        <v>143</v>
      </c>
      <c r="D41" s="171" t="s">
        <v>85</v>
      </c>
      <c r="E41" s="172">
        <v>4</v>
      </c>
      <c r="F41" s="172"/>
      <c r="G41" s="173">
        <f t="shared" si="6"/>
        <v>0</v>
      </c>
      <c r="O41" s="167">
        <v>2</v>
      </c>
      <c r="AA41" s="145">
        <v>1</v>
      </c>
      <c r="AB41" s="145">
        <v>1</v>
      </c>
      <c r="AC41" s="145">
        <v>1</v>
      </c>
      <c r="AZ41" s="145">
        <v>1</v>
      </c>
      <c r="BA41" s="145">
        <f t="shared" si="7"/>
        <v>0</v>
      </c>
      <c r="BB41" s="145">
        <f t="shared" si="8"/>
        <v>0</v>
      </c>
      <c r="BC41" s="145">
        <f t="shared" si="9"/>
        <v>0</v>
      </c>
      <c r="BD41" s="145">
        <f t="shared" si="10"/>
        <v>0</v>
      </c>
      <c r="BE41" s="145">
        <f t="shared" si="11"/>
        <v>0</v>
      </c>
      <c r="CA41" s="174">
        <v>1</v>
      </c>
      <c r="CB41" s="174">
        <v>1</v>
      </c>
      <c r="CZ41" s="145">
        <v>0</v>
      </c>
    </row>
    <row r="42" spans="1:104" ht="12.75">
      <c r="A42" s="168">
        <v>23</v>
      </c>
      <c r="B42" s="169" t="s">
        <v>144</v>
      </c>
      <c r="C42" s="170" t="s">
        <v>145</v>
      </c>
      <c r="D42" s="171" t="s">
        <v>85</v>
      </c>
      <c r="E42" s="172">
        <v>4</v>
      </c>
      <c r="F42" s="172"/>
      <c r="G42" s="173">
        <f t="shared" si="6"/>
        <v>0</v>
      </c>
      <c r="O42" s="167">
        <v>2</v>
      </c>
      <c r="AA42" s="145">
        <v>1</v>
      </c>
      <c r="AB42" s="145">
        <v>1</v>
      </c>
      <c r="AC42" s="145">
        <v>1</v>
      </c>
      <c r="AZ42" s="145">
        <v>1</v>
      </c>
      <c r="BA42" s="145">
        <f t="shared" si="7"/>
        <v>0</v>
      </c>
      <c r="BB42" s="145">
        <f t="shared" si="8"/>
        <v>0</v>
      </c>
      <c r="BC42" s="145">
        <f t="shared" si="9"/>
        <v>0</v>
      </c>
      <c r="BD42" s="145">
        <f t="shared" si="10"/>
        <v>0</v>
      </c>
      <c r="BE42" s="145">
        <f t="shared" si="11"/>
        <v>0</v>
      </c>
      <c r="CA42" s="174">
        <v>1</v>
      </c>
      <c r="CB42" s="174">
        <v>1</v>
      </c>
      <c r="CZ42" s="145">
        <v>0</v>
      </c>
    </row>
    <row r="43" spans="1:104" ht="22.5">
      <c r="A43" s="168">
        <v>24</v>
      </c>
      <c r="B43" s="169" t="s">
        <v>146</v>
      </c>
      <c r="C43" s="170" t="s">
        <v>147</v>
      </c>
      <c r="D43" s="171" t="s">
        <v>92</v>
      </c>
      <c r="E43" s="172">
        <v>0.25</v>
      </c>
      <c r="F43" s="172"/>
      <c r="G43" s="173">
        <f t="shared" si="6"/>
        <v>0</v>
      </c>
      <c r="O43" s="167">
        <v>2</v>
      </c>
      <c r="AA43" s="145">
        <v>1</v>
      </c>
      <c r="AB43" s="145">
        <v>1</v>
      </c>
      <c r="AC43" s="145">
        <v>1</v>
      </c>
      <c r="AZ43" s="145">
        <v>1</v>
      </c>
      <c r="BA43" s="145">
        <f t="shared" si="7"/>
        <v>0</v>
      </c>
      <c r="BB43" s="145">
        <f t="shared" si="8"/>
        <v>0</v>
      </c>
      <c r="BC43" s="145">
        <f t="shared" si="9"/>
        <v>0</v>
      </c>
      <c r="BD43" s="145">
        <f t="shared" si="10"/>
        <v>0</v>
      </c>
      <c r="BE43" s="145">
        <f t="shared" si="11"/>
        <v>0</v>
      </c>
      <c r="CA43" s="174">
        <v>1</v>
      </c>
      <c r="CB43" s="174">
        <v>1</v>
      </c>
      <c r="CZ43" s="145">
        <v>1.06625</v>
      </c>
    </row>
    <row r="44" spans="1:104" ht="12.75">
      <c r="A44" s="168">
        <v>25</v>
      </c>
      <c r="B44" s="169" t="s">
        <v>148</v>
      </c>
      <c r="C44" s="170" t="s">
        <v>149</v>
      </c>
      <c r="D44" s="171" t="s">
        <v>85</v>
      </c>
      <c r="E44" s="172">
        <v>1</v>
      </c>
      <c r="F44" s="172"/>
      <c r="G44" s="173">
        <f t="shared" si="6"/>
        <v>0</v>
      </c>
      <c r="O44" s="167">
        <v>2</v>
      </c>
      <c r="AA44" s="145">
        <v>1</v>
      </c>
      <c r="AB44" s="145">
        <v>1</v>
      </c>
      <c r="AC44" s="145">
        <v>1</v>
      </c>
      <c r="AZ44" s="145">
        <v>1</v>
      </c>
      <c r="BA44" s="145">
        <f t="shared" si="7"/>
        <v>0</v>
      </c>
      <c r="BB44" s="145">
        <f t="shared" si="8"/>
        <v>0</v>
      </c>
      <c r="BC44" s="145">
        <f t="shared" si="9"/>
        <v>0</v>
      </c>
      <c r="BD44" s="145">
        <f t="shared" si="10"/>
        <v>0</v>
      </c>
      <c r="BE44" s="145">
        <f t="shared" si="11"/>
        <v>0</v>
      </c>
      <c r="CA44" s="174">
        <v>1</v>
      </c>
      <c r="CB44" s="174">
        <v>1</v>
      </c>
      <c r="CZ44" s="145">
        <v>1.837</v>
      </c>
    </row>
    <row r="45" spans="1:57" ht="12.75">
      <c r="A45" s="175"/>
      <c r="B45" s="176" t="s">
        <v>77</v>
      </c>
      <c r="C45" s="177" t="str">
        <f>CONCATENATE(B38," ",C38)</f>
        <v>63 Podlahy a podlahové konstrukce</v>
      </c>
      <c r="D45" s="178"/>
      <c r="E45" s="179"/>
      <c r="F45" s="180"/>
      <c r="G45" s="181">
        <f>SUM(G38:G44)</f>
        <v>0</v>
      </c>
      <c r="O45" s="167">
        <v>4</v>
      </c>
      <c r="BA45" s="182">
        <f>SUM(BA38:BA44)</f>
        <v>0</v>
      </c>
      <c r="BB45" s="182">
        <f>SUM(BB38:BB44)</f>
        <v>0</v>
      </c>
      <c r="BC45" s="182">
        <f>SUM(BC38:BC44)</f>
        <v>0</v>
      </c>
      <c r="BD45" s="182">
        <f>SUM(BD38:BD44)</f>
        <v>0</v>
      </c>
      <c r="BE45" s="182">
        <f>SUM(BE38:BE44)</f>
        <v>0</v>
      </c>
    </row>
    <row r="46" spans="1:15" ht="12.75">
      <c r="A46" s="160" t="s">
        <v>74</v>
      </c>
      <c r="B46" s="161" t="s">
        <v>150</v>
      </c>
      <c r="C46" s="162" t="s">
        <v>151</v>
      </c>
      <c r="D46" s="163"/>
      <c r="E46" s="164"/>
      <c r="F46" s="164"/>
      <c r="G46" s="165"/>
      <c r="H46" s="166"/>
      <c r="I46" s="166"/>
      <c r="O46" s="167">
        <v>1</v>
      </c>
    </row>
    <row r="47" spans="1:104" ht="22.5">
      <c r="A47" s="168">
        <v>26</v>
      </c>
      <c r="B47" s="169" t="s">
        <v>152</v>
      </c>
      <c r="C47" s="170" t="s">
        <v>153</v>
      </c>
      <c r="D47" s="171" t="s">
        <v>154</v>
      </c>
      <c r="E47" s="172">
        <v>2</v>
      </c>
      <c r="F47" s="172"/>
      <c r="G47" s="173">
        <f>E47*F47</f>
        <v>0</v>
      </c>
      <c r="O47" s="167">
        <v>2</v>
      </c>
      <c r="AA47" s="145">
        <v>1</v>
      </c>
      <c r="AB47" s="145">
        <v>1</v>
      </c>
      <c r="AC47" s="145">
        <v>1</v>
      </c>
      <c r="AZ47" s="145">
        <v>1</v>
      </c>
      <c r="BA47" s="145">
        <f>IF(AZ47=1,G47,0)</f>
        <v>0</v>
      </c>
      <c r="BB47" s="145">
        <f>IF(AZ47=2,G47,0)</f>
        <v>0</v>
      </c>
      <c r="BC47" s="145">
        <f>IF(AZ47=3,G47,0)</f>
        <v>0</v>
      </c>
      <c r="BD47" s="145">
        <f>IF(AZ47=4,G47,0)</f>
        <v>0</v>
      </c>
      <c r="BE47" s="145">
        <f>IF(AZ47=5,G47,0)</f>
        <v>0</v>
      </c>
      <c r="CA47" s="174">
        <v>1</v>
      </c>
      <c r="CB47" s="174">
        <v>1</v>
      </c>
      <c r="CZ47" s="145">
        <v>0.06386</v>
      </c>
    </row>
    <row r="48" spans="1:57" ht="12.75">
      <c r="A48" s="175"/>
      <c r="B48" s="176" t="s">
        <v>77</v>
      </c>
      <c r="C48" s="177" t="str">
        <f>CONCATENATE(B46," ",C46)</f>
        <v>64 Výplně otvorů</v>
      </c>
      <c r="D48" s="178"/>
      <c r="E48" s="179"/>
      <c r="F48" s="180"/>
      <c r="G48" s="181">
        <f>SUM(G46:G47)</f>
        <v>0</v>
      </c>
      <c r="O48" s="167">
        <v>4</v>
      </c>
      <c r="BA48" s="182">
        <f>SUM(BA46:BA47)</f>
        <v>0</v>
      </c>
      <c r="BB48" s="182">
        <f>SUM(BB46:BB47)</f>
        <v>0</v>
      </c>
      <c r="BC48" s="182">
        <f>SUM(BC46:BC47)</f>
        <v>0</v>
      </c>
      <c r="BD48" s="182">
        <f>SUM(BD46:BD47)</f>
        <v>0</v>
      </c>
      <c r="BE48" s="182">
        <f>SUM(BE46:BE47)</f>
        <v>0</v>
      </c>
    </row>
    <row r="49" spans="1:15" ht="12.75">
      <c r="A49" s="160" t="s">
        <v>74</v>
      </c>
      <c r="B49" s="161" t="s">
        <v>155</v>
      </c>
      <c r="C49" s="162" t="s">
        <v>156</v>
      </c>
      <c r="D49" s="163"/>
      <c r="E49" s="164"/>
      <c r="F49" s="164"/>
      <c r="G49" s="165"/>
      <c r="H49" s="166"/>
      <c r="I49" s="166"/>
      <c r="O49" s="167">
        <v>1</v>
      </c>
    </row>
    <row r="50" spans="1:104" ht="12.75">
      <c r="A50" s="168">
        <v>27</v>
      </c>
      <c r="B50" s="169" t="s">
        <v>157</v>
      </c>
      <c r="C50" s="170" t="s">
        <v>158</v>
      </c>
      <c r="D50" s="171" t="s">
        <v>159</v>
      </c>
      <c r="E50" s="172">
        <v>1</v>
      </c>
      <c r="F50" s="172"/>
      <c r="G50" s="173">
        <f>E50*F50</f>
        <v>0</v>
      </c>
      <c r="O50" s="167">
        <v>2</v>
      </c>
      <c r="AA50" s="145">
        <v>11</v>
      </c>
      <c r="AB50" s="145">
        <v>3</v>
      </c>
      <c r="AC50" s="145">
        <v>105</v>
      </c>
      <c r="AZ50" s="145">
        <v>1</v>
      </c>
      <c r="BA50" s="145">
        <f>IF(AZ50=1,G50,0)</f>
        <v>0</v>
      </c>
      <c r="BB50" s="145">
        <f>IF(AZ50=2,G50,0)</f>
        <v>0</v>
      </c>
      <c r="BC50" s="145">
        <f>IF(AZ50=3,G50,0)</f>
        <v>0</v>
      </c>
      <c r="BD50" s="145">
        <f>IF(AZ50=4,G50,0)</f>
        <v>0</v>
      </c>
      <c r="BE50" s="145">
        <f>IF(AZ50=5,G50,0)</f>
        <v>0</v>
      </c>
      <c r="CA50" s="174">
        <v>11</v>
      </c>
      <c r="CB50" s="174">
        <v>3</v>
      </c>
      <c r="CZ50" s="145">
        <v>0</v>
      </c>
    </row>
    <row r="51" spans="1:57" ht="12.75">
      <c r="A51" s="175"/>
      <c r="B51" s="176" t="s">
        <v>77</v>
      </c>
      <c r="C51" s="177" t="str">
        <f>CONCATENATE(B49," ",C49)</f>
        <v>89 Ostatní konstrukce na trubním vedení</v>
      </c>
      <c r="D51" s="178"/>
      <c r="E51" s="179"/>
      <c r="F51" s="180"/>
      <c r="G51" s="181">
        <f>SUM(G49:G50)</f>
        <v>0</v>
      </c>
      <c r="O51" s="167">
        <v>4</v>
      </c>
      <c r="BA51" s="182">
        <f>SUM(BA49:BA50)</f>
        <v>0</v>
      </c>
      <c r="BB51" s="182">
        <f>SUM(BB49:BB50)</f>
        <v>0</v>
      </c>
      <c r="BC51" s="182">
        <f>SUM(BC49:BC50)</f>
        <v>0</v>
      </c>
      <c r="BD51" s="182">
        <f>SUM(BD49:BD50)</f>
        <v>0</v>
      </c>
      <c r="BE51" s="182">
        <f>SUM(BE49:BE50)</f>
        <v>0</v>
      </c>
    </row>
    <row r="52" spans="1:15" ht="12.75">
      <c r="A52" s="160" t="s">
        <v>74</v>
      </c>
      <c r="B52" s="161" t="s">
        <v>160</v>
      </c>
      <c r="C52" s="162" t="s">
        <v>161</v>
      </c>
      <c r="D52" s="163"/>
      <c r="E52" s="164"/>
      <c r="F52" s="164"/>
      <c r="G52" s="165"/>
      <c r="H52" s="166"/>
      <c r="I52" s="166"/>
      <c r="O52" s="167">
        <v>1</v>
      </c>
    </row>
    <row r="53" spans="1:104" ht="12.75">
      <c r="A53" s="168">
        <v>28</v>
      </c>
      <c r="B53" s="169" t="s">
        <v>162</v>
      </c>
      <c r="C53" s="170" t="s">
        <v>163</v>
      </c>
      <c r="D53" s="171" t="s">
        <v>106</v>
      </c>
      <c r="E53" s="172">
        <v>50</v>
      </c>
      <c r="F53" s="172"/>
      <c r="G53" s="173">
        <f>E53*F53</f>
        <v>0</v>
      </c>
      <c r="O53" s="167">
        <v>2</v>
      </c>
      <c r="AA53" s="145">
        <v>1</v>
      </c>
      <c r="AB53" s="145">
        <v>1</v>
      </c>
      <c r="AC53" s="145">
        <v>1</v>
      </c>
      <c r="AZ53" s="145">
        <v>1</v>
      </c>
      <c r="BA53" s="145">
        <f>IF(AZ53=1,G53,0)</f>
        <v>0</v>
      </c>
      <c r="BB53" s="145">
        <f>IF(AZ53=2,G53,0)</f>
        <v>0</v>
      </c>
      <c r="BC53" s="145">
        <f>IF(AZ53=3,G53,0)</f>
        <v>0</v>
      </c>
      <c r="BD53" s="145">
        <f>IF(AZ53=4,G53,0)</f>
        <v>0</v>
      </c>
      <c r="BE53" s="145">
        <f>IF(AZ53=5,G53,0)</f>
        <v>0</v>
      </c>
      <c r="CA53" s="174">
        <v>1</v>
      </c>
      <c r="CB53" s="174">
        <v>1</v>
      </c>
      <c r="CZ53" s="145">
        <v>0.03459</v>
      </c>
    </row>
    <row r="54" spans="1:57" ht="12.75">
      <c r="A54" s="175"/>
      <c r="B54" s="176" t="s">
        <v>77</v>
      </c>
      <c r="C54" s="177" t="str">
        <f>CONCATENATE(B52," ",C52)</f>
        <v>94 Lešení a stavební výtahy</v>
      </c>
      <c r="D54" s="178"/>
      <c r="E54" s="179"/>
      <c r="F54" s="180"/>
      <c r="G54" s="181">
        <f>SUM(G52:G53)</f>
        <v>0</v>
      </c>
      <c r="O54" s="167">
        <v>4</v>
      </c>
      <c r="BA54" s="182">
        <f>SUM(BA52:BA53)</f>
        <v>0</v>
      </c>
      <c r="BB54" s="182">
        <f>SUM(BB52:BB53)</f>
        <v>0</v>
      </c>
      <c r="BC54" s="182">
        <f>SUM(BC52:BC53)</f>
        <v>0</v>
      </c>
      <c r="BD54" s="182">
        <f>SUM(BD52:BD53)</f>
        <v>0</v>
      </c>
      <c r="BE54" s="182">
        <f>SUM(BE52:BE53)</f>
        <v>0</v>
      </c>
    </row>
    <row r="55" spans="1:15" ht="12.75">
      <c r="A55" s="160" t="s">
        <v>74</v>
      </c>
      <c r="B55" s="161" t="s">
        <v>164</v>
      </c>
      <c r="C55" s="162" t="s">
        <v>165</v>
      </c>
      <c r="D55" s="163"/>
      <c r="E55" s="164"/>
      <c r="F55" s="164"/>
      <c r="G55" s="165"/>
      <c r="H55" s="166"/>
      <c r="I55" s="166"/>
      <c r="O55" s="167">
        <v>1</v>
      </c>
    </row>
    <row r="56" spans="1:104" ht="12.75">
      <c r="A56" s="168">
        <v>29</v>
      </c>
      <c r="B56" s="169" t="s">
        <v>166</v>
      </c>
      <c r="C56" s="170" t="s">
        <v>167</v>
      </c>
      <c r="D56" s="171" t="s">
        <v>106</v>
      </c>
      <c r="E56" s="172">
        <v>50</v>
      </c>
      <c r="F56" s="172"/>
      <c r="G56" s="173">
        <f>E56*F56</f>
        <v>0</v>
      </c>
      <c r="O56" s="167">
        <v>2</v>
      </c>
      <c r="AA56" s="145">
        <v>1</v>
      </c>
      <c r="AB56" s="145">
        <v>1</v>
      </c>
      <c r="AC56" s="145">
        <v>1</v>
      </c>
      <c r="AZ56" s="145">
        <v>1</v>
      </c>
      <c r="BA56" s="145">
        <f>IF(AZ56=1,G56,0)</f>
        <v>0</v>
      </c>
      <c r="BB56" s="145">
        <f>IF(AZ56=2,G56,0)</f>
        <v>0</v>
      </c>
      <c r="BC56" s="145">
        <f>IF(AZ56=3,G56,0)</f>
        <v>0</v>
      </c>
      <c r="BD56" s="145">
        <f>IF(AZ56=4,G56,0)</f>
        <v>0</v>
      </c>
      <c r="BE56" s="145">
        <f>IF(AZ56=5,G56,0)</f>
        <v>0</v>
      </c>
      <c r="CA56" s="174">
        <v>1</v>
      </c>
      <c r="CB56" s="174">
        <v>1</v>
      </c>
      <c r="CZ56" s="145">
        <v>4E-05</v>
      </c>
    </row>
    <row r="57" spans="1:57" ht="12.75">
      <c r="A57" s="175"/>
      <c r="B57" s="176" t="s">
        <v>77</v>
      </c>
      <c r="C57" s="177" t="str">
        <f>CONCATENATE(B55," ",C55)</f>
        <v>95 Dokončovací konstrukce na pozemních stavbách</v>
      </c>
      <c r="D57" s="178"/>
      <c r="E57" s="179"/>
      <c r="F57" s="180"/>
      <c r="G57" s="181">
        <f>SUM(G55:G56)</f>
        <v>0</v>
      </c>
      <c r="O57" s="167">
        <v>4</v>
      </c>
      <c r="BA57" s="182">
        <f>SUM(BA55:BA56)</f>
        <v>0</v>
      </c>
      <c r="BB57" s="182">
        <f>SUM(BB55:BB56)</f>
        <v>0</v>
      </c>
      <c r="BC57" s="182">
        <f>SUM(BC55:BC56)</f>
        <v>0</v>
      </c>
      <c r="BD57" s="182">
        <f>SUM(BD55:BD56)</f>
        <v>0</v>
      </c>
      <c r="BE57" s="182">
        <f>SUM(BE55:BE56)</f>
        <v>0</v>
      </c>
    </row>
    <row r="58" spans="1:15" ht="12.75">
      <c r="A58" s="160" t="s">
        <v>74</v>
      </c>
      <c r="B58" s="161" t="s">
        <v>168</v>
      </c>
      <c r="C58" s="162" t="s">
        <v>169</v>
      </c>
      <c r="D58" s="163"/>
      <c r="E58" s="164"/>
      <c r="F58" s="164"/>
      <c r="G58" s="165"/>
      <c r="H58" s="166"/>
      <c r="I58" s="166"/>
      <c r="O58" s="167">
        <v>1</v>
      </c>
    </row>
    <row r="59" spans="1:104" ht="12.75">
      <c r="A59" s="168">
        <v>30</v>
      </c>
      <c r="B59" s="169" t="s">
        <v>170</v>
      </c>
      <c r="C59" s="170" t="s">
        <v>171</v>
      </c>
      <c r="D59" s="171" t="s">
        <v>172</v>
      </c>
      <c r="E59" s="172">
        <v>1</v>
      </c>
      <c r="F59" s="172"/>
      <c r="G59" s="173">
        <f aca="true" t="shared" si="12" ref="G59:G65">E59*F59</f>
        <v>0</v>
      </c>
      <c r="O59" s="167">
        <v>2</v>
      </c>
      <c r="AA59" s="145">
        <v>11</v>
      </c>
      <c r="AB59" s="145">
        <v>2</v>
      </c>
      <c r="AC59" s="145">
        <v>1</v>
      </c>
      <c r="AZ59" s="145">
        <v>1</v>
      </c>
      <c r="BA59" s="145">
        <f aca="true" t="shared" si="13" ref="BA59:BA65">IF(AZ59=1,G59,0)</f>
        <v>0</v>
      </c>
      <c r="BB59" s="145">
        <f aca="true" t="shared" si="14" ref="BB59:BB65">IF(AZ59=2,G59,0)</f>
        <v>0</v>
      </c>
      <c r="BC59" s="145">
        <f aca="true" t="shared" si="15" ref="BC59:BC65">IF(AZ59=3,G59,0)</f>
        <v>0</v>
      </c>
      <c r="BD59" s="145">
        <f aca="true" t="shared" si="16" ref="BD59:BD65">IF(AZ59=4,G59,0)</f>
        <v>0</v>
      </c>
      <c r="BE59" s="145">
        <f aca="true" t="shared" si="17" ref="BE59:BE65">IF(AZ59=5,G59,0)</f>
        <v>0</v>
      </c>
      <c r="CA59" s="174">
        <v>11</v>
      </c>
      <c r="CB59" s="174">
        <v>2</v>
      </c>
      <c r="CZ59" s="145">
        <v>0</v>
      </c>
    </row>
    <row r="60" spans="1:104" ht="12.75">
      <c r="A60" s="168">
        <v>31</v>
      </c>
      <c r="B60" s="169" t="s">
        <v>173</v>
      </c>
      <c r="C60" s="170" t="s">
        <v>174</v>
      </c>
      <c r="D60" s="171" t="s">
        <v>106</v>
      </c>
      <c r="E60" s="172">
        <v>17</v>
      </c>
      <c r="F60" s="172"/>
      <c r="G60" s="173">
        <f t="shared" si="12"/>
        <v>0</v>
      </c>
      <c r="O60" s="167">
        <v>2</v>
      </c>
      <c r="AA60" s="145">
        <v>1</v>
      </c>
      <c r="AB60" s="145">
        <v>1</v>
      </c>
      <c r="AC60" s="145">
        <v>1</v>
      </c>
      <c r="AZ60" s="145">
        <v>1</v>
      </c>
      <c r="BA60" s="145">
        <f t="shared" si="13"/>
        <v>0</v>
      </c>
      <c r="BB60" s="145">
        <f t="shared" si="14"/>
        <v>0</v>
      </c>
      <c r="BC60" s="145">
        <f t="shared" si="15"/>
        <v>0</v>
      </c>
      <c r="BD60" s="145">
        <f t="shared" si="16"/>
        <v>0</v>
      </c>
      <c r="BE60" s="145">
        <f t="shared" si="17"/>
        <v>0</v>
      </c>
      <c r="CA60" s="174">
        <v>1</v>
      </c>
      <c r="CB60" s="174">
        <v>1</v>
      </c>
      <c r="CZ60" s="145">
        <v>0</v>
      </c>
    </row>
    <row r="61" spans="1:104" ht="12.75">
      <c r="A61" s="168">
        <v>32</v>
      </c>
      <c r="B61" s="169" t="s">
        <v>175</v>
      </c>
      <c r="C61" s="170" t="s">
        <v>176</v>
      </c>
      <c r="D61" s="171" t="s">
        <v>85</v>
      </c>
      <c r="E61" s="172">
        <v>9</v>
      </c>
      <c r="F61" s="172"/>
      <c r="G61" s="173">
        <f t="shared" si="12"/>
        <v>0</v>
      </c>
      <c r="O61" s="167">
        <v>2</v>
      </c>
      <c r="AA61" s="145">
        <v>1</v>
      </c>
      <c r="AB61" s="145">
        <v>1</v>
      </c>
      <c r="AC61" s="145">
        <v>1</v>
      </c>
      <c r="AZ61" s="145">
        <v>1</v>
      </c>
      <c r="BA61" s="145">
        <f t="shared" si="13"/>
        <v>0</v>
      </c>
      <c r="BB61" s="145">
        <f t="shared" si="14"/>
        <v>0</v>
      </c>
      <c r="BC61" s="145">
        <f t="shared" si="15"/>
        <v>0</v>
      </c>
      <c r="BD61" s="145">
        <f t="shared" si="16"/>
        <v>0</v>
      </c>
      <c r="BE61" s="145">
        <f t="shared" si="17"/>
        <v>0</v>
      </c>
      <c r="CA61" s="174">
        <v>1</v>
      </c>
      <c r="CB61" s="174">
        <v>1</v>
      </c>
      <c r="CZ61" s="145">
        <v>0</v>
      </c>
    </row>
    <row r="62" spans="1:104" ht="22.5">
      <c r="A62" s="168">
        <v>33</v>
      </c>
      <c r="B62" s="169" t="s">
        <v>177</v>
      </c>
      <c r="C62" s="170" t="s">
        <v>178</v>
      </c>
      <c r="D62" s="171" t="s">
        <v>106</v>
      </c>
      <c r="E62" s="172">
        <v>50</v>
      </c>
      <c r="F62" s="172"/>
      <c r="G62" s="173">
        <f t="shared" si="12"/>
        <v>0</v>
      </c>
      <c r="O62" s="167">
        <v>2</v>
      </c>
      <c r="AA62" s="145">
        <v>1</v>
      </c>
      <c r="AB62" s="145">
        <v>1</v>
      </c>
      <c r="AC62" s="145">
        <v>1</v>
      </c>
      <c r="AZ62" s="145">
        <v>1</v>
      </c>
      <c r="BA62" s="145">
        <f t="shared" si="13"/>
        <v>0</v>
      </c>
      <c r="BB62" s="145">
        <f t="shared" si="14"/>
        <v>0</v>
      </c>
      <c r="BC62" s="145">
        <f t="shared" si="15"/>
        <v>0</v>
      </c>
      <c r="BD62" s="145">
        <f t="shared" si="16"/>
        <v>0</v>
      </c>
      <c r="BE62" s="145">
        <f t="shared" si="17"/>
        <v>0</v>
      </c>
      <c r="CA62" s="174">
        <v>1</v>
      </c>
      <c r="CB62" s="174">
        <v>1</v>
      </c>
      <c r="CZ62" s="145">
        <v>0</v>
      </c>
    </row>
    <row r="63" spans="1:104" ht="12.75">
      <c r="A63" s="168">
        <v>34</v>
      </c>
      <c r="B63" s="169" t="s">
        <v>179</v>
      </c>
      <c r="C63" s="170" t="s">
        <v>180</v>
      </c>
      <c r="D63" s="171" t="s">
        <v>85</v>
      </c>
      <c r="E63" s="172">
        <v>2.5</v>
      </c>
      <c r="F63" s="172"/>
      <c r="G63" s="173">
        <f t="shared" si="12"/>
        <v>0</v>
      </c>
      <c r="O63" s="167">
        <v>2</v>
      </c>
      <c r="AA63" s="145">
        <v>1</v>
      </c>
      <c r="AB63" s="145">
        <v>1</v>
      </c>
      <c r="AC63" s="145">
        <v>1</v>
      </c>
      <c r="AZ63" s="145">
        <v>1</v>
      </c>
      <c r="BA63" s="145">
        <f t="shared" si="13"/>
        <v>0</v>
      </c>
      <c r="BB63" s="145">
        <f t="shared" si="14"/>
        <v>0</v>
      </c>
      <c r="BC63" s="145">
        <f t="shared" si="15"/>
        <v>0</v>
      </c>
      <c r="BD63" s="145">
        <f t="shared" si="16"/>
        <v>0</v>
      </c>
      <c r="BE63" s="145">
        <f t="shared" si="17"/>
        <v>0</v>
      </c>
      <c r="CA63" s="174">
        <v>1</v>
      </c>
      <c r="CB63" s="174">
        <v>1</v>
      </c>
      <c r="CZ63" s="145">
        <v>0</v>
      </c>
    </row>
    <row r="64" spans="1:104" ht="12.75">
      <c r="A64" s="168">
        <v>35</v>
      </c>
      <c r="B64" s="169" t="s">
        <v>181</v>
      </c>
      <c r="C64" s="170" t="s">
        <v>182</v>
      </c>
      <c r="D64" s="171" t="s">
        <v>154</v>
      </c>
      <c r="E64" s="172">
        <v>4</v>
      </c>
      <c r="F64" s="172"/>
      <c r="G64" s="173">
        <f t="shared" si="12"/>
        <v>0</v>
      </c>
      <c r="O64" s="167">
        <v>2</v>
      </c>
      <c r="AA64" s="145">
        <v>1</v>
      </c>
      <c r="AB64" s="145">
        <v>1</v>
      </c>
      <c r="AC64" s="145">
        <v>1</v>
      </c>
      <c r="AZ64" s="145">
        <v>1</v>
      </c>
      <c r="BA64" s="145">
        <f t="shared" si="13"/>
        <v>0</v>
      </c>
      <c r="BB64" s="145">
        <f t="shared" si="14"/>
        <v>0</v>
      </c>
      <c r="BC64" s="145">
        <f t="shared" si="15"/>
        <v>0</v>
      </c>
      <c r="BD64" s="145">
        <f t="shared" si="16"/>
        <v>0</v>
      </c>
      <c r="BE64" s="145">
        <f t="shared" si="17"/>
        <v>0</v>
      </c>
      <c r="CA64" s="174">
        <v>1</v>
      </c>
      <c r="CB64" s="174">
        <v>1</v>
      </c>
      <c r="CZ64" s="145">
        <v>0</v>
      </c>
    </row>
    <row r="65" spans="1:104" ht="12.75">
      <c r="A65" s="168">
        <v>36</v>
      </c>
      <c r="B65" s="169" t="s">
        <v>183</v>
      </c>
      <c r="C65" s="170" t="s">
        <v>184</v>
      </c>
      <c r="D65" s="171" t="s">
        <v>106</v>
      </c>
      <c r="E65" s="172">
        <v>4</v>
      </c>
      <c r="F65" s="172"/>
      <c r="G65" s="173">
        <f t="shared" si="12"/>
        <v>0</v>
      </c>
      <c r="O65" s="167">
        <v>2</v>
      </c>
      <c r="AA65" s="145">
        <v>1</v>
      </c>
      <c r="AB65" s="145">
        <v>1</v>
      </c>
      <c r="AC65" s="145">
        <v>1</v>
      </c>
      <c r="AZ65" s="145">
        <v>1</v>
      </c>
      <c r="BA65" s="145">
        <f t="shared" si="13"/>
        <v>0</v>
      </c>
      <c r="BB65" s="145">
        <f t="shared" si="14"/>
        <v>0</v>
      </c>
      <c r="BC65" s="145">
        <f t="shared" si="15"/>
        <v>0</v>
      </c>
      <c r="BD65" s="145">
        <f t="shared" si="16"/>
        <v>0</v>
      </c>
      <c r="BE65" s="145">
        <f t="shared" si="17"/>
        <v>0</v>
      </c>
      <c r="CA65" s="174">
        <v>1</v>
      </c>
      <c r="CB65" s="174">
        <v>1</v>
      </c>
      <c r="CZ65" s="145">
        <v>0.00117</v>
      </c>
    </row>
    <row r="66" spans="1:57" ht="12.75">
      <c r="A66" s="175"/>
      <c r="B66" s="176" t="s">
        <v>77</v>
      </c>
      <c r="C66" s="177" t="str">
        <f>CONCATENATE(B58," ",C58)</f>
        <v>96 Bourání konstrukcí</v>
      </c>
      <c r="D66" s="178"/>
      <c r="E66" s="179"/>
      <c r="F66" s="180"/>
      <c r="G66" s="181">
        <f>SUM(G58:G65)</f>
        <v>0</v>
      </c>
      <c r="O66" s="167">
        <v>4</v>
      </c>
      <c r="BA66" s="182">
        <f>SUM(BA58:BA65)</f>
        <v>0</v>
      </c>
      <c r="BB66" s="182">
        <f>SUM(BB58:BB65)</f>
        <v>0</v>
      </c>
      <c r="BC66" s="182">
        <f>SUM(BC58:BC65)</f>
        <v>0</v>
      </c>
      <c r="BD66" s="182">
        <f>SUM(BD58:BD65)</f>
        <v>0</v>
      </c>
      <c r="BE66" s="182">
        <f>SUM(BE58:BE65)</f>
        <v>0</v>
      </c>
    </row>
    <row r="67" spans="1:15" ht="12.75">
      <c r="A67" s="160" t="s">
        <v>74</v>
      </c>
      <c r="B67" s="161" t="s">
        <v>185</v>
      </c>
      <c r="C67" s="162" t="s">
        <v>186</v>
      </c>
      <c r="D67" s="163"/>
      <c r="E67" s="164"/>
      <c r="F67" s="164"/>
      <c r="G67" s="165"/>
      <c r="H67" s="166"/>
      <c r="I67" s="166"/>
      <c r="O67" s="167">
        <v>1</v>
      </c>
    </row>
    <row r="68" spans="1:104" ht="12.75">
      <c r="A68" s="168">
        <v>37</v>
      </c>
      <c r="B68" s="169" t="s">
        <v>187</v>
      </c>
      <c r="C68" s="170" t="s">
        <v>188</v>
      </c>
      <c r="D68" s="171" t="s">
        <v>154</v>
      </c>
      <c r="E68" s="172">
        <v>3</v>
      </c>
      <c r="F68" s="172"/>
      <c r="G68" s="173">
        <f>E68*F68</f>
        <v>0</v>
      </c>
      <c r="O68" s="167">
        <v>2</v>
      </c>
      <c r="AA68" s="145">
        <v>1</v>
      </c>
      <c r="AB68" s="145">
        <v>1</v>
      </c>
      <c r="AC68" s="145">
        <v>1</v>
      </c>
      <c r="AZ68" s="145">
        <v>1</v>
      </c>
      <c r="BA68" s="145">
        <f>IF(AZ68=1,G68,0)</f>
        <v>0</v>
      </c>
      <c r="BB68" s="145">
        <f>IF(AZ68=2,G68,0)</f>
        <v>0</v>
      </c>
      <c r="BC68" s="145">
        <f>IF(AZ68=3,G68,0)</f>
        <v>0</v>
      </c>
      <c r="BD68" s="145">
        <f>IF(AZ68=4,G68,0)</f>
        <v>0</v>
      </c>
      <c r="BE68" s="145">
        <f>IF(AZ68=5,G68,0)</f>
        <v>0</v>
      </c>
      <c r="CA68" s="174">
        <v>1</v>
      </c>
      <c r="CB68" s="174">
        <v>1</v>
      </c>
      <c r="CZ68" s="145">
        <v>0.00133</v>
      </c>
    </row>
    <row r="69" spans="1:104" ht="12.75">
      <c r="A69" s="168">
        <v>38</v>
      </c>
      <c r="B69" s="169" t="s">
        <v>189</v>
      </c>
      <c r="C69" s="170" t="s">
        <v>190</v>
      </c>
      <c r="D69" s="171" t="s">
        <v>109</v>
      </c>
      <c r="E69" s="172">
        <v>35</v>
      </c>
      <c r="F69" s="172"/>
      <c r="G69" s="173">
        <f>E69*F69</f>
        <v>0</v>
      </c>
      <c r="O69" s="167">
        <v>2</v>
      </c>
      <c r="AA69" s="145">
        <v>1</v>
      </c>
      <c r="AB69" s="145">
        <v>1</v>
      </c>
      <c r="AC69" s="145">
        <v>1</v>
      </c>
      <c r="AZ69" s="145">
        <v>1</v>
      </c>
      <c r="BA69" s="145">
        <f>IF(AZ69=1,G69,0)</f>
        <v>0</v>
      </c>
      <c r="BB69" s="145">
        <f>IF(AZ69=2,G69,0)</f>
        <v>0</v>
      </c>
      <c r="BC69" s="145">
        <f>IF(AZ69=3,G69,0)</f>
        <v>0</v>
      </c>
      <c r="BD69" s="145">
        <f>IF(AZ69=4,G69,0)</f>
        <v>0</v>
      </c>
      <c r="BE69" s="145">
        <f>IF(AZ69=5,G69,0)</f>
        <v>0</v>
      </c>
      <c r="CA69" s="174">
        <v>1</v>
      </c>
      <c r="CB69" s="174">
        <v>1</v>
      </c>
      <c r="CZ69" s="145">
        <v>0.00049</v>
      </c>
    </row>
    <row r="70" spans="1:104" ht="12.75">
      <c r="A70" s="168">
        <v>39</v>
      </c>
      <c r="B70" s="169" t="s">
        <v>191</v>
      </c>
      <c r="C70" s="170" t="s">
        <v>192</v>
      </c>
      <c r="D70" s="171" t="s">
        <v>106</v>
      </c>
      <c r="E70" s="172">
        <v>50</v>
      </c>
      <c r="F70" s="172"/>
      <c r="G70" s="173">
        <f>E70*F70</f>
        <v>0</v>
      </c>
      <c r="O70" s="167">
        <v>2</v>
      </c>
      <c r="AA70" s="145">
        <v>1</v>
      </c>
      <c r="AB70" s="145">
        <v>1</v>
      </c>
      <c r="AC70" s="145">
        <v>1</v>
      </c>
      <c r="AZ70" s="145">
        <v>1</v>
      </c>
      <c r="BA70" s="145">
        <f>IF(AZ70=1,G70,0)</f>
        <v>0</v>
      </c>
      <c r="BB70" s="145">
        <f>IF(AZ70=2,G70,0)</f>
        <v>0</v>
      </c>
      <c r="BC70" s="145">
        <f>IF(AZ70=3,G70,0)</f>
        <v>0</v>
      </c>
      <c r="BD70" s="145">
        <f>IF(AZ70=4,G70,0)</f>
        <v>0</v>
      </c>
      <c r="BE70" s="145">
        <f>IF(AZ70=5,G70,0)</f>
        <v>0</v>
      </c>
      <c r="CA70" s="174">
        <v>1</v>
      </c>
      <c r="CB70" s="174">
        <v>1</v>
      </c>
      <c r="CZ70" s="145">
        <v>0</v>
      </c>
    </row>
    <row r="71" spans="1:104" ht="12.75">
      <c r="A71" s="168">
        <v>40</v>
      </c>
      <c r="B71" s="169" t="s">
        <v>193</v>
      </c>
      <c r="C71" s="170" t="s">
        <v>194</v>
      </c>
      <c r="D71" s="171" t="s">
        <v>106</v>
      </c>
      <c r="E71" s="172">
        <v>142.6</v>
      </c>
      <c r="F71" s="172"/>
      <c r="G71" s="173">
        <f>E71*F71</f>
        <v>0</v>
      </c>
      <c r="O71" s="167">
        <v>2</v>
      </c>
      <c r="AA71" s="145">
        <v>1</v>
      </c>
      <c r="AB71" s="145">
        <v>1</v>
      </c>
      <c r="AC71" s="145">
        <v>1</v>
      </c>
      <c r="AZ71" s="145">
        <v>1</v>
      </c>
      <c r="BA71" s="145">
        <f>IF(AZ71=1,G71,0)</f>
        <v>0</v>
      </c>
      <c r="BB71" s="145">
        <f>IF(AZ71=2,G71,0)</f>
        <v>0</v>
      </c>
      <c r="BC71" s="145">
        <f>IF(AZ71=3,G71,0)</f>
        <v>0</v>
      </c>
      <c r="BD71" s="145">
        <f>IF(AZ71=4,G71,0)</f>
        <v>0</v>
      </c>
      <c r="BE71" s="145">
        <f>IF(AZ71=5,G71,0)</f>
        <v>0</v>
      </c>
      <c r="CA71" s="174">
        <v>1</v>
      </c>
      <c r="CB71" s="174">
        <v>1</v>
      </c>
      <c r="CZ71" s="145">
        <v>0</v>
      </c>
    </row>
    <row r="72" spans="1:104" ht="12.75">
      <c r="A72" s="168">
        <v>41</v>
      </c>
      <c r="B72" s="169" t="s">
        <v>195</v>
      </c>
      <c r="C72" s="170" t="s">
        <v>196</v>
      </c>
      <c r="D72" s="171" t="s">
        <v>106</v>
      </c>
      <c r="E72" s="172">
        <v>98</v>
      </c>
      <c r="F72" s="172"/>
      <c r="G72" s="173">
        <f>E72*F72</f>
        <v>0</v>
      </c>
      <c r="O72" s="167">
        <v>2</v>
      </c>
      <c r="AA72" s="145">
        <v>1</v>
      </c>
      <c r="AB72" s="145">
        <v>1</v>
      </c>
      <c r="AC72" s="145">
        <v>1</v>
      </c>
      <c r="AZ72" s="145">
        <v>1</v>
      </c>
      <c r="BA72" s="145">
        <f>IF(AZ72=1,G72,0)</f>
        <v>0</v>
      </c>
      <c r="BB72" s="145">
        <f>IF(AZ72=2,G72,0)</f>
        <v>0</v>
      </c>
      <c r="BC72" s="145">
        <f>IF(AZ72=3,G72,0)</f>
        <v>0</v>
      </c>
      <c r="BD72" s="145">
        <f>IF(AZ72=4,G72,0)</f>
        <v>0</v>
      </c>
      <c r="BE72" s="145">
        <f>IF(AZ72=5,G72,0)</f>
        <v>0</v>
      </c>
      <c r="CA72" s="174">
        <v>1</v>
      </c>
      <c r="CB72" s="174">
        <v>1</v>
      </c>
      <c r="CZ72" s="145">
        <v>0</v>
      </c>
    </row>
    <row r="73" spans="1:57" ht="12.75">
      <c r="A73" s="175"/>
      <c r="B73" s="176" t="s">
        <v>77</v>
      </c>
      <c r="C73" s="177" t="str">
        <f>CONCATENATE(B67," ",C67)</f>
        <v>97 Prorážení otvorů</v>
      </c>
      <c r="D73" s="178"/>
      <c r="E73" s="179"/>
      <c r="F73" s="180"/>
      <c r="G73" s="181">
        <f>SUM(G67:G72)</f>
        <v>0</v>
      </c>
      <c r="O73" s="167">
        <v>4</v>
      </c>
      <c r="BA73" s="182">
        <f>SUM(BA67:BA72)</f>
        <v>0</v>
      </c>
      <c r="BB73" s="182">
        <f>SUM(BB67:BB72)</f>
        <v>0</v>
      </c>
      <c r="BC73" s="182">
        <f>SUM(BC67:BC72)</f>
        <v>0</v>
      </c>
      <c r="BD73" s="182">
        <f>SUM(BD67:BD72)</f>
        <v>0</v>
      </c>
      <c r="BE73" s="182">
        <f>SUM(BE67:BE72)</f>
        <v>0</v>
      </c>
    </row>
    <row r="74" spans="1:15" ht="12.75">
      <c r="A74" s="160" t="s">
        <v>74</v>
      </c>
      <c r="B74" s="161" t="s">
        <v>197</v>
      </c>
      <c r="C74" s="162" t="s">
        <v>198</v>
      </c>
      <c r="D74" s="163"/>
      <c r="E74" s="164"/>
      <c r="F74" s="164"/>
      <c r="G74" s="165"/>
      <c r="H74" s="166"/>
      <c r="I74" s="166"/>
      <c r="O74" s="167">
        <v>1</v>
      </c>
    </row>
    <row r="75" spans="1:104" ht="12.75">
      <c r="A75" s="168">
        <v>42</v>
      </c>
      <c r="B75" s="169" t="s">
        <v>199</v>
      </c>
      <c r="C75" s="170" t="s">
        <v>200</v>
      </c>
      <c r="D75" s="171" t="s">
        <v>92</v>
      </c>
      <c r="E75" s="172">
        <v>45.4771415</v>
      </c>
      <c r="F75" s="172"/>
      <c r="G75" s="173">
        <f>E75*F75</f>
        <v>0</v>
      </c>
      <c r="O75" s="167">
        <v>2</v>
      </c>
      <c r="AA75" s="145">
        <v>7</v>
      </c>
      <c r="AB75" s="145">
        <v>1</v>
      </c>
      <c r="AC75" s="145">
        <v>2</v>
      </c>
      <c r="AZ75" s="145">
        <v>1</v>
      </c>
      <c r="BA75" s="145">
        <f>IF(AZ75=1,G75,0)</f>
        <v>0</v>
      </c>
      <c r="BB75" s="145">
        <f>IF(AZ75=2,G75,0)</f>
        <v>0</v>
      </c>
      <c r="BC75" s="145">
        <f>IF(AZ75=3,G75,0)</f>
        <v>0</v>
      </c>
      <c r="BD75" s="145">
        <f>IF(AZ75=4,G75,0)</f>
        <v>0</v>
      </c>
      <c r="BE75" s="145">
        <f>IF(AZ75=5,G75,0)</f>
        <v>0</v>
      </c>
      <c r="CA75" s="174">
        <v>7</v>
      </c>
      <c r="CB75" s="174">
        <v>1</v>
      </c>
      <c r="CZ75" s="145">
        <v>0</v>
      </c>
    </row>
    <row r="76" spans="1:57" ht="12.75">
      <c r="A76" s="175"/>
      <c r="B76" s="176" t="s">
        <v>77</v>
      </c>
      <c r="C76" s="177" t="str">
        <f>CONCATENATE(B74," ",C74)</f>
        <v>99 Staveništní přesun hmot</v>
      </c>
      <c r="D76" s="178"/>
      <c r="E76" s="179"/>
      <c r="F76" s="180"/>
      <c r="G76" s="181">
        <f>SUM(G74:G75)</f>
        <v>0</v>
      </c>
      <c r="O76" s="167">
        <v>4</v>
      </c>
      <c r="BA76" s="182">
        <f>SUM(BA74:BA75)</f>
        <v>0</v>
      </c>
      <c r="BB76" s="182">
        <f>SUM(BB74:BB75)</f>
        <v>0</v>
      </c>
      <c r="BC76" s="182">
        <f>SUM(BC74:BC75)</f>
        <v>0</v>
      </c>
      <c r="BD76" s="182">
        <f>SUM(BD74:BD75)</f>
        <v>0</v>
      </c>
      <c r="BE76" s="182">
        <f>SUM(BE74:BE75)</f>
        <v>0</v>
      </c>
    </row>
    <row r="77" spans="1:15" ht="12.75">
      <c r="A77" s="160" t="s">
        <v>74</v>
      </c>
      <c r="B77" s="161" t="s">
        <v>201</v>
      </c>
      <c r="C77" s="162" t="s">
        <v>202</v>
      </c>
      <c r="D77" s="163"/>
      <c r="E77" s="164"/>
      <c r="F77" s="164"/>
      <c r="G77" s="165"/>
      <c r="H77" s="166"/>
      <c r="I77" s="166"/>
      <c r="O77" s="167">
        <v>1</v>
      </c>
    </row>
    <row r="78" spans="1:104" ht="22.5">
      <c r="A78" s="168">
        <v>43</v>
      </c>
      <c r="B78" s="169" t="s">
        <v>203</v>
      </c>
      <c r="C78" s="170" t="s">
        <v>204</v>
      </c>
      <c r="D78" s="171" t="s">
        <v>106</v>
      </c>
      <c r="E78" s="172">
        <v>50</v>
      </c>
      <c r="F78" s="172"/>
      <c r="G78" s="173">
        <f>E78*F78</f>
        <v>0</v>
      </c>
      <c r="O78" s="167">
        <v>2</v>
      </c>
      <c r="AA78" s="145">
        <v>1</v>
      </c>
      <c r="AB78" s="145">
        <v>7</v>
      </c>
      <c r="AC78" s="145">
        <v>7</v>
      </c>
      <c r="AZ78" s="145">
        <v>2</v>
      </c>
      <c r="BA78" s="145">
        <f>IF(AZ78=1,G78,0)</f>
        <v>0</v>
      </c>
      <c r="BB78" s="145">
        <f>IF(AZ78=2,G78,0)</f>
        <v>0</v>
      </c>
      <c r="BC78" s="145">
        <f>IF(AZ78=3,G78,0)</f>
        <v>0</v>
      </c>
      <c r="BD78" s="145">
        <f>IF(AZ78=4,G78,0)</f>
        <v>0</v>
      </c>
      <c r="BE78" s="145">
        <f>IF(AZ78=5,G78,0)</f>
        <v>0</v>
      </c>
      <c r="CA78" s="174">
        <v>1</v>
      </c>
      <c r="CB78" s="174">
        <v>7</v>
      </c>
      <c r="CZ78" s="145">
        <v>0.0002</v>
      </c>
    </row>
    <row r="79" spans="1:104" ht="22.5">
      <c r="A79" s="168">
        <v>44</v>
      </c>
      <c r="B79" s="169" t="s">
        <v>205</v>
      </c>
      <c r="C79" s="170" t="s">
        <v>206</v>
      </c>
      <c r="D79" s="171" t="s">
        <v>106</v>
      </c>
      <c r="E79" s="172">
        <v>50</v>
      </c>
      <c r="F79" s="172"/>
      <c r="G79" s="173">
        <f>E79*F79</f>
        <v>0</v>
      </c>
      <c r="O79" s="167">
        <v>2</v>
      </c>
      <c r="AA79" s="145">
        <v>1</v>
      </c>
      <c r="AB79" s="145">
        <v>7</v>
      </c>
      <c r="AC79" s="145">
        <v>7</v>
      </c>
      <c r="AZ79" s="145">
        <v>2</v>
      </c>
      <c r="BA79" s="145">
        <f>IF(AZ79=1,G79,0)</f>
        <v>0</v>
      </c>
      <c r="BB79" s="145">
        <f>IF(AZ79=2,G79,0)</f>
        <v>0</v>
      </c>
      <c r="BC79" s="145">
        <f>IF(AZ79=3,G79,0)</f>
        <v>0</v>
      </c>
      <c r="BD79" s="145">
        <f>IF(AZ79=4,G79,0)</f>
        <v>0</v>
      </c>
      <c r="BE79" s="145">
        <f>IF(AZ79=5,G79,0)</f>
        <v>0</v>
      </c>
      <c r="CA79" s="174">
        <v>1</v>
      </c>
      <c r="CB79" s="174">
        <v>7</v>
      </c>
      <c r="CZ79" s="145">
        <v>0.00974</v>
      </c>
    </row>
    <row r="80" spans="1:104" ht="22.5">
      <c r="A80" s="168">
        <v>45</v>
      </c>
      <c r="B80" s="169" t="s">
        <v>207</v>
      </c>
      <c r="C80" s="170" t="s">
        <v>208</v>
      </c>
      <c r="D80" s="171" t="s">
        <v>106</v>
      </c>
      <c r="E80" s="172">
        <v>40.9</v>
      </c>
      <c r="F80" s="172"/>
      <c r="G80" s="173">
        <f>E80*F80</f>
        <v>0</v>
      </c>
      <c r="O80" s="167">
        <v>2</v>
      </c>
      <c r="AA80" s="145">
        <v>1</v>
      </c>
      <c r="AB80" s="145">
        <v>7</v>
      </c>
      <c r="AC80" s="145">
        <v>7</v>
      </c>
      <c r="AZ80" s="145">
        <v>2</v>
      </c>
      <c r="BA80" s="145">
        <f>IF(AZ80=1,G80,0)</f>
        <v>0</v>
      </c>
      <c r="BB80" s="145">
        <f>IF(AZ80=2,G80,0)</f>
        <v>0</v>
      </c>
      <c r="BC80" s="145">
        <f>IF(AZ80=3,G80,0)</f>
        <v>0</v>
      </c>
      <c r="BD80" s="145">
        <f>IF(AZ80=4,G80,0)</f>
        <v>0</v>
      </c>
      <c r="BE80" s="145">
        <f>IF(AZ80=5,G80,0)</f>
        <v>0</v>
      </c>
      <c r="CA80" s="174">
        <v>1</v>
      </c>
      <c r="CB80" s="174">
        <v>7</v>
      </c>
      <c r="CZ80" s="145">
        <v>0.005</v>
      </c>
    </row>
    <row r="81" spans="1:104" ht="22.5">
      <c r="A81" s="168">
        <v>46</v>
      </c>
      <c r="B81" s="169" t="s">
        <v>209</v>
      </c>
      <c r="C81" s="170" t="s">
        <v>210</v>
      </c>
      <c r="D81" s="171" t="s">
        <v>109</v>
      </c>
      <c r="E81" s="172">
        <v>35</v>
      </c>
      <c r="F81" s="172"/>
      <c r="G81" s="173">
        <f>E81*F81</f>
        <v>0</v>
      </c>
      <c r="O81" s="167">
        <v>2</v>
      </c>
      <c r="AA81" s="145">
        <v>1</v>
      </c>
      <c r="AB81" s="145">
        <v>7</v>
      </c>
      <c r="AC81" s="145">
        <v>7</v>
      </c>
      <c r="AZ81" s="145">
        <v>2</v>
      </c>
      <c r="BA81" s="145">
        <f>IF(AZ81=1,G81,0)</f>
        <v>0</v>
      </c>
      <c r="BB81" s="145">
        <f>IF(AZ81=2,G81,0)</f>
        <v>0</v>
      </c>
      <c r="BC81" s="145">
        <f>IF(AZ81=3,G81,0)</f>
        <v>0</v>
      </c>
      <c r="BD81" s="145">
        <f>IF(AZ81=4,G81,0)</f>
        <v>0</v>
      </c>
      <c r="BE81" s="145">
        <f>IF(AZ81=5,G81,0)</f>
        <v>0</v>
      </c>
      <c r="CA81" s="174">
        <v>1</v>
      </c>
      <c r="CB81" s="174">
        <v>7</v>
      </c>
      <c r="CZ81" s="145">
        <v>2E-05</v>
      </c>
    </row>
    <row r="82" spans="1:104" ht="12.75">
      <c r="A82" s="168">
        <v>47</v>
      </c>
      <c r="B82" s="169" t="s">
        <v>211</v>
      </c>
      <c r="C82" s="170" t="s">
        <v>212</v>
      </c>
      <c r="D82" s="171" t="s">
        <v>62</v>
      </c>
      <c r="E82" s="172">
        <v>455.11</v>
      </c>
      <c r="F82" s="172"/>
      <c r="G82" s="173">
        <f>E82*F82</f>
        <v>0</v>
      </c>
      <c r="O82" s="167">
        <v>2</v>
      </c>
      <c r="AA82" s="145">
        <v>7</v>
      </c>
      <c r="AB82" s="145">
        <v>1002</v>
      </c>
      <c r="AC82" s="145">
        <v>5</v>
      </c>
      <c r="AZ82" s="145">
        <v>2</v>
      </c>
      <c r="BA82" s="145">
        <f>IF(AZ82=1,G82,0)</f>
        <v>0</v>
      </c>
      <c r="BB82" s="145">
        <f>IF(AZ82=2,G82,0)</f>
        <v>0</v>
      </c>
      <c r="BC82" s="145">
        <f>IF(AZ82=3,G82,0)</f>
        <v>0</v>
      </c>
      <c r="BD82" s="145">
        <f>IF(AZ82=4,G82,0)</f>
        <v>0</v>
      </c>
      <c r="BE82" s="145">
        <f>IF(AZ82=5,G82,0)</f>
        <v>0</v>
      </c>
      <c r="CA82" s="174">
        <v>7</v>
      </c>
      <c r="CB82" s="174">
        <v>1002</v>
      </c>
      <c r="CZ82" s="145">
        <v>0</v>
      </c>
    </row>
    <row r="83" spans="1:57" ht="12.75">
      <c r="A83" s="175"/>
      <c r="B83" s="176" t="s">
        <v>77</v>
      </c>
      <c r="C83" s="177" t="str">
        <f>CONCATENATE(B77," ",C77)</f>
        <v>711 Izolace proti vodě</v>
      </c>
      <c r="D83" s="178"/>
      <c r="E83" s="179"/>
      <c r="F83" s="180"/>
      <c r="G83" s="181">
        <f>SUM(G77:G82)</f>
        <v>0</v>
      </c>
      <c r="O83" s="167">
        <v>4</v>
      </c>
      <c r="BA83" s="182">
        <f>SUM(BA77:BA82)</f>
        <v>0</v>
      </c>
      <c r="BB83" s="182">
        <f>SUM(BB77:BB82)</f>
        <v>0</v>
      </c>
      <c r="BC83" s="182">
        <f>SUM(BC77:BC82)</f>
        <v>0</v>
      </c>
      <c r="BD83" s="182">
        <f>SUM(BD77:BD82)</f>
        <v>0</v>
      </c>
      <c r="BE83" s="182">
        <f>SUM(BE77:BE82)</f>
        <v>0</v>
      </c>
    </row>
    <row r="84" spans="1:15" ht="12.75">
      <c r="A84" s="160" t="s">
        <v>74</v>
      </c>
      <c r="B84" s="161" t="s">
        <v>213</v>
      </c>
      <c r="C84" s="162" t="s">
        <v>214</v>
      </c>
      <c r="D84" s="163"/>
      <c r="E84" s="164"/>
      <c r="F84" s="164"/>
      <c r="G84" s="165"/>
      <c r="H84" s="166"/>
      <c r="I84" s="166"/>
      <c r="O84" s="167">
        <v>1</v>
      </c>
    </row>
    <row r="85" spans="1:104" ht="22.5">
      <c r="A85" s="168">
        <v>48</v>
      </c>
      <c r="B85" s="169" t="s">
        <v>215</v>
      </c>
      <c r="C85" s="170" t="s">
        <v>216</v>
      </c>
      <c r="D85" s="171" t="s">
        <v>106</v>
      </c>
      <c r="E85" s="172">
        <v>50</v>
      </c>
      <c r="F85" s="172"/>
      <c r="G85" s="173">
        <f>E85*F85</f>
        <v>0</v>
      </c>
      <c r="O85" s="167">
        <v>2</v>
      </c>
      <c r="AA85" s="145">
        <v>1</v>
      </c>
      <c r="AB85" s="145">
        <v>7</v>
      </c>
      <c r="AC85" s="145">
        <v>7</v>
      </c>
      <c r="AZ85" s="145">
        <v>2</v>
      </c>
      <c r="BA85" s="145">
        <f>IF(AZ85=1,G85,0)</f>
        <v>0</v>
      </c>
      <c r="BB85" s="145">
        <f>IF(AZ85=2,G85,0)</f>
        <v>0</v>
      </c>
      <c r="BC85" s="145">
        <f>IF(AZ85=3,G85,0)</f>
        <v>0</v>
      </c>
      <c r="BD85" s="145">
        <f>IF(AZ85=4,G85,0)</f>
        <v>0</v>
      </c>
      <c r="BE85" s="145">
        <f>IF(AZ85=5,G85,0)</f>
        <v>0</v>
      </c>
      <c r="CA85" s="174">
        <v>1</v>
      </c>
      <c r="CB85" s="174">
        <v>7</v>
      </c>
      <c r="CZ85" s="145">
        <v>0.00122</v>
      </c>
    </row>
    <row r="86" spans="1:104" ht="12.75">
      <c r="A86" s="168">
        <v>49</v>
      </c>
      <c r="B86" s="169" t="s">
        <v>217</v>
      </c>
      <c r="C86" s="170" t="s">
        <v>218</v>
      </c>
      <c r="D86" s="171" t="s">
        <v>62</v>
      </c>
      <c r="E86" s="172">
        <v>130</v>
      </c>
      <c r="F86" s="172"/>
      <c r="G86" s="173">
        <f>E86*F86</f>
        <v>0</v>
      </c>
      <c r="O86" s="167">
        <v>2</v>
      </c>
      <c r="AA86" s="145">
        <v>7</v>
      </c>
      <c r="AB86" s="145">
        <v>1002</v>
      </c>
      <c r="AC86" s="145">
        <v>5</v>
      </c>
      <c r="AZ86" s="145">
        <v>2</v>
      </c>
      <c r="BA86" s="145">
        <f>IF(AZ86=1,G86,0)</f>
        <v>0</v>
      </c>
      <c r="BB86" s="145">
        <f>IF(AZ86=2,G86,0)</f>
        <v>0</v>
      </c>
      <c r="BC86" s="145">
        <f>IF(AZ86=3,G86,0)</f>
        <v>0</v>
      </c>
      <c r="BD86" s="145">
        <f>IF(AZ86=4,G86,0)</f>
        <v>0</v>
      </c>
      <c r="BE86" s="145">
        <f>IF(AZ86=5,G86,0)</f>
        <v>0</v>
      </c>
      <c r="CA86" s="174">
        <v>7</v>
      </c>
      <c r="CB86" s="174">
        <v>1002</v>
      </c>
      <c r="CZ86" s="145">
        <v>0</v>
      </c>
    </row>
    <row r="87" spans="1:57" ht="12.75">
      <c r="A87" s="175"/>
      <c r="B87" s="176" t="s">
        <v>77</v>
      </c>
      <c r="C87" s="177" t="str">
        <f>CONCATENATE(B84," ",C84)</f>
        <v>713 Izolace tepelné</v>
      </c>
      <c r="D87" s="178"/>
      <c r="E87" s="179"/>
      <c r="F87" s="180"/>
      <c r="G87" s="181">
        <f>SUM(G84:G86)</f>
        <v>0</v>
      </c>
      <c r="O87" s="167">
        <v>4</v>
      </c>
      <c r="BA87" s="182">
        <f>SUM(BA84:BA86)</f>
        <v>0</v>
      </c>
      <c r="BB87" s="182">
        <f>SUM(BB84:BB86)</f>
        <v>0</v>
      </c>
      <c r="BC87" s="182">
        <f>SUM(BC84:BC86)</f>
        <v>0</v>
      </c>
      <c r="BD87" s="182">
        <f>SUM(BD84:BD86)</f>
        <v>0</v>
      </c>
      <c r="BE87" s="182">
        <f>SUM(BE84:BE86)</f>
        <v>0</v>
      </c>
    </row>
    <row r="88" spans="1:15" ht="12.75">
      <c r="A88" s="160" t="s">
        <v>74</v>
      </c>
      <c r="B88" s="161" t="s">
        <v>219</v>
      </c>
      <c r="C88" s="162" t="s">
        <v>220</v>
      </c>
      <c r="D88" s="163"/>
      <c r="E88" s="164"/>
      <c r="F88" s="164"/>
      <c r="G88" s="165"/>
      <c r="H88" s="166"/>
      <c r="I88" s="166"/>
      <c r="O88" s="167">
        <v>1</v>
      </c>
    </row>
    <row r="89" spans="1:104" ht="12.75">
      <c r="A89" s="168">
        <v>50</v>
      </c>
      <c r="B89" s="169" t="s">
        <v>221</v>
      </c>
      <c r="C89" s="170" t="s">
        <v>222</v>
      </c>
      <c r="D89" s="171" t="s">
        <v>159</v>
      </c>
      <c r="E89" s="172">
        <v>1</v>
      </c>
      <c r="F89" s="172"/>
      <c r="G89" s="173">
        <f>E89*F89</f>
        <v>0</v>
      </c>
      <c r="O89" s="167">
        <v>2</v>
      </c>
      <c r="AA89" s="145">
        <v>11</v>
      </c>
      <c r="AB89" s="145">
        <v>3</v>
      </c>
      <c r="AC89" s="145">
        <v>2</v>
      </c>
      <c r="AZ89" s="145">
        <v>2</v>
      </c>
      <c r="BA89" s="145">
        <f>IF(AZ89=1,G89,0)</f>
        <v>0</v>
      </c>
      <c r="BB89" s="145">
        <f>IF(AZ89=2,G89,0)</f>
        <v>0</v>
      </c>
      <c r="BC89" s="145">
        <f>IF(AZ89=3,G89,0)</f>
        <v>0</v>
      </c>
      <c r="BD89" s="145">
        <f>IF(AZ89=4,G89,0)</f>
        <v>0</v>
      </c>
      <c r="BE89" s="145">
        <f>IF(AZ89=5,G89,0)</f>
        <v>0</v>
      </c>
      <c r="CA89" s="174">
        <v>11</v>
      </c>
      <c r="CB89" s="174">
        <v>3</v>
      </c>
      <c r="CZ89" s="145">
        <v>0</v>
      </c>
    </row>
    <row r="90" spans="1:57" ht="12.75">
      <c r="A90" s="175"/>
      <c r="B90" s="176" t="s">
        <v>77</v>
      </c>
      <c r="C90" s="177" t="str">
        <f>CONCATENATE(B88," ",C88)</f>
        <v>721 Vnitřní kanalizace</v>
      </c>
      <c r="D90" s="178"/>
      <c r="E90" s="179"/>
      <c r="F90" s="180"/>
      <c r="G90" s="181">
        <f>SUM(G88:G89)</f>
        <v>0</v>
      </c>
      <c r="O90" s="167">
        <v>4</v>
      </c>
      <c r="BA90" s="182">
        <f>SUM(BA88:BA89)</f>
        <v>0</v>
      </c>
      <c r="BB90" s="182">
        <f>SUM(BB88:BB89)</f>
        <v>0</v>
      </c>
      <c r="BC90" s="182">
        <f>SUM(BC88:BC89)</f>
        <v>0</v>
      </c>
      <c r="BD90" s="182">
        <f>SUM(BD88:BD89)</f>
        <v>0</v>
      </c>
      <c r="BE90" s="182">
        <f>SUM(BE88:BE89)</f>
        <v>0</v>
      </c>
    </row>
    <row r="91" spans="1:15" ht="12.75">
      <c r="A91" s="160" t="s">
        <v>74</v>
      </c>
      <c r="B91" s="161" t="s">
        <v>223</v>
      </c>
      <c r="C91" s="162" t="s">
        <v>224</v>
      </c>
      <c r="D91" s="163"/>
      <c r="E91" s="164"/>
      <c r="F91" s="164"/>
      <c r="G91" s="165"/>
      <c r="H91" s="166"/>
      <c r="I91" s="166"/>
      <c r="O91" s="167">
        <v>1</v>
      </c>
    </row>
    <row r="92" spans="1:104" ht="12.75">
      <c r="A92" s="168">
        <v>51</v>
      </c>
      <c r="B92" s="169" t="s">
        <v>221</v>
      </c>
      <c r="C92" s="170" t="s">
        <v>225</v>
      </c>
      <c r="D92" s="171" t="s">
        <v>159</v>
      </c>
      <c r="E92" s="172">
        <v>1</v>
      </c>
      <c r="F92" s="172"/>
      <c r="G92" s="173">
        <f>E92*F92</f>
        <v>0</v>
      </c>
      <c r="O92" s="167">
        <v>2</v>
      </c>
      <c r="AA92" s="145">
        <v>11</v>
      </c>
      <c r="AB92" s="145">
        <v>3</v>
      </c>
      <c r="AC92" s="145">
        <v>3</v>
      </c>
      <c r="AZ92" s="145">
        <v>2</v>
      </c>
      <c r="BA92" s="145">
        <f>IF(AZ92=1,G92,0)</f>
        <v>0</v>
      </c>
      <c r="BB92" s="145">
        <f>IF(AZ92=2,G92,0)</f>
        <v>0</v>
      </c>
      <c r="BC92" s="145">
        <f>IF(AZ92=3,G92,0)</f>
        <v>0</v>
      </c>
      <c r="BD92" s="145">
        <f>IF(AZ92=4,G92,0)</f>
        <v>0</v>
      </c>
      <c r="BE92" s="145">
        <f>IF(AZ92=5,G92,0)</f>
        <v>0</v>
      </c>
      <c r="CA92" s="174">
        <v>11</v>
      </c>
      <c r="CB92" s="174">
        <v>3</v>
      </c>
      <c r="CZ92" s="145">
        <v>0</v>
      </c>
    </row>
    <row r="93" spans="1:57" ht="12.75">
      <c r="A93" s="175"/>
      <c r="B93" s="176" t="s">
        <v>77</v>
      </c>
      <c r="C93" s="177" t="str">
        <f>CONCATENATE(B91," ",C91)</f>
        <v>722 Vnitřní vodovod</v>
      </c>
      <c r="D93" s="178"/>
      <c r="E93" s="179"/>
      <c r="F93" s="180"/>
      <c r="G93" s="181">
        <f>SUM(G91:G92)</f>
        <v>0</v>
      </c>
      <c r="O93" s="167">
        <v>4</v>
      </c>
      <c r="BA93" s="182">
        <f>SUM(BA91:BA92)</f>
        <v>0</v>
      </c>
      <c r="BB93" s="182">
        <f>SUM(BB91:BB92)</f>
        <v>0</v>
      </c>
      <c r="BC93" s="182">
        <f>SUM(BC91:BC92)</f>
        <v>0</v>
      </c>
      <c r="BD93" s="182">
        <f>SUM(BD91:BD92)</f>
        <v>0</v>
      </c>
      <c r="BE93" s="182">
        <f>SUM(BE91:BE92)</f>
        <v>0</v>
      </c>
    </row>
    <row r="94" spans="1:15" ht="12.75">
      <c r="A94" s="160" t="s">
        <v>74</v>
      </c>
      <c r="B94" s="161" t="s">
        <v>226</v>
      </c>
      <c r="C94" s="162" t="s">
        <v>227</v>
      </c>
      <c r="D94" s="163"/>
      <c r="E94" s="164"/>
      <c r="F94" s="164"/>
      <c r="G94" s="165"/>
      <c r="H94" s="166"/>
      <c r="I94" s="166"/>
      <c r="O94" s="167">
        <v>1</v>
      </c>
    </row>
    <row r="95" spans="1:104" ht="22.5">
      <c r="A95" s="168">
        <v>52</v>
      </c>
      <c r="B95" s="169" t="s">
        <v>228</v>
      </c>
      <c r="C95" s="170" t="s">
        <v>229</v>
      </c>
      <c r="D95" s="171" t="s">
        <v>159</v>
      </c>
      <c r="E95" s="172">
        <v>1</v>
      </c>
      <c r="F95" s="172"/>
      <c r="G95" s="173">
        <f>E95*F95</f>
        <v>0</v>
      </c>
      <c r="O95" s="167">
        <v>2</v>
      </c>
      <c r="AA95" s="145">
        <v>11</v>
      </c>
      <c r="AB95" s="145">
        <v>3</v>
      </c>
      <c r="AC95" s="145">
        <v>5</v>
      </c>
      <c r="AZ95" s="145">
        <v>2</v>
      </c>
      <c r="BA95" s="145">
        <f>IF(AZ95=1,G95,0)</f>
        <v>0</v>
      </c>
      <c r="BB95" s="145">
        <f>IF(AZ95=2,G95,0)</f>
        <v>0</v>
      </c>
      <c r="BC95" s="145">
        <f>IF(AZ95=3,G95,0)</f>
        <v>0</v>
      </c>
      <c r="BD95" s="145">
        <f>IF(AZ95=4,G95,0)</f>
        <v>0</v>
      </c>
      <c r="BE95" s="145">
        <f>IF(AZ95=5,G95,0)</f>
        <v>0</v>
      </c>
      <c r="CA95" s="174">
        <v>11</v>
      </c>
      <c r="CB95" s="174">
        <v>3</v>
      </c>
      <c r="CZ95" s="145">
        <v>0</v>
      </c>
    </row>
    <row r="96" spans="1:57" ht="12.75">
      <c r="A96" s="175"/>
      <c r="B96" s="176" t="s">
        <v>77</v>
      </c>
      <c r="C96" s="177" t="str">
        <f>CONCATENATE(B94," ",C94)</f>
        <v>730 Ústřední vytápění</v>
      </c>
      <c r="D96" s="178"/>
      <c r="E96" s="179"/>
      <c r="F96" s="180"/>
      <c r="G96" s="181">
        <f>SUM(G94:G95)</f>
        <v>0</v>
      </c>
      <c r="O96" s="167">
        <v>4</v>
      </c>
      <c r="BA96" s="182">
        <f>SUM(BA94:BA95)</f>
        <v>0</v>
      </c>
      <c r="BB96" s="182">
        <f>SUM(BB94:BB95)</f>
        <v>0</v>
      </c>
      <c r="BC96" s="182">
        <f>SUM(BC94:BC95)</f>
        <v>0</v>
      </c>
      <c r="BD96" s="182">
        <f>SUM(BD94:BD95)</f>
        <v>0</v>
      </c>
      <c r="BE96" s="182">
        <f>SUM(BE94:BE95)</f>
        <v>0</v>
      </c>
    </row>
    <row r="97" spans="1:15" ht="12.75">
      <c r="A97" s="160" t="s">
        <v>74</v>
      </c>
      <c r="B97" s="161" t="s">
        <v>230</v>
      </c>
      <c r="C97" s="162" t="s">
        <v>231</v>
      </c>
      <c r="D97" s="163"/>
      <c r="E97" s="164"/>
      <c r="F97" s="164"/>
      <c r="G97" s="165"/>
      <c r="H97" s="166"/>
      <c r="I97" s="166"/>
      <c r="O97" s="167">
        <v>1</v>
      </c>
    </row>
    <row r="98" spans="1:104" ht="12.75">
      <c r="A98" s="168">
        <v>53</v>
      </c>
      <c r="B98" s="169" t="s">
        <v>232</v>
      </c>
      <c r="C98" s="170" t="s">
        <v>233</v>
      </c>
      <c r="D98" s="171" t="s">
        <v>154</v>
      </c>
      <c r="E98" s="172">
        <v>4</v>
      </c>
      <c r="F98" s="172"/>
      <c r="G98" s="173">
        <f aca="true" t="shared" si="18" ref="G98:G104">E98*F98</f>
        <v>0</v>
      </c>
      <c r="O98" s="167">
        <v>2</v>
      </c>
      <c r="AA98" s="145">
        <v>1</v>
      </c>
      <c r="AB98" s="145">
        <v>7</v>
      </c>
      <c r="AC98" s="145">
        <v>7</v>
      </c>
      <c r="AZ98" s="145">
        <v>2</v>
      </c>
      <c r="BA98" s="145">
        <f aca="true" t="shared" si="19" ref="BA98:BA104">IF(AZ98=1,G98,0)</f>
        <v>0</v>
      </c>
      <c r="BB98" s="145">
        <f aca="true" t="shared" si="20" ref="BB98:BB104">IF(AZ98=2,G98,0)</f>
        <v>0</v>
      </c>
      <c r="BC98" s="145">
        <f aca="true" t="shared" si="21" ref="BC98:BC104">IF(AZ98=3,G98,0)</f>
        <v>0</v>
      </c>
      <c r="BD98" s="145">
        <f aca="true" t="shared" si="22" ref="BD98:BD104">IF(AZ98=4,G98,0)</f>
        <v>0</v>
      </c>
      <c r="BE98" s="145">
        <f aca="true" t="shared" si="23" ref="BE98:BE104">IF(AZ98=5,G98,0)</f>
        <v>0</v>
      </c>
      <c r="CA98" s="174">
        <v>1</v>
      </c>
      <c r="CB98" s="174">
        <v>7</v>
      </c>
      <c r="CZ98" s="145">
        <v>0</v>
      </c>
    </row>
    <row r="99" spans="1:104" ht="12.75">
      <c r="A99" s="168">
        <v>54</v>
      </c>
      <c r="B99" s="169" t="s">
        <v>234</v>
      </c>
      <c r="C99" s="170" t="s">
        <v>235</v>
      </c>
      <c r="D99" s="171" t="s">
        <v>154</v>
      </c>
      <c r="E99" s="172">
        <v>4</v>
      </c>
      <c r="F99" s="172"/>
      <c r="G99" s="173">
        <f t="shared" si="18"/>
        <v>0</v>
      </c>
      <c r="O99" s="167">
        <v>2</v>
      </c>
      <c r="AA99" s="145">
        <v>1</v>
      </c>
      <c r="AB99" s="145">
        <v>7</v>
      </c>
      <c r="AC99" s="145">
        <v>7</v>
      </c>
      <c r="AZ99" s="145">
        <v>2</v>
      </c>
      <c r="BA99" s="145">
        <f t="shared" si="19"/>
        <v>0</v>
      </c>
      <c r="BB99" s="145">
        <f t="shared" si="20"/>
        <v>0</v>
      </c>
      <c r="BC99" s="145">
        <f t="shared" si="21"/>
        <v>0</v>
      </c>
      <c r="BD99" s="145">
        <f t="shared" si="22"/>
        <v>0</v>
      </c>
      <c r="BE99" s="145">
        <f t="shared" si="23"/>
        <v>0</v>
      </c>
      <c r="CA99" s="174">
        <v>1</v>
      </c>
      <c r="CB99" s="174">
        <v>7</v>
      </c>
      <c r="CZ99" s="145">
        <v>0</v>
      </c>
    </row>
    <row r="100" spans="1:104" ht="12.75">
      <c r="A100" s="168">
        <v>55</v>
      </c>
      <c r="B100" s="169" t="s">
        <v>236</v>
      </c>
      <c r="C100" s="170" t="s">
        <v>237</v>
      </c>
      <c r="D100" s="171" t="s">
        <v>154</v>
      </c>
      <c r="E100" s="172">
        <v>4</v>
      </c>
      <c r="F100" s="172"/>
      <c r="G100" s="173">
        <f t="shared" si="18"/>
        <v>0</v>
      </c>
      <c r="O100" s="167">
        <v>2</v>
      </c>
      <c r="AA100" s="145">
        <v>1</v>
      </c>
      <c r="AB100" s="145">
        <v>7</v>
      </c>
      <c r="AC100" s="145">
        <v>7</v>
      </c>
      <c r="AZ100" s="145">
        <v>2</v>
      </c>
      <c r="BA100" s="145">
        <f t="shared" si="19"/>
        <v>0</v>
      </c>
      <c r="BB100" s="145">
        <f t="shared" si="20"/>
        <v>0</v>
      </c>
      <c r="BC100" s="145">
        <f t="shared" si="21"/>
        <v>0</v>
      </c>
      <c r="BD100" s="145">
        <f t="shared" si="22"/>
        <v>0</v>
      </c>
      <c r="BE100" s="145">
        <f t="shared" si="23"/>
        <v>0</v>
      </c>
      <c r="CA100" s="174">
        <v>1</v>
      </c>
      <c r="CB100" s="174">
        <v>7</v>
      </c>
      <c r="CZ100" s="145">
        <v>0</v>
      </c>
    </row>
    <row r="101" spans="1:104" ht="12.75">
      <c r="A101" s="168">
        <v>56</v>
      </c>
      <c r="B101" s="169" t="s">
        <v>238</v>
      </c>
      <c r="C101" s="170" t="s">
        <v>239</v>
      </c>
      <c r="D101" s="171" t="s">
        <v>154</v>
      </c>
      <c r="E101" s="172">
        <v>4</v>
      </c>
      <c r="F101" s="172"/>
      <c r="G101" s="173">
        <f t="shared" si="18"/>
        <v>0</v>
      </c>
      <c r="O101" s="167">
        <v>2</v>
      </c>
      <c r="AA101" s="145">
        <v>3</v>
      </c>
      <c r="AB101" s="145">
        <v>7</v>
      </c>
      <c r="AC101" s="145">
        <v>54914624</v>
      </c>
      <c r="AZ101" s="145">
        <v>2</v>
      </c>
      <c r="BA101" s="145">
        <f t="shared" si="19"/>
        <v>0</v>
      </c>
      <c r="BB101" s="145">
        <f t="shared" si="20"/>
        <v>0</v>
      </c>
      <c r="BC101" s="145">
        <f t="shared" si="21"/>
        <v>0</v>
      </c>
      <c r="BD101" s="145">
        <f t="shared" si="22"/>
        <v>0</v>
      </c>
      <c r="BE101" s="145">
        <f t="shared" si="23"/>
        <v>0</v>
      </c>
      <c r="CA101" s="174">
        <v>3</v>
      </c>
      <c r="CB101" s="174">
        <v>7</v>
      </c>
      <c r="CZ101" s="145">
        <v>0.0008</v>
      </c>
    </row>
    <row r="102" spans="1:104" ht="12.75">
      <c r="A102" s="168">
        <v>57</v>
      </c>
      <c r="B102" s="169" t="s">
        <v>240</v>
      </c>
      <c r="C102" s="170" t="s">
        <v>241</v>
      </c>
      <c r="D102" s="171" t="s">
        <v>154</v>
      </c>
      <c r="E102" s="172">
        <v>2</v>
      </c>
      <c r="F102" s="172"/>
      <c r="G102" s="173">
        <f t="shared" si="18"/>
        <v>0</v>
      </c>
      <c r="O102" s="167">
        <v>2</v>
      </c>
      <c r="AA102" s="145">
        <v>3</v>
      </c>
      <c r="AB102" s="145">
        <v>7</v>
      </c>
      <c r="AC102" s="145">
        <v>61160126</v>
      </c>
      <c r="AZ102" s="145">
        <v>2</v>
      </c>
      <c r="BA102" s="145">
        <f t="shared" si="19"/>
        <v>0</v>
      </c>
      <c r="BB102" s="145">
        <f t="shared" si="20"/>
        <v>0</v>
      </c>
      <c r="BC102" s="145">
        <f t="shared" si="21"/>
        <v>0</v>
      </c>
      <c r="BD102" s="145">
        <f t="shared" si="22"/>
        <v>0</v>
      </c>
      <c r="BE102" s="145">
        <f t="shared" si="23"/>
        <v>0</v>
      </c>
      <c r="CA102" s="174">
        <v>3</v>
      </c>
      <c r="CB102" s="174">
        <v>7</v>
      </c>
      <c r="CZ102" s="145">
        <v>0.0138</v>
      </c>
    </row>
    <row r="103" spans="1:104" ht="12.75">
      <c r="A103" s="168">
        <v>58</v>
      </c>
      <c r="B103" s="169" t="s">
        <v>242</v>
      </c>
      <c r="C103" s="170" t="s">
        <v>243</v>
      </c>
      <c r="D103" s="171" t="s">
        <v>154</v>
      </c>
      <c r="E103" s="172">
        <v>2</v>
      </c>
      <c r="F103" s="172"/>
      <c r="G103" s="173">
        <f t="shared" si="18"/>
        <v>0</v>
      </c>
      <c r="O103" s="167">
        <v>2</v>
      </c>
      <c r="AA103" s="145">
        <v>3</v>
      </c>
      <c r="AB103" s="145">
        <v>7</v>
      </c>
      <c r="AC103" s="145">
        <v>61160186</v>
      </c>
      <c r="AZ103" s="145">
        <v>2</v>
      </c>
      <c r="BA103" s="145">
        <f t="shared" si="19"/>
        <v>0</v>
      </c>
      <c r="BB103" s="145">
        <f t="shared" si="20"/>
        <v>0</v>
      </c>
      <c r="BC103" s="145">
        <f t="shared" si="21"/>
        <v>0</v>
      </c>
      <c r="BD103" s="145">
        <f t="shared" si="22"/>
        <v>0</v>
      </c>
      <c r="BE103" s="145">
        <f t="shared" si="23"/>
        <v>0</v>
      </c>
      <c r="CA103" s="174">
        <v>3</v>
      </c>
      <c r="CB103" s="174">
        <v>7</v>
      </c>
      <c r="CZ103" s="145">
        <v>0.016</v>
      </c>
    </row>
    <row r="104" spans="1:104" ht="12.75">
      <c r="A104" s="168">
        <v>59</v>
      </c>
      <c r="B104" s="169" t="s">
        <v>244</v>
      </c>
      <c r="C104" s="170" t="s">
        <v>245</v>
      </c>
      <c r="D104" s="171" t="s">
        <v>62</v>
      </c>
      <c r="E104" s="172">
        <v>106.972</v>
      </c>
      <c r="F104" s="172"/>
      <c r="G104" s="173">
        <f t="shared" si="18"/>
        <v>0</v>
      </c>
      <c r="O104" s="167">
        <v>2</v>
      </c>
      <c r="AA104" s="145">
        <v>7</v>
      </c>
      <c r="AB104" s="145">
        <v>1002</v>
      </c>
      <c r="AC104" s="145">
        <v>5</v>
      </c>
      <c r="AZ104" s="145">
        <v>2</v>
      </c>
      <c r="BA104" s="145">
        <f t="shared" si="19"/>
        <v>0</v>
      </c>
      <c r="BB104" s="145">
        <f t="shared" si="20"/>
        <v>0</v>
      </c>
      <c r="BC104" s="145">
        <f t="shared" si="21"/>
        <v>0</v>
      </c>
      <c r="BD104" s="145">
        <f t="shared" si="22"/>
        <v>0</v>
      </c>
      <c r="BE104" s="145">
        <f t="shared" si="23"/>
        <v>0</v>
      </c>
      <c r="CA104" s="174">
        <v>7</v>
      </c>
      <c r="CB104" s="174">
        <v>1002</v>
      </c>
      <c r="CZ104" s="145">
        <v>0</v>
      </c>
    </row>
    <row r="105" spans="1:57" ht="12.75">
      <c r="A105" s="175"/>
      <c r="B105" s="176" t="s">
        <v>77</v>
      </c>
      <c r="C105" s="177" t="str">
        <f>CONCATENATE(B97," ",C97)</f>
        <v>766 Konstrukce truhlářské</v>
      </c>
      <c r="D105" s="178"/>
      <c r="E105" s="179"/>
      <c r="F105" s="180"/>
      <c r="G105" s="181">
        <f>SUM(G97:G104)</f>
        <v>0</v>
      </c>
      <c r="O105" s="167">
        <v>4</v>
      </c>
      <c r="BA105" s="182">
        <f>SUM(BA97:BA104)</f>
        <v>0</v>
      </c>
      <c r="BB105" s="182">
        <f>SUM(BB97:BB104)</f>
        <v>0</v>
      </c>
      <c r="BC105" s="182">
        <f>SUM(BC97:BC104)</f>
        <v>0</v>
      </c>
      <c r="BD105" s="182">
        <f>SUM(BD97:BD104)</f>
        <v>0</v>
      </c>
      <c r="BE105" s="182">
        <f>SUM(BE97:BE104)</f>
        <v>0</v>
      </c>
    </row>
    <row r="106" spans="1:15" ht="12.75">
      <c r="A106" s="160" t="s">
        <v>74</v>
      </c>
      <c r="B106" s="161" t="s">
        <v>246</v>
      </c>
      <c r="C106" s="162" t="s">
        <v>247</v>
      </c>
      <c r="D106" s="163"/>
      <c r="E106" s="164"/>
      <c r="F106" s="164"/>
      <c r="G106" s="165"/>
      <c r="H106" s="166"/>
      <c r="I106" s="166"/>
      <c r="O106" s="167">
        <v>1</v>
      </c>
    </row>
    <row r="107" spans="1:104" ht="12.75">
      <c r="A107" s="168">
        <v>60</v>
      </c>
      <c r="B107" s="169" t="s">
        <v>248</v>
      </c>
      <c r="C107" s="170" t="s">
        <v>249</v>
      </c>
      <c r="D107" s="171" t="s">
        <v>106</v>
      </c>
      <c r="E107" s="172">
        <v>54</v>
      </c>
      <c r="F107" s="172"/>
      <c r="G107" s="173">
        <f aca="true" t="shared" si="24" ref="G107:G112">E107*F107</f>
        <v>0</v>
      </c>
      <c r="O107" s="167">
        <v>2</v>
      </c>
      <c r="AA107" s="145">
        <v>11</v>
      </c>
      <c r="AB107" s="145">
        <v>3</v>
      </c>
      <c r="AC107" s="145">
        <v>6</v>
      </c>
      <c r="AZ107" s="145">
        <v>2</v>
      </c>
      <c r="BA107" s="145">
        <f aca="true" t="shared" si="25" ref="BA107:BA112">IF(AZ107=1,G107,0)</f>
        <v>0</v>
      </c>
      <c r="BB107" s="145">
        <f aca="true" t="shared" si="26" ref="BB107:BB112">IF(AZ107=2,G107,0)</f>
        <v>0</v>
      </c>
      <c r="BC107" s="145">
        <f aca="true" t="shared" si="27" ref="BC107:BC112">IF(AZ107=3,G107,0)</f>
        <v>0</v>
      </c>
      <c r="BD107" s="145">
        <f aca="true" t="shared" si="28" ref="BD107:BD112">IF(AZ107=4,G107,0)</f>
        <v>0</v>
      </c>
      <c r="BE107" s="145">
        <f aca="true" t="shared" si="29" ref="BE107:BE112">IF(AZ107=5,G107,0)</f>
        <v>0</v>
      </c>
      <c r="CA107" s="174">
        <v>11</v>
      </c>
      <c r="CB107" s="174">
        <v>3</v>
      </c>
      <c r="CZ107" s="145">
        <v>0.0135</v>
      </c>
    </row>
    <row r="108" spans="1:104" ht="12.75">
      <c r="A108" s="168">
        <v>61</v>
      </c>
      <c r="B108" s="169" t="s">
        <v>250</v>
      </c>
      <c r="C108" s="170" t="s">
        <v>251</v>
      </c>
      <c r="D108" s="171" t="s">
        <v>109</v>
      </c>
      <c r="E108" s="172">
        <v>95</v>
      </c>
      <c r="F108" s="172"/>
      <c r="G108" s="173">
        <f t="shared" si="24"/>
        <v>0</v>
      </c>
      <c r="O108" s="167">
        <v>2</v>
      </c>
      <c r="AA108" s="145">
        <v>1</v>
      </c>
      <c r="AB108" s="145">
        <v>7</v>
      </c>
      <c r="AC108" s="145">
        <v>7</v>
      </c>
      <c r="AZ108" s="145">
        <v>2</v>
      </c>
      <c r="BA108" s="145">
        <f t="shared" si="25"/>
        <v>0</v>
      </c>
      <c r="BB108" s="145">
        <f t="shared" si="26"/>
        <v>0</v>
      </c>
      <c r="BC108" s="145">
        <f t="shared" si="27"/>
        <v>0</v>
      </c>
      <c r="BD108" s="145">
        <f t="shared" si="28"/>
        <v>0</v>
      </c>
      <c r="BE108" s="145">
        <f t="shared" si="29"/>
        <v>0</v>
      </c>
      <c r="CA108" s="174">
        <v>1</v>
      </c>
      <c r="CB108" s="174">
        <v>7</v>
      </c>
      <c r="CZ108" s="145">
        <v>0</v>
      </c>
    </row>
    <row r="109" spans="1:104" ht="12.75">
      <c r="A109" s="168">
        <v>62</v>
      </c>
      <c r="B109" s="169" t="s">
        <v>252</v>
      </c>
      <c r="C109" s="170" t="s">
        <v>253</v>
      </c>
      <c r="D109" s="171" t="s">
        <v>106</v>
      </c>
      <c r="E109" s="172">
        <v>50</v>
      </c>
      <c r="F109" s="172"/>
      <c r="G109" s="173">
        <f t="shared" si="24"/>
        <v>0</v>
      </c>
      <c r="O109" s="167">
        <v>2</v>
      </c>
      <c r="AA109" s="145">
        <v>1</v>
      </c>
      <c r="AB109" s="145">
        <v>7</v>
      </c>
      <c r="AC109" s="145">
        <v>7</v>
      </c>
      <c r="AZ109" s="145">
        <v>2</v>
      </c>
      <c r="BA109" s="145">
        <f t="shared" si="25"/>
        <v>0</v>
      </c>
      <c r="BB109" s="145">
        <f t="shared" si="26"/>
        <v>0</v>
      </c>
      <c r="BC109" s="145">
        <f t="shared" si="27"/>
        <v>0</v>
      </c>
      <c r="BD109" s="145">
        <f t="shared" si="28"/>
        <v>0</v>
      </c>
      <c r="BE109" s="145">
        <f t="shared" si="29"/>
        <v>0</v>
      </c>
      <c r="CA109" s="174">
        <v>1</v>
      </c>
      <c r="CB109" s="174">
        <v>7</v>
      </c>
      <c r="CZ109" s="145">
        <v>0.0024</v>
      </c>
    </row>
    <row r="110" spans="1:104" ht="12.75">
      <c r="A110" s="168">
        <v>63</v>
      </c>
      <c r="B110" s="169" t="s">
        <v>254</v>
      </c>
      <c r="C110" s="170" t="s">
        <v>255</v>
      </c>
      <c r="D110" s="171" t="s">
        <v>109</v>
      </c>
      <c r="E110" s="172">
        <v>103</v>
      </c>
      <c r="F110" s="172"/>
      <c r="G110" s="173">
        <f t="shared" si="24"/>
        <v>0</v>
      </c>
      <c r="O110" s="167">
        <v>2</v>
      </c>
      <c r="AA110" s="145">
        <v>1</v>
      </c>
      <c r="AB110" s="145">
        <v>7</v>
      </c>
      <c r="AC110" s="145">
        <v>7</v>
      </c>
      <c r="AZ110" s="145">
        <v>2</v>
      </c>
      <c r="BA110" s="145">
        <f t="shared" si="25"/>
        <v>0</v>
      </c>
      <c r="BB110" s="145">
        <f t="shared" si="26"/>
        <v>0</v>
      </c>
      <c r="BC110" s="145">
        <f t="shared" si="27"/>
        <v>0</v>
      </c>
      <c r="BD110" s="145">
        <f t="shared" si="28"/>
        <v>0</v>
      </c>
      <c r="BE110" s="145">
        <f t="shared" si="29"/>
        <v>0</v>
      </c>
      <c r="CA110" s="174">
        <v>1</v>
      </c>
      <c r="CB110" s="174">
        <v>7</v>
      </c>
      <c r="CZ110" s="145">
        <v>4E-05</v>
      </c>
    </row>
    <row r="111" spans="1:104" ht="12.75">
      <c r="A111" s="168">
        <v>64</v>
      </c>
      <c r="B111" s="169" t="s">
        <v>256</v>
      </c>
      <c r="C111" s="170" t="s">
        <v>257</v>
      </c>
      <c r="D111" s="171" t="s">
        <v>106</v>
      </c>
      <c r="E111" s="172">
        <v>5</v>
      </c>
      <c r="F111" s="172"/>
      <c r="G111" s="173">
        <f t="shared" si="24"/>
        <v>0</v>
      </c>
      <c r="O111" s="167">
        <v>2</v>
      </c>
      <c r="AA111" s="145">
        <v>1</v>
      </c>
      <c r="AB111" s="145">
        <v>7</v>
      </c>
      <c r="AC111" s="145">
        <v>7</v>
      </c>
      <c r="AZ111" s="145">
        <v>2</v>
      </c>
      <c r="BA111" s="145">
        <f t="shared" si="25"/>
        <v>0</v>
      </c>
      <c r="BB111" s="145">
        <f t="shared" si="26"/>
        <v>0</v>
      </c>
      <c r="BC111" s="145">
        <f t="shared" si="27"/>
        <v>0</v>
      </c>
      <c r="BD111" s="145">
        <f t="shared" si="28"/>
        <v>0</v>
      </c>
      <c r="BE111" s="145">
        <f t="shared" si="29"/>
        <v>0</v>
      </c>
      <c r="CA111" s="174">
        <v>1</v>
      </c>
      <c r="CB111" s="174">
        <v>7</v>
      </c>
      <c r="CZ111" s="145">
        <v>0</v>
      </c>
    </row>
    <row r="112" spans="1:104" ht="12.75">
      <c r="A112" s="168">
        <v>65</v>
      </c>
      <c r="B112" s="169" t="s">
        <v>258</v>
      </c>
      <c r="C112" s="170" t="s">
        <v>259</v>
      </c>
      <c r="D112" s="171" t="s">
        <v>62</v>
      </c>
      <c r="E112" s="172">
        <v>534.531</v>
      </c>
      <c r="F112" s="172"/>
      <c r="G112" s="173">
        <f t="shared" si="24"/>
        <v>0</v>
      </c>
      <c r="O112" s="167">
        <v>2</v>
      </c>
      <c r="AA112" s="145">
        <v>7</v>
      </c>
      <c r="AB112" s="145">
        <v>1002</v>
      </c>
      <c r="AC112" s="145">
        <v>5</v>
      </c>
      <c r="AZ112" s="145">
        <v>2</v>
      </c>
      <c r="BA112" s="145">
        <f t="shared" si="25"/>
        <v>0</v>
      </c>
      <c r="BB112" s="145">
        <f t="shared" si="26"/>
        <v>0</v>
      </c>
      <c r="BC112" s="145">
        <f t="shared" si="27"/>
        <v>0</v>
      </c>
      <c r="BD112" s="145">
        <f t="shared" si="28"/>
        <v>0</v>
      </c>
      <c r="BE112" s="145">
        <f t="shared" si="29"/>
        <v>0</v>
      </c>
      <c r="CA112" s="174">
        <v>7</v>
      </c>
      <c r="CB112" s="174">
        <v>1002</v>
      </c>
      <c r="CZ112" s="145">
        <v>0</v>
      </c>
    </row>
    <row r="113" spans="1:57" ht="12.75">
      <c r="A113" s="175"/>
      <c r="B113" s="176" t="s">
        <v>77</v>
      </c>
      <c r="C113" s="177" t="str">
        <f>CONCATENATE(B106," ",C106)</f>
        <v>771 Podlahy z dlaždic a obklady</v>
      </c>
      <c r="D113" s="178"/>
      <c r="E113" s="179"/>
      <c r="F113" s="180"/>
      <c r="G113" s="181">
        <f>SUM(G106:G112)</f>
        <v>0</v>
      </c>
      <c r="O113" s="167">
        <v>4</v>
      </c>
      <c r="BA113" s="182">
        <f>SUM(BA106:BA112)</f>
        <v>0</v>
      </c>
      <c r="BB113" s="182">
        <f>SUM(BB106:BB112)</f>
        <v>0</v>
      </c>
      <c r="BC113" s="182">
        <f>SUM(BC106:BC112)</f>
        <v>0</v>
      </c>
      <c r="BD113" s="182">
        <f>SUM(BD106:BD112)</f>
        <v>0</v>
      </c>
      <c r="BE113" s="182">
        <f>SUM(BE106:BE112)</f>
        <v>0</v>
      </c>
    </row>
    <row r="114" spans="1:15" ht="12.75">
      <c r="A114" s="160" t="s">
        <v>74</v>
      </c>
      <c r="B114" s="161" t="s">
        <v>260</v>
      </c>
      <c r="C114" s="162" t="s">
        <v>261</v>
      </c>
      <c r="D114" s="163"/>
      <c r="E114" s="164"/>
      <c r="F114" s="164"/>
      <c r="G114" s="165"/>
      <c r="H114" s="166"/>
      <c r="I114" s="166"/>
      <c r="O114" s="167">
        <v>1</v>
      </c>
    </row>
    <row r="115" spans="1:104" ht="12.75">
      <c r="A115" s="168">
        <v>66</v>
      </c>
      <c r="B115" s="169" t="s">
        <v>262</v>
      </c>
      <c r="C115" s="170" t="s">
        <v>263</v>
      </c>
      <c r="D115" s="171" t="s">
        <v>106</v>
      </c>
      <c r="E115" s="172">
        <v>10</v>
      </c>
      <c r="F115" s="172"/>
      <c r="G115" s="173">
        <f>E115*F115</f>
        <v>0</v>
      </c>
      <c r="O115" s="167">
        <v>2</v>
      </c>
      <c r="AA115" s="145">
        <v>1</v>
      </c>
      <c r="AB115" s="145">
        <v>7</v>
      </c>
      <c r="AC115" s="145">
        <v>7</v>
      </c>
      <c r="AZ115" s="145">
        <v>2</v>
      </c>
      <c r="BA115" s="145">
        <f>IF(AZ115=1,G115,0)</f>
        <v>0</v>
      </c>
      <c r="BB115" s="145">
        <f>IF(AZ115=2,G115,0)</f>
        <v>0</v>
      </c>
      <c r="BC115" s="145">
        <f>IF(AZ115=3,G115,0)</f>
        <v>0</v>
      </c>
      <c r="BD115" s="145">
        <f>IF(AZ115=4,G115,0)</f>
        <v>0</v>
      </c>
      <c r="BE115" s="145">
        <f>IF(AZ115=5,G115,0)</f>
        <v>0</v>
      </c>
      <c r="CA115" s="174">
        <v>1</v>
      </c>
      <c r="CB115" s="174">
        <v>7</v>
      </c>
      <c r="CZ115" s="145">
        <v>0.0045</v>
      </c>
    </row>
    <row r="116" spans="1:104" ht="12.75">
      <c r="A116" s="168">
        <v>67</v>
      </c>
      <c r="B116" s="169" t="s">
        <v>264</v>
      </c>
      <c r="C116" s="170" t="s">
        <v>265</v>
      </c>
      <c r="D116" s="171" t="s">
        <v>106</v>
      </c>
      <c r="E116" s="172">
        <v>10</v>
      </c>
      <c r="F116" s="172"/>
      <c r="G116" s="173">
        <f>E116*F116</f>
        <v>0</v>
      </c>
      <c r="O116" s="167">
        <v>2</v>
      </c>
      <c r="AA116" s="145">
        <v>1</v>
      </c>
      <c r="AB116" s="145">
        <v>7</v>
      </c>
      <c r="AC116" s="145">
        <v>7</v>
      </c>
      <c r="AZ116" s="145">
        <v>2</v>
      </c>
      <c r="BA116" s="145">
        <f>IF(AZ116=1,G116,0)</f>
        <v>0</v>
      </c>
      <c r="BB116" s="145">
        <f>IF(AZ116=2,G116,0)</f>
        <v>0</v>
      </c>
      <c r="BC116" s="145">
        <f>IF(AZ116=3,G116,0)</f>
        <v>0</v>
      </c>
      <c r="BD116" s="145">
        <f>IF(AZ116=4,G116,0)</f>
        <v>0</v>
      </c>
      <c r="BE116" s="145">
        <f>IF(AZ116=5,G116,0)</f>
        <v>0</v>
      </c>
      <c r="CA116" s="174">
        <v>1</v>
      </c>
      <c r="CB116" s="174">
        <v>7</v>
      </c>
      <c r="CZ116" s="145">
        <v>6E-05</v>
      </c>
    </row>
    <row r="117" spans="1:104" ht="12.75">
      <c r="A117" s="168">
        <v>68</v>
      </c>
      <c r="B117" s="169" t="s">
        <v>266</v>
      </c>
      <c r="C117" s="170" t="s">
        <v>267</v>
      </c>
      <c r="D117" s="171" t="s">
        <v>92</v>
      </c>
      <c r="E117" s="172">
        <v>0.0456</v>
      </c>
      <c r="F117" s="172"/>
      <c r="G117" s="173">
        <f>E117*F117</f>
        <v>0</v>
      </c>
      <c r="O117" s="167">
        <v>2</v>
      </c>
      <c r="AA117" s="145">
        <v>7</v>
      </c>
      <c r="AB117" s="145">
        <v>1001</v>
      </c>
      <c r="AC117" s="145">
        <v>5</v>
      </c>
      <c r="AZ117" s="145">
        <v>2</v>
      </c>
      <c r="BA117" s="145">
        <f>IF(AZ117=1,G117,0)</f>
        <v>0</v>
      </c>
      <c r="BB117" s="145">
        <f>IF(AZ117=2,G117,0)</f>
        <v>0</v>
      </c>
      <c r="BC117" s="145">
        <f>IF(AZ117=3,G117,0)</f>
        <v>0</v>
      </c>
      <c r="BD117" s="145">
        <f>IF(AZ117=4,G117,0)</f>
        <v>0</v>
      </c>
      <c r="BE117" s="145">
        <f>IF(AZ117=5,G117,0)</f>
        <v>0</v>
      </c>
      <c r="CA117" s="174">
        <v>7</v>
      </c>
      <c r="CB117" s="174">
        <v>1001</v>
      </c>
      <c r="CZ117" s="145">
        <v>0</v>
      </c>
    </row>
    <row r="118" spans="1:57" ht="12.75">
      <c r="A118" s="175"/>
      <c r="B118" s="176" t="s">
        <v>77</v>
      </c>
      <c r="C118" s="177" t="str">
        <f>CONCATENATE(B114," ",C114)</f>
        <v>777 Podlahy ze syntetických hmot</v>
      </c>
      <c r="D118" s="178"/>
      <c r="E118" s="179"/>
      <c r="F118" s="180"/>
      <c r="G118" s="181">
        <f>SUM(G114:G117)</f>
        <v>0</v>
      </c>
      <c r="O118" s="167">
        <v>4</v>
      </c>
      <c r="BA118" s="182">
        <f>SUM(BA114:BA117)</f>
        <v>0</v>
      </c>
      <c r="BB118" s="182">
        <f>SUM(BB114:BB117)</f>
        <v>0</v>
      </c>
      <c r="BC118" s="182">
        <f>SUM(BC114:BC117)</f>
        <v>0</v>
      </c>
      <c r="BD118" s="182">
        <f>SUM(BD114:BD117)</f>
        <v>0</v>
      </c>
      <c r="BE118" s="182">
        <f>SUM(BE114:BE117)</f>
        <v>0</v>
      </c>
    </row>
    <row r="119" spans="1:15" ht="12.75">
      <c r="A119" s="160" t="s">
        <v>74</v>
      </c>
      <c r="B119" s="161" t="s">
        <v>268</v>
      </c>
      <c r="C119" s="162" t="s">
        <v>269</v>
      </c>
      <c r="D119" s="163"/>
      <c r="E119" s="164"/>
      <c r="F119" s="164"/>
      <c r="G119" s="165"/>
      <c r="H119" s="166"/>
      <c r="I119" s="166"/>
      <c r="O119" s="167">
        <v>1</v>
      </c>
    </row>
    <row r="120" spans="1:104" ht="12.75">
      <c r="A120" s="168">
        <v>69</v>
      </c>
      <c r="B120" s="169" t="s">
        <v>270</v>
      </c>
      <c r="C120" s="170" t="s">
        <v>271</v>
      </c>
      <c r="D120" s="171" t="s">
        <v>106</v>
      </c>
      <c r="E120" s="172">
        <v>105</v>
      </c>
      <c r="F120" s="172"/>
      <c r="G120" s="173">
        <f aca="true" t="shared" si="30" ref="G120:G129">E120*F120</f>
        <v>0</v>
      </c>
      <c r="O120" s="167">
        <v>2</v>
      </c>
      <c r="AA120" s="145">
        <v>11</v>
      </c>
      <c r="AB120" s="145">
        <v>3</v>
      </c>
      <c r="AC120" s="145">
        <v>7</v>
      </c>
      <c r="AZ120" s="145">
        <v>2</v>
      </c>
      <c r="BA120" s="145">
        <f aca="true" t="shared" si="31" ref="BA120:BA129">IF(AZ120=1,G120,0)</f>
        <v>0</v>
      </c>
      <c r="BB120" s="145">
        <f aca="true" t="shared" si="32" ref="BB120:BB129">IF(AZ120=2,G120,0)</f>
        <v>0</v>
      </c>
      <c r="BC120" s="145">
        <f aca="true" t="shared" si="33" ref="BC120:BC129">IF(AZ120=3,G120,0)</f>
        <v>0</v>
      </c>
      <c r="BD120" s="145">
        <f aca="true" t="shared" si="34" ref="BD120:BD129">IF(AZ120=4,G120,0)</f>
        <v>0</v>
      </c>
      <c r="BE120" s="145">
        <f aca="true" t="shared" si="35" ref="BE120:BE129">IF(AZ120=5,G120,0)</f>
        <v>0</v>
      </c>
      <c r="CA120" s="174">
        <v>11</v>
      </c>
      <c r="CB120" s="174">
        <v>3</v>
      </c>
      <c r="CZ120" s="145">
        <v>0.0135</v>
      </c>
    </row>
    <row r="121" spans="1:104" ht="12.75">
      <c r="A121" s="168">
        <v>70</v>
      </c>
      <c r="B121" s="169" t="s">
        <v>272</v>
      </c>
      <c r="C121" s="170" t="s">
        <v>273</v>
      </c>
      <c r="D121" s="171" t="s">
        <v>106</v>
      </c>
      <c r="E121" s="172">
        <v>98</v>
      </c>
      <c r="F121" s="172"/>
      <c r="G121" s="173">
        <f t="shared" si="30"/>
        <v>0</v>
      </c>
      <c r="O121" s="167">
        <v>2</v>
      </c>
      <c r="AA121" s="145">
        <v>1</v>
      </c>
      <c r="AB121" s="145">
        <v>7</v>
      </c>
      <c r="AC121" s="145">
        <v>7</v>
      </c>
      <c r="AZ121" s="145">
        <v>2</v>
      </c>
      <c r="BA121" s="145">
        <f t="shared" si="31"/>
        <v>0</v>
      </c>
      <c r="BB121" s="145">
        <f t="shared" si="32"/>
        <v>0</v>
      </c>
      <c r="BC121" s="145">
        <f t="shared" si="33"/>
        <v>0</v>
      </c>
      <c r="BD121" s="145">
        <f t="shared" si="34"/>
        <v>0</v>
      </c>
      <c r="BE121" s="145">
        <f t="shared" si="35"/>
        <v>0</v>
      </c>
      <c r="CA121" s="174">
        <v>1</v>
      </c>
      <c r="CB121" s="174">
        <v>7</v>
      </c>
      <c r="CZ121" s="145">
        <v>0</v>
      </c>
    </row>
    <row r="122" spans="1:104" ht="12.75">
      <c r="A122" s="168">
        <v>71</v>
      </c>
      <c r="B122" s="169" t="s">
        <v>274</v>
      </c>
      <c r="C122" s="170" t="s">
        <v>275</v>
      </c>
      <c r="D122" s="171" t="s">
        <v>109</v>
      </c>
      <c r="E122" s="172">
        <v>150</v>
      </c>
      <c r="F122" s="172"/>
      <c r="G122" s="173">
        <f t="shared" si="30"/>
        <v>0</v>
      </c>
      <c r="O122" s="167">
        <v>2</v>
      </c>
      <c r="AA122" s="145">
        <v>1</v>
      </c>
      <c r="AB122" s="145">
        <v>0</v>
      </c>
      <c r="AC122" s="145">
        <v>0</v>
      </c>
      <c r="AZ122" s="145">
        <v>2</v>
      </c>
      <c r="BA122" s="145">
        <f t="shared" si="31"/>
        <v>0</v>
      </c>
      <c r="BB122" s="145">
        <f t="shared" si="32"/>
        <v>0</v>
      </c>
      <c r="BC122" s="145">
        <f t="shared" si="33"/>
        <v>0</v>
      </c>
      <c r="BD122" s="145">
        <f t="shared" si="34"/>
        <v>0</v>
      </c>
      <c r="BE122" s="145">
        <f t="shared" si="35"/>
        <v>0</v>
      </c>
      <c r="CA122" s="174">
        <v>1</v>
      </c>
      <c r="CB122" s="174">
        <v>0</v>
      </c>
      <c r="CZ122" s="145">
        <v>0</v>
      </c>
    </row>
    <row r="123" spans="1:104" ht="12.75">
      <c r="A123" s="168">
        <v>72</v>
      </c>
      <c r="B123" s="169" t="s">
        <v>276</v>
      </c>
      <c r="C123" s="170" t="s">
        <v>277</v>
      </c>
      <c r="D123" s="171" t="s">
        <v>109</v>
      </c>
      <c r="E123" s="172">
        <v>45</v>
      </c>
      <c r="F123" s="172"/>
      <c r="G123" s="173">
        <f t="shared" si="30"/>
        <v>0</v>
      </c>
      <c r="O123" s="167">
        <v>2</v>
      </c>
      <c r="AA123" s="145">
        <v>1</v>
      </c>
      <c r="AB123" s="145">
        <v>7</v>
      </c>
      <c r="AC123" s="145">
        <v>7</v>
      </c>
      <c r="AZ123" s="145">
        <v>2</v>
      </c>
      <c r="BA123" s="145">
        <f t="shared" si="31"/>
        <v>0</v>
      </c>
      <c r="BB123" s="145">
        <f t="shared" si="32"/>
        <v>0</v>
      </c>
      <c r="BC123" s="145">
        <f t="shared" si="33"/>
        <v>0</v>
      </c>
      <c r="BD123" s="145">
        <f t="shared" si="34"/>
        <v>0</v>
      </c>
      <c r="BE123" s="145">
        <f t="shared" si="35"/>
        <v>0</v>
      </c>
      <c r="CA123" s="174">
        <v>1</v>
      </c>
      <c r="CB123" s="174">
        <v>7</v>
      </c>
      <c r="CZ123" s="145">
        <v>0</v>
      </c>
    </row>
    <row r="124" spans="1:104" ht="12.75">
      <c r="A124" s="168">
        <v>73</v>
      </c>
      <c r="B124" s="169" t="s">
        <v>278</v>
      </c>
      <c r="C124" s="170" t="s">
        <v>279</v>
      </c>
      <c r="D124" s="171" t="s">
        <v>106</v>
      </c>
      <c r="E124" s="172">
        <v>98</v>
      </c>
      <c r="F124" s="172"/>
      <c r="G124" s="173">
        <f t="shared" si="30"/>
        <v>0</v>
      </c>
      <c r="O124" s="167">
        <v>2</v>
      </c>
      <c r="AA124" s="145">
        <v>1</v>
      </c>
      <c r="AB124" s="145">
        <v>7</v>
      </c>
      <c r="AC124" s="145">
        <v>7</v>
      </c>
      <c r="AZ124" s="145">
        <v>2</v>
      </c>
      <c r="BA124" s="145">
        <f t="shared" si="31"/>
        <v>0</v>
      </c>
      <c r="BB124" s="145">
        <f t="shared" si="32"/>
        <v>0</v>
      </c>
      <c r="BC124" s="145">
        <f t="shared" si="33"/>
        <v>0</v>
      </c>
      <c r="BD124" s="145">
        <f t="shared" si="34"/>
        <v>0</v>
      </c>
      <c r="BE124" s="145">
        <f t="shared" si="35"/>
        <v>0</v>
      </c>
      <c r="CA124" s="174">
        <v>1</v>
      </c>
      <c r="CB124" s="174">
        <v>7</v>
      </c>
      <c r="CZ124" s="145">
        <v>0.0017</v>
      </c>
    </row>
    <row r="125" spans="1:104" ht="12.75">
      <c r="A125" s="168">
        <v>74</v>
      </c>
      <c r="B125" s="169" t="s">
        <v>280</v>
      </c>
      <c r="C125" s="170" t="s">
        <v>281</v>
      </c>
      <c r="D125" s="171" t="s">
        <v>106</v>
      </c>
      <c r="E125" s="172">
        <v>27.2</v>
      </c>
      <c r="F125" s="172"/>
      <c r="G125" s="173">
        <f t="shared" si="30"/>
        <v>0</v>
      </c>
      <c r="O125" s="167">
        <v>2</v>
      </c>
      <c r="AA125" s="145">
        <v>1</v>
      </c>
      <c r="AB125" s="145">
        <v>7</v>
      </c>
      <c r="AC125" s="145">
        <v>7</v>
      </c>
      <c r="AZ125" s="145">
        <v>2</v>
      </c>
      <c r="BA125" s="145">
        <f t="shared" si="31"/>
        <v>0</v>
      </c>
      <c r="BB125" s="145">
        <f t="shared" si="32"/>
        <v>0</v>
      </c>
      <c r="BC125" s="145">
        <f t="shared" si="33"/>
        <v>0</v>
      </c>
      <c r="BD125" s="145">
        <f t="shared" si="34"/>
        <v>0</v>
      </c>
      <c r="BE125" s="145">
        <f t="shared" si="35"/>
        <v>0</v>
      </c>
      <c r="CA125" s="174">
        <v>1</v>
      </c>
      <c r="CB125" s="174">
        <v>7</v>
      </c>
      <c r="CZ125" s="145">
        <v>0</v>
      </c>
    </row>
    <row r="126" spans="1:104" ht="12.75">
      <c r="A126" s="168">
        <v>75</v>
      </c>
      <c r="B126" s="169" t="s">
        <v>282</v>
      </c>
      <c r="C126" s="170" t="s">
        <v>283</v>
      </c>
      <c r="D126" s="171" t="s">
        <v>109</v>
      </c>
      <c r="E126" s="172">
        <v>98</v>
      </c>
      <c r="F126" s="172"/>
      <c r="G126" s="173">
        <f t="shared" si="30"/>
        <v>0</v>
      </c>
      <c r="O126" s="167">
        <v>2</v>
      </c>
      <c r="AA126" s="145">
        <v>1</v>
      </c>
      <c r="AB126" s="145">
        <v>7</v>
      </c>
      <c r="AC126" s="145">
        <v>7</v>
      </c>
      <c r="AZ126" s="145">
        <v>2</v>
      </c>
      <c r="BA126" s="145">
        <f t="shared" si="31"/>
        <v>0</v>
      </c>
      <c r="BB126" s="145">
        <f t="shared" si="32"/>
        <v>0</v>
      </c>
      <c r="BC126" s="145">
        <f t="shared" si="33"/>
        <v>0</v>
      </c>
      <c r="BD126" s="145">
        <f t="shared" si="34"/>
        <v>0</v>
      </c>
      <c r="BE126" s="145">
        <f t="shared" si="35"/>
        <v>0</v>
      </c>
      <c r="CA126" s="174">
        <v>1</v>
      </c>
      <c r="CB126" s="174">
        <v>7</v>
      </c>
      <c r="CZ126" s="145">
        <v>0.00031</v>
      </c>
    </row>
    <row r="127" spans="1:104" ht="12.75">
      <c r="A127" s="168">
        <v>76</v>
      </c>
      <c r="B127" s="169" t="s">
        <v>284</v>
      </c>
      <c r="C127" s="170" t="s">
        <v>285</v>
      </c>
      <c r="D127" s="171" t="s">
        <v>106</v>
      </c>
      <c r="E127" s="172">
        <v>98</v>
      </c>
      <c r="F127" s="172"/>
      <c r="G127" s="173">
        <f t="shared" si="30"/>
        <v>0</v>
      </c>
      <c r="O127" s="167">
        <v>2</v>
      </c>
      <c r="AA127" s="145">
        <v>1</v>
      </c>
      <c r="AB127" s="145">
        <v>7</v>
      </c>
      <c r="AC127" s="145">
        <v>7</v>
      </c>
      <c r="AZ127" s="145">
        <v>2</v>
      </c>
      <c r="BA127" s="145">
        <f t="shared" si="31"/>
        <v>0</v>
      </c>
      <c r="BB127" s="145">
        <f t="shared" si="32"/>
        <v>0</v>
      </c>
      <c r="BC127" s="145">
        <f t="shared" si="33"/>
        <v>0</v>
      </c>
      <c r="BD127" s="145">
        <f t="shared" si="34"/>
        <v>0</v>
      </c>
      <c r="BE127" s="145">
        <f t="shared" si="35"/>
        <v>0</v>
      </c>
      <c r="CA127" s="174">
        <v>1</v>
      </c>
      <c r="CB127" s="174">
        <v>7</v>
      </c>
      <c r="CZ127" s="145">
        <v>0.0003</v>
      </c>
    </row>
    <row r="128" spans="1:104" ht="12.75">
      <c r="A128" s="168">
        <v>77</v>
      </c>
      <c r="B128" s="169" t="s">
        <v>286</v>
      </c>
      <c r="C128" s="170" t="s">
        <v>287</v>
      </c>
      <c r="D128" s="171" t="s">
        <v>154</v>
      </c>
      <c r="E128" s="172">
        <v>8</v>
      </c>
      <c r="F128" s="172"/>
      <c r="G128" s="173">
        <f t="shared" si="30"/>
        <v>0</v>
      </c>
      <c r="O128" s="167">
        <v>2</v>
      </c>
      <c r="AA128" s="145">
        <v>1</v>
      </c>
      <c r="AB128" s="145">
        <v>7</v>
      </c>
      <c r="AC128" s="145">
        <v>7</v>
      </c>
      <c r="AZ128" s="145">
        <v>2</v>
      </c>
      <c r="BA128" s="145">
        <f t="shared" si="31"/>
        <v>0</v>
      </c>
      <c r="BB128" s="145">
        <f t="shared" si="32"/>
        <v>0</v>
      </c>
      <c r="BC128" s="145">
        <f t="shared" si="33"/>
        <v>0</v>
      </c>
      <c r="BD128" s="145">
        <f t="shared" si="34"/>
        <v>0</v>
      </c>
      <c r="BE128" s="145">
        <f t="shared" si="35"/>
        <v>0</v>
      </c>
      <c r="CA128" s="174">
        <v>1</v>
      </c>
      <c r="CB128" s="174">
        <v>7</v>
      </c>
      <c r="CZ128" s="145">
        <v>0</v>
      </c>
    </row>
    <row r="129" spans="1:104" ht="12.75">
      <c r="A129" s="168">
        <v>78</v>
      </c>
      <c r="B129" s="169" t="s">
        <v>288</v>
      </c>
      <c r="C129" s="170" t="s">
        <v>289</v>
      </c>
      <c r="D129" s="171" t="s">
        <v>62</v>
      </c>
      <c r="E129" s="172">
        <v>1137.98</v>
      </c>
      <c r="F129" s="172"/>
      <c r="G129" s="173">
        <f t="shared" si="30"/>
        <v>0</v>
      </c>
      <c r="O129" s="167">
        <v>2</v>
      </c>
      <c r="AA129" s="145">
        <v>7</v>
      </c>
      <c r="AB129" s="145">
        <v>1002</v>
      </c>
      <c r="AC129" s="145">
        <v>5</v>
      </c>
      <c r="AZ129" s="145">
        <v>2</v>
      </c>
      <c r="BA129" s="145">
        <f t="shared" si="31"/>
        <v>0</v>
      </c>
      <c r="BB129" s="145">
        <f t="shared" si="32"/>
        <v>0</v>
      </c>
      <c r="BC129" s="145">
        <f t="shared" si="33"/>
        <v>0</v>
      </c>
      <c r="BD129" s="145">
        <f t="shared" si="34"/>
        <v>0</v>
      </c>
      <c r="BE129" s="145">
        <f t="shared" si="35"/>
        <v>0</v>
      </c>
      <c r="CA129" s="174">
        <v>7</v>
      </c>
      <c r="CB129" s="174">
        <v>1002</v>
      </c>
      <c r="CZ129" s="145">
        <v>0</v>
      </c>
    </row>
    <row r="130" spans="1:57" ht="12.75">
      <c r="A130" s="175"/>
      <c r="B130" s="176" t="s">
        <v>77</v>
      </c>
      <c r="C130" s="177" t="str">
        <f>CONCATENATE(B119," ",C119)</f>
        <v>781 Obklady keramické</v>
      </c>
      <c r="D130" s="178"/>
      <c r="E130" s="179"/>
      <c r="F130" s="180"/>
      <c r="G130" s="181">
        <f>SUM(G119:G129)</f>
        <v>0</v>
      </c>
      <c r="O130" s="167">
        <v>4</v>
      </c>
      <c r="BA130" s="182">
        <f>SUM(BA119:BA129)</f>
        <v>0</v>
      </c>
      <c r="BB130" s="182">
        <f>SUM(BB119:BB129)</f>
        <v>0</v>
      </c>
      <c r="BC130" s="182">
        <f>SUM(BC119:BC129)</f>
        <v>0</v>
      </c>
      <c r="BD130" s="182">
        <f>SUM(BD119:BD129)</f>
        <v>0</v>
      </c>
      <c r="BE130" s="182">
        <f>SUM(BE119:BE129)</f>
        <v>0</v>
      </c>
    </row>
    <row r="131" spans="1:15" ht="12.75">
      <c r="A131" s="160" t="s">
        <v>74</v>
      </c>
      <c r="B131" s="161" t="s">
        <v>290</v>
      </c>
      <c r="C131" s="162" t="s">
        <v>291</v>
      </c>
      <c r="D131" s="163"/>
      <c r="E131" s="164"/>
      <c r="F131" s="164"/>
      <c r="G131" s="165"/>
      <c r="H131" s="166"/>
      <c r="I131" s="166"/>
      <c r="O131" s="167">
        <v>1</v>
      </c>
    </row>
    <row r="132" spans="1:104" ht="12.75">
      <c r="A132" s="168">
        <v>79</v>
      </c>
      <c r="B132" s="169" t="s">
        <v>292</v>
      </c>
      <c r="C132" s="170" t="s">
        <v>293</v>
      </c>
      <c r="D132" s="171" t="s">
        <v>294</v>
      </c>
      <c r="E132" s="172">
        <v>18.8</v>
      </c>
      <c r="F132" s="172"/>
      <c r="G132" s="173">
        <f>E132*F132</f>
        <v>0</v>
      </c>
      <c r="O132" s="167">
        <v>2</v>
      </c>
      <c r="AA132" s="145">
        <v>1</v>
      </c>
      <c r="AB132" s="145">
        <v>7</v>
      </c>
      <c r="AC132" s="145">
        <v>7</v>
      </c>
      <c r="AZ132" s="145">
        <v>2</v>
      </c>
      <c r="BA132" s="145">
        <f>IF(AZ132=1,G132,0)</f>
        <v>0</v>
      </c>
      <c r="BB132" s="145">
        <f>IF(AZ132=2,G132,0)</f>
        <v>0</v>
      </c>
      <c r="BC132" s="145">
        <f>IF(AZ132=3,G132,0)</f>
        <v>0</v>
      </c>
      <c r="BD132" s="145">
        <f>IF(AZ132=4,G132,0)</f>
        <v>0</v>
      </c>
      <c r="BE132" s="145">
        <f>IF(AZ132=5,G132,0)</f>
        <v>0</v>
      </c>
      <c r="CA132" s="174">
        <v>1</v>
      </c>
      <c r="CB132" s="174">
        <v>7</v>
      </c>
      <c r="CZ132" s="145">
        <v>0</v>
      </c>
    </row>
    <row r="133" spans="1:57" ht="12.75">
      <c r="A133" s="175"/>
      <c r="B133" s="176" t="s">
        <v>77</v>
      </c>
      <c r="C133" s="177" t="str">
        <f>CONCATENATE(B131," ",C131)</f>
        <v>783 Nátěry</v>
      </c>
      <c r="D133" s="178"/>
      <c r="E133" s="179"/>
      <c r="F133" s="180"/>
      <c r="G133" s="181">
        <f>SUM(G131:G132)</f>
        <v>0</v>
      </c>
      <c r="O133" s="167">
        <v>4</v>
      </c>
      <c r="BA133" s="182">
        <f>SUM(BA131:BA132)</f>
        <v>0</v>
      </c>
      <c r="BB133" s="182">
        <f>SUM(BB131:BB132)</f>
        <v>0</v>
      </c>
      <c r="BC133" s="182">
        <f>SUM(BC131:BC132)</f>
        <v>0</v>
      </c>
      <c r="BD133" s="182">
        <f>SUM(BD131:BD132)</f>
        <v>0</v>
      </c>
      <c r="BE133" s="182">
        <f>SUM(BE131:BE132)</f>
        <v>0</v>
      </c>
    </row>
    <row r="134" spans="1:15" ht="12.75">
      <c r="A134" s="160" t="s">
        <v>74</v>
      </c>
      <c r="B134" s="161" t="s">
        <v>295</v>
      </c>
      <c r="C134" s="162" t="s">
        <v>296</v>
      </c>
      <c r="D134" s="163"/>
      <c r="E134" s="164"/>
      <c r="F134" s="164"/>
      <c r="G134" s="165"/>
      <c r="H134" s="166"/>
      <c r="I134" s="166"/>
      <c r="O134" s="167">
        <v>1</v>
      </c>
    </row>
    <row r="135" spans="1:104" ht="12.75">
      <c r="A135" s="168">
        <v>80</v>
      </c>
      <c r="B135" s="169" t="s">
        <v>297</v>
      </c>
      <c r="C135" s="170" t="s">
        <v>298</v>
      </c>
      <c r="D135" s="171" t="s">
        <v>106</v>
      </c>
      <c r="E135" s="172">
        <v>50</v>
      </c>
      <c r="F135" s="172"/>
      <c r="G135" s="173">
        <f>E135*F135</f>
        <v>0</v>
      </c>
      <c r="O135" s="167">
        <v>2</v>
      </c>
      <c r="AA135" s="145">
        <v>1</v>
      </c>
      <c r="AB135" s="145">
        <v>7</v>
      </c>
      <c r="AC135" s="145">
        <v>7</v>
      </c>
      <c r="AZ135" s="145">
        <v>2</v>
      </c>
      <c r="BA135" s="145">
        <f>IF(AZ135=1,G135,0)</f>
        <v>0</v>
      </c>
      <c r="BB135" s="145">
        <f>IF(AZ135=2,G135,0)</f>
        <v>0</v>
      </c>
      <c r="BC135" s="145">
        <f>IF(AZ135=3,G135,0)</f>
        <v>0</v>
      </c>
      <c r="BD135" s="145">
        <f>IF(AZ135=4,G135,0)</f>
        <v>0</v>
      </c>
      <c r="BE135" s="145">
        <f>IF(AZ135=5,G135,0)</f>
        <v>0</v>
      </c>
      <c r="CA135" s="174">
        <v>1</v>
      </c>
      <c r="CB135" s="174">
        <v>7</v>
      </c>
      <c r="CZ135" s="145">
        <v>0</v>
      </c>
    </row>
    <row r="136" spans="1:104" ht="12.75">
      <c r="A136" s="168">
        <v>81</v>
      </c>
      <c r="B136" s="169" t="s">
        <v>299</v>
      </c>
      <c r="C136" s="170" t="s">
        <v>300</v>
      </c>
      <c r="D136" s="171" t="s">
        <v>159</v>
      </c>
      <c r="E136" s="172">
        <v>100</v>
      </c>
      <c r="F136" s="172"/>
      <c r="G136" s="173">
        <f>E136*F136</f>
        <v>0</v>
      </c>
      <c r="O136" s="167">
        <v>2</v>
      </c>
      <c r="AA136" s="145">
        <v>1</v>
      </c>
      <c r="AB136" s="145">
        <v>7</v>
      </c>
      <c r="AC136" s="145">
        <v>7</v>
      </c>
      <c r="AZ136" s="145">
        <v>2</v>
      </c>
      <c r="BA136" s="145">
        <f>IF(AZ136=1,G136,0)</f>
        <v>0</v>
      </c>
      <c r="BB136" s="145">
        <f>IF(AZ136=2,G136,0)</f>
        <v>0</v>
      </c>
      <c r="BC136" s="145">
        <f>IF(AZ136=3,G136,0)</f>
        <v>0</v>
      </c>
      <c r="BD136" s="145">
        <f>IF(AZ136=4,G136,0)</f>
        <v>0</v>
      </c>
      <c r="BE136" s="145">
        <f>IF(AZ136=5,G136,0)</f>
        <v>0</v>
      </c>
      <c r="CA136" s="174">
        <v>1</v>
      </c>
      <c r="CB136" s="174">
        <v>7</v>
      </c>
      <c r="CZ136" s="145">
        <v>0.00046</v>
      </c>
    </row>
    <row r="137" spans="1:57" ht="12.75">
      <c r="A137" s="175"/>
      <c r="B137" s="176" t="s">
        <v>77</v>
      </c>
      <c r="C137" s="177" t="str">
        <f>CONCATENATE(B134," ",C134)</f>
        <v>784 Malby</v>
      </c>
      <c r="D137" s="178"/>
      <c r="E137" s="179"/>
      <c r="F137" s="180"/>
      <c r="G137" s="181">
        <f>SUM(G134:G136)</f>
        <v>0</v>
      </c>
      <c r="O137" s="167">
        <v>4</v>
      </c>
      <c r="BA137" s="182">
        <f>SUM(BA134:BA136)</f>
        <v>0</v>
      </c>
      <c r="BB137" s="182">
        <f>SUM(BB134:BB136)</f>
        <v>0</v>
      </c>
      <c r="BC137" s="182">
        <f>SUM(BC134:BC136)</f>
        <v>0</v>
      </c>
      <c r="BD137" s="182">
        <f>SUM(BD134:BD136)</f>
        <v>0</v>
      </c>
      <c r="BE137" s="182">
        <f>SUM(BE134:BE136)</f>
        <v>0</v>
      </c>
    </row>
    <row r="138" spans="1:15" ht="12.75">
      <c r="A138" s="160" t="s">
        <v>74</v>
      </c>
      <c r="B138" s="161" t="s">
        <v>301</v>
      </c>
      <c r="C138" s="162" t="s">
        <v>302</v>
      </c>
      <c r="D138" s="163"/>
      <c r="E138" s="164"/>
      <c r="F138" s="164"/>
      <c r="G138" s="165"/>
      <c r="H138" s="166"/>
      <c r="I138" s="166"/>
      <c r="O138" s="167">
        <v>1</v>
      </c>
    </row>
    <row r="139" spans="1:104" ht="12.75">
      <c r="A139" s="168">
        <v>82</v>
      </c>
      <c r="B139" s="169" t="s">
        <v>303</v>
      </c>
      <c r="C139" s="170" t="s">
        <v>304</v>
      </c>
      <c r="D139" s="171" t="s">
        <v>159</v>
      </c>
      <c r="E139" s="172">
        <v>1</v>
      </c>
      <c r="F139" s="172"/>
      <c r="G139" s="173">
        <f>E139*F139</f>
        <v>0</v>
      </c>
      <c r="O139" s="167">
        <v>2</v>
      </c>
      <c r="AA139" s="145">
        <v>11</v>
      </c>
      <c r="AB139" s="145">
        <v>2</v>
      </c>
      <c r="AC139" s="145">
        <v>9</v>
      </c>
      <c r="AZ139" s="145">
        <v>4</v>
      </c>
      <c r="BA139" s="145">
        <f>IF(AZ139=1,G139,0)</f>
        <v>0</v>
      </c>
      <c r="BB139" s="145">
        <f>IF(AZ139=2,G139,0)</f>
        <v>0</v>
      </c>
      <c r="BC139" s="145">
        <f>IF(AZ139=3,G139,0)</f>
        <v>0</v>
      </c>
      <c r="BD139" s="145">
        <f>IF(AZ139=4,G139,0)</f>
        <v>0</v>
      </c>
      <c r="BE139" s="145">
        <f>IF(AZ139=5,G139,0)</f>
        <v>0</v>
      </c>
      <c r="CA139" s="174">
        <v>11</v>
      </c>
      <c r="CB139" s="174">
        <v>2</v>
      </c>
      <c r="CZ139" s="145">
        <v>0</v>
      </c>
    </row>
    <row r="140" spans="1:104" ht="12.75">
      <c r="A140" s="168">
        <v>83</v>
      </c>
      <c r="B140" s="169" t="s">
        <v>303</v>
      </c>
      <c r="C140" s="170" t="s">
        <v>305</v>
      </c>
      <c r="D140" s="171" t="s">
        <v>306</v>
      </c>
      <c r="E140" s="172">
        <v>1</v>
      </c>
      <c r="F140" s="172"/>
      <c r="G140" s="173">
        <f>E140*F140</f>
        <v>0</v>
      </c>
      <c r="O140" s="167">
        <v>2</v>
      </c>
      <c r="AA140" s="145">
        <v>11</v>
      </c>
      <c r="AB140" s="145">
        <v>2</v>
      </c>
      <c r="AC140" s="145">
        <v>8</v>
      </c>
      <c r="AZ140" s="145">
        <v>4</v>
      </c>
      <c r="BA140" s="145">
        <f>IF(AZ140=1,G140,0)</f>
        <v>0</v>
      </c>
      <c r="BB140" s="145">
        <f>IF(AZ140=2,G140,0)</f>
        <v>0</v>
      </c>
      <c r="BC140" s="145">
        <f>IF(AZ140=3,G140,0)</f>
        <v>0</v>
      </c>
      <c r="BD140" s="145">
        <f>IF(AZ140=4,G140,0)</f>
        <v>0</v>
      </c>
      <c r="BE140" s="145">
        <f>IF(AZ140=5,G140,0)</f>
        <v>0</v>
      </c>
      <c r="CA140" s="174">
        <v>11</v>
      </c>
      <c r="CB140" s="174">
        <v>2</v>
      </c>
      <c r="CZ140" s="145">
        <v>0</v>
      </c>
    </row>
    <row r="141" spans="1:57" ht="12.75">
      <c r="A141" s="175"/>
      <c r="B141" s="176" t="s">
        <v>77</v>
      </c>
      <c r="C141" s="177" t="str">
        <f>CONCATENATE(B138," ",C138)</f>
        <v>M21 Elektromontáže</v>
      </c>
      <c r="D141" s="178"/>
      <c r="E141" s="179"/>
      <c r="F141" s="180"/>
      <c r="G141" s="181">
        <f>SUM(G138:G140)</f>
        <v>0</v>
      </c>
      <c r="O141" s="167">
        <v>4</v>
      </c>
      <c r="BA141" s="182">
        <f>SUM(BA138:BA140)</f>
        <v>0</v>
      </c>
      <c r="BB141" s="182">
        <f>SUM(BB138:BB140)</f>
        <v>0</v>
      </c>
      <c r="BC141" s="182">
        <f>SUM(BC138:BC140)</f>
        <v>0</v>
      </c>
      <c r="BD141" s="182">
        <f>SUM(BD138:BD140)</f>
        <v>0</v>
      </c>
      <c r="BE141" s="182">
        <f>SUM(BE138:BE140)</f>
        <v>0</v>
      </c>
    </row>
    <row r="142" spans="1:15" ht="12.75">
      <c r="A142" s="160" t="s">
        <v>74</v>
      </c>
      <c r="B142" s="161" t="s">
        <v>307</v>
      </c>
      <c r="C142" s="162" t="s">
        <v>308</v>
      </c>
      <c r="D142" s="163"/>
      <c r="E142" s="164"/>
      <c r="F142" s="164"/>
      <c r="G142" s="165"/>
      <c r="H142" s="166"/>
      <c r="I142" s="166"/>
      <c r="O142" s="167">
        <v>1</v>
      </c>
    </row>
    <row r="143" spans="1:104" ht="12.75">
      <c r="A143" s="168">
        <v>84</v>
      </c>
      <c r="B143" s="169" t="s">
        <v>309</v>
      </c>
      <c r="C143" s="170" t="s">
        <v>310</v>
      </c>
      <c r="D143" s="171" t="s">
        <v>172</v>
      </c>
      <c r="E143" s="172">
        <v>1</v>
      </c>
      <c r="F143" s="172"/>
      <c r="G143" s="173">
        <f>E143*F143</f>
        <v>0</v>
      </c>
      <c r="O143" s="167">
        <v>2</v>
      </c>
      <c r="AA143" s="145">
        <v>11</v>
      </c>
      <c r="AB143" s="145">
        <v>2</v>
      </c>
      <c r="AC143" s="145">
        <v>10</v>
      </c>
      <c r="AZ143" s="145">
        <v>4</v>
      </c>
      <c r="BA143" s="145">
        <f>IF(AZ143=1,G143,0)</f>
        <v>0</v>
      </c>
      <c r="BB143" s="145">
        <f>IF(AZ143=2,G143,0)</f>
        <v>0</v>
      </c>
      <c r="BC143" s="145">
        <f>IF(AZ143=3,G143,0)</f>
        <v>0</v>
      </c>
      <c r="BD143" s="145">
        <f>IF(AZ143=4,G143,0)</f>
        <v>0</v>
      </c>
      <c r="BE143" s="145">
        <f>IF(AZ143=5,G143,0)</f>
        <v>0</v>
      </c>
      <c r="CA143" s="174">
        <v>11</v>
      </c>
      <c r="CB143" s="174">
        <v>2</v>
      </c>
      <c r="CZ143" s="145">
        <v>0</v>
      </c>
    </row>
    <row r="144" spans="1:104" ht="12.75">
      <c r="A144" s="168">
        <v>85</v>
      </c>
      <c r="B144" s="169" t="s">
        <v>311</v>
      </c>
      <c r="C144" s="170" t="s">
        <v>312</v>
      </c>
      <c r="D144" s="171" t="s">
        <v>172</v>
      </c>
      <c r="E144" s="172">
        <v>1</v>
      </c>
      <c r="F144" s="172"/>
      <c r="G144" s="173">
        <f>E144*F144</f>
        <v>0</v>
      </c>
      <c r="O144" s="167">
        <v>2</v>
      </c>
      <c r="AA144" s="145">
        <v>11</v>
      </c>
      <c r="AB144" s="145">
        <v>2</v>
      </c>
      <c r="AC144" s="145">
        <v>11</v>
      </c>
      <c r="AZ144" s="145">
        <v>4</v>
      </c>
      <c r="BA144" s="145">
        <f>IF(AZ144=1,G144,0)</f>
        <v>0</v>
      </c>
      <c r="BB144" s="145">
        <f>IF(AZ144=2,G144,0)</f>
        <v>0</v>
      </c>
      <c r="BC144" s="145">
        <f>IF(AZ144=3,G144,0)</f>
        <v>0</v>
      </c>
      <c r="BD144" s="145">
        <f>IF(AZ144=4,G144,0)</f>
        <v>0</v>
      </c>
      <c r="BE144" s="145">
        <f>IF(AZ144=5,G144,0)</f>
        <v>0</v>
      </c>
      <c r="CA144" s="174">
        <v>11</v>
      </c>
      <c r="CB144" s="174">
        <v>2</v>
      </c>
      <c r="CZ144" s="145">
        <v>0</v>
      </c>
    </row>
    <row r="145" spans="1:57" ht="12.75">
      <c r="A145" s="175"/>
      <c r="B145" s="176" t="s">
        <v>77</v>
      </c>
      <c r="C145" s="177" t="str">
        <f>CONCATENATE(B142," ",C142)</f>
        <v>M24 Montáže vzduchotechnických zařízení</v>
      </c>
      <c r="D145" s="178"/>
      <c r="E145" s="179"/>
      <c r="F145" s="180"/>
      <c r="G145" s="181">
        <f>SUM(G142:G144)</f>
        <v>0</v>
      </c>
      <c r="O145" s="167">
        <v>4</v>
      </c>
      <c r="BA145" s="182">
        <f>SUM(BA142:BA144)</f>
        <v>0</v>
      </c>
      <c r="BB145" s="182">
        <f>SUM(BB142:BB144)</f>
        <v>0</v>
      </c>
      <c r="BC145" s="182">
        <f>SUM(BC142:BC144)</f>
        <v>0</v>
      </c>
      <c r="BD145" s="182">
        <f>SUM(BD142:BD144)</f>
        <v>0</v>
      </c>
      <c r="BE145" s="182">
        <f>SUM(BE142:BE144)</f>
        <v>0</v>
      </c>
    </row>
    <row r="146" spans="1:15" ht="12.75">
      <c r="A146" s="160" t="s">
        <v>74</v>
      </c>
      <c r="B146" s="161" t="s">
        <v>313</v>
      </c>
      <c r="C146" s="162" t="s">
        <v>314</v>
      </c>
      <c r="D146" s="163"/>
      <c r="E146" s="164"/>
      <c r="F146" s="164"/>
      <c r="G146" s="165"/>
      <c r="H146" s="166"/>
      <c r="I146" s="166"/>
      <c r="O146" s="167">
        <v>1</v>
      </c>
    </row>
    <row r="147" spans="1:104" ht="12.75">
      <c r="A147" s="168">
        <v>86</v>
      </c>
      <c r="B147" s="169" t="s">
        <v>315</v>
      </c>
      <c r="C147" s="170" t="s">
        <v>316</v>
      </c>
      <c r="D147" s="171" t="s">
        <v>92</v>
      </c>
      <c r="E147" s="172">
        <v>41.9606</v>
      </c>
      <c r="F147" s="172"/>
      <c r="G147" s="173">
        <f>E147*F147</f>
        <v>0</v>
      </c>
      <c r="O147" s="167">
        <v>2</v>
      </c>
      <c r="AA147" s="145">
        <v>8</v>
      </c>
      <c r="AB147" s="145">
        <v>1</v>
      </c>
      <c r="AC147" s="145">
        <v>3</v>
      </c>
      <c r="AZ147" s="145">
        <v>1</v>
      </c>
      <c r="BA147" s="145">
        <f>IF(AZ147=1,G147,0)</f>
        <v>0</v>
      </c>
      <c r="BB147" s="145">
        <f>IF(AZ147=2,G147,0)</f>
        <v>0</v>
      </c>
      <c r="BC147" s="145">
        <f>IF(AZ147=3,G147,0)</f>
        <v>0</v>
      </c>
      <c r="BD147" s="145">
        <f>IF(AZ147=4,G147,0)</f>
        <v>0</v>
      </c>
      <c r="BE147" s="145">
        <f>IF(AZ147=5,G147,0)</f>
        <v>0</v>
      </c>
      <c r="CA147" s="174">
        <v>8</v>
      </c>
      <c r="CB147" s="174">
        <v>1</v>
      </c>
      <c r="CZ147" s="145">
        <v>0</v>
      </c>
    </row>
    <row r="148" spans="1:104" ht="12.75">
      <c r="A148" s="168">
        <v>87</v>
      </c>
      <c r="B148" s="169" t="s">
        <v>317</v>
      </c>
      <c r="C148" s="170" t="s">
        <v>318</v>
      </c>
      <c r="D148" s="171" t="s">
        <v>92</v>
      </c>
      <c r="E148" s="172">
        <v>419.606</v>
      </c>
      <c r="F148" s="172"/>
      <c r="G148" s="173">
        <f>E148*F148</f>
        <v>0</v>
      </c>
      <c r="O148" s="167">
        <v>2</v>
      </c>
      <c r="AA148" s="145">
        <v>8</v>
      </c>
      <c r="AB148" s="145">
        <v>1</v>
      </c>
      <c r="AC148" s="145">
        <v>3</v>
      </c>
      <c r="AZ148" s="145">
        <v>1</v>
      </c>
      <c r="BA148" s="145">
        <f>IF(AZ148=1,G148,0)</f>
        <v>0</v>
      </c>
      <c r="BB148" s="145">
        <f>IF(AZ148=2,G148,0)</f>
        <v>0</v>
      </c>
      <c r="BC148" s="145">
        <f>IF(AZ148=3,G148,0)</f>
        <v>0</v>
      </c>
      <c r="BD148" s="145">
        <f>IF(AZ148=4,G148,0)</f>
        <v>0</v>
      </c>
      <c r="BE148" s="145">
        <f>IF(AZ148=5,G148,0)</f>
        <v>0</v>
      </c>
      <c r="CA148" s="174">
        <v>8</v>
      </c>
      <c r="CB148" s="174">
        <v>1</v>
      </c>
      <c r="CZ148" s="145">
        <v>0</v>
      </c>
    </row>
    <row r="149" spans="1:104" ht="12.75">
      <c r="A149" s="168">
        <v>88</v>
      </c>
      <c r="B149" s="169" t="s">
        <v>319</v>
      </c>
      <c r="C149" s="170" t="s">
        <v>320</v>
      </c>
      <c r="D149" s="171" t="s">
        <v>92</v>
      </c>
      <c r="E149" s="172">
        <v>41.9606</v>
      </c>
      <c r="F149" s="172"/>
      <c r="G149" s="173">
        <f>E149*F149</f>
        <v>0</v>
      </c>
      <c r="O149" s="167">
        <v>2</v>
      </c>
      <c r="AA149" s="145">
        <v>8</v>
      </c>
      <c r="AB149" s="145">
        <v>1</v>
      </c>
      <c r="AC149" s="145">
        <v>3</v>
      </c>
      <c r="AZ149" s="145">
        <v>1</v>
      </c>
      <c r="BA149" s="145">
        <f>IF(AZ149=1,G149,0)</f>
        <v>0</v>
      </c>
      <c r="BB149" s="145">
        <f>IF(AZ149=2,G149,0)</f>
        <v>0</v>
      </c>
      <c r="BC149" s="145">
        <f>IF(AZ149=3,G149,0)</f>
        <v>0</v>
      </c>
      <c r="BD149" s="145">
        <f>IF(AZ149=4,G149,0)</f>
        <v>0</v>
      </c>
      <c r="BE149" s="145">
        <f>IF(AZ149=5,G149,0)</f>
        <v>0</v>
      </c>
      <c r="CA149" s="174">
        <v>8</v>
      </c>
      <c r="CB149" s="174">
        <v>1</v>
      </c>
      <c r="CZ149" s="145">
        <v>0</v>
      </c>
    </row>
    <row r="150" spans="1:104" ht="12.75">
      <c r="A150" s="168">
        <v>89</v>
      </c>
      <c r="B150" s="169" t="s">
        <v>321</v>
      </c>
      <c r="C150" s="170" t="s">
        <v>322</v>
      </c>
      <c r="D150" s="171" t="s">
        <v>92</v>
      </c>
      <c r="E150" s="172">
        <v>41.9606</v>
      </c>
      <c r="F150" s="172"/>
      <c r="G150" s="173">
        <f>E150*F150</f>
        <v>0</v>
      </c>
      <c r="O150" s="167">
        <v>2</v>
      </c>
      <c r="AA150" s="145">
        <v>8</v>
      </c>
      <c r="AB150" s="145">
        <v>1</v>
      </c>
      <c r="AC150" s="145">
        <v>3</v>
      </c>
      <c r="AZ150" s="145">
        <v>1</v>
      </c>
      <c r="BA150" s="145">
        <f>IF(AZ150=1,G150,0)</f>
        <v>0</v>
      </c>
      <c r="BB150" s="145">
        <f>IF(AZ150=2,G150,0)</f>
        <v>0</v>
      </c>
      <c r="BC150" s="145">
        <f>IF(AZ150=3,G150,0)</f>
        <v>0</v>
      </c>
      <c r="BD150" s="145">
        <f>IF(AZ150=4,G150,0)</f>
        <v>0</v>
      </c>
      <c r="BE150" s="145">
        <f>IF(AZ150=5,G150,0)</f>
        <v>0</v>
      </c>
      <c r="CA150" s="174">
        <v>8</v>
      </c>
      <c r="CB150" s="174">
        <v>1</v>
      </c>
      <c r="CZ150" s="145">
        <v>0</v>
      </c>
    </row>
    <row r="151" spans="1:104" ht="12.75">
      <c r="A151" s="168">
        <v>90</v>
      </c>
      <c r="B151" s="169" t="s">
        <v>323</v>
      </c>
      <c r="C151" s="170" t="s">
        <v>324</v>
      </c>
      <c r="D151" s="171" t="s">
        <v>92</v>
      </c>
      <c r="E151" s="172">
        <v>41.9606</v>
      </c>
      <c r="F151" s="172"/>
      <c r="G151" s="173">
        <f>E151*F151</f>
        <v>0</v>
      </c>
      <c r="O151" s="167">
        <v>2</v>
      </c>
      <c r="AA151" s="145">
        <v>8</v>
      </c>
      <c r="AB151" s="145">
        <v>0</v>
      </c>
      <c r="AC151" s="145">
        <v>3</v>
      </c>
      <c r="AZ151" s="145">
        <v>1</v>
      </c>
      <c r="BA151" s="145">
        <f>IF(AZ151=1,G151,0)</f>
        <v>0</v>
      </c>
      <c r="BB151" s="145">
        <f>IF(AZ151=2,G151,0)</f>
        <v>0</v>
      </c>
      <c r="BC151" s="145">
        <f>IF(AZ151=3,G151,0)</f>
        <v>0</v>
      </c>
      <c r="BD151" s="145">
        <f>IF(AZ151=4,G151,0)</f>
        <v>0</v>
      </c>
      <c r="BE151" s="145">
        <f>IF(AZ151=5,G151,0)</f>
        <v>0</v>
      </c>
      <c r="CA151" s="174">
        <v>8</v>
      </c>
      <c r="CB151" s="174">
        <v>0</v>
      </c>
      <c r="CZ151" s="145">
        <v>0</v>
      </c>
    </row>
    <row r="152" spans="1:57" ht="12.75">
      <c r="A152" s="175"/>
      <c r="B152" s="176" t="s">
        <v>77</v>
      </c>
      <c r="C152" s="177" t="str">
        <f>CONCATENATE(B146," ",C146)</f>
        <v>D96 Přesuny suti a vybouraných hmot</v>
      </c>
      <c r="D152" s="178"/>
      <c r="E152" s="179"/>
      <c r="F152" s="180"/>
      <c r="G152" s="181">
        <f>SUM(G146:G151)</f>
        <v>0</v>
      </c>
      <c r="O152" s="167">
        <v>4</v>
      </c>
      <c r="BA152" s="182">
        <f>SUM(BA146:BA151)</f>
        <v>0</v>
      </c>
      <c r="BB152" s="182">
        <f>SUM(BB146:BB151)</f>
        <v>0</v>
      </c>
      <c r="BC152" s="182">
        <f>SUM(BC146:BC151)</f>
        <v>0</v>
      </c>
      <c r="BD152" s="182">
        <f>SUM(BD146:BD151)</f>
        <v>0</v>
      </c>
      <c r="BE152" s="182">
        <f>SUM(BE146:BE151)</f>
        <v>0</v>
      </c>
    </row>
    <row r="153" ht="12.75">
      <c r="E153" s="145"/>
    </row>
    <row r="154" ht="12.75">
      <c r="E154" s="145"/>
    </row>
    <row r="155" ht="12.75">
      <c r="E155" s="145"/>
    </row>
    <row r="156" ht="12.75">
      <c r="E156" s="145"/>
    </row>
    <row r="157" ht="12.75">
      <c r="E157" s="145"/>
    </row>
    <row r="158" ht="12.75">
      <c r="E158" s="145"/>
    </row>
    <row r="159" ht="12.75">
      <c r="E159" s="145"/>
    </row>
    <row r="160" ht="12.75">
      <c r="E160" s="145"/>
    </row>
    <row r="161" ht="12.75">
      <c r="E161" s="145"/>
    </row>
    <row r="162" ht="12.75">
      <c r="E162" s="145"/>
    </row>
    <row r="163" ht="12.75">
      <c r="E163" s="145"/>
    </row>
    <row r="164" ht="12.75">
      <c r="E164" s="145"/>
    </row>
    <row r="165" ht="12.75">
      <c r="E165" s="145"/>
    </row>
    <row r="166" ht="12.75">
      <c r="E166" s="145"/>
    </row>
    <row r="167" ht="12.75">
      <c r="E167" s="145"/>
    </row>
    <row r="168" ht="12.75">
      <c r="E168" s="145"/>
    </row>
    <row r="169" ht="12.75">
      <c r="E169" s="145"/>
    </row>
    <row r="170" ht="12.75">
      <c r="E170" s="145"/>
    </row>
    <row r="171" ht="12.75">
      <c r="E171" s="145"/>
    </row>
    <row r="172" ht="12.75">
      <c r="E172" s="145"/>
    </row>
    <row r="173" ht="12.75">
      <c r="E173" s="145"/>
    </row>
    <row r="174" ht="12.75">
      <c r="E174" s="145"/>
    </row>
    <row r="175" ht="12.75">
      <c r="E175" s="145"/>
    </row>
    <row r="176" spans="1:7" ht="12.75">
      <c r="A176" s="183"/>
      <c r="B176" s="183"/>
      <c r="C176" s="183"/>
      <c r="D176" s="183"/>
      <c r="E176" s="183"/>
      <c r="F176" s="183"/>
      <c r="G176" s="183"/>
    </row>
    <row r="177" spans="1:7" ht="12.75">
      <c r="A177" s="183"/>
      <c r="B177" s="183"/>
      <c r="C177" s="183"/>
      <c r="D177" s="183"/>
      <c r="E177" s="183"/>
      <c r="F177" s="183"/>
      <c r="G177" s="183"/>
    </row>
    <row r="178" spans="1:7" ht="12.75">
      <c r="A178" s="183"/>
      <c r="B178" s="183"/>
      <c r="C178" s="183"/>
      <c r="D178" s="183"/>
      <c r="E178" s="183"/>
      <c r="F178" s="183"/>
      <c r="G178" s="183"/>
    </row>
    <row r="179" spans="1:7" ht="12.75">
      <c r="A179" s="183"/>
      <c r="B179" s="183"/>
      <c r="C179" s="183"/>
      <c r="D179" s="183"/>
      <c r="E179" s="183"/>
      <c r="F179" s="183"/>
      <c r="G179" s="183"/>
    </row>
    <row r="180" ht="12.75">
      <c r="E180" s="145"/>
    </row>
    <row r="181" ht="12.75">
      <c r="E181" s="145"/>
    </row>
    <row r="182" ht="12.75">
      <c r="E182" s="145"/>
    </row>
    <row r="183" ht="12.75">
      <c r="E183" s="145"/>
    </row>
    <row r="184" ht="12.75">
      <c r="E184" s="145"/>
    </row>
    <row r="185" ht="12.75">
      <c r="E185" s="145"/>
    </row>
    <row r="186" ht="12.75">
      <c r="E186" s="145"/>
    </row>
    <row r="187" ht="12.75">
      <c r="E187" s="145"/>
    </row>
    <row r="188" ht="12.75">
      <c r="E188" s="145"/>
    </row>
    <row r="189" ht="12.75">
      <c r="E189" s="145"/>
    </row>
    <row r="190" ht="12.75">
      <c r="E190" s="145"/>
    </row>
    <row r="191" ht="12.75">
      <c r="E191" s="145"/>
    </row>
    <row r="192" ht="12.75">
      <c r="E192" s="145"/>
    </row>
    <row r="193" ht="12.75">
      <c r="E193" s="145"/>
    </row>
    <row r="194" ht="12.75">
      <c r="E194" s="145"/>
    </row>
    <row r="195" ht="12.75">
      <c r="E195" s="145"/>
    </row>
    <row r="196" ht="12.75">
      <c r="E196" s="145"/>
    </row>
    <row r="197" ht="12.75">
      <c r="E197" s="145"/>
    </row>
    <row r="198" ht="12.75">
      <c r="E198" s="145"/>
    </row>
    <row r="199" ht="12.75">
      <c r="E199" s="145"/>
    </row>
    <row r="200" ht="12.75">
      <c r="E200" s="145"/>
    </row>
    <row r="201" ht="12.75">
      <c r="E201" s="145"/>
    </row>
    <row r="202" ht="12.75">
      <c r="E202" s="145"/>
    </row>
    <row r="203" ht="12.75">
      <c r="E203" s="145"/>
    </row>
    <row r="204" ht="12.75">
      <c r="E204" s="145"/>
    </row>
    <row r="205" ht="12.75">
      <c r="E205" s="145"/>
    </row>
    <row r="206" ht="12.75">
      <c r="E206" s="145"/>
    </row>
    <row r="207" ht="12.75">
      <c r="E207" s="145"/>
    </row>
    <row r="208" ht="12.75">
      <c r="E208" s="145"/>
    </row>
    <row r="209" ht="12.75">
      <c r="E209" s="145"/>
    </row>
    <row r="210" ht="12.75">
      <c r="E210" s="145"/>
    </row>
    <row r="211" spans="1:2" ht="12.75">
      <c r="A211" s="184"/>
      <c r="B211" s="184"/>
    </row>
    <row r="212" spans="1:7" ht="12.75">
      <c r="A212" s="183"/>
      <c r="B212" s="183"/>
      <c r="C212" s="186"/>
      <c r="D212" s="186"/>
      <c r="E212" s="187"/>
      <c r="F212" s="186"/>
      <c r="G212" s="188"/>
    </row>
    <row r="213" spans="1:7" ht="12.75">
      <c r="A213" s="189"/>
      <c r="B213" s="189"/>
      <c r="C213" s="183"/>
      <c r="D213" s="183"/>
      <c r="E213" s="190"/>
      <c r="F213" s="183"/>
      <c r="G213" s="183"/>
    </row>
    <row r="214" spans="1:7" ht="12.75">
      <c r="A214" s="183"/>
      <c r="B214" s="183"/>
      <c r="C214" s="183"/>
      <c r="D214" s="183"/>
      <c r="E214" s="190"/>
      <c r="F214" s="183"/>
      <c r="G214" s="183"/>
    </row>
    <row r="215" spans="1:7" ht="12.75">
      <c r="A215" s="183"/>
      <c r="B215" s="183"/>
      <c r="C215" s="183"/>
      <c r="D215" s="183"/>
      <c r="E215" s="190"/>
      <c r="F215" s="183"/>
      <c r="G215" s="183"/>
    </row>
    <row r="216" spans="1:7" ht="12.75">
      <c r="A216" s="183"/>
      <c r="B216" s="183"/>
      <c r="C216" s="183"/>
      <c r="D216" s="183"/>
      <c r="E216" s="190"/>
      <c r="F216" s="183"/>
      <c r="G216" s="183"/>
    </row>
    <row r="217" spans="1:7" ht="12.75">
      <c r="A217" s="183"/>
      <c r="B217" s="183"/>
      <c r="C217" s="183"/>
      <c r="D217" s="183"/>
      <c r="E217" s="190"/>
      <c r="F217" s="183"/>
      <c r="G217" s="183"/>
    </row>
    <row r="218" spans="1:7" ht="12.75">
      <c r="A218" s="183"/>
      <c r="B218" s="183"/>
      <c r="C218" s="183"/>
      <c r="D218" s="183"/>
      <c r="E218" s="190"/>
      <c r="F218" s="183"/>
      <c r="G218" s="183"/>
    </row>
    <row r="219" spans="1:7" ht="12.75">
      <c r="A219" s="183"/>
      <c r="B219" s="183"/>
      <c r="C219" s="183"/>
      <c r="D219" s="183"/>
      <c r="E219" s="190"/>
      <c r="F219" s="183"/>
      <c r="G219" s="183"/>
    </row>
    <row r="220" spans="1:7" ht="12.75">
      <c r="A220" s="183"/>
      <c r="B220" s="183"/>
      <c r="C220" s="183"/>
      <c r="D220" s="183"/>
      <c r="E220" s="190"/>
      <c r="F220" s="183"/>
      <c r="G220" s="183"/>
    </row>
    <row r="221" spans="1:7" ht="12.75">
      <c r="A221" s="183"/>
      <c r="B221" s="183"/>
      <c r="C221" s="183"/>
      <c r="D221" s="183"/>
      <c r="E221" s="190"/>
      <c r="F221" s="183"/>
      <c r="G221" s="183"/>
    </row>
    <row r="222" spans="1:7" ht="12.75">
      <c r="A222" s="183"/>
      <c r="B222" s="183"/>
      <c r="C222" s="183"/>
      <c r="D222" s="183"/>
      <c r="E222" s="190"/>
      <c r="F222" s="183"/>
      <c r="G222" s="183"/>
    </row>
    <row r="223" spans="1:7" ht="12.75">
      <c r="A223" s="183"/>
      <c r="B223" s="183"/>
      <c r="C223" s="183"/>
      <c r="D223" s="183"/>
      <c r="E223" s="190"/>
      <c r="F223" s="183"/>
      <c r="G223" s="183"/>
    </row>
    <row r="224" spans="1:7" ht="12.75">
      <c r="A224" s="183"/>
      <c r="B224" s="183"/>
      <c r="C224" s="183"/>
      <c r="D224" s="183"/>
      <c r="E224" s="190"/>
      <c r="F224" s="183"/>
      <c r="G224" s="183"/>
    </row>
    <row r="225" spans="1:7" ht="12.75">
      <c r="A225" s="183"/>
      <c r="B225" s="183"/>
      <c r="C225" s="183"/>
      <c r="D225" s="183"/>
      <c r="E225" s="190"/>
      <c r="F225" s="183"/>
      <c r="G225" s="183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</dc:creator>
  <cp:keywords/>
  <dc:description/>
  <cp:lastModifiedBy>18drehak</cp:lastModifiedBy>
  <dcterms:created xsi:type="dcterms:W3CDTF">2011-07-15T09:43:47Z</dcterms:created>
  <dcterms:modified xsi:type="dcterms:W3CDTF">2012-03-02T08:40:58Z</dcterms:modified>
  <cp:category/>
  <cp:version/>
  <cp:contentType/>
  <cp:contentStatus/>
</cp:coreProperties>
</file>