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-15" windowWidth="20520" windowHeight="4065" activeTab="1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Položky!$A$1:$G$130</definedName>
    <definedName name="_xlnm.Print_Area" localSheetId="1">Rekapitulace!$A$1:$I$18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Rekapitulace!$H$18</definedName>
    <definedName name="VRNKc">Rekapitulace!$E$17</definedName>
    <definedName name="VRNnazev">Rekapitulace!$A$17</definedName>
    <definedName name="VRNproc">Rekapitulace!$F$17</definedName>
    <definedName name="VRNzakl">Rekapitulace!$G$17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G125" i="3"/>
  <c r="G123"/>
  <c r="G124"/>
  <c r="G126"/>
  <c r="G122"/>
  <c r="G112"/>
  <c r="G113"/>
  <c r="G114"/>
  <c r="G115"/>
  <c r="G116"/>
  <c r="G117"/>
  <c r="G118"/>
  <c r="G119"/>
  <c r="G111"/>
  <c r="G120" s="1"/>
  <c r="F10" i="2" s="1"/>
  <c r="G95" i="3"/>
  <c r="G96"/>
  <c r="G97"/>
  <c r="G98"/>
  <c r="G99"/>
  <c r="G100"/>
  <c r="G101"/>
  <c r="G102"/>
  <c r="G103"/>
  <c r="G104"/>
  <c r="G105"/>
  <c r="G106"/>
  <c r="G107"/>
  <c r="G108"/>
  <c r="G67"/>
  <c r="G68"/>
  <c r="G69"/>
  <c r="G70"/>
  <c r="G71"/>
  <c r="G72"/>
  <c r="G73"/>
  <c r="G74"/>
  <c r="G75"/>
  <c r="G76"/>
  <c r="G78"/>
  <c r="G79"/>
  <c r="G80"/>
  <c r="G81"/>
  <c r="G82"/>
  <c r="G83"/>
  <c r="G84"/>
  <c r="G85"/>
  <c r="G86"/>
  <c r="G87"/>
  <c r="G88"/>
  <c r="G89"/>
  <c r="G90"/>
  <c r="G91"/>
  <c r="G92"/>
  <c r="G93"/>
  <c r="G94"/>
  <c r="G66"/>
  <c r="G77" l="1"/>
  <c r="F8" i="2" s="1"/>
  <c r="G128" i="3"/>
  <c r="F11" i="2" s="1"/>
  <c r="G109" i="3"/>
  <c r="F9" i="2" s="1"/>
  <c r="G28" i="3"/>
  <c r="G53" l="1"/>
  <c r="G55"/>
  <c r="G56"/>
  <c r="G57"/>
  <c r="G58"/>
  <c r="G59"/>
  <c r="G60"/>
  <c r="G61"/>
  <c r="G62"/>
  <c r="G64"/>
  <c r="G52"/>
  <c r="G33"/>
  <c r="G34"/>
  <c r="G35"/>
  <c r="G36"/>
  <c r="G37"/>
  <c r="G38"/>
  <c r="G39"/>
  <c r="G40"/>
  <c r="G41"/>
  <c r="G42"/>
  <c r="G43"/>
  <c r="G44"/>
  <c r="G45"/>
  <c r="G46"/>
  <c r="G49"/>
  <c r="G32"/>
  <c r="G25"/>
  <c r="G26"/>
  <c r="G27"/>
  <c r="G9"/>
  <c r="G10"/>
  <c r="G11"/>
  <c r="G12"/>
  <c r="G13"/>
  <c r="G14"/>
  <c r="G15"/>
  <c r="G16"/>
  <c r="G17"/>
  <c r="G18"/>
  <c r="G19"/>
  <c r="G20"/>
  <c r="G21"/>
  <c r="G22"/>
  <c r="G24"/>
  <c r="G8"/>
  <c r="G63" l="1"/>
  <c r="F7" i="2" s="1"/>
  <c r="BE24" i="3"/>
  <c r="BD24"/>
  <c r="BC24"/>
  <c r="BB24"/>
  <c r="BA24"/>
  <c r="BE23"/>
  <c r="BD23"/>
  <c r="BC23"/>
  <c r="BB23"/>
  <c r="BA23"/>
  <c r="BE21"/>
  <c r="BD21"/>
  <c r="BC21"/>
  <c r="BB21"/>
  <c r="BA21"/>
  <c r="BE20"/>
  <c r="BD20"/>
  <c r="BC20"/>
  <c r="BB20"/>
  <c r="BA20"/>
  <c r="BE19"/>
  <c r="BD19"/>
  <c r="BC19"/>
  <c r="BB19"/>
  <c r="BA19"/>
  <c r="BE18"/>
  <c r="BD18"/>
  <c r="BC18"/>
  <c r="BB18"/>
  <c r="BA18"/>
  <c r="BE16"/>
  <c r="BD16"/>
  <c r="BC16"/>
  <c r="BB16"/>
  <c r="BA16"/>
  <c r="BE15"/>
  <c r="BD15"/>
  <c r="BC15"/>
  <c r="BB15"/>
  <c r="BA15"/>
  <c r="BE13"/>
  <c r="BD13"/>
  <c r="BC13"/>
  <c r="BB13"/>
  <c r="BA13"/>
  <c r="BE12"/>
  <c r="BD12"/>
  <c r="BC12"/>
  <c r="BB12"/>
  <c r="BA12"/>
  <c r="BE11"/>
  <c r="BD11"/>
  <c r="BC11"/>
  <c r="BB11"/>
  <c r="BA11"/>
  <c r="BE10"/>
  <c r="BD10"/>
  <c r="BC10"/>
  <c r="BB10"/>
  <c r="BA10"/>
  <c r="BE9"/>
  <c r="BD9"/>
  <c r="BC9"/>
  <c r="BB9"/>
  <c r="BA9"/>
  <c r="BE8"/>
  <c r="BD8"/>
  <c r="BC8"/>
  <c r="BB8"/>
  <c r="BA8"/>
  <c r="F3"/>
  <c r="C3"/>
  <c r="H18" i="2"/>
  <c r="G17"/>
  <c r="I17" s="1"/>
  <c r="C2"/>
  <c r="C1"/>
  <c r="F31" i="1"/>
  <c r="G22"/>
  <c r="G21" s="1"/>
  <c r="G8"/>
  <c r="BE14" i="3" l="1"/>
  <c r="I11" i="2" s="1"/>
  <c r="BC25" i="3"/>
  <c r="BE25"/>
  <c r="BB25"/>
  <c r="BD25"/>
  <c r="BB14"/>
  <c r="F12" i="2" s="1"/>
  <c r="BD14" i="3"/>
  <c r="BC14"/>
  <c r="G11" i="2" s="1"/>
  <c r="BA22" i="3"/>
  <c r="BC22"/>
  <c r="BE22"/>
  <c r="BA25"/>
  <c r="BA17"/>
  <c r="BC17"/>
  <c r="BE17"/>
  <c r="G12" i="2"/>
  <c r="C14" i="1" s="1"/>
  <c r="BA14" i="3"/>
  <c r="BB17"/>
  <c r="BD17"/>
  <c r="BB22"/>
  <c r="BD22"/>
  <c r="I12" i="2" l="1"/>
  <c r="C20" i="1" s="1"/>
  <c r="H12" i="2"/>
  <c r="C15" i="1" s="1"/>
  <c r="E12" i="2"/>
  <c r="C16" i="1" s="1"/>
  <c r="C17"/>
  <c r="C18" l="1"/>
  <c r="C21" s="1"/>
  <c r="C22" s="1"/>
  <c r="F32" s="1"/>
  <c r="F33" s="1"/>
  <c r="F34" s="1"/>
</calcChain>
</file>

<file path=xl/sharedStrings.xml><?xml version="1.0" encoding="utf-8"?>
<sst xmlns="http://schemas.openxmlformats.org/spreadsheetml/2006/main" count="431" uniqueCount="312">
  <si>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</si>
  <si>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</si>
  <si>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</si>
  <si>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</si>
  <si>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</si>
  <si>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</si>
  <si>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</si>
  <si>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</si>
  <si>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</si>
  <si>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</si>
  <si>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</si>
  <si>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</si>
  <si>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</si>
  <si>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</si>
  <si>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</si>
  <si>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</si>
  <si>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</si>
  <si>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</si>
  <si>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</si>
  <si>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</si>
  <si>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</si>
  <si>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</si>
  <si>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</si>
  <si>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</si>
  <si>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</si>
  <si>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</si>
  <si>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</si>
  <si>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</si>
  <si>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</si>
  <si>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</si>
  <si>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</si>
  <si>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</si>
  <si>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</si>
  <si>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</si>
  <si>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</si>
  <si>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</si>
  <si>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</si>
  <si>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</si>
  <si>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</si>
  <si>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</si>
  <si>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</si>
  <si>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</si>
  <si>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</si>
  <si>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</si>
  <si>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</si>
  <si>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</si>
  <si>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</si>
  <si>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</si>
  <si>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</si>
  <si>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</si>
  <si>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</si>
  <si>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</si>
  <si>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</si>
  <si>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</si>
  <si>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</si>
  <si>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</si>
  <si>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</si>
  <si>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</si>
  <si>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</si>
  <si>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</si>
  <si>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</si>
  <si>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</si>
  <si>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</si>
  <si>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</si>
  <si>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</si>
  <si>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</si>
  <si>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m</t>
  </si>
  <si>
    <t>Boukalová Jarmila</t>
  </si>
  <si>
    <t>Sníž.energet.náročnosti pro vytápění věznice Příbram</t>
  </si>
  <si>
    <t>Boukalová</t>
  </si>
  <si>
    <t>listopad 2011</t>
  </si>
  <si>
    <t>ks</t>
  </si>
  <si>
    <t>celkem za</t>
  </si>
  <si>
    <t>PS 01 Teplovodní kotela 2,1 MW na dřevní štěpku</t>
  </si>
  <si>
    <t>732</t>
  </si>
  <si>
    <t>Strojovna</t>
  </si>
  <si>
    <t xml:space="preserve">Teplovodní kotel jm.výkon 700 kW, PN 0,6 MPa, palivo štěpka </t>
  </si>
  <si>
    <t>regulační systém kotle a palivového hospodářství</t>
  </si>
  <si>
    <t>packet</t>
  </si>
  <si>
    <t>Tlumič hluku DN 400 / DN 760, L = 2000 mm</t>
  </si>
  <si>
    <t>kpl</t>
  </si>
  <si>
    <t xml:space="preserve">Teplovodní kotel jm.výkon 1400 kW, PN 0,6 MPa, palivo štěpka </t>
  </si>
  <si>
    <t>Tlumič hluku DN 500 / DN 860, L = 2000 mm</t>
  </si>
  <si>
    <t>Ovlávádí (M+R) ostatního strojního vybavení kotelny včetně SW + HW (včetně podstanic a propojení,</t>
  </si>
  <si>
    <t>včetně kompletního vybavení velínu)</t>
  </si>
  <si>
    <t>Uvedení kotlů do provozu</t>
  </si>
  <si>
    <t xml:space="preserve">Expanzní čerpadlový automat s odplyňování a doplňováním, vyrovnávací nádoba  o objemu  4000 l </t>
  </si>
  <si>
    <t xml:space="preserve">   uvedení expanzního automatu do provozu </t>
  </si>
  <si>
    <t>Kombinovaná armatura pro doplňování ze soustavy pitné vody</t>
  </si>
  <si>
    <t>s kontaktním vodoměrem</t>
  </si>
  <si>
    <t>Uvolňovací nádoba k oddělení vody a páry k pojistným ventilům, velikost 170, PN 10</t>
  </si>
  <si>
    <t>1+1rez</t>
  </si>
  <si>
    <t xml:space="preserve">Potrubí </t>
  </si>
  <si>
    <t>Potrubí z ocelových trubek závitových v kotelnách a strojovnách</t>
  </si>
  <si>
    <t>ve spojích svařovaných DN 10-32</t>
  </si>
  <si>
    <t xml:space="preserve">Potrubí z ocelových trubek hladkých v kotelnách a strojovnách </t>
  </si>
  <si>
    <t>DN 100 - 108/4</t>
  </si>
  <si>
    <t>DN 125 - 133/4,5</t>
  </si>
  <si>
    <t>DN 150 - 159/4.5</t>
  </si>
  <si>
    <t>Tlakové zkoušky potrubí Fe</t>
  </si>
  <si>
    <t>Proplach potrubí</t>
  </si>
  <si>
    <t>Orientační štítky na potrubí</t>
  </si>
  <si>
    <t>Odvzdušňovací nádoby DN 50</t>
  </si>
  <si>
    <t>Závěsy na potrubí, konzole, objímky</t>
  </si>
  <si>
    <t>Doplňkové konstrukce z ocelového válc. materiálu včetně nátěrů</t>
  </si>
  <si>
    <t>Armatury</t>
  </si>
  <si>
    <t>Mezipřírubová uzavírací klapka včetně protipřírub DN 100/6</t>
  </si>
  <si>
    <t>DN 125/6</t>
  </si>
  <si>
    <t>DN 150/6</t>
  </si>
  <si>
    <t>Přírubový spoj DN 50/16</t>
  </si>
  <si>
    <t>DN 65/16</t>
  </si>
  <si>
    <t>DN 80/16</t>
  </si>
  <si>
    <t>DN 100/16</t>
  </si>
  <si>
    <t>DN 150/16</t>
  </si>
  <si>
    <t>Zpětná mezipřírubová klapka včetně protipřírub DN 100/6</t>
  </si>
  <si>
    <t>Filtr s výměnnou vložkou DN 150/16</t>
  </si>
  <si>
    <t>Osový tlumič hluku do potrubí DN80</t>
  </si>
  <si>
    <t>DN100</t>
  </si>
  <si>
    <t xml:space="preserve">Vyvažovací regulační ventil s přednastavením a s vypouštěním 1/2“ </t>
  </si>
  <si>
    <t>DN 125/16</t>
  </si>
  <si>
    <t xml:space="preserve">Pojistný ventil DN 32/50,  Q = 700 kW,  otv.př. 5,0 bar  </t>
  </si>
  <si>
    <t xml:space="preserve">Pojistný ventil DN 50/80,  Q = 1400 kW,  otv.př. 5,0 bar  </t>
  </si>
  <si>
    <t xml:space="preserve">Vypouštěcí a odvzdušňovací kulový kohout </t>
  </si>
  <si>
    <t>Odvzdušňovací kulový kohout  G 3/8“</t>
  </si>
  <si>
    <t>Kulový kohout G 5/4“</t>
  </si>
  <si>
    <t>Filtr závitový s výměnnou vložkou G 5/4“</t>
  </si>
  <si>
    <t>Měřič tepla ultrazvukový, DN 100, PN 16, Qn 60 m3/hod</t>
  </si>
  <si>
    <t>2x jímka, 2x návarek</t>
  </si>
  <si>
    <t>Mezikus pro měřič tepla včetně přírub DN100/16, L 360 mm</t>
  </si>
  <si>
    <t>Teploměr kruhový s jímkou, G 3/8", rozsah 0-120 °C</t>
  </si>
  <si>
    <t xml:space="preserve">   Tlakoměr kruhový, rozsah 0-6 bar </t>
  </si>
  <si>
    <t xml:space="preserve">Tlakoměr kruhový, rozsah 0-6 bar, včetně tlakoměrného kohoutu a smyčky </t>
  </si>
  <si>
    <t xml:space="preserve">Jímky pro tlakové a teplotní odběry </t>
  </si>
  <si>
    <t>Nátěry, izolace</t>
  </si>
  <si>
    <t>Nátěry potrubí syntetické základní do DN 50</t>
  </si>
  <si>
    <t>Nátěry potrubí syntetické základní do DN 150</t>
  </si>
  <si>
    <t>Nátěry potrubí syntetické základní s 1x email do DN 50</t>
  </si>
  <si>
    <t>Izolace potrubí a kolen z minerílní vlny s povrchovou úpravou AL folií vyztuženou</t>
  </si>
  <si>
    <t xml:space="preserve"> tl. 25 mm  do DN 32</t>
  </si>
  <si>
    <t>tl. 40 mm DN100</t>
  </si>
  <si>
    <t>tl. 40 mm DN125</t>
  </si>
  <si>
    <t>tl. 50 mm DN150</t>
  </si>
  <si>
    <t xml:space="preserve">Zákryt Al plechem potrubí v kotelně </t>
  </si>
  <si>
    <t>Ostatní</t>
  </si>
  <si>
    <t>Kolový nakladač s teleskopickým ramenem, zdvih 7 m, nosnost 3100 kg</t>
  </si>
  <si>
    <t>Manipulační servisní plošina</t>
  </si>
  <si>
    <t>Tlaková a topná zkouška dle ČSN 060610</t>
  </si>
  <si>
    <t>Hydraulické zaregulování systému</t>
  </si>
  <si>
    <t>Vyvážení soustavy balančními ventily</t>
  </si>
  <si>
    <t>o výhřevnosti H = 9,2 MJ/kg, vlhkost max. 50 %, účinnost 95 %, topná voda  95/65 °C, dodávka bude obsahovat</t>
  </si>
  <si>
    <t xml:space="preserve"> všechny komponenty pro bezporuchvý chod kotlů: </t>
  </si>
  <si>
    <t>např. vzduchový a spalinový ventilátor, zabezpečení pro chlazení skříně a proti zpětnému samovznícení štěpky</t>
  </si>
  <si>
    <t xml:space="preserve"> na roštu - chlazení roštu, cyklonový odlučovač popílku, šnek</t>
  </si>
  <si>
    <t>pro odstaňování popela, pneumatického čištění sazí, ochrana kotlů proti přehřátí při výpadku el.energie,hydraul.</t>
  </si>
  <si>
    <t>dopravník paliva,regulační systém kotlea palinov.hospodář</t>
  </si>
  <si>
    <t>732 101</t>
  </si>
  <si>
    <t>732 02</t>
  </si>
  <si>
    <t>732 03</t>
  </si>
  <si>
    <t>Třísložkový kouřovod nerezový DN 400, průduch nerez, izolace, plášť Al,L= cca 8m</t>
  </si>
  <si>
    <t>Třísložkový komín průduch nerez, izolace, plášť nerez, DN 400, Hu = 18 m vč.žaložení an os. kce</t>
  </si>
  <si>
    <t>732 04</t>
  </si>
  <si>
    <t>732 05</t>
  </si>
  <si>
    <t>Třísložkový kouřovod nerezový DN 500, průduch nerez, izolace, plášť Al,L= cca 8m</t>
  </si>
  <si>
    <t>Třísložkový komín průduch nerez, izolace, plášť nerez, DN 500, Hu = 20 m vč.žaložení a nos. kce</t>
  </si>
  <si>
    <t>Tlaková expanzní nádoba o objemu 400 l, PN 6 včetně
 kulového kohoutu se zajištěním</t>
  </si>
  <si>
    <t>Tlaková expanzní nádoba o objemu 800 l, PN 6 včetně
 kulového kohoutu se zajištěním</t>
  </si>
  <si>
    <t>Uvolňovací nádoba k oddělení vody a páry k pojistným ventilům, velikost 380 P 10</t>
  </si>
  <si>
    <t>Rozdělovač topné vody včetně nátěru a tepelné izolace
 zákryt Al plechem, DN 250, L=2,4 m,</t>
  </si>
  <si>
    <t>přírubová hrdla - DN50, DN100, DN125, DN150, pro VK
 - DN25</t>
  </si>
  <si>
    <t>732 06</t>
  </si>
  <si>
    <t>732 07</t>
  </si>
  <si>
    <t>732 08</t>
  </si>
  <si>
    <t>732 09</t>
  </si>
  <si>
    <t>732 10</t>
  </si>
  <si>
    <t xml:space="preserve">   s vakem pro 100 % oddělení topného systému od vzduchu, tepelná izolace vyrovnávací nádoby, jm.v.2,1MW   </t>
  </si>
  <si>
    <t xml:space="preserve">    topný systém 95 °C, poj.ventilu o otv.př. 4,5 bar, Hstat 28,0 m, </t>
  </si>
  <si>
    <t>732 11</t>
  </si>
  <si>
    <t xml:space="preserve">Úpravna vody a změkčovací zařízení, průtok max. 2 m3/h, dávkovací čerpadlo el.230 V k objemu systému UT </t>
  </si>
  <si>
    <t xml:space="preserve">  , včetně 2 bal regenerační soli a inhibitoru </t>
  </si>
  <si>
    <t xml:space="preserve">   cca 62 m3, dvojice odželezňovacích filtrů, mechanický filtr, oddělovací člen  od systému pitné vody s průtokoměr.</t>
  </si>
  <si>
    <t>732 12</t>
  </si>
  <si>
    <t>732 13</t>
  </si>
  <si>
    <t>732 14</t>
  </si>
  <si>
    <t>732 15</t>
  </si>
  <si>
    <t>732 16</t>
  </si>
  <si>
    <t>732 17</t>
  </si>
  <si>
    <t>732 18</t>
  </si>
  <si>
    <t>Čerpadlo třífázové s vestavěným měničem kmitoču s plynulou  regulací otáček v závislosti a tlak difereci DN 50</t>
  </si>
  <si>
    <t xml:space="preserve"> PN16, , G = 20 m3/h, H 6 m typ 50-160/114 oběžé kolo</t>
  </si>
  <si>
    <t xml:space="preserve"> Ø 160 mm, čtyřpólový motor, el. 400 V, 1,1 kW</t>
  </si>
  <si>
    <t>732 19</t>
  </si>
  <si>
    <t xml:space="preserve">Čerpadlo třífázové s vestavěným měničem kmitoču s plynulou regulací otáček v závislosti a tlak. difereci </t>
  </si>
  <si>
    <t>a snímačem tlakové diference, DN 65, PN16, , G = 40 m3/h,</t>
  </si>
  <si>
    <t>H=6m typ 65-160/154, oběžné kolo Ø 160 mm, čtyřpólový
 motor, el. 400 V, 1,5 kW</t>
  </si>
  <si>
    <t>732 20</t>
  </si>
  <si>
    <t>Čerpadlo třífázové s vestavěným měničem kmitoču s  plynulou regulací otáček v závislosti na tlak diferenci</t>
  </si>
  <si>
    <t xml:space="preserve">diferenci a snímačem tlakové diference, DN 50, PN16, </t>
  </si>
  <si>
    <t xml:space="preserve"> 3 úhlové patky pro osazení na základ</t>
  </si>
  <si>
    <t xml:space="preserve">diferenci a snímačem tlakové diference, DN 80, PN16, </t>
  </si>
  <si>
    <t>oběžné kolo Ø 250 mm, čtyřpólový motor, typ 50-210/304 , G = 20 m3/h, H 10 m, el.400v, 3kW, vertikální istalace</t>
  </si>
  <si>
    <t>oběžné kolo Ø 210 mm, čtyřpólový motor, typ 80-210/404 , G = 60 m3/h, H 15 m, el.400v, 4kW, vertikální istalace</t>
  </si>
  <si>
    <t>732 Strojovny</t>
  </si>
  <si>
    <t>732 21</t>
  </si>
  <si>
    <t>733</t>
  </si>
  <si>
    <t>733 11-1115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</si>
  <si>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</si>
  <si>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</si>
  <si>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</si>
  <si>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</si>
  <si>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</si>
  <si>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</si>
  <si>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</si>
  <si>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</si>
  <si>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</si>
  <si>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733 12-1228</t>
  </si>
  <si>
    <t>733 12-1232</t>
  </si>
  <si>
    <t>733 12-1235</t>
  </si>
  <si>
    <t>733 19-0109</t>
  </si>
  <si>
    <t>733 19-9000</t>
  </si>
  <si>
    <t>733 14-1102</t>
  </si>
  <si>
    <t>733 19-9001</t>
  </si>
  <si>
    <t>733 Potrubí</t>
  </si>
  <si>
    <t xml:space="preserve">732 </t>
  </si>
  <si>
    <t>Potrubí</t>
  </si>
  <si>
    <t>734</t>
  </si>
  <si>
    <t>734 11-1621</t>
  </si>
  <si>
    <t>734 11-1622</t>
  </si>
  <si>
    <t>734 11-1623</t>
  </si>
  <si>
    <t>31.</t>
  </si>
  <si>
    <t>32.</t>
  </si>
  <si>
    <t>33.</t>
  </si>
  <si>
    <t>733 17-3634</t>
  </si>
  <si>
    <t>34.</t>
  </si>
  <si>
    <t>734 17-3636</t>
  </si>
  <si>
    <t>35.</t>
  </si>
  <si>
    <t>734 17-3637</t>
  </si>
  <si>
    <t>734 17-3652</t>
  </si>
  <si>
    <t>36.</t>
  </si>
  <si>
    <t>37.</t>
  </si>
  <si>
    <t>734 17-3654</t>
  </si>
  <si>
    <t>734 11-1921</t>
  </si>
  <si>
    <t>734 11-1922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</si>
  <si>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</si>
  <si>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</si>
  <si>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</si>
  <si>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</si>
  <si>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</si>
  <si>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</si>
  <si>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</si>
  <si>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</si>
  <si>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</si>
  <si>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</si>
  <si>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</si>
  <si>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734 16-9001</t>
  </si>
  <si>
    <t>734 22-9001</t>
  </si>
  <si>
    <t>49.</t>
  </si>
  <si>
    <t>734 22-9002</t>
  </si>
  <si>
    <t>734 13-4619</t>
  </si>
  <si>
    <t>734 13-4617</t>
  </si>
  <si>
    <t>734 29-1113</t>
  </si>
  <si>
    <t>734 21-2115</t>
  </si>
  <si>
    <t>722 22-2314</t>
  </si>
  <si>
    <t>722 23-2360</t>
  </si>
  <si>
    <t>50.</t>
  </si>
  <si>
    <t>51.</t>
  </si>
  <si>
    <t>52.</t>
  </si>
  <si>
    <t>53.</t>
  </si>
  <si>
    <t>54.</t>
  </si>
  <si>
    <t>55.</t>
  </si>
  <si>
    <t>56.</t>
  </si>
  <si>
    <t>57.</t>
  </si>
  <si>
    <t>734 41-1111</t>
  </si>
  <si>
    <t>734 42-1130</t>
  </si>
  <si>
    <t>734 42-1150</t>
  </si>
  <si>
    <t>734 Armatury</t>
  </si>
  <si>
    <t xml:space="preserve">734 </t>
  </si>
  <si>
    <t>783</t>
  </si>
  <si>
    <t>783 42-4740</t>
  </si>
  <si>
    <t>783 42-6760</t>
  </si>
  <si>
    <t>473 42-4240</t>
  </si>
  <si>
    <t>,</t>
  </si>
  <si>
    <t>58.</t>
  </si>
  <si>
    <t>59.</t>
  </si>
  <si>
    <t>60.</t>
  </si>
  <si>
    <t>713 41-9001</t>
  </si>
  <si>
    <t>713 41-9101</t>
  </si>
  <si>
    <t>713 41-9102</t>
  </si>
  <si>
    <t>61.</t>
  </si>
  <si>
    <t>62.</t>
  </si>
  <si>
    <t>63.</t>
  </si>
  <si>
    <t>64.</t>
  </si>
  <si>
    <t>713 41-9103</t>
  </si>
  <si>
    <t>713 41-9999</t>
  </si>
  <si>
    <t>783 Nátěry a izolace</t>
  </si>
  <si>
    <t>799</t>
  </si>
  <si>
    <t>65.</t>
  </si>
  <si>
    <t>66.</t>
  </si>
  <si>
    <t>67.</t>
  </si>
  <si>
    <t>68.</t>
  </si>
  <si>
    <t>69.</t>
  </si>
  <si>
    <t>799 01</t>
  </si>
  <si>
    <t>799 02</t>
  </si>
  <si>
    <t>799 03</t>
  </si>
  <si>
    <t>799 04</t>
  </si>
  <si>
    <t>799 05</t>
  </si>
  <si>
    <t>999 Ostatní</t>
  </si>
  <si>
    <t>734 41-9111</t>
  </si>
  <si>
    <t>734 41-9112</t>
  </si>
  <si>
    <t>PS 01 Teplovodní kotelna 2,1 MV na dřevní štěpku</t>
  </si>
  <si>
    <t>70.</t>
  </si>
  <si>
    <t>799 06</t>
  </si>
  <si>
    <t>Ovládání (M+R) ostatního strojního vybaveí kotelny vč. SW+HW
(vč.podstaic a propojení vč. Kompl.vybavení velínu)</t>
  </si>
</sst>
</file>

<file path=xl/styles.xml><?xml version="1.0" encoding="utf-8"?>
<styleSheet xmlns="http://schemas.openxmlformats.org/spreadsheetml/2006/main">
  <numFmts count="4">
    <numFmt numFmtId="164" formatCode="#,##0\ &quot;Kč&quot;"/>
    <numFmt numFmtId="165" formatCode="0.0"/>
    <numFmt numFmtId="166" formatCode="#,##0.00_ ;[Red]\-#,##0.00\ "/>
    <numFmt numFmtId="167" formatCode="#,##0.00\ _K_č"/>
  </numFmts>
  <fonts count="3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sz val="8"/>
      <name val="Arial CE"/>
    </font>
    <font>
      <b/>
      <i/>
      <sz val="10"/>
      <name val="Arial CE"/>
    </font>
    <font>
      <b/>
      <i/>
      <sz val="10"/>
      <name val="Arial"/>
      <family val="2"/>
      <charset val="238"/>
    </font>
    <font>
      <sz val="10"/>
      <name val="Arial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i/>
      <sz val="8"/>
      <name val="Arial"/>
      <family val="2"/>
      <charset val="238"/>
    </font>
    <font>
      <i/>
      <sz val="8"/>
      <name val="Arial CE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22" fillId="0" borderId="0"/>
  </cellStyleXfs>
  <cellXfs count="25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5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9" fillId="0" borderId="0" xfId="1" applyNumberFormat="1"/>
    <xf numFmtId="0" fontId="16" fillId="0" borderId="0" xfId="1" applyFont="1"/>
    <xf numFmtId="49" fontId="8" fillId="0" borderId="53" xfId="1" applyNumberFormat="1" applyFont="1" applyFill="1" applyBorder="1" applyAlignment="1">
      <alignment horizontal="left"/>
    </xf>
    <xf numFmtId="3" fontId="9" fillId="0" borderId="0" xfId="1" applyNumberFormat="1"/>
    <xf numFmtId="0" fontId="9" fillId="0" borderId="0" xfId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0" fontId="5" fillId="0" borderId="61" xfId="1" applyFont="1" applyFill="1" applyBorder="1" applyAlignment="1">
      <alignment horizontal="center"/>
    </xf>
    <xf numFmtId="49" fontId="5" fillId="0" borderId="61" xfId="1" applyNumberFormat="1" applyFont="1" applyFill="1" applyBorder="1" applyAlignment="1">
      <alignment horizontal="left"/>
    </xf>
    <xf numFmtId="0" fontId="5" fillId="0" borderId="61" xfId="1" applyFont="1" applyFill="1" applyBorder="1"/>
    <xf numFmtId="0" fontId="9" fillId="0" borderId="61" xfId="1" applyFill="1" applyBorder="1" applyAlignment="1">
      <alignment horizontal="center"/>
    </xf>
    <xf numFmtId="0" fontId="9" fillId="0" borderId="61" xfId="1" applyNumberFormat="1" applyFill="1" applyBorder="1" applyAlignment="1">
      <alignment horizontal="right"/>
    </xf>
    <xf numFmtId="0" fontId="9" fillId="0" borderId="61" xfId="1" applyNumberFormat="1" applyFill="1" applyBorder="1"/>
    <xf numFmtId="0" fontId="9" fillId="0" borderId="53" xfId="1" applyBorder="1"/>
    <xf numFmtId="0" fontId="9" fillId="0" borderId="60" xfId="1" applyBorder="1"/>
    <xf numFmtId="4" fontId="17" fillId="0" borderId="53" xfId="1" applyNumberFormat="1" applyFont="1" applyFill="1" applyBorder="1"/>
    <xf numFmtId="0" fontId="17" fillId="0" borderId="53" xfId="1" applyFont="1" applyBorder="1"/>
    <xf numFmtId="0" fontId="8" fillId="0" borderId="53" xfId="1" applyFont="1" applyFill="1" applyBorder="1" applyAlignment="1">
      <alignment horizontal="center"/>
    </xf>
    <xf numFmtId="49" fontId="18" fillId="0" borderId="53" xfId="1" applyNumberFormat="1" applyFont="1" applyFill="1" applyBorder="1" applyAlignment="1">
      <alignment horizontal="left"/>
    </xf>
    <xf numFmtId="49" fontId="18" fillId="0" borderId="53" xfId="1" applyNumberFormat="1" applyFont="1" applyFill="1" applyBorder="1" applyAlignment="1"/>
    <xf numFmtId="0" fontId="18" fillId="0" borderId="53" xfId="1" applyFont="1" applyBorder="1" applyAlignment="1"/>
    <xf numFmtId="3" fontId="18" fillId="0" borderId="53" xfId="1" applyNumberFormat="1" applyFont="1" applyFill="1" applyBorder="1" applyAlignment="1">
      <alignment horizontal="left"/>
    </xf>
    <xf numFmtId="3" fontId="18" fillId="0" borderId="53" xfId="1" applyNumberFormat="1" applyFont="1" applyBorder="1" applyAlignment="1">
      <alignment horizontal="left"/>
    </xf>
    <xf numFmtId="0" fontId="19" fillId="0" borderId="53" xfId="1" applyFont="1" applyBorder="1" applyAlignment="1">
      <alignment horizontal="left"/>
    </xf>
    <xf numFmtId="3" fontId="19" fillId="0" borderId="53" xfId="1" applyNumberFormat="1" applyFont="1" applyBorder="1" applyAlignment="1">
      <alignment horizontal="left"/>
    </xf>
    <xf numFmtId="49" fontId="19" fillId="0" borderId="53" xfId="1" applyNumberFormat="1" applyFont="1" applyFill="1" applyBorder="1" applyAlignment="1">
      <alignment horizontal="left"/>
    </xf>
    <xf numFmtId="4" fontId="17" fillId="0" borderId="53" xfId="1" applyNumberFormat="1" applyFont="1" applyBorder="1"/>
    <xf numFmtId="0" fontId="20" fillId="0" borderId="0" xfId="1" applyFont="1"/>
    <xf numFmtId="0" fontId="23" fillId="0" borderId="9" xfId="2" applyFont="1" applyBorder="1" applyAlignment="1">
      <alignment horizontal="left" indent="1"/>
    </xf>
    <xf numFmtId="166" fontId="17" fillId="0" borderId="6" xfId="0" applyNumberFormat="1" applyFont="1" applyBorder="1" applyAlignment="1">
      <alignment vertical="center"/>
    </xf>
    <xf numFmtId="0" fontId="17" fillId="0" borderId="6" xfId="0" applyFont="1" applyBorder="1"/>
    <xf numFmtId="0" fontId="8" fillId="0" borderId="53" xfId="1" applyFont="1" applyBorder="1" applyAlignment="1">
      <alignment horizontal="center"/>
    </xf>
    <xf numFmtId="0" fontId="19" fillId="0" borderId="53" xfId="1" applyFont="1" applyBorder="1" applyAlignment="1">
      <alignment horizontal="center"/>
    </xf>
    <xf numFmtId="0" fontId="9" fillId="0" borderId="53" xfId="1" applyBorder="1" applyAlignment="1">
      <alignment horizontal="center"/>
    </xf>
    <xf numFmtId="0" fontId="20" fillId="0" borderId="60" xfId="1" applyFont="1" applyBorder="1" applyAlignment="1">
      <alignment horizontal="center"/>
    </xf>
    <xf numFmtId="0" fontId="24" fillId="0" borderId="58" xfId="2" applyFont="1" applyBorder="1" applyAlignment="1">
      <alignment horizontal="left" indent="1"/>
    </xf>
    <xf numFmtId="0" fontId="23" fillId="0" borderId="53" xfId="2" applyFont="1" applyBorder="1" applyAlignment="1">
      <alignment horizontal="left" indent="1"/>
    </xf>
    <xf numFmtId="0" fontId="17" fillId="0" borderId="53" xfId="1" applyFont="1" applyBorder="1" applyAlignment="1">
      <alignment horizontal="left"/>
    </xf>
    <xf numFmtId="0" fontId="17" fillId="0" borderId="53" xfId="1" applyFont="1" applyBorder="1" applyAlignment="1">
      <alignment horizontal="center"/>
    </xf>
    <xf numFmtId="0" fontId="25" fillId="0" borderId="53" xfId="2" applyFont="1" applyBorder="1" applyAlignment="1">
      <alignment horizontal="left" indent="1"/>
    </xf>
    <xf numFmtId="0" fontId="25" fillId="0" borderId="53" xfId="2" applyFont="1" applyBorder="1" applyAlignment="1">
      <alignment horizontal="center"/>
    </xf>
    <xf numFmtId="0" fontId="25" fillId="0" borderId="53" xfId="2" applyFont="1" applyBorder="1" applyAlignment="1">
      <alignment horizontal="left" wrapText="1" indent="1"/>
    </xf>
    <xf numFmtId="0" fontId="25" fillId="0" borderId="6" xfId="2" applyFont="1" applyBorder="1" applyAlignment="1">
      <alignment wrapText="1"/>
    </xf>
    <xf numFmtId="0" fontId="25" fillId="0" borderId="6" xfId="2" applyFont="1" applyBorder="1" applyAlignment="1"/>
    <xf numFmtId="0" fontId="25" fillId="0" borderId="53" xfId="2" applyFont="1" applyBorder="1" applyAlignment="1"/>
    <xf numFmtId="0" fontId="25" fillId="0" borderId="53" xfId="2" applyFont="1" applyBorder="1" applyAlignment="1">
      <alignment wrapText="1"/>
    </xf>
    <xf numFmtId="0" fontId="26" fillId="0" borderId="60" xfId="2" applyFont="1" applyBorder="1" applyAlignment="1">
      <alignment horizontal="center"/>
    </xf>
    <xf numFmtId="166" fontId="27" fillId="0" borderId="58" xfId="0" applyNumberFormat="1" applyFont="1" applyBorder="1" applyAlignment="1">
      <alignment vertical="center"/>
    </xf>
    <xf numFmtId="0" fontId="25" fillId="0" borderId="61" xfId="2" applyFont="1" applyBorder="1" applyAlignment="1">
      <alignment horizontal="center"/>
    </xf>
    <xf numFmtId="0" fontId="25" fillId="0" borderId="0" xfId="2" applyFont="1" applyBorder="1" applyAlignment="1">
      <alignment horizontal="left" indent="1"/>
    </xf>
    <xf numFmtId="0" fontId="25" fillId="0" borderId="13" xfId="2" applyNumberFormat="1" applyFont="1" applyBorder="1" applyAlignment="1">
      <alignment horizontal="left" wrapText="1" indent="1"/>
    </xf>
    <xf numFmtId="0" fontId="25" fillId="0" borderId="0" xfId="2" applyNumberFormat="1" applyFont="1" applyBorder="1" applyAlignment="1">
      <alignment horizontal="left" wrapText="1" indent="1"/>
    </xf>
    <xf numFmtId="0" fontId="25" fillId="0" borderId="53" xfId="2" applyNumberFormat="1" applyFont="1" applyBorder="1" applyAlignment="1">
      <alignment horizontal="center" wrapText="1"/>
    </xf>
    <xf numFmtId="0" fontId="25" fillId="0" borderId="53" xfId="2" applyNumberFormat="1" applyFont="1" applyBorder="1" applyAlignment="1">
      <alignment horizontal="left" wrapText="1" indent="1"/>
    </xf>
    <xf numFmtId="0" fontId="25" fillId="0" borderId="53" xfId="2" applyFont="1" applyFill="1" applyBorder="1" applyAlignment="1">
      <alignment horizontal="left" indent="1"/>
    </xf>
    <xf numFmtId="0" fontId="25" fillId="0" borderId="53" xfId="2" applyFont="1" applyFill="1" applyBorder="1" applyAlignment="1">
      <alignment horizontal="center"/>
    </xf>
    <xf numFmtId="0" fontId="17" fillId="0" borderId="53" xfId="2" applyFont="1" applyBorder="1" applyAlignment="1">
      <alignment wrapText="1"/>
    </xf>
    <xf numFmtId="0" fontId="19" fillId="0" borderId="60" xfId="1" applyFont="1" applyBorder="1"/>
    <xf numFmtId="0" fontId="19" fillId="0" borderId="60" xfId="1" applyFont="1" applyBorder="1" applyAlignment="1">
      <alignment horizontal="right"/>
    </xf>
    <xf numFmtId="167" fontId="17" fillId="0" borderId="6" xfId="0" applyNumberFormat="1" applyFont="1" applyBorder="1" applyAlignment="1">
      <alignment vertical="center"/>
    </xf>
    <xf numFmtId="167" fontId="17" fillId="0" borderId="53" xfId="1" applyNumberFormat="1" applyFont="1" applyBorder="1"/>
    <xf numFmtId="167" fontId="19" fillId="0" borderId="53" xfId="1" applyNumberFormat="1" applyFont="1" applyBorder="1"/>
    <xf numFmtId="167" fontId="28" fillId="0" borderId="53" xfId="1" applyNumberFormat="1" applyFont="1" applyBorder="1"/>
    <xf numFmtId="167" fontId="19" fillId="0" borderId="60" xfId="1" applyNumberFormat="1" applyFont="1" applyBorder="1"/>
    <xf numFmtId="3" fontId="21" fillId="0" borderId="60" xfId="1" applyNumberFormat="1" applyFont="1" applyBorder="1" applyAlignment="1">
      <alignment horizontal="left"/>
    </xf>
    <xf numFmtId="4" fontId="30" fillId="0" borderId="60" xfId="1" applyNumberFormat="1" applyFont="1" applyBorder="1"/>
    <xf numFmtId="0" fontId="25" fillId="0" borderId="60" xfId="2" applyFont="1" applyBorder="1" applyAlignment="1">
      <alignment horizontal="center"/>
    </xf>
    <xf numFmtId="167" fontId="30" fillId="0" borderId="60" xfId="1" applyNumberFormat="1" applyFont="1" applyBorder="1"/>
    <xf numFmtId="49" fontId="0" fillId="0" borderId="5" xfId="0" applyNumberFormat="1" applyFont="1" applyFill="1" applyBorder="1"/>
    <xf numFmtId="0" fontId="0" fillId="0" borderId="0" xfId="0" applyFont="1" applyFill="1" applyBorder="1"/>
    <xf numFmtId="0" fontId="0" fillId="0" borderId="7" xfId="0" applyFont="1" applyFill="1" applyBorder="1"/>
    <xf numFmtId="0" fontId="0" fillId="0" borderId="6" xfId="0" applyFont="1" applyFill="1" applyBorder="1"/>
    <xf numFmtId="0" fontId="0" fillId="0" borderId="53" xfId="0" applyFont="1" applyFill="1" applyBorder="1"/>
    <xf numFmtId="0" fontId="0" fillId="0" borderId="54" xfId="0" applyFont="1" applyFill="1" applyBorder="1"/>
    <xf numFmtId="0" fontId="0" fillId="0" borderId="0" xfId="0" applyFont="1" applyBorder="1"/>
    <xf numFmtId="0" fontId="29" fillId="0" borderId="53" xfId="1" applyFont="1" applyBorder="1" applyAlignment="1"/>
    <xf numFmtId="0" fontId="17" fillId="0" borderId="53" xfId="1" applyFont="1" applyBorder="1" applyAlignment="1"/>
    <xf numFmtId="0" fontId="25" fillId="0" borderId="60" xfId="2" applyFont="1" applyFill="1" applyBorder="1" applyAlignment="1">
      <alignment horizontal="center"/>
    </xf>
    <xf numFmtId="3" fontId="0" fillId="0" borderId="53" xfId="0" applyNumberFormat="1" applyFont="1" applyFill="1" applyBorder="1"/>
    <xf numFmtId="0" fontId="17" fillId="0" borderId="60" xfId="1" applyFont="1" applyBorder="1"/>
    <xf numFmtId="167" fontId="11" fillId="0" borderId="60" xfId="1" applyNumberFormat="1" applyFont="1" applyBorder="1"/>
    <xf numFmtId="167" fontId="19" fillId="0" borderId="53" xfId="1" applyNumberFormat="1" applyFont="1" applyFill="1" applyBorder="1"/>
    <xf numFmtId="166" fontId="17" fillId="0" borderId="6" xfId="0" applyNumberFormat="1" applyFont="1" applyBorder="1" applyAlignment="1"/>
    <xf numFmtId="2" fontId="17" fillId="0" borderId="6" xfId="0" applyNumberFormat="1" applyFont="1" applyBorder="1"/>
    <xf numFmtId="0" fontId="25" fillId="0" borderId="6" xfId="2" applyFont="1" applyBorder="1" applyAlignment="1">
      <alignment horizontal="left" wrapText="1" indent="1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3" workbookViewId="0">
      <selection activeCell="C5" sqref="C5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308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68</v>
      </c>
      <c r="D6" s="10"/>
      <c r="E6" s="10"/>
      <c r="F6" s="18"/>
      <c r="G6" s="12"/>
    </row>
    <row r="7" spans="1:57">
      <c r="A7" s="13" t="s">
        <v>8</v>
      </c>
      <c r="B7" s="15"/>
      <c r="C7" s="231"/>
      <c r="D7" s="232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231"/>
      <c r="D8" s="232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233" t="s">
        <v>67</v>
      </c>
      <c r="F11" s="234"/>
      <c r="G11" s="235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 t="s">
        <v>69</v>
      </c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151" t="s">
        <v>70</v>
      </c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>
      <c r="A37" s="66"/>
      <c r="B37" s="236"/>
      <c r="C37" s="236"/>
      <c r="D37" s="236"/>
      <c r="E37" s="236"/>
      <c r="F37" s="236"/>
      <c r="G37" s="236"/>
      <c r="H37" t="s">
        <v>4</v>
      </c>
    </row>
    <row r="38" spans="1:8" ht="12.75" customHeight="1">
      <c r="A38" s="67"/>
      <c r="B38" s="236"/>
      <c r="C38" s="236"/>
      <c r="D38" s="236"/>
      <c r="E38" s="236"/>
      <c r="F38" s="236"/>
      <c r="G38" s="236"/>
      <c r="H38" t="s">
        <v>4</v>
      </c>
    </row>
    <row r="39" spans="1:8">
      <c r="A39" s="67"/>
      <c r="B39" s="236"/>
      <c r="C39" s="236"/>
      <c r="D39" s="236"/>
      <c r="E39" s="236"/>
      <c r="F39" s="236"/>
      <c r="G39" s="236"/>
      <c r="H39" t="s">
        <v>4</v>
      </c>
    </row>
    <row r="40" spans="1:8">
      <c r="A40" s="67"/>
      <c r="B40" s="236"/>
      <c r="C40" s="236"/>
      <c r="D40" s="236"/>
      <c r="E40" s="236"/>
      <c r="F40" s="236"/>
      <c r="G40" s="236"/>
      <c r="H40" t="s">
        <v>4</v>
      </c>
    </row>
    <row r="41" spans="1:8">
      <c r="A41" s="67"/>
      <c r="B41" s="236"/>
      <c r="C41" s="236"/>
      <c r="D41" s="236"/>
      <c r="E41" s="236"/>
      <c r="F41" s="236"/>
      <c r="G41" s="236"/>
      <c r="H41" t="s">
        <v>4</v>
      </c>
    </row>
    <row r="42" spans="1:8">
      <c r="A42" s="67"/>
      <c r="B42" s="236"/>
      <c r="C42" s="236"/>
      <c r="D42" s="236"/>
      <c r="E42" s="236"/>
      <c r="F42" s="236"/>
      <c r="G42" s="236"/>
      <c r="H42" t="s">
        <v>4</v>
      </c>
    </row>
    <row r="43" spans="1:8">
      <c r="A43" s="67"/>
      <c r="B43" s="236"/>
      <c r="C43" s="236"/>
      <c r="D43" s="236"/>
      <c r="E43" s="236"/>
      <c r="F43" s="236"/>
      <c r="G43" s="236"/>
      <c r="H43" t="s">
        <v>4</v>
      </c>
    </row>
    <row r="44" spans="1:8">
      <c r="A44" s="67"/>
      <c r="B44" s="236"/>
      <c r="C44" s="236"/>
      <c r="D44" s="236"/>
      <c r="E44" s="236"/>
      <c r="F44" s="236"/>
      <c r="G44" s="236"/>
      <c r="H44" t="s">
        <v>4</v>
      </c>
    </row>
    <row r="45" spans="1:8" ht="3" customHeight="1">
      <c r="A45" s="67"/>
      <c r="B45" s="236"/>
      <c r="C45" s="236"/>
      <c r="D45" s="236"/>
      <c r="E45" s="236"/>
      <c r="F45" s="236"/>
      <c r="G45" s="236"/>
      <c r="H45" t="s">
        <v>4</v>
      </c>
    </row>
    <row r="46" spans="1:8">
      <c r="B46" s="230"/>
      <c r="C46" s="230"/>
      <c r="D46" s="230"/>
      <c r="E46" s="230"/>
      <c r="F46" s="230"/>
      <c r="G46" s="230"/>
    </row>
    <row r="47" spans="1:8">
      <c r="B47" s="230"/>
      <c r="C47" s="230"/>
      <c r="D47" s="230"/>
      <c r="E47" s="230"/>
      <c r="F47" s="230"/>
      <c r="G47" s="230"/>
    </row>
    <row r="48" spans="1:8">
      <c r="B48" s="230"/>
      <c r="C48" s="230"/>
      <c r="D48" s="230"/>
      <c r="E48" s="230"/>
      <c r="F48" s="230"/>
      <c r="G48" s="230"/>
    </row>
    <row r="49" spans="2:7">
      <c r="B49" s="230"/>
      <c r="C49" s="230"/>
      <c r="D49" s="230"/>
      <c r="E49" s="230"/>
      <c r="F49" s="230"/>
      <c r="G49" s="230"/>
    </row>
    <row r="50" spans="2:7">
      <c r="B50" s="230"/>
      <c r="C50" s="230"/>
      <c r="D50" s="230"/>
      <c r="E50" s="230"/>
      <c r="F50" s="230"/>
      <c r="G50" s="230"/>
    </row>
    <row r="51" spans="2:7">
      <c r="B51" s="230"/>
      <c r="C51" s="230"/>
      <c r="D51" s="230"/>
      <c r="E51" s="230"/>
      <c r="F51" s="230"/>
      <c r="G51" s="230"/>
    </row>
    <row r="52" spans="2:7">
      <c r="B52" s="230"/>
      <c r="C52" s="230"/>
      <c r="D52" s="230"/>
      <c r="E52" s="230"/>
      <c r="F52" s="230"/>
      <c r="G52" s="230"/>
    </row>
    <row r="53" spans="2:7">
      <c r="B53" s="230"/>
      <c r="C53" s="230"/>
      <c r="D53" s="230"/>
      <c r="E53" s="230"/>
      <c r="F53" s="230"/>
      <c r="G53" s="230"/>
    </row>
    <row r="54" spans="2:7">
      <c r="B54" s="230"/>
      <c r="C54" s="230"/>
      <c r="D54" s="230"/>
      <c r="E54" s="230"/>
      <c r="F54" s="230"/>
      <c r="G54" s="230"/>
    </row>
    <row r="55" spans="2:7">
      <c r="B55" s="230"/>
      <c r="C55" s="230"/>
      <c r="D55" s="230"/>
      <c r="E55" s="230"/>
      <c r="F55" s="230"/>
      <c r="G55" s="230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9"/>
  <sheetViews>
    <sheetView tabSelected="1" workbookViewId="0">
      <selection activeCell="I12" sqref="I1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37" t="s">
        <v>5</v>
      </c>
      <c r="B1" s="238"/>
      <c r="C1" s="68" t="str">
        <f>CONCATENATE(cislostavby," ",nazevstavby)</f>
        <v xml:space="preserve"> Sníž.energet.náročnosti pro vytápění věznice Příbram</v>
      </c>
      <c r="D1" s="69"/>
      <c r="E1" s="70"/>
      <c r="F1" s="69"/>
      <c r="G1" s="71"/>
      <c r="H1" s="72"/>
      <c r="I1" s="73"/>
    </row>
    <row r="2" spans="1:57" ht="13.5" thickBot="1">
      <c r="A2" s="239" t="s">
        <v>1</v>
      </c>
      <c r="B2" s="240"/>
      <c r="C2" s="74" t="str">
        <f>CONCATENATE(cisloobjektu," ",nazevobjektu)</f>
        <v xml:space="preserve"> PS 01 Teplovodní kotelna 2,1 MV na dřevní štěpku</v>
      </c>
      <c r="D2" s="75"/>
      <c r="E2" s="76"/>
      <c r="F2" s="75"/>
      <c r="G2" s="241"/>
      <c r="H2" s="241"/>
      <c r="I2" s="242"/>
    </row>
    <row r="3" spans="1:57" ht="13.5" thickTop="1">
      <c r="F3" s="11"/>
    </row>
    <row r="4" spans="1:57" ht="19.5" customHeight="1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57" ht="13.5" thickBot="1"/>
    <row r="6" spans="1:57" s="11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57" s="219" customFormat="1">
      <c r="A7" s="213" t="s">
        <v>222</v>
      </c>
      <c r="B7" s="214" t="s">
        <v>75</v>
      </c>
      <c r="C7" s="214"/>
      <c r="D7" s="215"/>
      <c r="E7" s="216">
        <v>0</v>
      </c>
      <c r="F7" s="223">
        <f>Položky!G63</f>
        <v>0</v>
      </c>
      <c r="G7" s="217">
        <v>0</v>
      </c>
      <c r="H7" s="217">
        <v>0</v>
      </c>
      <c r="I7" s="218">
        <v>0</v>
      </c>
    </row>
    <row r="8" spans="1:57" s="219" customFormat="1">
      <c r="A8" s="213" t="s">
        <v>203</v>
      </c>
      <c r="B8" s="214" t="s">
        <v>223</v>
      </c>
      <c r="C8" s="214"/>
      <c r="D8" s="215"/>
      <c r="E8" s="216">
        <v>0</v>
      </c>
      <c r="F8" s="223">
        <f>Položky!G77</f>
        <v>0</v>
      </c>
      <c r="G8" s="217">
        <v>0</v>
      </c>
      <c r="H8" s="217">
        <v>0</v>
      </c>
      <c r="I8" s="218">
        <v>0</v>
      </c>
    </row>
    <row r="9" spans="1:57" s="219" customFormat="1">
      <c r="A9" s="213" t="s">
        <v>275</v>
      </c>
      <c r="B9" s="214" t="s">
        <v>105</v>
      </c>
      <c r="C9" s="214"/>
      <c r="D9" s="215"/>
      <c r="E9" s="216">
        <v>0</v>
      </c>
      <c r="F9" s="223">
        <f>Položky!G109</f>
        <v>0</v>
      </c>
      <c r="G9" s="217">
        <v>0</v>
      </c>
      <c r="H9" s="217">
        <v>0</v>
      </c>
      <c r="I9" s="218">
        <v>0</v>
      </c>
    </row>
    <row r="10" spans="1:57" s="219" customFormat="1">
      <c r="A10" s="213" t="s">
        <v>276</v>
      </c>
      <c r="B10" s="214" t="s">
        <v>133</v>
      </c>
      <c r="C10" s="214"/>
      <c r="D10" s="215"/>
      <c r="E10" s="216">
        <v>0</v>
      </c>
      <c r="F10" s="223">
        <f>Položky!G120</f>
        <v>0</v>
      </c>
      <c r="G10" s="217">
        <v>0</v>
      </c>
      <c r="H10" s="217">
        <v>0</v>
      </c>
      <c r="I10" s="218">
        <v>0</v>
      </c>
    </row>
    <row r="11" spans="1:57" s="11" customFormat="1" ht="17.25" customHeight="1" thickBot="1">
      <c r="A11" s="147" t="s">
        <v>294</v>
      </c>
      <c r="B11" s="85" t="s">
        <v>143</v>
      </c>
      <c r="C11" s="86"/>
      <c r="D11" s="87"/>
      <c r="E11" s="148">
        <v>0</v>
      </c>
      <c r="F11" s="149">
        <f>Položky!G128</f>
        <v>0</v>
      </c>
      <c r="G11" s="149">
        <f>Položky!BC14</f>
        <v>0</v>
      </c>
      <c r="H11" s="149">
        <v>0</v>
      </c>
      <c r="I11" s="150">
        <f>Položky!BE14</f>
        <v>0</v>
      </c>
    </row>
    <row r="12" spans="1:57" s="93" customFormat="1" ht="13.5" thickBot="1">
      <c r="A12" s="88"/>
      <c r="B12" s="80" t="s">
        <v>50</v>
      </c>
      <c r="C12" s="80"/>
      <c r="D12" s="89"/>
      <c r="E12" s="90">
        <f>SUM(E11:E11)</f>
        <v>0</v>
      </c>
      <c r="F12" s="91">
        <f>SUM(F7:F11)</f>
        <v>0</v>
      </c>
      <c r="G12" s="91">
        <f>SUM(G11:G11)</f>
        <v>0</v>
      </c>
      <c r="H12" s="91">
        <f>SUM(H11:H11)</f>
        <v>0</v>
      </c>
      <c r="I12" s="92">
        <f>SUM(I11:I11)</f>
        <v>0</v>
      </c>
    </row>
    <row r="13" spans="1:57">
      <c r="A13" s="86"/>
      <c r="B13" s="86"/>
      <c r="C13" s="86"/>
      <c r="D13" s="86"/>
      <c r="E13" s="86"/>
      <c r="F13" s="86"/>
      <c r="G13" s="86"/>
      <c r="H13" s="86"/>
      <c r="I13" s="86"/>
    </row>
    <row r="14" spans="1:57" ht="19.5" customHeight="1">
      <c r="A14" s="94" t="s">
        <v>51</v>
      </c>
      <c r="B14" s="94"/>
      <c r="C14" s="94"/>
      <c r="D14" s="94"/>
      <c r="E14" s="94"/>
      <c r="F14" s="94"/>
      <c r="G14" s="95"/>
      <c r="H14" s="94"/>
      <c r="I14" s="94"/>
      <c r="BA14" s="30"/>
      <c r="BB14" s="30"/>
      <c r="BC14" s="30"/>
      <c r="BD14" s="30"/>
      <c r="BE14" s="30"/>
    </row>
    <row r="15" spans="1:57" ht="13.5" thickBot="1">
      <c r="A15" s="96"/>
      <c r="B15" s="96"/>
      <c r="C15" s="96"/>
      <c r="D15" s="96"/>
      <c r="E15" s="96"/>
      <c r="F15" s="96"/>
      <c r="G15" s="96"/>
      <c r="H15" s="96"/>
      <c r="I15" s="96"/>
    </row>
    <row r="16" spans="1:57">
      <c r="A16" s="97" t="s">
        <v>52</v>
      </c>
      <c r="B16" s="98"/>
      <c r="C16" s="98"/>
      <c r="D16" s="99"/>
      <c r="E16" s="100" t="s">
        <v>53</v>
      </c>
      <c r="F16" s="101" t="s">
        <v>54</v>
      </c>
      <c r="G16" s="102" t="s">
        <v>55</v>
      </c>
      <c r="H16" s="103"/>
      <c r="I16" s="104" t="s">
        <v>53</v>
      </c>
    </row>
    <row r="17" spans="1:53">
      <c r="A17" s="105"/>
      <c r="B17" s="106"/>
      <c r="C17" s="106"/>
      <c r="D17" s="107"/>
      <c r="E17" s="108"/>
      <c r="F17" s="109"/>
      <c r="G17" s="110">
        <f>CHOOSE(BA17+1,HSV+PSV,HSV+PSV+Mont,HSV+PSV+Dodavka+Mont,HSV,PSV,Mont,Dodavka,Mont+Dodavka,0)</f>
        <v>0</v>
      </c>
      <c r="H17" s="111"/>
      <c r="I17" s="112">
        <f>E17+F17*G17/100</f>
        <v>0</v>
      </c>
      <c r="BA17">
        <v>8</v>
      </c>
    </row>
    <row r="18" spans="1:53" ht="13.5" thickBot="1">
      <c r="A18" s="113"/>
      <c r="B18" s="114" t="s">
        <v>56</v>
      </c>
      <c r="C18" s="115"/>
      <c r="D18" s="116"/>
      <c r="E18" s="117"/>
      <c r="F18" s="118"/>
      <c r="G18" s="118"/>
      <c r="H18" s="243">
        <f>SUM(H17:H17)</f>
        <v>0</v>
      </c>
      <c r="I18" s="244"/>
    </row>
    <row r="19" spans="1:53">
      <c r="A19" s="96"/>
      <c r="B19" s="96"/>
      <c r="C19" s="96"/>
      <c r="D19" s="96"/>
      <c r="E19" s="96"/>
      <c r="F19" s="96"/>
      <c r="G19" s="96"/>
      <c r="H19" s="96"/>
      <c r="I19" s="96"/>
    </row>
    <row r="20" spans="1:53">
      <c r="B20" s="93"/>
      <c r="F20" s="119"/>
      <c r="G20" s="120"/>
      <c r="H20" s="120"/>
      <c r="I20" s="121"/>
    </row>
    <row r="21" spans="1:53">
      <c r="F21" s="119"/>
      <c r="G21" s="120"/>
      <c r="H21" s="120"/>
      <c r="I21" s="121"/>
    </row>
    <row r="22" spans="1:53">
      <c r="F22" s="119"/>
      <c r="G22" s="120"/>
      <c r="H22" s="120"/>
      <c r="I22" s="121"/>
    </row>
    <row r="23" spans="1:53">
      <c r="F23" s="119"/>
      <c r="G23" s="120"/>
      <c r="H23" s="120"/>
      <c r="I23" s="121"/>
    </row>
    <row r="24" spans="1:53">
      <c r="F24" s="119"/>
      <c r="G24" s="120"/>
      <c r="H24" s="120"/>
      <c r="I24" s="121"/>
    </row>
    <row r="25" spans="1:53">
      <c r="F25" s="119"/>
      <c r="G25" s="120"/>
      <c r="H25" s="120"/>
      <c r="I25" s="121"/>
    </row>
    <row r="26" spans="1:53">
      <c r="F26" s="119"/>
      <c r="G26" s="120"/>
      <c r="H26" s="120"/>
      <c r="I26" s="121"/>
    </row>
    <row r="27" spans="1:53">
      <c r="F27" s="119"/>
      <c r="G27" s="120"/>
      <c r="H27" s="120"/>
      <c r="I27" s="121"/>
    </row>
    <row r="28" spans="1:53">
      <c r="F28" s="119"/>
      <c r="G28" s="120"/>
      <c r="H28" s="120"/>
      <c r="I28" s="121"/>
    </row>
    <row r="29" spans="1:53">
      <c r="F29" s="119"/>
      <c r="G29" s="120"/>
      <c r="H29" s="120"/>
      <c r="I29" s="121"/>
    </row>
    <row r="30" spans="1:53">
      <c r="F30" s="119"/>
      <c r="G30" s="120"/>
      <c r="H30" s="120"/>
      <c r="I30" s="121"/>
    </row>
    <row r="31" spans="1:53">
      <c r="F31" s="119"/>
      <c r="G31" s="120"/>
      <c r="H31" s="120"/>
      <c r="I31" s="121"/>
    </row>
    <row r="32" spans="1:53">
      <c r="F32" s="119"/>
      <c r="G32" s="120"/>
      <c r="H32" s="120"/>
      <c r="I32" s="121"/>
    </row>
    <row r="33" spans="6:9">
      <c r="F33" s="119"/>
      <c r="G33" s="120"/>
      <c r="H33" s="120"/>
      <c r="I33" s="121"/>
    </row>
    <row r="34" spans="6:9">
      <c r="F34" s="119"/>
      <c r="G34" s="120"/>
      <c r="H34" s="120"/>
      <c r="I34" s="121"/>
    </row>
    <row r="35" spans="6:9">
      <c r="F35" s="119"/>
      <c r="G35" s="120"/>
      <c r="H35" s="120"/>
      <c r="I35" s="121"/>
    </row>
    <row r="36" spans="6:9">
      <c r="F36" s="119"/>
      <c r="G36" s="120"/>
      <c r="H36" s="120"/>
      <c r="I36" s="121"/>
    </row>
    <row r="37" spans="6:9">
      <c r="F37" s="119"/>
      <c r="G37" s="120"/>
      <c r="H37" s="120"/>
      <c r="I37" s="121"/>
    </row>
    <row r="38" spans="6:9">
      <c r="F38" s="119"/>
      <c r="G38" s="120"/>
      <c r="H38" s="120"/>
      <c r="I38" s="121"/>
    </row>
    <row r="39" spans="6:9">
      <c r="F39" s="119"/>
      <c r="G39" s="120"/>
      <c r="H39" s="120"/>
      <c r="I39" s="121"/>
    </row>
    <row r="40" spans="6:9">
      <c r="F40" s="119"/>
      <c r="G40" s="120"/>
      <c r="H40" s="120"/>
      <c r="I40" s="121"/>
    </row>
    <row r="41" spans="6:9">
      <c r="F41" s="119"/>
      <c r="G41" s="120"/>
      <c r="H41" s="120"/>
      <c r="I41" s="121"/>
    </row>
    <row r="42" spans="6:9">
      <c r="F42" s="119"/>
      <c r="G42" s="120"/>
      <c r="H42" s="120"/>
      <c r="I42" s="121"/>
    </row>
    <row r="43" spans="6:9">
      <c r="F43" s="119"/>
      <c r="G43" s="120"/>
      <c r="H43" s="120"/>
      <c r="I43" s="121"/>
    </row>
    <row r="44" spans="6:9">
      <c r="F44" s="119"/>
      <c r="G44" s="120"/>
      <c r="H44" s="120"/>
      <c r="I44" s="121"/>
    </row>
    <row r="45" spans="6:9">
      <c r="F45" s="119"/>
      <c r="G45" s="120"/>
      <c r="H45" s="120"/>
      <c r="I45" s="121"/>
    </row>
    <row r="46" spans="6:9">
      <c r="F46" s="119"/>
      <c r="G46" s="120"/>
      <c r="H46" s="120"/>
      <c r="I46" s="121"/>
    </row>
    <row r="47" spans="6:9">
      <c r="F47" s="119"/>
      <c r="G47" s="120"/>
      <c r="H47" s="120"/>
      <c r="I47" s="121"/>
    </row>
    <row r="48" spans="6:9">
      <c r="F48" s="119"/>
      <c r="G48" s="120"/>
      <c r="H48" s="120"/>
      <c r="I48" s="121"/>
    </row>
    <row r="49" spans="6:9">
      <c r="F49" s="119"/>
      <c r="G49" s="120"/>
      <c r="H49" s="120"/>
      <c r="I49" s="121"/>
    </row>
    <row r="50" spans="6:9">
      <c r="F50" s="119"/>
      <c r="G50" s="120"/>
      <c r="H50" s="120"/>
      <c r="I50" s="121"/>
    </row>
    <row r="51" spans="6:9">
      <c r="F51" s="119"/>
      <c r="G51" s="120"/>
      <c r="H51" s="120"/>
      <c r="I51" s="121"/>
    </row>
    <row r="52" spans="6:9">
      <c r="F52" s="119"/>
      <c r="G52" s="120"/>
      <c r="H52" s="120"/>
      <c r="I52" s="121"/>
    </row>
    <row r="53" spans="6:9">
      <c r="F53" s="119"/>
      <c r="G53" s="120"/>
      <c r="H53" s="120"/>
      <c r="I53" s="121"/>
    </row>
    <row r="54" spans="6:9">
      <c r="F54" s="119"/>
      <c r="G54" s="120"/>
      <c r="H54" s="120"/>
      <c r="I54" s="121"/>
    </row>
    <row r="55" spans="6:9">
      <c r="F55" s="119"/>
      <c r="G55" s="120"/>
      <c r="H55" s="120"/>
      <c r="I55" s="121"/>
    </row>
    <row r="56" spans="6:9">
      <c r="F56" s="119"/>
      <c r="G56" s="120"/>
      <c r="H56" s="120"/>
      <c r="I56" s="121"/>
    </row>
    <row r="57" spans="6:9">
      <c r="F57" s="119"/>
      <c r="G57" s="120"/>
      <c r="H57" s="120"/>
      <c r="I57" s="121"/>
    </row>
    <row r="58" spans="6:9">
      <c r="F58" s="119"/>
      <c r="G58" s="120"/>
      <c r="H58" s="120"/>
      <c r="I58" s="121"/>
    </row>
    <row r="59" spans="6:9">
      <c r="F59" s="119"/>
      <c r="G59" s="120"/>
      <c r="H59" s="120"/>
      <c r="I59" s="121"/>
    </row>
    <row r="60" spans="6:9">
      <c r="F60" s="119"/>
      <c r="G60" s="120"/>
      <c r="H60" s="120"/>
      <c r="I60" s="121"/>
    </row>
    <row r="61" spans="6:9">
      <c r="F61" s="119"/>
      <c r="G61" s="120"/>
      <c r="H61" s="120"/>
      <c r="I61" s="121"/>
    </row>
    <row r="62" spans="6:9">
      <c r="F62" s="119"/>
      <c r="G62" s="120"/>
      <c r="H62" s="120"/>
      <c r="I62" s="121"/>
    </row>
    <row r="63" spans="6:9">
      <c r="F63" s="119"/>
      <c r="G63" s="120"/>
      <c r="H63" s="120"/>
      <c r="I63" s="121"/>
    </row>
    <row r="64" spans="6:9">
      <c r="F64" s="119"/>
      <c r="G64" s="120"/>
      <c r="H64" s="120"/>
      <c r="I64" s="121"/>
    </row>
    <row r="65" spans="6:9">
      <c r="F65" s="119"/>
      <c r="G65" s="120"/>
      <c r="H65" s="120"/>
      <c r="I65" s="121"/>
    </row>
    <row r="66" spans="6:9">
      <c r="F66" s="119"/>
      <c r="G66" s="120"/>
      <c r="H66" s="120"/>
      <c r="I66" s="121"/>
    </row>
    <row r="67" spans="6:9">
      <c r="F67" s="119"/>
      <c r="G67" s="120"/>
      <c r="H67" s="120"/>
      <c r="I67" s="121"/>
    </row>
    <row r="68" spans="6:9">
      <c r="F68" s="119"/>
      <c r="G68" s="120"/>
      <c r="H68" s="120"/>
      <c r="I68" s="121"/>
    </row>
    <row r="69" spans="6:9">
      <c r="F69" s="119"/>
      <c r="G69" s="120"/>
      <c r="H69" s="120"/>
      <c r="I69" s="121"/>
    </row>
  </sheetData>
  <mergeCells count="4">
    <mergeCell ref="A1:B1"/>
    <mergeCell ref="A2:B2"/>
    <mergeCell ref="G2:I2"/>
    <mergeCell ref="H18:I1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28"/>
  <sheetViews>
    <sheetView showGridLines="0" showZeros="0" view="pageBreakPreview" topLeftCell="A120" zoomScaleNormal="100" zoomScaleSheetLayoutView="100" workbookViewId="0">
      <selection activeCell="J124" sqref="J124"/>
    </sheetView>
  </sheetViews>
  <sheetFormatPr defaultRowHeight="12.75"/>
  <cols>
    <col min="1" max="1" width="3.85546875" style="122" customWidth="1"/>
    <col min="2" max="2" width="10.28515625" style="122" customWidth="1"/>
    <col min="3" max="3" width="50.5703125" style="122" customWidth="1"/>
    <col min="4" max="4" width="5.5703125" style="122" customWidth="1"/>
    <col min="5" max="5" width="8.5703125" style="146" customWidth="1"/>
    <col min="6" max="6" width="9.85546875" style="122" customWidth="1"/>
    <col min="7" max="7" width="13.85546875" style="122" customWidth="1"/>
    <col min="8" max="16384" width="9.140625" style="122"/>
  </cols>
  <sheetData>
    <row r="1" spans="1:104" ht="15.75">
      <c r="A1" s="245" t="s">
        <v>57</v>
      </c>
      <c r="B1" s="245"/>
      <c r="C1" s="245"/>
      <c r="D1" s="245"/>
      <c r="E1" s="245"/>
      <c r="F1" s="245"/>
      <c r="G1" s="245"/>
    </row>
    <row r="2" spans="1:104" ht="13.5" thickBot="1">
      <c r="A2" s="123"/>
      <c r="B2" s="124"/>
      <c r="C2" s="125"/>
      <c r="D2" s="125"/>
      <c r="E2" s="126"/>
      <c r="F2" s="125"/>
      <c r="G2" s="125"/>
    </row>
    <row r="3" spans="1:104" ht="13.5" thickTop="1">
      <c r="A3" s="246" t="s">
        <v>5</v>
      </c>
      <c r="B3" s="247"/>
      <c r="C3" s="127" t="str">
        <f>CONCATENATE(cislostavby," ",nazevstavby)</f>
        <v xml:space="preserve"> Sníž.energet.náročnosti pro vytápění věznice Příbram</v>
      </c>
      <c r="D3" s="128"/>
      <c r="E3" s="129"/>
      <c r="F3" s="130">
        <f>Rekapitulace!H1</f>
        <v>0</v>
      </c>
      <c r="G3" s="131"/>
    </row>
    <row r="4" spans="1:104" ht="13.5" thickBot="1">
      <c r="A4" s="248" t="s">
        <v>1</v>
      </c>
      <c r="B4" s="249"/>
      <c r="C4" s="132" t="s">
        <v>73</v>
      </c>
      <c r="D4" s="133"/>
      <c r="E4" s="250"/>
      <c r="F4" s="250"/>
      <c r="G4" s="251"/>
    </row>
    <row r="5" spans="1:104" ht="13.5" thickTop="1">
      <c r="A5" s="134"/>
      <c r="B5" s="135"/>
      <c r="C5" s="135"/>
      <c r="D5" s="123"/>
      <c r="E5" s="136"/>
      <c r="F5" s="123"/>
      <c r="G5" s="137"/>
    </row>
    <row r="6" spans="1:104">
      <c r="A6" s="138" t="s">
        <v>58</v>
      </c>
      <c r="B6" s="139" t="s">
        <v>59</v>
      </c>
      <c r="C6" s="139" t="s">
        <v>60</v>
      </c>
      <c r="D6" s="139" t="s">
        <v>61</v>
      </c>
      <c r="E6" s="140" t="s">
        <v>62</v>
      </c>
      <c r="F6" s="139" t="s">
        <v>63</v>
      </c>
      <c r="G6" s="141" t="s">
        <v>64</v>
      </c>
    </row>
    <row r="7" spans="1:104">
      <c r="A7" s="152" t="s">
        <v>65</v>
      </c>
      <c r="B7" s="153" t="s">
        <v>74</v>
      </c>
      <c r="C7" s="154" t="s">
        <v>75</v>
      </c>
      <c r="D7" s="155"/>
      <c r="E7" s="156"/>
      <c r="F7" s="156"/>
      <c r="G7" s="157"/>
      <c r="H7" s="142"/>
      <c r="I7" s="142"/>
      <c r="O7" s="143">
        <v>1</v>
      </c>
    </row>
    <row r="8" spans="1:104">
      <c r="A8" s="162"/>
      <c r="B8" s="144"/>
      <c r="C8" s="184" t="s">
        <v>76</v>
      </c>
      <c r="D8" s="185"/>
      <c r="E8" s="185"/>
      <c r="F8" s="174"/>
      <c r="G8" s="160">
        <f>E8*F8</f>
        <v>0</v>
      </c>
      <c r="O8" s="143">
        <v>2</v>
      </c>
      <c r="AA8" s="122">
        <v>12</v>
      </c>
      <c r="AB8" s="122">
        <v>0</v>
      </c>
      <c r="AC8" s="122">
        <v>1</v>
      </c>
      <c r="AZ8" s="122">
        <v>1</v>
      </c>
      <c r="BA8" s="122">
        <f t="shared" ref="BA8:BA13" si="0">IF(AZ8=1,G8,0)</f>
        <v>0</v>
      </c>
      <c r="BB8" s="122">
        <f t="shared" ref="BB8:BB13" si="1">IF(AZ8=2,G8,0)</f>
        <v>0</v>
      </c>
      <c r="BC8" s="122">
        <f t="shared" ref="BC8:BC13" si="2">IF(AZ8=3,G8,0)</f>
        <v>0</v>
      </c>
      <c r="BD8" s="122">
        <f t="shared" ref="BD8:BD13" si="3">IF(AZ8=4,G8,0)</f>
        <v>0</v>
      </c>
      <c r="BE8" s="122">
        <f t="shared" ref="BE8:BE13" si="4">IF(AZ8=5,G8,0)</f>
        <v>0</v>
      </c>
      <c r="CZ8" s="122">
        <v>3.0000000000000001E-3</v>
      </c>
    </row>
    <row r="9" spans="1:104" ht="25.5" customHeight="1">
      <c r="A9" s="162"/>
      <c r="B9" s="144"/>
      <c r="C9" s="186" t="s">
        <v>149</v>
      </c>
      <c r="D9" s="185"/>
      <c r="E9" s="185"/>
      <c r="F9" s="174"/>
      <c r="G9" s="160">
        <f t="shared" ref="G9:G28" si="5">E9*F9</f>
        <v>0</v>
      </c>
      <c r="O9" s="143">
        <v>2</v>
      </c>
      <c r="AA9" s="122">
        <v>12</v>
      </c>
      <c r="AB9" s="122">
        <v>0</v>
      </c>
      <c r="AC9" s="122">
        <v>2</v>
      </c>
      <c r="AZ9" s="122">
        <v>1</v>
      </c>
      <c r="BA9" s="122">
        <f t="shared" si="0"/>
        <v>0</v>
      </c>
      <c r="BB9" s="122">
        <f t="shared" si="1"/>
        <v>0</v>
      </c>
      <c r="BC9" s="122">
        <f t="shared" si="2"/>
        <v>0</v>
      </c>
      <c r="BD9" s="122">
        <f t="shared" si="3"/>
        <v>0</v>
      </c>
      <c r="BE9" s="122">
        <f t="shared" si="4"/>
        <v>0</v>
      </c>
      <c r="CZ9" s="122">
        <v>0</v>
      </c>
    </row>
    <row r="10" spans="1:104">
      <c r="A10" s="162"/>
      <c r="B10" s="144"/>
      <c r="C10" s="184" t="s">
        <v>150</v>
      </c>
      <c r="D10" s="185"/>
      <c r="E10" s="185"/>
      <c r="F10" s="174"/>
      <c r="G10" s="160">
        <f t="shared" si="5"/>
        <v>0</v>
      </c>
      <c r="O10" s="143">
        <v>2</v>
      </c>
      <c r="AA10" s="122">
        <v>12</v>
      </c>
      <c r="AB10" s="122">
        <v>0</v>
      </c>
      <c r="AC10" s="122">
        <v>3</v>
      </c>
      <c r="AZ10" s="122">
        <v>1</v>
      </c>
      <c r="BA10" s="122">
        <f t="shared" si="0"/>
        <v>0</v>
      </c>
      <c r="BB10" s="122">
        <f t="shared" si="1"/>
        <v>0</v>
      </c>
      <c r="BC10" s="122">
        <f t="shared" si="2"/>
        <v>0</v>
      </c>
      <c r="BD10" s="122">
        <f t="shared" si="3"/>
        <v>0</v>
      </c>
      <c r="BE10" s="122">
        <f t="shared" si="4"/>
        <v>0</v>
      </c>
      <c r="CZ10" s="122">
        <v>0</v>
      </c>
    </row>
    <row r="11" spans="1:104" ht="22.5">
      <c r="A11" s="162"/>
      <c r="B11" s="144"/>
      <c r="C11" s="186" t="s">
        <v>151</v>
      </c>
      <c r="D11" s="185"/>
      <c r="E11" s="185"/>
      <c r="F11" s="174"/>
      <c r="G11" s="160">
        <f t="shared" si="5"/>
        <v>0</v>
      </c>
      <c r="O11" s="143">
        <v>2</v>
      </c>
      <c r="AA11" s="122">
        <v>12</v>
      </c>
      <c r="AB11" s="122">
        <v>0</v>
      </c>
      <c r="AC11" s="122">
        <v>4</v>
      </c>
      <c r="AZ11" s="122">
        <v>1</v>
      </c>
      <c r="BA11" s="122">
        <f t="shared" si="0"/>
        <v>0</v>
      </c>
      <c r="BB11" s="122">
        <f t="shared" si="1"/>
        <v>0</v>
      </c>
      <c r="BC11" s="122">
        <f t="shared" si="2"/>
        <v>0</v>
      </c>
      <c r="BD11" s="122">
        <f t="shared" si="3"/>
        <v>0</v>
      </c>
      <c r="BE11" s="122">
        <f t="shared" si="4"/>
        <v>0</v>
      </c>
      <c r="CZ11" s="122">
        <v>0</v>
      </c>
    </row>
    <row r="12" spans="1:104">
      <c r="A12" s="162"/>
      <c r="B12" s="144"/>
      <c r="C12" s="184" t="s">
        <v>152</v>
      </c>
      <c r="D12" s="185"/>
      <c r="E12" s="185"/>
      <c r="F12" s="174"/>
      <c r="G12" s="160">
        <f t="shared" si="5"/>
        <v>0</v>
      </c>
      <c r="O12" s="143">
        <v>2</v>
      </c>
      <c r="AA12" s="122">
        <v>12</v>
      </c>
      <c r="AB12" s="122">
        <v>0</v>
      </c>
      <c r="AC12" s="122">
        <v>5</v>
      </c>
      <c r="AZ12" s="122">
        <v>1</v>
      </c>
      <c r="BA12" s="122">
        <f t="shared" si="0"/>
        <v>0</v>
      </c>
      <c r="BB12" s="122">
        <f t="shared" si="1"/>
        <v>0</v>
      </c>
      <c r="BC12" s="122">
        <f t="shared" si="2"/>
        <v>0</v>
      </c>
      <c r="BD12" s="122">
        <f t="shared" si="3"/>
        <v>0</v>
      </c>
      <c r="BE12" s="122">
        <f t="shared" si="4"/>
        <v>0</v>
      </c>
      <c r="CZ12" s="122">
        <v>0</v>
      </c>
    </row>
    <row r="13" spans="1:104" ht="25.5" customHeight="1">
      <c r="A13" s="162"/>
      <c r="B13" s="144"/>
      <c r="C13" s="186" t="s">
        <v>153</v>
      </c>
      <c r="D13" s="185"/>
      <c r="E13" s="185"/>
      <c r="F13" s="174"/>
      <c r="G13" s="160">
        <f t="shared" si="5"/>
        <v>0</v>
      </c>
      <c r="O13" s="143">
        <v>2</v>
      </c>
      <c r="AA13" s="122">
        <v>12</v>
      </c>
      <c r="AB13" s="122">
        <v>0</v>
      </c>
      <c r="AC13" s="122">
        <v>6</v>
      </c>
      <c r="AZ13" s="122">
        <v>1</v>
      </c>
      <c r="BA13" s="122">
        <f t="shared" si="0"/>
        <v>0</v>
      </c>
      <c r="BB13" s="122">
        <f t="shared" si="1"/>
        <v>0</v>
      </c>
      <c r="BC13" s="122">
        <f t="shared" si="2"/>
        <v>0</v>
      </c>
      <c r="BD13" s="122">
        <f t="shared" si="3"/>
        <v>0</v>
      </c>
      <c r="BE13" s="122">
        <f t="shared" si="4"/>
        <v>0</v>
      </c>
      <c r="CZ13" s="122">
        <v>0</v>
      </c>
    </row>
    <row r="14" spans="1:104">
      <c r="A14" s="162">
        <v>1</v>
      </c>
      <c r="B14" s="163" t="s">
        <v>155</v>
      </c>
      <c r="C14" s="184" t="s">
        <v>154</v>
      </c>
      <c r="D14" s="185" t="s">
        <v>78</v>
      </c>
      <c r="E14" s="185">
        <v>1</v>
      </c>
      <c r="F14" s="174"/>
      <c r="G14" s="160">
        <f t="shared" si="5"/>
        <v>0</v>
      </c>
      <c r="O14" s="143">
        <v>4</v>
      </c>
      <c r="BA14" s="145">
        <f>SUM(BA7:BA13)</f>
        <v>0</v>
      </c>
      <c r="BB14" s="145">
        <f>SUM(BB7:BB13)</f>
        <v>0</v>
      </c>
      <c r="BC14" s="145">
        <f>SUM(BC7:BC13)</f>
        <v>0</v>
      </c>
      <c r="BD14" s="145">
        <f>SUM(BD7:BD13)</f>
        <v>0</v>
      </c>
      <c r="BE14" s="145">
        <f>SUM(BE7:BE13)</f>
        <v>0</v>
      </c>
    </row>
    <row r="15" spans="1:104">
      <c r="A15" s="162">
        <v>2</v>
      </c>
      <c r="B15" s="144" t="s">
        <v>156</v>
      </c>
      <c r="C15" s="184" t="s">
        <v>79</v>
      </c>
      <c r="D15" s="185" t="s">
        <v>80</v>
      </c>
      <c r="E15" s="185">
        <v>1</v>
      </c>
      <c r="F15" s="174"/>
      <c r="G15" s="160">
        <f t="shared" si="5"/>
        <v>0</v>
      </c>
      <c r="O15" s="143">
        <v>2</v>
      </c>
      <c r="AA15" s="122">
        <v>12</v>
      </c>
      <c r="AB15" s="122">
        <v>0</v>
      </c>
      <c r="AC15" s="122">
        <v>7</v>
      </c>
      <c r="AZ15" s="122">
        <v>1</v>
      </c>
      <c r="BA15" s="122">
        <f>IF(AZ15=1,G15,0)</f>
        <v>0</v>
      </c>
      <c r="BB15" s="122">
        <f>IF(AZ15=2,G15,0)</f>
        <v>0</v>
      </c>
      <c r="BC15" s="122">
        <f>IF(AZ15=3,G15,0)</f>
        <v>0</v>
      </c>
      <c r="BD15" s="122">
        <f>IF(AZ15=4,G15,0)</f>
        <v>0</v>
      </c>
      <c r="BE15" s="122">
        <f>IF(AZ15=5,G15,0)</f>
        <v>0</v>
      </c>
      <c r="CZ15" s="122">
        <v>2.42198</v>
      </c>
    </row>
    <row r="16" spans="1:104" ht="22.5">
      <c r="A16" s="162">
        <v>3</v>
      </c>
      <c r="B16" s="144" t="s">
        <v>157</v>
      </c>
      <c r="C16" s="186" t="s">
        <v>158</v>
      </c>
      <c r="D16" s="185" t="s">
        <v>80</v>
      </c>
      <c r="E16" s="185">
        <v>1</v>
      </c>
      <c r="F16" s="174"/>
      <c r="G16" s="160">
        <f t="shared" si="5"/>
        <v>0</v>
      </c>
      <c r="O16" s="143">
        <v>2</v>
      </c>
      <c r="AA16" s="122">
        <v>12</v>
      </c>
      <c r="AB16" s="122">
        <v>0</v>
      </c>
      <c r="AC16" s="122">
        <v>8</v>
      </c>
      <c r="AZ16" s="122">
        <v>1</v>
      </c>
      <c r="BA16" s="122">
        <f>IF(AZ16=1,G16,0)</f>
        <v>0</v>
      </c>
      <c r="BB16" s="122">
        <f>IF(AZ16=2,G16,0)</f>
        <v>0</v>
      </c>
      <c r="BC16" s="122">
        <f>IF(AZ16=3,G16,0)</f>
        <v>0</v>
      </c>
      <c r="BD16" s="122">
        <f>IF(AZ16=4,G16,0)</f>
        <v>0</v>
      </c>
      <c r="BE16" s="122">
        <f>IF(AZ16=5,G16,0)</f>
        <v>0</v>
      </c>
      <c r="CZ16" s="122">
        <v>0</v>
      </c>
    </row>
    <row r="17" spans="1:104" ht="22.5">
      <c r="A17" s="162">
        <v>4</v>
      </c>
      <c r="B17" s="163" t="s">
        <v>160</v>
      </c>
      <c r="C17" s="186" t="s">
        <v>159</v>
      </c>
      <c r="D17" s="185" t="s">
        <v>80</v>
      </c>
      <c r="E17" s="185">
        <v>1</v>
      </c>
      <c r="F17" s="174"/>
      <c r="G17" s="160">
        <f t="shared" si="5"/>
        <v>0</v>
      </c>
      <c r="O17" s="143">
        <v>4</v>
      </c>
      <c r="BA17" s="145">
        <f>SUM(BA15:BA16)</f>
        <v>0</v>
      </c>
      <c r="BB17" s="145">
        <f>SUM(BB15:BB16)</f>
        <v>0</v>
      </c>
      <c r="BC17" s="145">
        <f>SUM(BC15:BC16)</f>
        <v>0</v>
      </c>
      <c r="BD17" s="145">
        <f>SUM(BD15:BD16)</f>
        <v>0</v>
      </c>
      <c r="BE17" s="145">
        <f>SUM(BE15:BE16)</f>
        <v>0</v>
      </c>
    </row>
    <row r="18" spans="1:104" ht="15.75" customHeight="1">
      <c r="A18" s="162"/>
      <c r="B18" s="144"/>
      <c r="C18" s="184" t="s">
        <v>81</v>
      </c>
      <c r="D18" s="185"/>
      <c r="E18" s="185"/>
      <c r="F18" s="174"/>
      <c r="G18" s="160">
        <f t="shared" si="5"/>
        <v>0</v>
      </c>
      <c r="O18" s="143">
        <v>2</v>
      </c>
      <c r="AA18" s="122">
        <v>12</v>
      </c>
      <c r="AB18" s="122">
        <v>0</v>
      </c>
      <c r="AC18" s="122">
        <v>10</v>
      </c>
      <c r="AZ18" s="122">
        <v>1</v>
      </c>
      <c r="BA18" s="122">
        <f>IF(AZ18=1,G18,0)</f>
        <v>0</v>
      </c>
      <c r="BB18" s="122">
        <f>IF(AZ18=2,G18,0)</f>
        <v>0</v>
      </c>
      <c r="BC18" s="122">
        <f>IF(AZ18=3,G18,0)</f>
        <v>0</v>
      </c>
      <c r="BD18" s="122">
        <f>IF(AZ18=4,G18,0)</f>
        <v>0</v>
      </c>
      <c r="BE18" s="122">
        <f>IF(AZ18=5,G18,0)</f>
        <v>0</v>
      </c>
      <c r="CZ18" s="122">
        <v>2.3785500000000002</v>
      </c>
    </row>
    <row r="19" spans="1:104" ht="24.75" customHeight="1">
      <c r="A19" s="162"/>
      <c r="B19" s="144"/>
      <c r="C19" s="186" t="s">
        <v>149</v>
      </c>
      <c r="D19" s="185"/>
      <c r="E19" s="185"/>
      <c r="F19" s="174"/>
      <c r="G19" s="160">
        <f t="shared" si="5"/>
        <v>0</v>
      </c>
      <c r="O19" s="143">
        <v>2</v>
      </c>
      <c r="AA19" s="122">
        <v>12</v>
      </c>
      <c r="AB19" s="122">
        <v>0</v>
      </c>
      <c r="AC19" s="122">
        <v>11</v>
      </c>
      <c r="AZ19" s="122">
        <v>1</v>
      </c>
      <c r="BA19" s="122">
        <f>IF(AZ19=1,G19,0)</f>
        <v>0</v>
      </c>
      <c r="BB19" s="122">
        <f>IF(AZ19=2,G19,0)</f>
        <v>0</v>
      </c>
      <c r="BC19" s="122">
        <f>IF(AZ19=3,G19,0)</f>
        <v>0</v>
      </c>
      <c r="BD19" s="122">
        <f>IF(AZ19=4,G19,0)</f>
        <v>0</v>
      </c>
      <c r="BE19" s="122">
        <f>IF(AZ19=5,G19,0)</f>
        <v>0</v>
      </c>
      <c r="CZ19" s="122">
        <v>4.1799999999999997E-3</v>
      </c>
    </row>
    <row r="20" spans="1:104">
      <c r="A20" s="162"/>
      <c r="B20" s="144"/>
      <c r="C20" s="184" t="s">
        <v>150</v>
      </c>
      <c r="D20" s="185"/>
      <c r="E20" s="185"/>
      <c r="F20" s="174"/>
      <c r="G20" s="160">
        <f t="shared" si="5"/>
        <v>0</v>
      </c>
      <c r="O20" s="143">
        <v>2</v>
      </c>
      <c r="AA20" s="122">
        <v>12</v>
      </c>
      <c r="AB20" s="122">
        <v>0</v>
      </c>
      <c r="AC20" s="122">
        <v>12</v>
      </c>
      <c r="AZ20" s="122">
        <v>1</v>
      </c>
      <c r="BA20" s="122">
        <f>IF(AZ20=1,G20,0)</f>
        <v>0</v>
      </c>
      <c r="BB20" s="122">
        <f>IF(AZ20=2,G20,0)</f>
        <v>0</v>
      </c>
      <c r="BC20" s="122">
        <f>IF(AZ20=3,G20,0)</f>
        <v>0</v>
      </c>
      <c r="BD20" s="122">
        <f>IF(AZ20=4,G20,0)</f>
        <v>0</v>
      </c>
      <c r="BE20" s="122">
        <f>IF(AZ20=5,G20,0)</f>
        <v>0</v>
      </c>
      <c r="CZ20" s="122">
        <v>0</v>
      </c>
    </row>
    <row r="21" spans="1:104" ht="22.5">
      <c r="A21" s="162"/>
      <c r="B21" s="144"/>
      <c r="C21" s="186" t="s">
        <v>151</v>
      </c>
      <c r="D21" s="185"/>
      <c r="E21" s="185"/>
      <c r="F21" s="174"/>
      <c r="G21" s="160">
        <f t="shared" si="5"/>
        <v>0</v>
      </c>
      <c r="O21" s="143">
        <v>2</v>
      </c>
      <c r="AA21" s="122">
        <v>12</v>
      </c>
      <c r="AB21" s="122">
        <v>0</v>
      </c>
      <c r="AC21" s="122">
        <v>13</v>
      </c>
      <c r="AZ21" s="122">
        <v>1</v>
      </c>
      <c r="BA21" s="122">
        <f>IF(AZ21=1,G21,0)</f>
        <v>0</v>
      </c>
      <c r="BB21" s="122">
        <f>IF(AZ21=2,G21,0)</f>
        <v>0</v>
      </c>
      <c r="BC21" s="122">
        <f>IF(AZ21=3,G21,0)</f>
        <v>0</v>
      </c>
      <c r="BD21" s="122">
        <f>IF(AZ21=4,G21,0)</f>
        <v>0</v>
      </c>
      <c r="BE21" s="122">
        <f>IF(AZ21=5,G21,0)</f>
        <v>0</v>
      </c>
      <c r="CZ21" s="122">
        <v>7.0200000000000002E-3</v>
      </c>
    </row>
    <row r="22" spans="1:104">
      <c r="A22" s="162"/>
      <c r="B22" s="163"/>
      <c r="C22" s="184" t="s">
        <v>152</v>
      </c>
      <c r="D22" s="185"/>
      <c r="E22" s="185"/>
      <c r="F22" s="174"/>
      <c r="G22" s="160">
        <f t="shared" si="5"/>
        <v>0</v>
      </c>
      <c r="O22" s="143">
        <v>4</v>
      </c>
      <c r="BA22" s="145">
        <f>SUM(BA18:BA21)</f>
        <v>0</v>
      </c>
      <c r="BB22" s="145">
        <f>SUM(BB18:BB21)</f>
        <v>0</v>
      </c>
      <c r="BC22" s="145">
        <f>SUM(BC18:BC21)</f>
        <v>0</v>
      </c>
      <c r="BD22" s="145">
        <f>SUM(BD18:BD21)</f>
        <v>0</v>
      </c>
      <c r="BE22" s="145">
        <f>SUM(BE18:BE21)</f>
        <v>0</v>
      </c>
    </row>
    <row r="23" spans="1:104" ht="24" customHeight="1">
      <c r="A23" s="162"/>
      <c r="B23" s="144"/>
      <c r="C23" s="186" t="s">
        <v>153</v>
      </c>
      <c r="D23" s="185"/>
      <c r="E23" s="185"/>
      <c r="F23" s="174"/>
      <c r="G23" s="160"/>
      <c r="O23" s="143">
        <v>2</v>
      </c>
      <c r="AA23" s="122">
        <v>12</v>
      </c>
      <c r="AB23" s="122">
        <v>0</v>
      </c>
      <c r="AC23" s="122">
        <v>15</v>
      </c>
      <c r="AZ23" s="122">
        <v>1</v>
      </c>
      <c r="BA23" s="122">
        <f>IF(AZ23=1,G23,0)</f>
        <v>0</v>
      </c>
      <c r="BB23" s="122">
        <f>IF(AZ23=2,G23,0)</f>
        <v>0</v>
      </c>
      <c r="BC23" s="122">
        <f>IF(AZ23=3,G23,0)</f>
        <v>0</v>
      </c>
      <c r="BD23" s="122">
        <f>IF(AZ23=4,G23,0)</f>
        <v>0</v>
      </c>
      <c r="BE23" s="122">
        <f>IF(AZ23=5,G23,0)</f>
        <v>0</v>
      </c>
      <c r="CZ23" s="122">
        <v>0</v>
      </c>
    </row>
    <row r="24" spans="1:104">
      <c r="A24" s="162"/>
      <c r="B24" s="144"/>
      <c r="C24" s="184" t="s">
        <v>154</v>
      </c>
      <c r="D24" s="185"/>
      <c r="E24" s="185"/>
      <c r="F24" s="174"/>
      <c r="G24" s="160">
        <f t="shared" si="5"/>
        <v>0</v>
      </c>
      <c r="O24" s="143">
        <v>2</v>
      </c>
      <c r="AA24" s="122">
        <v>12</v>
      </c>
      <c r="AB24" s="122">
        <v>0</v>
      </c>
      <c r="AC24" s="122">
        <v>16</v>
      </c>
      <c r="AZ24" s="122">
        <v>1</v>
      </c>
      <c r="BA24" s="122">
        <f>IF(AZ24=1,G24,0)</f>
        <v>0</v>
      </c>
      <c r="BB24" s="122">
        <f>IF(AZ24=2,G24,0)</f>
        <v>0</v>
      </c>
      <c r="BC24" s="122">
        <f>IF(AZ24=3,G24,0)</f>
        <v>0</v>
      </c>
      <c r="BD24" s="122">
        <f>IF(AZ24=4,G24,0)</f>
        <v>0</v>
      </c>
      <c r="BE24" s="122">
        <f>IF(AZ24=5,G24,0)</f>
        <v>0</v>
      </c>
      <c r="CZ24" s="122">
        <v>0</v>
      </c>
    </row>
    <row r="25" spans="1:104">
      <c r="A25" s="162">
        <v>5</v>
      </c>
      <c r="B25" s="164" t="s">
        <v>161</v>
      </c>
      <c r="C25" s="184" t="s">
        <v>77</v>
      </c>
      <c r="D25" s="185" t="s">
        <v>78</v>
      </c>
      <c r="E25" s="185">
        <v>1</v>
      </c>
      <c r="F25" s="174"/>
      <c r="G25" s="160">
        <f t="shared" si="5"/>
        <v>0</v>
      </c>
      <c r="O25" s="143">
        <v>4</v>
      </c>
      <c r="BA25" s="145">
        <f>SUM(BA23:BA24)</f>
        <v>0</v>
      </c>
      <c r="BB25" s="145">
        <f>SUM(BB23:BB24)</f>
        <v>0</v>
      </c>
      <c r="BC25" s="145">
        <f>SUM(BC23:BC24)</f>
        <v>0</v>
      </c>
      <c r="BD25" s="145">
        <f>SUM(BD23:BD24)</f>
        <v>0</v>
      </c>
      <c r="BE25" s="145">
        <f>SUM(BE23:BE24)</f>
        <v>0</v>
      </c>
    </row>
    <row r="26" spans="1:104">
      <c r="A26" s="162">
        <v>6</v>
      </c>
      <c r="B26" s="166" t="s">
        <v>169</v>
      </c>
      <c r="C26" s="184" t="s">
        <v>82</v>
      </c>
      <c r="D26" s="185" t="s">
        <v>80</v>
      </c>
      <c r="E26" s="185">
        <v>1</v>
      </c>
      <c r="F26" s="174"/>
      <c r="G26" s="160">
        <f t="shared" si="5"/>
        <v>0</v>
      </c>
    </row>
    <row r="27" spans="1:104" ht="22.5">
      <c r="A27" s="176">
        <v>7</v>
      </c>
      <c r="B27" s="167" t="s">
        <v>170</v>
      </c>
      <c r="C27" s="186" t="s">
        <v>162</v>
      </c>
      <c r="D27" s="185" t="s">
        <v>80</v>
      </c>
      <c r="E27" s="185">
        <v>1</v>
      </c>
      <c r="F27" s="174"/>
      <c r="G27" s="160">
        <f t="shared" si="5"/>
        <v>0</v>
      </c>
    </row>
    <row r="28" spans="1:104" ht="22.5">
      <c r="A28" s="176">
        <v>8</v>
      </c>
      <c r="B28" s="167" t="s">
        <v>171</v>
      </c>
      <c r="C28" s="186" t="s">
        <v>163</v>
      </c>
      <c r="D28" s="185"/>
      <c r="E28" s="185"/>
      <c r="F28" s="174"/>
      <c r="G28" s="160">
        <f t="shared" si="5"/>
        <v>0</v>
      </c>
    </row>
    <row r="29" spans="1:104">
      <c r="A29" s="176">
        <v>9</v>
      </c>
      <c r="B29" s="165" t="s">
        <v>172</v>
      </c>
      <c r="C29" s="184" t="s">
        <v>83</v>
      </c>
      <c r="D29" s="185" t="s">
        <v>78</v>
      </c>
      <c r="E29" s="185">
        <v>1</v>
      </c>
      <c r="F29" s="174"/>
      <c r="G29" s="161"/>
    </row>
    <row r="30" spans="1:104">
      <c r="A30" s="176"/>
      <c r="B30" s="158"/>
      <c r="C30" s="184" t="s">
        <v>84</v>
      </c>
      <c r="D30" s="185"/>
      <c r="E30" s="185"/>
      <c r="F30" s="174"/>
      <c r="G30" s="161"/>
    </row>
    <row r="31" spans="1:104">
      <c r="A31" s="176">
        <v>10</v>
      </c>
      <c r="B31" s="168" t="s">
        <v>173</v>
      </c>
      <c r="C31" s="184" t="s">
        <v>85</v>
      </c>
      <c r="D31" s="185" t="s">
        <v>80</v>
      </c>
      <c r="E31" s="185">
        <v>2</v>
      </c>
      <c r="F31" s="174"/>
      <c r="G31" s="161"/>
    </row>
    <row r="32" spans="1:104" ht="22.5">
      <c r="A32" s="176"/>
      <c r="B32" s="169"/>
      <c r="C32" s="186" t="s">
        <v>86</v>
      </c>
      <c r="D32" s="185"/>
      <c r="E32" s="185"/>
      <c r="F32" s="174"/>
      <c r="G32" s="171">
        <f>E32*F32</f>
        <v>0</v>
      </c>
    </row>
    <row r="33" spans="1:7" ht="22.5">
      <c r="A33" s="176"/>
      <c r="B33" s="169"/>
      <c r="C33" s="187" t="s">
        <v>174</v>
      </c>
      <c r="D33" s="185"/>
      <c r="E33" s="185"/>
      <c r="F33" s="174"/>
      <c r="G33" s="171">
        <f t="shared" ref="G33:G49" si="6">E33*F33</f>
        <v>0</v>
      </c>
    </row>
    <row r="34" spans="1:7">
      <c r="A34" s="176"/>
      <c r="B34" s="169"/>
      <c r="C34" s="188" t="s">
        <v>175</v>
      </c>
      <c r="D34" s="185"/>
      <c r="E34" s="185"/>
      <c r="F34" s="174"/>
      <c r="G34" s="171">
        <f t="shared" si="6"/>
        <v>0</v>
      </c>
    </row>
    <row r="35" spans="1:7">
      <c r="A35" s="176">
        <v>11</v>
      </c>
      <c r="B35" s="169" t="s">
        <v>176</v>
      </c>
      <c r="C35" s="189" t="s">
        <v>87</v>
      </c>
      <c r="D35" s="185" t="s">
        <v>80</v>
      </c>
      <c r="E35" s="185">
        <v>1</v>
      </c>
      <c r="F35" s="174"/>
      <c r="G35" s="171">
        <f t="shared" si="6"/>
        <v>0</v>
      </c>
    </row>
    <row r="36" spans="1:7" ht="22.5">
      <c r="A36" s="176"/>
      <c r="B36" s="169"/>
      <c r="C36" s="186" t="s">
        <v>177</v>
      </c>
      <c r="D36" s="185"/>
      <c r="E36" s="185"/>
      <c r="F36" s="174"/>
      <c r="G36" s="171">
        <f t="shared" si="6"/>
        <v>0</v>
      </c>
    </row>
    <row r="37" spans="1:7" ht="24.75" customHeight="1">
      <c r="A37" s="176"/>
      <c r="B37" s="169"/>
      <c r="C37" s="190" t="s">
        <v>179</v>
      </c>
      <c r="D37" s="185"/>
      <c r="E37" s="185"/>
      <c r="F37" s="174"/>
      <c r="G37" s="171">
        <f t="shared" si="6"/>
        <v>0</v>
      </c>
    </row>
    <row r="38" spans="1:7">
      <c r="A38" s="176">
        <v>12</v>
      </c>
      <c r="B38" s="169" t="s">
        <v>180</v>
      </c>
      <c r="C38" s="189" t="s">
        <v>178</v>
      </c>
      <c r="D38" s="185" t="s">
        <v>80</v>
      </c>
      <c r="E38" s="185">
        <v>1</v>
      </c>
      <c r="F38" s="174"/>
      <c r="G38" s="171">
        <f t="shared" si="6"/>
        <v>0</v>
      </c>
    </row>
    <row r="39" spans="1:7">
      <c r="A39" s="176"/>
      <c r="B39" s="169"/>
      <c r="C39" s="184" t="s">
        <v>88</v>
      </c>
      <c r="D39" s="185"/>
      <c r="E39" s="185"/>
      <c r="F39" s="174"/>
      <c r="G39" s="171">
        <f t="shared" si="6"/>
        <v>0</v>
      </c>
    </row>
    <row r="40" spans="1:7">
      <c r="A40" s="176">
        <v>13</v>
      </c>
      <c r="B40" s="170" t="s">
        <v>181</v>
      </c>
      <c r="C40" s="184" t="s">
        <v>89</v>
      </c>
      <c r="D40" s="185" t="s">
        <v>80</v>
      </c>
      <c r="E40" s="185">
        <v>1</v>
      </c>
      <c r="F40" s="174"/>
      <c r="G40" s="171">
        <f t="shared" si="6"/>
        <v>0</v>
      </c>
    </row>
    <row r="41" spans="1:7" ht="22.5">
      <c r="A41" s="176">
        <v>14</v>
      </c>
      <c r="B41" s="170" t="s">
        <v>182</v>
      </c>
      <c r="C41" s="186" t="s">
        <v>164</v>
      </c>
      <c r="D41" s="185" t="s">
        <v>80</v>
      </c>
      <c r="E41" s="185">
        <v>1</v>
      </c>
      <c r="F41" s="174"/>
      <c r="G41" s="171">
        <f t="shared" si="6"/>
        <v>0</v>
      </c>
    </row>
    <row r="42" spans="1:7" ht="22.5">
      <c r="A42" s="176">
        <v>15</v>
      </c>
      <c r="B42" s="170" t="s">
        <v>183</v>
      </c>
      <c r="C42" s="186" t="s">
        <v>165</v>
      </c>
      <c r="D42" s="185" t="s">
        <v>80</v>
      </c>
      <c r="E42" s="185">
        <v>1</v>
      </c>
      <c r="F42" s="174"/>
      <c r="G42" s="171">
        <f t="shared" si="6"/>
        <v>0</v>
      </c>
    </row>
    <row r="43" spans="1:7">
      <c r="A43" s="176">
        <v>16</v>
      </c>
      <c r="B43" s="170" t="s">
        <v>184</v>
      </c>
      <c r="C43" s="184" t="s">
        <v>90</v>
      </c>
      <c r="D43" s="185" t="s">
        <v>80</v>
      </c>
      <c r="E43" s="185">
        <v>1</v>
      </c>
      <c r="F43" s="174"/>
      <c r="G43" s="171">
        <f t="shared" si="6"/>
        <v>0</v>
      </c>
    </row>
    <row r="44" spans="1:7" ht="22.5">
      <c r="A44" s="176">
        <v>17</v>
      </c>
      <c r="B44" s="170" t="s">
        <v>185</v>
      </c>
      <c r="C44" s="186" t="s">
        <v>166</v>
      </c>
      <c r="D44" s="185" t="s">
        <v>80</v>
      </c>
      <c r="E44" s="185">
        <v>1</v>
      </c>
      <c r="F44" s="174"/>
      <c r="G44" s="171">
        <f t="shared" si="6"/>
        <v>0</v>
      </c>
    </row>
    <row r="45" spans="1:7" ht="22.5">
      <c r="A45" s="176"/>
      <c r="B45" s="168"/>
      <c r="C45" s="186" t="s">
        <v>167</v>
      </c>
      <c r="D45" s="185"/>
      <c r="E45" s="185"/>
      <c r="F45" s="174"/>
      <c r="G45" s="171">
        <f t="shared" si="6"/>
        <v>0</v>
      </c>
    </row>
    <row r="46" spans="1:7" ht="22.5">
      <c r="A46" s="176">
        <v>18</v>
      </c>
      <c r="B46" s="168" t="s">
        <v>186</v>
      </c>
      <c r="C46" s="186" t="s">
        <v>168</v>
      </c>
      <c r="D46" s="185" t="s">
        <v>80</v>
      </c>
      <c r="E46" s="185">
        <v>2</v>
      </c>
      <c r="F46" s="227"/>
      <c r="G46" s="171">
        <f t="shared" si="6"/>
        <v>0</v>
      </c>
    </row>
    <row r="47" spans="1:7">
      <c r="A47" s="176"/>
      <c r="B47" s="168"/>
      <c r="C47" s="186"/>
      <c r="D47" s="185"/>
      <c r="E47" s="185"/>
      <c r="F47" s="174"/>
      <c r="G47" s="171"/>
    </row>
    <row r="48" spans="1:7">
      <c r="A48" s="176"/>
      <c r="B48" s="168"/>
      <c r="C48" s="186"/>
      <c r="D48" s="185"/>
      <c r="E48" s="185"/>
      <c r="F48" s="174"/>
      <c r="G48" s="171"/>
    </row>
    <row r="49" spans="1:7" ht="22.5">
      <c r="A49" s="177"/>
      <c r="B49" s="168"/>
      <c r="C49" s="186" t="s">
        <v>187</v>
      </c>
      <c r="D49" s="185"/>
      <c r="E49" s="185"/>
      <c r="F49" s="174"/>
      <c r="G49" s="171">
        <f t="shared" si="6"/>
        <v>0</v>
      </c>
    </row>
    <row r="50" spans="1:7">
      <c r="A50" s="177"/>
      <c r="B50" s="168"/>
      <c r="C50" s="184" t="s">
        <v>188</v>
      </c>
      <c r="D50" s="185"/>
      <c r="E50" s="185"/>
      <c r="F50" s="174"/>
      <c r="G50" s="171"/>
    </row>
    <row r="51" spans="1:7">
      <c r="A51" s="177">
        <v>19</v>
      </c>
      <c r="B51" s="168" t="s">
        <v>190</v>
      </c>
      <c r="C51" s="184" t="s">
        <v>189</v>
      </c>
      <c r="D51" s="185" t="s">
        <v>80</v>
      </c>
      <c r="E51" s="185" t="s">
        <v>91</v>
      </c>
      <c r="F51" s="228"/>
      <c r="G51" s="171"/>
    </row>
    <row r="52" spans="1:7" ht="22.5">
      <c r="A52" s="177"/>
      <c r="B52" s="169"/>
      <c r="C52" s="186" t="s">
        <v>191</v>
      </c>
      <c r="D52" s="185"/>
      <c r="E52" s="185"/>
      <c r="F52" s="174"/>
      <c r="G52" s="171">
        <f>E52*F52</f>
        <v>0</v>
      </c>
    </row>
    <row r="53" spans="1:7">
      <c r="A53" s="177"/>
      <c r="B53" s="169"/>
      <c r="C53" s="184" t="s">
        <v>192</v>
      </c>
      <c r="D53" s="185"/>
      <c r="E53" s="185"/>
      <c r="F53" s="174"/>
      <c r="G53" s="171">
        <f t="shared" ref="G53:G64" si="7">E53*F53</f>
        <v>0</v>
      </c>
    </row>
    <row r="54" spans="1:7" ht="26.25" customHeight="1">
      <c r="A54" s="177">
        <v>20</v>
      </c>
      <c r="B54" s="169" t="s">
        <v>194</v>
      </c>
      <c r="C54" s="186" t="s">
        <v>193</v>
      </c>
      <c r="D54" s="185" t="s">
        <v>80</v>
      </c>
      <c r="E54" s="185" t="s">
        <v>91</v>
      </c>
      <c r="F54" s="227"/>
      <c r="G54" s="171"/>
    </row>
    <row r="55" spans="1:7" ht="22.5">
      <c r="A55" s="177"/>
      <c r="B55" s="163"/>
      <c r="C55" s="186" t="s">
        <v>195</v>
      </c>
      <c r="D55" s="185"/>
      <c r="E55" s="185"/>
      <c r="F55" s="174"/>
      <c r="G55" s="171">
        <f t="shared" si="7"/>
        <v>0</v>
      </c>
    </row>
    <row r="56" spans="1:7">
      <c r="A56" s="177"/>
      <c r="B56" s="163"/>
      <c r="C56" s="184" t="s">
        <v>196</v>
      </c>
      <c r="D56" s="185"/>
      <c r="E56" s="185"/>
      <c r="F56" s="174"/>
      <c r="G56" s="171">
        <f t="shared" si="7"/>
        <v>0</v>
      </c>
    </row>
    <row r="57" spans="1:7" ht="23.25" customHeight="1">
      <c r="A57" s="177"/>
      <c r="B57" s="144"/>
      <c r="C57" s="186" t="s">
        <v>199</v>
      </c>
      <c r="D57" s="185"/>
      <c r="E57" s="185"/>
      <c r="F57" s="174"/>
      <c r="G57" s="171">
        <f t="shared" si="7"/>
        <v>0</v>
      </c>
    </row>
    <row r="58" spans="1:7">
      <c r="A58" s="177"/>
      <c r="B58" s="144"/>
      <c r="C58" s="184" t="s">
        <v>197</v>
      </c>
      <c r="D58" s="185" t="s">
        <v>80</v>
      </c>
      <c r="E58" s="185">
        <v>1</v>
      </c>
      <c r="F58" s="174"/>
      <c r="G58" s="171">
        <f t="shared" si="7"/>
        <v>0</v>
      </c>
    </row>
    <row r="59" spans="1:7" ht="22.5">
      <c r="A59" s="177">
        <v>21</v>
      </c>
      <c r="B59" s="144" t="s">
        <v>202</v>
      </c>
      <c r="C59" s="186" t="s">
        <v>195</v>
      </c>
      <c r="D59" s="185"/>
      <c r="E59" s="185"/>
      <c r="F59" s="174"/>
      <c r="G59" s="171">
        <f t="shared" si="7"/>
        <v>0</v>
      </c>
    </row>
    <row r="60" spans="1:7" ht="16.5" customHeight="1">
      <c r="A60" s="177"/>
      <c r="B60" s="169"/>
      <c r="C60" s="184" t="s">
        <v>198</v>
      </c>
      <c r="D60" s="185"/>
      <c r="E60" s="185"/>
      <c r="F60" s="174"/>
      <c r="G60" s="171">
        <f t="shared" si="7"/>
        <v>0</v>
      </c>
    </row>
    <row r="61" spans="1:7" ht="21.75" customHeight="1">
      <c r="A61" s="177"/>
      <c r="B61" s="169"/>
      <c r="C61" s="186" t="s">
        <v>200</v>
      </c>
      <c r="D61" s="185"/>
      <c r="E61" s="185"/>
      <c r="F61" s="174"/>
      <c r="G61" s="171">
        <f t="shared" si="7"/>
        <v>0</v>
      </c>
    </row>
    <row r="62" spans="1:7">
      <c r="A62" s="177"/>
      <c r="B62" s="169"/>
      <c r="C62" s="184" t="s">
        <v>197</v>
      </c>
      <c r="D62" s="185" t="s">
        <v>80</v>
      </c>
      <c r="E62" s="185">
        <v>2</v>
      </c>
      <c r="F62" s="174"/>
      <c r="G62" s="171">
        <f t="shared" si="7"/>
        <v>0</v>
      </c>
    </row>
    <row r="63" spans="1:7">
      <c r="A63" s="179"/>
      <c r="B63" s="209" t="s">
        <v>72</v>
      </c>
      <c r="C63" s="180" t="s">
        <v>201</v>
      </c>
      <c r="D63" s="191"/>
      <c r="E63" s="191"/>
      <c r="F63" s="192"/>
      <c r="G63" s="210">
        <f>SUM(G9:G62)</f>
        <v>0</v>
      </c>
    </row>
    <row r="64" spans="1:7">
      <c r="A64" s="152" t="s">
        <v>65</v>
      </c>
      <c r="B64" s="153" t="s">
        <v>203</v>
      </c>
      <c r="C64" s="173" t="s">
        <v>92</v>
      </c>
      <c r="D64" s="193"/>
      <c r="E64" s="193"/>
      <c r="F64" s="174"/>
      <c r="G64" s="171">
        <f t="shared" si="7"/>
        <v>0</v>
      </c>
    </row>
    <row r="65" spans="1:7">
      <c r="A65" s="178"/>
      <c r="B65" s="168"/>
      <c r="C65" s="194" t="s">
        <v>93</v>
      </c>
      <c r="D65" s="185"/>
      <c r="E65" s="185"/>
      <c r="F65" s="175"/>
      <c r="G65" s="161"/>
    </row>
    <row r="66" spans="1:7">
      <c r="A66" s="183" t="s">
        <v>205</v>
      </c>
      <c r="B66" s="182" t="s">
        <v>204</v>
      </c>
      <c r="C66" s="194" t="s">
        <v>94</v>
      </c>
      <c r="D66" s="185" t="s">
        <v>66</v>
      </c>
      <c r="E66" s="185">
        <v>40</v>
      </c>
      <c r="F66" s="204"/>
      <c r="G66" s="205">
        <f>E66*F66</f>
        <v>0</v>
      </c>
    </row>
    <row r="67" spans="1:7">
      <c r="A67" s="183"/>
      <c r="B67" s="182"/>
      <c r="C67" s="194" t="s">
        <v>95</v>
      </c>
      <c r="D67" s="185"/>
      <c r="E67" s="185"/>
      <c r="F67" s="204"/>
      <c r="G67" s="205">
        <f t="shared" ref="G67:G108" si="8">E67*F67</f>
        <v>0</v>
      </c>
    </row>
    <row r="68" spans="1:7" s="172" customFormat="1">
      <c r="A68" s="183" t="s">
        <v>206</v>
      </c>
      <c r="B68" s="182" t="s">
        <v>214</v>
      </c>
      <c r="C68" s="195" t="s">
        <v>96</v>
      </c>
      <c r="D68" s="185" t="s">
        <v>66</v>
      </c>
      <c r="E68" s="185">
        <v>40</v>
      </c>
      <c r="F68" s="204"/>
      <c r="G68" s="205">
        <f t="shared" si="8"/>
        <v>0</v>
      </c>
    </row>
    <row r="69" spans="1:7">
      <c r="A69" s="183" t="s">
        <v>207</v>
      </c>
      <c r="B69" s="182" t="s">
        <v>215</v>
      </c>
      <c r="C69" s="196" t="s">
        <v>97</v>
      </c>
      <c r="D69" s="197" t="s">
        <v>66</v>
      </c>
      <c r="E69" s="185">
        <v>40</v>
      </c>
      <c r="F69" s="205"/>
      <c r="G69" s="205">
        <f t="shared" si="8"/>
        <v>0</v>
      </c>
    </row>
    <row r="70" spans="1:7">
      <c r="A70" s="183" t="s">
        <v>208</v>
      </c>
      <c r="B70" s="161" t="s">
        <v>216</v>
      </c>
      <c r="C70" s="198" t="s">
        <v>98</v>
      </c>
      <c r="D70" s="185" t="s">
        <v>66</v>
      </c>
      <c r="E70" s="185">
        <v>56</v>
      </c>
      <c r="F70" s="205"/>
      <c r="G70" s="205">
        <f t="shared" si="8"/>
        <v>0</v>
      </c>
    </row>
    <row r="71" spans="1:7">
      <c r="A71" s="183" t="s">
        <v>209</v>
      </c>
      <c r="B71" s="161" t="s">
        <v>217</v>
      </c>
      <c r="C71" s="184" t="s">
        <v>99</v>
      </c>
      <c r="D71" s="197" t="s">
        <v>66</v>
      </c>
      <c r="E71" s="185">
        <v>176</v>
      </c>
      <c r="F71" s="206"/>
      <c r="G71" s="205">
        <f t="shared" si="8"/>
        <v>0</v>
      </c>
    </row>
    <row r="72" spans="1:7">
      <c r="A72" s="183" t="s">
        <v>210</v>
      </c>
      <c r="B72" s="161" t="s">
        <v>218</v>
      </c>
      <c r="C72" s="184" t="s">
        <v>100</v>
      </c>
      <c r="D72" s="185" t="s">
        <v>66</v>
      </c>
      <c r="E72" s="185">
        <v>176</v>
      </c>
      <c r="F72" s="206"/>
      <c r="G72" s="205">
        <f t="shared" si="8"/>
        <v>0</v>
      </c>
    </row>
    <row r="73" spans="1:7">
      <c r="A73" s="183" t="s">
        <v>211</v>
      </c>
      <c r="B73" s="161" t="s">
        <v>220</v>
      </c>
      <c r="C73" s="184" t="s">
        <v>101</v>
      </c>
      <c r="D73" s="185" t="s">
        <v>71</v>
      </c>
      <c r="E73" s="185">
        <v>17</v>
      </c>
      <c r="F73" s="206"/>
      <c r="G73" s="205">
        <f t="shared" si="8"/>
        <v>0</v>
      </c>
    </row>
    <row r="74" spans="1:7">
      <c r="A74" s="183" t="s">
        <v>212</v>
      </c>
      <c r="B74" s="161" t="s">
        <v>219</v>
      </c>
      <c r="C74" s="184" t="s">
        <v>102</v>
      </c>
      <c r="D74" s="185" t="s">
        <v>71</v>
      </c>
      <c r="E74" s="185">
        <v>8</v>
      </c>
      <c r="F74" s="206"/>
      <c r="G74" s="205">
        <f t="shared" si="8"/>
        <v>0</v>
      </c>
    </row>
    <row r="75" spans="1:7">
      <c r="A75" s="183"/>
      <c r="B75" s="161"/>
      <c r="C75" s="199" t="s">
        <v>103</v>
      </c>
      <c r="D75" s="200"/>
      <c r="E75" s="200"/>
      <c r="F75" s="206"/>
      <c r="G75" s="205">
        <f t="shared" si="8"/>
        <v>0</v>
      </c>
    </row>
    <row r="76" spans="1:7">
      <c r="A76" s="158"/>
      <c r="B76" s="158"/>
      <c r="C76" s="199" t="s">
        <v>104</v>
      </c>
      <c r="D76" s="200"/>
      <c r="E76" s="200"/>
      <c r="F76" s="206"/>
      <c r="G76" s="205">
        <f t="shared" si="8"/>
        <v>0</v>
      </c>
    </row>
    <row r="77" spans="1:7">
      <c r="A77" s="159"/>
      <c r="B77" s="209" t="s">
        <v>72</v>
      </c>
      <c r="C77" s="180" t="s">
        <v>221</v>
      </c>
      <c r="D77" s="211"/>
      <c r="E77" s="211"/>
      <c r="F77" s="208"/>
      <c r="G77" s="212">
        <f>SUM(G66:G76)</f>
        <v>0</v>
      </c>
    </row>
    <row r="78" spans="1:7">
      <c r="A78" s="152" t="s">
        <v>65</v>
      </c>
      <c r="B78" s="153" t="s">
        <v>224</v>
      </c>
      <c r="C78" s="181" t="s">
        <v>105</v>
      </c>
      <c r="D78" s="185"/>
      <c r="E78" s="185"/>
      <c r="F78" s="206"/>
      <c r="G78" s="205">
        <f t="shared" si="8"/>
        <v>0</v>
      </c>
    </row>
    <row r="79" spans="1:7">
      <c r="A79" s="161" t="s">
        <v>213</v>
      </c>
      <c r="B79" s="161" t="s">
        <v>225</v>
      </c>
      <c r="C79" s="184" t="s">
        <v>106</v>
      </c>
      <c r="D79" s="185" t="s">
        <v>71</v>
      </c>
      <c r="E79" s="185">
        <v>6</v>
      </c>
      <c r="F79" s="206"/>
      <c r="G79" s="205">
        <f t="shared" si="8"/>
        <v>0</v>
      </c>
    </row>
    <row r="80" spans="1:7">
      <c r="A80" s="161" t="s">
        <v>228</v>
      </c>
      <c r="B80" s="161" t="s">
        <v>226</v>
      </c>
      <c r="C80" s="186" t="s">
        <v>107</v>
      </c>
      <c r="D80" s="185" t="s">
        <v>71</v>
      </c>
      <c r="E80" s="185">
        <v>4</v>
      </c>
      <c r="F80" s="206"/>
      <c r="G80" s="205">
        <f t="shared" si="8"/>
        <v>0</v>
      </c>
    </row>
    <row r="81" spans="1:9">
      <c r="A81" s="161" t="s">
        <v>229</v>
      </c>
      <c r="B81" s="161" t="s">
        <v>227</v>
      </c>
      <c r="C81" s="186" t="s">
        <v>108</v>
      </c>
      <c r="D81" s="185" t="s">
        <v>71</v>
      </c>
      <c r="E81" s="185">
        <v>11</v>
      </c>
      <c r="F81" s="206"/>
      <c r="G81" s="205">
        <f t="shared" si="8"/>
        <v>0</v>
      </c>
    </row>
    <row r="82" spans="1:9">
      <c r="A82" s="161" t="s">
        <v>230</v>
      </c>
      <c r="B82" s="161" t="s">
        <v>231</v>
      </c>
      <c r="C82" s="186" t="s">
        <v>109</v>
      </c>
      <c r="D82" s="185" t="s">
        <v>71</v>
      </c>
      <c r="E82" s="185">
        <v>4</v>
      </c>
      <c r="F82" s="206"/>
      <c r="G82" s="205">
        <f t="shared" si="8"/>
        <v>0</v>
      </c>
      <c r="I82" s="161"/>
    </row>
    <row r="83" spans="1:9">
      <c r="A83" s="161" t="s">
        <v>232</v>
      </c>
      <c r="B83" s="220" t="s">
        <v>233</v>
      </c>
      <c r="C83" s="186" t="s">
        <v>110</v>
      </c>
      <c r="D83" s="185" t="s">
        <v>71</v>
      </c>
      <c r="E83" s="185">
        <v>2</v>
      </c>
      <c r="F83" s="206"/>
      <c r="G83" s="205">
        <f t="shared" si="8"/>
        <v>0</v>
      </c>
    </row>
    <row r="84" spans="1:9">
      <c r="A84" s="161" t="s">
        <v>234</v>
      </c>
      <c r="B84" s="161" t="s">
        <v>235</v>
      </c>
      <c r="C84" s="186" t="s">
        <v>111</v>
      </c>
      <c r="D84" s="185" t="s">
        <v>71</v>
      </c>
      <c r="E84" s="185">
        <v>2</v>
      </c>
      <c r="F84" s="207"/>
      <c r="G84" s="205">
        <f t="shared" si="8"/>
        <v>0</v>
      </c>
    </row>
    <row r="85" spans="1:9">
      <c r="A85" s="161" t="s">
        <v>237</v>
      </c>
      <c r="B85" s="221" t="s">
        <v>236</v>
      </c>
      <c r="C85" s="186" t="s">
        <v>112</v>
      </c>
      <c r="D85" s="185" t="s">
        <v>71</v>
      </c>
      <c r="E85" s="185">
        <v>2</v>
      </c>
      <c r="F85" s="206"/>
      <c r="G85" s="205">
        <f t="shared" si="8"/>
        <v>0</v>
      </c>
    </row>
    <row r="86" spans="1:9">
      <c r="A86" s="161" t="s">
        <v>238</v>
      </c>
      <c r="B86" s="221" t="s">
        <v>239</v>
      </c>
      <c r="C86" s="186" t="s">
        <v>113</v>
      </c>
      <c r="D86" s="185" t="s">
        <v>71</v>
      </c>
      <c r="E86" s="185">
        <v>2</v>
      </c>
      <c r="F86" s="206"/>
      <c r="G86" s="205">
        <f t="shared" si="8"/>
        <v>0</v>
      </c>
    </row>
    <row r="87" spans="1:9">
      <c r="A87" s="161" t="s">
        <v>242</v>
      </c>
      <c r="B87" s="161" t="s">
        <v>240</v>
      </c>
      <c r="C87" s="184" t="s">
        <v>114</v>
      </c>
      <c r="D87" s="185" t="s">
        <v>71</v>
      </c>
      <c r="E87" s="185">
        <v>2</v>
      </c>
      <c r="F87" s="206"/>
      <c r="G87" s="205">
        <f t="shared" si="8"/>
        <v>0</v>
      </c>
    </row>
    <row r="88" spans="1:9">
      <c r="A88" s="161" t="s">
        <v>243</v>
      </c>
      <c r="B88" s="161" t="s">
        <v>240</v>
      </c>
      <c r="C88" s="184" t="s">
        <v>107</v>
      </c>
      <c r="D88" s="185" t="s">
        <v>71</v>
      </c>
      <c r="E88" s="185">
        <v>1</v>
      </c>
      <c r="F88" s="206"/>
      <c r="G88" s="205">
        <f t="shared" si="8"/>
        <v>0</v>
      </c>
    </row>
    <row r="89" spans="1:9">
      <c r="A89" s="161" t="s">
        <v>244</v>
      </c>
      <c r="B89" s="161" t="s">
        <v>241</v>
      </c>
      <c r="C89" s="184" t="s">
        <v>108</v>
      </c>
      <c r="D89" s="185" t="s">
        <v>71</v>
      </c>
      <c r="E89" s="185">
        <v>2</v>
      </c>
      <c r="F89" s="206"/>
      <c r="G89" s="205">
        <f t="shared" si="8"/>
        <v>0</v>
      </c>
    </row>
    <row r="90" spans="1:9">
      <c r="A90" s="161" t="s">
        <v>245</v>
      </c>
      <c r="B90" s="161" t="s">
        <v>253</v>
      </c>
      <c r="C90" s="186" t="s">
        <v>115</v>
      </c>
      <c r="D90" s="185" t="s">
        <v>71</v>
      </c>
      <c r="E90" s="185">
        <v>1</v>
      </c>
      <c r="F90" s="206"/>
      <c r="G90" s="205">
        <f t="shared" si="8"/>
        <v>0</v>
      </c>
    </row>
    <row r="91" spans="1:9">
      <c r="A91" s="161" t="s">
        <v>246</v>
      </c>
      <c r="B91" s="161"/>
      <c r="C91" s="186" t="s">
        <v>116</v>
      </c>
      <c r="D91" s="185" t="s">
        <v>71</v>
      </c>
      <c r="E91" s="185">
        <v>1</v>
      </c>
      <c r="F91" s="226"/>
      <c r="G91" s="205">
        <f t="shared" si="8"/>
        <v>0</v>
      </c>
    </row>
    <row r="92" spans="1:9">
      <c r="A92" s="161" t="s">
        <v>247</v>
      </c>
      <c r="B92" s="161"/>
      <c r="C92" s="186" t="s">
        <v>117</v>
      </c>
      <c r="D92" s="185" t="s">
        <v>71</v>
      </c>
      <c r="E92" s="185">
        <v>2</v>
      </c>
      <c r="F92" s="226"/>
      <c r="G92" s="205">
        <f t="shared" si="8"/>
        <v>0</v>
      </c>
    </row>
    <row r="93" spans="1:9">
      <c r="A93" s="161"/>
      <c r="B93" s="161"/>
      <c r="C93" s="184" t="s">
        <v>118</v>
      </c>
      <c r="D93" s="185"/>
      <c r="E93" s="185"/>
      <c r="F93" s="206"/>
      <c r="G93" s="205">
        <f t="shared" si="8"/>
        <v>0</v>
      </c>
    </row>
    <row r="94" spans="1:9">
      <c r="A94" s="161" t="s">
        <v>248</v>
      </c>
      <c r="B94" s="161" t="s">
        <v>254</v>
      </c>
      <c r="C94" s="184" t="s">
        <v>112</v>
      </c>
      <c r="D94" s="185" t="s">
        <v>71</v>
      </c>
      <c r="E94" s="185">
        <v>1</v>
      </c>
      <c r="F94" s="206"/>
      <c r="G94" s="205">
        <f t="shared" si="8"/>
        <v>0</v>
      </c>
    </row>
    <row r="95" spans="1:9">
      <c r="A95" s="161" t="s">
        <v>249</v>
      </c>
      <c r="B95" s="161" t="s">
        <v>256</v>
      </c>
      <c r="C95" s="184" t="s">
        <v>119</v>
      </c>
      <c r="D95" s="185" t="s">
        <v>71</v>
      </c>
      <c r="E95" s="185">
        <v>1</v>
      </c>
      <c r="F95" s="206"/>
      <c r="G95" s="205">
        <f t="shared" si="8"/>
        <v>0</v>
      </c>
    </row>
    <row r="96" spans="1:9">
      <c r="A96" s="161" t="s">
        <v>250</v>
      </c>
      <c r="B96" s="161" t="s">
        <v>257</v>
      </c>
      <c r="C96" s="198" t="s">
        <v>120</v>
      </c>
      <c r="D96" s="185" t="s">
        <v>71</v>
      </c>
      <c r="E96" s="185">
        <v>1</v>
      </c>
      <c r="F96" s="206"/>
      <c r="G96" s="205">
        <f t="shared" si="8"/>
        <v>0</v>
      </c>
    </row>
    <row r="97" spans="1:7">
      <c r="A97" s="161" t="s">
        <v>251</v>
      </c>
      <c r="B97" s="161" t="s">
        <v>258</v>
      </c>
      <c r="C97" s="198" t="s">
        <v>121</v>
      </c>
      <c r="D97" s="185" t="s">
        <v>71</v>
      </c>
      <c r="E97" s="185">
        <v>1</v>
      </c>
      <c r="F97" s="206"/>
      <c r="G97" s="205">
        <f t="shared" si="8"/>
        <v>0</v>
      </c>
    </row>
    <row r="98" spans="1:7">
      <c r="A98" s="161" t="s">
        <v>252</v>
      </c>
      <c r="B98" s="161" t="s">
        <v>259</v>
      </c>
      <c r="C98" s="198" t="s">
        <v>122</v>
      </c>
      <c r="D98" s="185" t="s">
        <v>71</v>
      </c>
      <c r="E98" s="185">
        <v>15</v>
      </c>
      <c r="F98" s="206"/>
      <c r="G98" s="205">
        <f t="shared" si="8"/>
        <v>0</v>
      </c>
    </row>
    <row r="99" spans="1:7">
      <c r="A99" s="161" t="s">
        <v>255</v>
      </c>
      <c r="B99" s="161" t="s">
        <v>260</v>
      </c>
      <c r="C99" s="184" t="s">
        <v>123</v>
      </c>
      <c r="D99" s="185" t="s">
        <v>71</v>
      </c>
      <c r="E99" s="185">
        <v>8</v>
      </c>
      <c r="F99" s="206"/>
      <c r="G99" s="205">
        <f t="shared" si="8"/>
        <v>0</v>
      </c>
    </row>
    <row r="100" spans="1:7">
      <c r="A100" s="161" t="s">
        <v>263</v>
      </c>
      <c r="B100" s="161" t="s">
        <v>261</v>
      </c>
      <c r="C100" s="184" t="s">
        <v>124</v>
      </c>
      <c r="D100" s="185" t="s">
        <v>71</v>
      </c>
      <c r="E100" s="185">
        <v>2</v>
      </c>
      <c r="F100" s="206"/>
      <c r="G100" s="205">
        <f t="shared" si="8"/>
        <v>0</v>
      </c>
    </row>
    <row r="101" spans="1:7">
      <c r="A101" s="161" t="s">
        <v>264</v>
      </c>
      <c r="B101" s="161" t="s">
        <v>262</v>
      </c>
      <c r="C101" s="184" t="s">
        <v>125</v>
      </c>
      <c r="D101" s="185" t="s">
        <v>71</v>
      </c>
      <c r="E101" s="185">
        <v>1</v>
      </c>
      <c r="F101" s="206"/>
      <c r="G101" s="205">
        <f t="shared" si="8"/>
        <v>0</v>
      </c>
    </row>
    <row r="102" spans="1:7">
      <c r="A102" s="161"/>
      <c r="B102" s="161"/>
      <c r="C102" s="184" t="s">
        <v>126</v>
      </c>
      <c r="D102" s="185"/>
      <c r="E102" s="185"/>
      <c r="F102" s="206"/>
      <c r="G102" s="205">
        <f t="shared" si="8"/>
        <v>0</v>
      </c>
    </row>
    <row r="103" spans="1:7">
      <c r="A103" s="161" t="s">
        <v>265</v>
      </c>
      <c r="B103" s="161" t="s">
        <v>306</v>
      </c>
      <c r="C103" s="184" t="s">
        <v>127</v>
      </c>
      <c r="D103" s="185" t="s">
        <v>80</v>
      </c>
      <c r="E103" s="185">
        <v>1</v>
      </c>
      <c r="F103" s="226"/>
      <c r="G103" s="205">
        <f t="shared" si="8"/>
        <v>0</v>
      </c>
    </row>
    <row r="104" spans="1:7">
      <c r="A104" s="161" t="s">
        <v>266</v>
      </c>
      <c r="B104" s="161" t="s">
        <v>307</v>
      </c>
      <c r="C104" s="198" t="s">
        <v>128</v>
      </c>
      <c r="D104" s="185" t="s">
        <v>80</v>
      </c>
      <c r="E104" s="185">
        <v>1</v>
      </c>
      <c r="F104" s="226"/>
      <c r="G104" s="205">
        <f t="shared" si="8"/>
        <v>0</v>
      </c>
    </row>
    <row r="105" spans="1:7">
      <c r="A105" s="161" t="s">
        <v>267</v>
      </c>
      <c r="B105" s="161" t="s">
        <v>271</v>
      </c>
      <c r="C105" s="184" t="s">
        <v>129</v>
      </c>
      <c r="D105" s="185" t="s">
        <v>71</v>
      </c>
      <c r="E105" s="185">
        <v>12</v>
      </c>
      <c r="F105" s="206"/>
      <c r="G105" s="205">
        <f t="shared" si="8"/>
        <v>0</v>
      </c>
    </row>
    <row r="106" spans="1:7">
      <c r="A106" s="161" t="s">
        <v>268</v>
      </c>
      <c r="B106" s="161" t="s">
        <v>272</v>
      </c>
      <c r="C106" s="201" t="s">
        <v>130</v>
      </c>
      <c r="D106" s="185" t="s">
        <v>71</v>
      </c>
      <c r="E106" s="185">
        <v>4</v>
      </c>
      <c r="F106" s="206"/>
      <c r="G106" s="205">
        <f t="shared" si="8"/>
        <v>0</v>
      </c>
    </row>
    <row r="107" spans="1:7">
      <c r="A107" s="161" t="s">
        <v>269</v>
      </c>
      <c r="B107" s="161" t="s">
        <v>273</v>
      </c>
      <c r="C107" s="184" t="s">
        <v>131</v>
      </c>
      <c r="D107" s="185" t="s">
        <v>71</v>
      </c>
      <c r="E107" s="185">
        <v>5</v>
      </c>
      <c r="F107" s="206"/>
      <c r="G107" s="205">
        <f t="shared" si="8"/>
        <v>0</v>
      </c>
    </row>
    <row r="108" spans="1:7">
      <c r="A108" s="161"/>
      <c r="B108" s="161"/>
      <c r="C108" s="184" t="s">
        <v>132</v>
      </c>
      <c r="D108" s="185"/>
      <c r="E108" s="185"/>
      <c r="F108" s="206"/>
      <c r="G108" s="205">
        <f t="shared" si="8"/>
        <v>0</v>
      </c>
    </row>
    <row r="109" spans="1:7">
      <c r="A109" s="159"/>
      <c r="B109" s="209" t="s">
        <v>72</v>
      </c>
      <c r="C109" s="180" t="s">
        <v>274</v>
      </c>
      <c r="D109" s="222"/>
      <c r="E109" s="222"/>
      <c r="F109" s="208"/>
      <c r="G109" s="212">
        <f>SUM(G78:G108)</f>
        <v>0</v>
      </c>
    </row>
    <row r="110" spans="1:7">
      <c r="A110" s="152" t="s">
        <v>65</v>
      </c>
      <c r="B110" s="153" t="s">
        <v>276</v>
      </c>
      <c r="C110" s="181" t="s">
        <v>133</v>
      </c>
      <c r="D110" s="185"/>
      <c r="E110" s="185"/>
      <c r="F110" s="206"/>
      <c r="G110" s="206"/>
    </row>
    <row r="111" spans="1:7">
      <c r="A111" s="161" t="s">
        <v>270</v>
      </c>
      <c r="B111" s="161" t="s">
        <v>277</v>
      </c>
      <c r="C111" s="184" t="s">
        <v>134</v>
      </c>
      <c r="D111" s="185" t="s">
        <v>66</v>
      </c>
      <c r="E111" s="185">
        <v>20</v>
      </c>
      <c r="F111" s="206"/>
      <c r="G111" s="206">
        <f>E111*F111</f>
        <v>0</v>
      </c>
    </row>
    <row r="112" spans="1:7">
      <c r="A112" s="161" t="s">
        <v>281</v>
      </c>
      <c r="B112" s="161" t="s">
        <v>278</v>
      </c>
      <c r="C112" s="184" t="s">
        <v>135</v>
      </c>
      <c r="D112" s="185" t="s">
        <v>66</v>
      </c>
      <c r="E112" s="185">
        <v>136</v>
      </c>
      <c r="F112" s="206"/>
      <c r="G112" s="206">
        <f t="shared" ref="G112:G119" si="9">E112*F112</f>
        <v>0</v>
      </c>
    </row>
    <row r="113" spans="1:7">
      <c r="A113" s="161" t="s">
        <v>282</v>
      </c>
      <c r="B113" s="161" t="s">
        <v>279</v>
      </c>
      <c r="C113" s="184" t="s">
        <v>136</v>
      </c>
      <c r="D113" s="185" t="s">
        <v>66</v>
      </c>
      <c r="E113" s="185">
        <v>20</v>
      </c>
      <c r="F113" s="206"/>
      <c r="G113" s="206">
        <f t="shared" si="9"/>
        <v>0</v>
      </c>
    </row>
    <row r="114" spans="1:7">
      <c r="A114" s="161"/>
      <c r="B114" s="161" t="s">
        <v>280</v>
      </c>
      <c r="C114" s="184" t="s">
        <v>137</v>
      </c>
      <c r="D114" s="185"/>
      <c r="E114" s="185"/>
      <c r="F114" s="206"/>
      <c r="G114" s="206">
        <f t="shared" si="9"/>
        <v>0</v>
      </c>
    </row>
    <row r="115" spans="1:7">
      <c r="A115" s="161" t="s">
        <v>283</v>
      </c>
      <c r="B115" s="161" t="s">
        <v>284</v>
      </c>
      <c r="C115" s="198" t="s">
        <v>138</v>
      </c>
      <c r="D115" s="185" t="s">
        <v>66</v>
      </c>
      <c r="E115" s="185">
        <v>20</v>
      </c>
      <c r="F115" s="206"/>
      <c r="G115" s="206">
        <f t="shared" si="9"/>
        <v>0</v>
      </c>
    </row>
    <row r="116" spans="1:7">
      <c r="A116" s="161" t="s">
        <v>287</v>
      </c>
      <c r="B116" s="161" t="s">
        <v>285</v>
      </c>
      <c r="C116" s="184" t="s">
        <v>139</v>
      </c>
      <c r="D116" s="185" t="s">
        <v>66</v>
      </c>
      <c r="E116" s="185">
        <v>40</v>
      </c>
      <c r="F116" s="206"/>
      <c r="G116" s="206">
        <f t="shared" si="9"/>
        <v>0</v>
      </c>
    </row>
    <row r="117" spans="1:7">
      <c r="A117" s="161" t="s">
        <v>288</v>
      </c>
      <c r="B117" s="161" t="s">
        <v>286</v>
      </c>
      <c r="C117" s="184" t="s">
        <v>140</v>
      </c>
      <c r="D117" s="185" t="s">
        <v>66</v>
      </c>
      <c r="E117" s="185">
        <v>40</v>
      </c>
      <c r="F117" s="206"/>
      <c r="G117" s="206">
        <f t="shared" si="9"/>
        <v>0</v>
      </c>
    </row>
    <row r="118" spans="1:7">
      <c r="A118" s="161" t="s">
        <v>289</v>
      </c>
      <c r="B118" s="161" t="s">
        <v>291</v>
      </c>
      <c r="C118" s="184" t="s">
        <v>141</v>
      </c>
      <c r="D118" s="185" t="s">
        <v>66</v>
      </c>
      <c r="E118" s="185">
        <v>56</v>
      </c>
      <c r="F118" s="206"/>
      <c r="G118" s="206">
        <f t="shared" si="9"/>
        <v>0</v>
      </c>
    </row>
    <row r="119" spans="1:7">
      <c r="A119" s="161" t="s">
        <v>290</v>
      </c>
      <c r="B119" s="161" t="s">
        <v>292</v>
      </c>
      <c r="C119" s="184" t="s">
        <v>142</v>
      </c>
      <c r="D119" s="185" t="s">
        <v>66</v>
      </c>
      <c r="E119" s="185">
        <v>156</v>
      </c>
      <c r="F119" s="206"/>
      <c r="G119" s="206">
        <f t="shared" si="9"/>
        <v>0</v>
      </c>
    </row>
    <row r="120" spans="1:7">
      <c r="A120" s="224"/>
      <c r="B120" s="209" t="s">
        <v>72</v>
      </c>
      <c r="C120" s="180" t="s">
        <v>293</v>
      </c>
      <c r="D120" s="211"/>
      <c r="E120" s="211"/>
      <c r="F120" s="208"/>
      <c r="G120" s="225">
        <f>SUM(G111:G119)</f>
        <v>0</v>
      </c>
    </row>
    <row r="121" spans="1:7">
      <c r="A121" s="152" t="s">
        <v>65</v>
      </c>
      <c r="B121" s="153" t="s">
        <v>294</v>
      </c>
      <c r="C121" s="181" t="s">
        <v>143</v>
      </c>
      <c r="D121" s="185"/>
      <c r="E121" s="185"/>
      <c r="F121" s="206"/>
      <c r="G121" s="206"/>
    </row>
    <row r="122" spans="1:7">
      <c r="A122" s="161" t="s">
        <v>295</v>
      </c>
      <c r="B122" s="161" t="s">
        <v>300</v>
      </c>
      <c r="C122" s="184" t="s">
        <v>144</v>
      </c>
      <c r="D122" s="185" t="s">
        <v>80</v>
      </c>
      <c r="E122" s="185">
        <v>1</v>
      </c>
      <c r="F122" s="226"/>
      <c r="G122" s="206">
        <f>E122*F122</f>
        <v>0</v>
      </c>
    </row>
    <row r="123" spans="1:7">
      <c r="A123" s="161" t="s">
        <v>296</v>
      </c>
      <c r="B123" s="161" t="s">
        <v>301</v>
      </c>
      <c r="C123" s="186" t="s">
        <v>145</v>
      </c>
      <c r="D123" s="185" t="s">
        <v>80</v>
      </c>
      <c r="E123" s="185">
        <v>1</v>
      </c>
      <c r="F123" s="226"/>
      <c r="G123" s="206">
        <f t="shared" ref="G123:G126" si="10">E123*F123</f>
        <v>0</v>
      </c>
    </row>
    <row r="124" spans="1:7">
      <c r="A124" s="161" t="s">
        <v>297</v>
      </c>
      <c r="B124" s="161" t="s">
        <v>302</v>
      </c>
      <c r="C124" s="186" t="s">
        <v>146</v>
      </c>
      <c r="D124" s="185" t="s">
        <v>80</v>
      </c>
      <c r="E124" s="185">
        <v>1</v>
      </c>
      <c r="F124" s="206"/>
      <c r="G124" s="206">
        <f t="shared" si="10"/>
        <v>0</v>
      </c>
    </row>
    <row r="125" spans="1:7">
      <c r="A125" s="161" t="s">
        <v>298</v>
      </c>
      <c r="B125" s="161" t="s">
        <v>303</v>
      </c>
      <c r="C125" s="186" t="s">
        <v>147</v>
      </c>
      <c r="D125" s="185" t="s">
        <v>80</v>
      </c>
      <c r="E125" s="185">
        <v>1</v>
      </c>
      <c r="F125" s="206"/>
      <c r="G125" s="206">
        <f t="shared" si="10"/>
        <v>0</v>
      </c>
    </row>
    <row r="126" spans="1:7">
      <c r="A126" s="161" t="s">
        <v>299</v>
      </c>
      <c r="B126" s="161" t="s">
        <v>304</v>
      </c>
      <c r="C126" s="186" t="s">
        <v>148</v>
      </c>
      <c r="D126" s="185" t="s">
        <v>80</v>
      </c>
      <c r="E126" s="185">
        <v>1</v>
      </c>
      <c r="F126" s="206"/>
      <c r="G126" s="206">
        <f t="shared" si="10"/>
        <v>0</v>
      </c>
    </row>
    <row r="127" spans="1:7" ht="22.5">
      <c r="A127" s="161" t="s">
        <v>309</v>
      </c>
      <c r="B127" s="161" t="s">
        <v>310</v>
      </c>
      <c r="C127" s="229" t="s">
        <v>311</v>
      </c>
      <c r="D127" s="185" t="s">
        <v>78</v>
      </c>
      <c r="E127" s="185">
        <v>1</v>
      </c>
      <c r="F127" s="206"/>
      <c r="G127" s="206"/>
    </row>
    <row r="128" spans="1:7">
      <c r="A128" s="224"/>
      <c r="B128" s="209" t="s">
        <v>72</v>
      </c>
      <c r="C128" s="180" t="s">
        <v>305</v>
      </c>
      <c r="D128" s="202"/>
      <c r="E128" s="203"/>
      <c r="F128" s="208"/>
      <c r="G128" s="225">
        <f>SUM(G122:G126)</f>
        <v>0</v>
      </c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2" orientation="portrait" horizontalDpi="4294967293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VACLAV KREJCI</cp:lastModifiedBy>
  <cp:lastPrinted>2011-11-27T16:18:12Z</cp:lastPrinted>
  <dcterms:created xsi:type="dcterms:W3CDTF">2011-11-25T19:39:02Z</dcterms:created>
  <dcterms:modified xsi:type="dcterms:W3CDTF">2011-12-03T12:49:06Z</dcterms:modified>
</cp:coreProperties>
</file>